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Cnzfenx400\d\COMUN\DIV. DE RECURSOS HUMANOS\CONTROL DE INDICADORES  - Geraldine\Control Indicadores 2022\Nómina PORTAL-2022\10-Octubre\"/>
    </mc:Choice>
  </mc:AlternateContent>
  <xr:revisionPtr revIDLastSave="0" documentId="13_ncr:1_{FB7ABB76-7C3B-4060-9BD2-9082FC7A98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Hoja1!$A$8:$M$196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9" i="1" l="1"/>
  <c r="G159" i="1"/>
  <c r="F159" i="1"/>
  <c r="I158" i="1"/>
  <c r="J131" i="1"/>
  <c r="H131" i="1"/>
  <c r="F131" i="1"/>
  <c r="F121" i="1"/>
  <c r="G121" i="1"/>
  <c r="H121" i="1"/>
  <c r="J121" i="1"/>
  <c r="J108" i="1"/>
  <c r="H108" i="1"/>
  <c r="G108" i="1"/>
  <c r="F108" i="1"/>
  <c r="J102" i="1"/>
  <c r="K101" i="1"/>
  <c r="L101" i="1" s="1"/>
  <c r="G102" i="1"/>
  <c r="F102" i="1"/>
  <c r="J56" i="1"/>
  <c r="H56" i="1"/>
  <c r="F56" i="1"/>
  <c r="K55" i="1"/>
  <c r="L55" i="1" s="1"/>
  <c r="K51" i="1"/>
  <c r="L51" i="1" s="1"/>
  <c r="F126" i="1"/>
  <c r="G125" i="1"/>
  <c r="G126" i="1" s="1"/>
  <c r="H126" i="1"/>
  <c r="J126" i="1"/>
  <c r="J31" i="1"/>
  <c r="H31" i="1"/>
  <c r="F31" i="1"/>
  <c r="K90" i="1"/>
  <c r="K54" i="1"/>
  <c r="L54" i="1" s="1"/>
  <c r="I30" i="1"/>
  <c r="K30" i="1" s="1"/>
  <c r="L30" i="1" s="1"/>
  <c r="G48" i="1"/>
  <c r="G49" i="1"/>
  <c r="H159" i="1"/>
  <c r="I157" i="1"/>
  <c r="K157" i="1" s="1"/>
  <c r="L157" i="1" s="1"/>
  <c r="K100" i="1"/>
  <c r="L100" i="1" s="1"/>
  <c r="F184" i="1"/>
  <c r="F174" i="1"/>
  <c r="F171" i="1"/>
  <c r="F163" i="1"/>
  <c r="F116" i="1"/>
  <c r="F112" i="1"/>
  <c r="F75" i="1"/>
  <c r="F70" i="1"/>
  <c r="F66" i="1"/>
  <c r="F46" i="1"/>
  <c r="F43" i="1"/>
  <c r="F39" i="1"/>
  <c r="F34" i="1"/>
  <c r="F23" i="1"/>
  <c r="J184" i="1"/>
  <c r="G64" i="1"/>
  <c r="I64" i="1"/>
  <c r="K53" i="1"/>
  <c r="L53" i="1" s="1"/>
  <c r="C193" i="1"/>
  <c r="K183" i="1"/>
  <c r="L183" i="1" s="1"/>
  <c r="H184" i="1"/>
  <c r="K52" i="1"/>
  <c r="L52" i="1" s="1"/>
  <c r="J13" i="1"/>
  <c r="H13" i="1"/>
  <c r="F13" i="1"/>
  <c r="I12" i="1"/>
  <c r="K181" i="1"/>
  <c r="L181" i="1" s="1"/>
  <c r="I153" i="1"/>
  <c r="I149" i="1"/>
  <c r="I150" i="1"/>
  <c r="I151" i="1"/>
  <c r="I143" i="1"/>
  <c r="I144" i="1"/>
  <c r="I145" i="1"/>
  <c r="I146" i="1"/>
  <c r="K158" i="1" l="1"/>
  <c r="G56" i="1"/>
  <c r="K64" i="1"/>
  <c r="L64" i="1" s="1"/>
  <c r="I156" i="1"/>
  <c r="K62" i="1"/>
  <c r="L62" i="1" s="1"/>
  <c r="G15" i="1"/>
  <c r="K9" i="1"/>
  <c r="L158" i="1" l="1"/>
  <c r="K156" i="1"/>
  <c r="L156" i="1" s="1"/>
  <c r="K182" i="1"/>
  <c r="L182" i="1" s="1"/>
  <c r="K153" i="1"/>
  <c r="L153" i="1" s="1"/>
  <c r="I155" i="1"/>
  <c r="K155" i="1" s="1"/>
  <c r="L155" i="1" s="1"/>
  <c r="I154" i="1"/>
  <c r="I120" i="1"/>
  <c r="K19" i="1"/>
  <c r="L19" i="1" s="1"/>
  <c r="I152" i="1"/>
  <c r="K152" i="1" s="1"/>
  <c r="J66" i="1"/>
  <c r="K63" i="1"/>
  <c r="L63" i="1" s="1"/>
  <c r="H66" i="1"/>
  <c r="F20" i="1"/>
  <c r="H20" i="1"/>
  <c r="J20" i="1"/>
  <c r="K154" i="1" l="1"/>
  <c r="L154" i="1" s="1"/>
  <c r="L120" i="1"/>
  <c r="L152" i="1"/>
  <c r="I105" i="1"/>
  <c r="K105" i="1" s="1"/>
  <c r="L105" i="1" s="1"/>
  <c r="I106" i="1"/>
  <c r="I107" i="1"/>
  <c r="I104" i="1"/>
  <c r="K180" i="1"/>
  <c r="L180" i="1" s="1"/>
  <c r="I176" i="1"/>
  <c r="I179" i="1"/>
  <c r="K179" i="1" s="1"/>
  <c r="L179" i="1" s="1"/>
  <c r="I178" i="1"/>
  <c r="K178" i="1" s="1"/>
  <c r="L178" i="1" s="1"/>
  <c r="I177" i="1"/>
  <c r="G184" i="1"/>
  <c r="J174" i="1"/>
  <c r="H174" i="1"/>
  <c r="I173" i="1"/>
  <c r="I174" i="1" s="1"/>
  <c r="G173" i="1"/>
  <c r="G174" i="1" s="1"/>
  <c r="J171" i="1"/>
  <c r="H171" i="1"/>
  <c r="I169" i="1"/>
  <c r="I168" i="1"/>
  <c r="I167" i="1"/>
  <c r="I166" i="1"/>
  <c r="J163" i="1"/>
  <c r="H163" i="1"/>
  <c r="I161" i="1"/>
  <c r="I148" i="1"/>
  <c r="I147" i="1"/>
  <c r="I142" i="1"/>
  <c r="I141" i="1"/>
  <c r="I140" i="1"/>
  <c r="I139" i="1"/>
  <c r="I138" i="1"/>
  <c r="I137" i="1"/>
  <c r="I136" i="1"/>
  <c r="I135" i="1"/>
  <c r="I134" i="1"/>
  <c r="I133" i="1"/>
  <c r="I128" i="1"/>
  <c r="G128" i="1"/>
  <c r="G131" i="1" s="1"/>
  <c r="F186" i="1"/>
  <c r="I123" i="1"/>
  <c r="I162" i="1"/>
  <c r="K162" i="1" s="1"/>
  <c r="L162" i="1" s="1"/>
  <c r="K119" i="1"/>
  <c r="L119" i="1" s="1"/>
  <c r="I118" i="1"/>
  <c r="I121" i="1" s="1"/>
  <c r="J116" i="1"/>
  <c r="H116" i="1"/>
  <c r="I115" i="1"/>
  <c r="K115" i="1" s="1"/>
  <c r="L115" i="1" s="1"/>
  <c r="I130" i="1"/>
  <c r="I125" i="1"/>
  <c r="I124" i="1"/>
  <c r="K170" i="1"/>
  <c r="L170" i="1" s="1"/>
  <c r="J112" i="1"/>
  <c r="H112" i="1"/>
  <c r="I111" i="1"/>
  <c r="G111" i="1"/>
  <c r="I110" i="1"/>
  <c r="G110" i="1"/>
  <c r="I97" i="1"/>
  <c r="I96" i="1"/>
  <c r="I95" i="1"/>
  <c r="K93" i="1"/>
  <c r="L93" i="1" s="1"/>
  <c r="I92" i="1"/>
  <c r="I91" i="1"/>
  <c r="L90" i="1"/>
  <c r="I89" i="1"/>
  <c r="K89" i="1" s="1"/>
  <c r="L89" i="1" s="1"/>
  <c r="I88" i="1"/>
  <c r="K88" i="1" s="1"/>
  <c r="L88" i="1" s="1"/>
  <c r="I87" i="1"/>
  <c r="I86" i="1"/>
  <c r="K86" i="1" s="1"/>
  <c r="L86" i="1" s="1"/>
  <c r="I85" i="1"/>
  <c r="K85" i="1" s="1"/>
  <c r="L85" i="1" s="1"/>
  <c r="I84" i="1"/>
  <c r="K84" i="1" s="1"/>
  <c r="L84" i="1" s="1"/>
  <c r="I83" i="1"/>
  <c r="K83" i="1" s="1"/>
  <c r="L83" i="1" s="1"/>
  <c r="I82" i="1"/>
  <c r="K82" i="1" s="1"/>
  <c r="L82" i="1" s="1"/>
  <c r="I81" i="1"/>
  <c r="K81" i="1" s="1"/>
  <c r="L81" i="1" s="1"/>
  <c r="I98" i="1"/>
  <c r="K98" i="1" s="1"/>
  <c r="L98" i="1" s="1"/>
  <c r="I94" i="1"/>
  <c r="K94" i="1" s="1"/>
  <c r="L94" i="1" s="1"/>
  <c r="K80" i="1"/>
  <c r="L80" i="1" s="1"/>
  <c r="I79" i="1"/>
  <c r="K78" i="1"/>
  <c r="L78" i="1" s="1"/>
  <c r="I77" i="1"/>
  <c r="J75" i="1"/>
  <c r="H73" i="1"/>
  <c r="K73" i="1" s="1"/>
  <c r="L73" i="1" s="1"/>
  <c r="I72" i="1"/>
  <c r="J70" i="1"/>
  <c r="H70" i="1"/>
  <c r="I69" i="1"/>
  <c r="G69" i="1"/>
  <c r="G68" i="1"/>
  <c r="K61" i="1"/>
  <c r="L61" i="1" s="1"/>
  <c r="I65" i="1"/>
  <c r="K65" i="1" s="1"/>
  <c r="L65" i="1" s="1"/>
  <c r="I59" i="1"/>
  <c r="G59" i="1"/>
  <c r="I60" i="1"/>
  <c r="G60" i="1"/>
  <c r="I58" i="1"/>
  <c r="G58" i="1"/>
  <c r="I50" i="1"/>
  <c r="I48" i="1"/>
  <c r="I49" i="1"/>
  <c r="J46" i="1"/>
  <c r="H46" i="1"/>
  <c r="G46" i="1"/>
  <c r="I45" i="1"/>
  <c r="I46" i="1" s="1"/>
  <c r="J43" i="1"/>
  <c r="H43" i="1"/>
  <c r="G42" i="1"/>
  <c r="K42" i="1" s="1"/>
  <c r="L42" i="1" s="1"/>
  <c r="I43" i="1"/>
  <c r="G41" i="1"/>
  <c r="J39" i="1"/>
  <c r="H39" i="1"/>
  <c r="I38" i="1"/>
  <c r="G38" i="1"/>
  <c r="I37" i="1"/>
  <c r="G37" i="1"/>
  <c r="G36" i="1"/>
  <c r="J34" i="1"/>
  <c r="H34" i="1"/>
  <c r="G34" i="1"/>
  <c r="I33" i="1"/>
  <c r="I34" i="1" s="1"/>
  <c r="I29" i="1"/>
  <c r="K29" i="1" s="1"/>
  <c r="L29" i="1" s="1"/>
  <c r="I28" i="1"/>
  <c r="G28" i="1"/>
  <c r="I27" i="1"/>
  <c r="G27" i="1"/>
  <c r="G26" i="1"/>
  <c r="K26" i="1" s="1"/>
  <c r="G25" i="1"/>
  <c r="J23" i="1"/>
  <c r="H23" i="1"/>
  <c r="I22" i="1"/>
  <c r="I23" i="1" s="1"/>
  <c r="G22" i="1"/>
  <c r="I18" i="1"/>
  <c r="K18" i="1" s="1"/>
  <c r="L18" i="1" s="1"/>
  <c r="K16" i="1"/>
  <c r="L16" i="1" s="1"/>
  <c r="I17" i="1"/>
  <c r="G17" i="1"/>
  <c r="I15" i="1"/>
  <c r="K15" i="1" s="1"/>
  <c r="L15" i="1" s="1"/>
  <c r="G12" i="1"/>
  <c r="I13" i="1"/>
  <c r="G11" i="1"/>
  <c r="G10" i="1"/>
  <c r="L9" i="1"/>
  <c r="I159" i="1" l="1"/>
  <c r="I131" i="1"/>
  <c r="I108" i="1"/>
  <c r="I56" i="1"/>
  <c r="I126" i="1"/>
  <c r="G31" i="1"/>
  <c r="I31" i="1"/>
  <c r="L26" i="1"/>
  <c r="I184" i="1"/>
  <c r="H102" i="1"/>
  <c r="G13" i="1"/>
  <c r="K59" i="1"/>
  <c r="L59" i="1" s="1"/>
  <c r="K107" i="1"/>
  <c r="L107" i="1" s="1"/>
  <c r="K17" i="1"/>
  <c r="G20" i="1"/>
  <c r="K137" i="1"/>
  <c r="L137" i="1" s="1"/>
  <c r="K12" i="1"/>
  <c r="L12" i="1" s="1"/>
  <c r="K136" i="1"/>
  <c r="L136" i="1" s="1"/>
  <c r="K134" i="1"/>
  <c r="L134" i="1" s="1"/>
  <c r="K50" i="1"/>
  <c r="L50" i="1" s="1"/>
  <c r="G66" i="1"/>
  <c r="I66" i="1"/>
  <c r="K49" i="1"/>
  <c r="I20" i="1"/>
  <c r="K25" i="1"/>
  <c r="K72" i="1"/>
  <c r="L72" i="1" s="1"/>
  <c r="K149" i="1"/>
  <c r="L149" i="1" s="1"/>
  <c r="K99" i="1"/>
  <c r="L99" i="1" s="1"/>
  <c r="K91" i="1"/>
  <c r="L91" i="1" s="1"/>
  <c r="G39" i="1"/>
  <c r="K28" i="1"/>
  <c r="L28" i="1" s="1"/>
  <c r="K124" i="1"/>
  <c r="L124" i="1" s="1"/>
  <c r="K130" i="1"/>
  <c r="I75" i="1"/>
  <c r="K143" i="1"/>
  <c r="L143" i="1" s="1"/>
  <c r="L129" i="1"/>
  <c r="K110" i="1"/>
  <c r="K123" i="1"/>
  <c r="L135" i="1"/>
  <c r="K142" i="1"/>
  <c r="L142" i="1" s="1"/>
  <c r="K145" i="1"/>
  <c r="L145" i="1" s="1"/>
  <c r="K148" i="1"/>
  <c r="L148" i="1" s="1"/>
  <c r="K77" i="1"/>
  <c r="G112" i="1"/>
  <c r="G163" i="1"/>
  <c r="I39" i="1"/>
  <c r="K97" i="1"/>
  <c r="L97" i="1" s="1"/>
  <c r="I116" i="1"/>
  <c r="G43" i="1"/>
  <c r="K68" i="1"/>
  <c r="K166" i="1"/>
  <c r="L166" i="1" s="1"/>
  <c r="K104" i="1"/>
  <c r="H75" i="1"/>
  <c r="K11" i="1"/>
  <c r="L11" i="1" s="1"/>
  <c r="K22" i="1"/>
  <c r="L22" i="1" s="1"/>
  <c r="L23" i="1" s="1"/>
  <c r="K27" i="1"/>
  <c r="L27" i="1" s="1"/>
  <c r="K38" i="1"/>
  <c r="L38" i="1" s="1"/>
  <c r="K139" i="1"/>
  <c r="L139" i="1" s="1"/>
  <c r="K141" i="1"/>
  <c r="L141" i="1" s="1"/>
  <c r="K167" i="1"/>
  <c r="L167" i="1" s="1"/>
  <c r="K36" i="1"/>
  <c r="L36" i="1" s="1"/>
  <c r="K118" i="1"/>
  <c r="K121" i="1" s="1"/>
  <c r="K147" i="1"/>
  <c r="L147" i="1" s="1"/>
  <c r="K151" i="1"/>
  <c r="L151" i="1" s="1"/>
  <c r="I171" i="1"/>
  <c r="K106" i="1"/>
  <c r="L106" i="1" s="1"/>
  <c r="K33" i="1"/>
  <c r="K60" i="1"/>
  <c r="L60" i="1" s="1"/>
  <c r="K69" i="1"/>
  <c r="L69" i="1" s="1"/>
  <c r="K95" i="1"/>
  <c r="L95" i="1" s="1"/>
  <c r="K37" i="1"/>
  <c r="L37" i="1" s="1"/>
  <c r="K74" i="1"/>
  <c r="L74" i="1" s="1"/>
  <c r="K96" i="1"/>
  <c r="L96" i="1" s="1"/>
  <c r="K133" i="1"/>
  <c r="K168" i="1"/>
  <c r="L168" i="1" s="1"/>
  <c r="G70" i="1"/>
  <c r="I102" i="1"/>
  <c r="G116" i="1"/>
  <c r="K48" i="1"/>
  <c r="K87" i="1"/>
  <c r="L87" i="1" s="1"/>
  <c r="I112" i="1"/>
  <c r="K128" i="1"/>
  <c r="L128" i="1" s="1"/>
  <c r="I163" i="1"/>
  <c r="K169" i="1"/>
  <c r="L169" i="1" s="1"/>
  <c r="K177" i="1"/>
  <c r="K92" i="1"/>
  <c r="L92" i="1" s="1"/>
  <c r="K111" i="1"/>
  <c r="L111" i="1" s="1"/>
  <c r="K138" i="1"/>
  <c r="L138" i="1" s="1"/>
  <c r="K140" i="1"/>
  <c r="L140" i="1" s="1"/>
  <c r="K144" i="1"/>
  <c r="L144" i="1" s="1"/>
  <c r="K146" i="1"/>
  <c r="L146" i="1" s="1"/>
  <c r="K150" i="1"/>
  <c r="L150" i="1" s="1"/>
  <c r="L165" i="1"/>
  <c r="G23" i="1"/>
  <c r="K45" i="1"/>
  <c r="K58" i="1"/>
  <c r="K176" i="1"/>
  <c r="I70" i="1"/>
  <c r="G75" i="1"/>
  <c r="K114" i="1"/>
  <c r="K161" i="1"/>
  <c r="G171" i="1"/>
  <c r="K173" i="1"/>
  <c r="K10" i="1"/>
  <c r="K41" i="1"/>
  <c r="K79" i="1"/>
  <c r="L79" i="1" s="1"/>
  <c r="K159" i="1" l="1"/>
  <c r="L130" i="1"/>
  <c r="L131" i="1" s="1"/>
  <c r="K131" i="1"/>
  <c r="K102" i="1"/>
  <c r="L104" i="1"/>
  <c r="L108" i="1" s="1"/>
  <c r="K108" i="1"/>
  <c r="K56" i="1"/>
  <c r="L125" i="1"/>
  <c r="K126" i="1"/>
  <c r="L48" i="1"/>
  <c r="K31" i="1"/>
  <c r="L171" i="1"/>
  <c r="L39" i="1"/>
  <c r="L75" i="1"/>
  <c r="L176" i="1"/>
  <c r="K184" i="1"/>
  <c r="L77" i="1"/>
  <c r="L102" i="1" s="1"/>
  <c r="L10" i="1"/>
  <c r="L13" i="1" s="1"/>
  <c r="K13" i="1"/>
  <c r="L118" i="1"/>
  <c r="L121" i="1" s="1"/>
  <c r="L133" i="1"/>
  <c r="L159" i="1" s="1"/>
  <c r="K66" i="1"/>
  <c r="L49" i="1"/>
  <c r="L177" i="1"/>
  <c r="L25" i="1"/>
  <c r="L31" i="1" s="1"/>
  <c r="L17" i="1"/>
  <c r="L20" i="1" s="1"/>
  <c r="K20" i="1"/>
  <c r="L123" i="1"/>
  <c r="K70" i="1"/>
  <c r="K112" i="1"/>
  <c r="K39" i="1"/>
  <c r="L68" i="1"/>
  <c r="L70" i="1" s="1"/>
  <c r="L110" i="1"/>
  <c r="L112" i="1" s="1"/>
  <c r="K171" i="1"/>
  <c r="K23" i="1"/>
  <c r="K34" i="1"/>
  <c r="L33" i="1"/>
  <c r="L34" i="1" s="1"/>
  <c r="K75" i="1"/>
  <c r="L58" i="1"/>
  <c r="L66" i="1" s="1"/>
  <c r="L161" i="1"/>
  <c r="L163" i="1" s="1"/>
  <c r="K163" i="1"/>
  <c r="L173" i="1"/>
  <c r="L174" i="1" s="1"/>
  <c r="K174" i="1"/>
  <c r="L114" i="1"/>
  <c r="L116" i="1" s="1"/>
  <c r="K116" i="1"/>
  <c r="K46" i="1"/>
  <c r="L45" i="1"/>
  <c r="L46" i="1" s="1"/>
  <c r="L41" i="1"/>
  <c r="L43" i="1" s="1"/>
  <c r="K43" i="1"/>
  <c r="L56" i="1" l="1"/>
  <c r="L126" i="1"/>
  <c r="L184" i="1"/>
  <c r="L186" i="1" s="1"/>
</calcChain>
</file>

<file path=xl/sharedStrings.xml><?xml version="1.0" encoding="utf-8"?>
<sst xmlns="http://schemas.openxmlformats.org/spreadsheetml/2006/main" count="565" uniqueCount="247">
  <si>
    <t>CONSEJO NACIONAL DE ZONAS FRANCAS DE EXPORTACION</t>
  </si>
  <si>
    <t>DEPARTAMENTO DE RECURSOS HUMANOS</t>
  </si>
  <si>
    <t>GENERO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</si>
  <si>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</si>
  <si>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</si>
  <si>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</si>
  <si>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</si>
  <si>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</si>
  <si>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</si>
  <si>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</si>
  <si>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</si>
  <si>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</si>
  <si>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</si>
  <si>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DIRECCION EJECUTIVA</t>
  </si>
  <si>
    <t>DANIEL LIRANZO</t>
  </si>
  <si>
    <t>HOMBRE</t>
  </si>
  <si>
    <t>DIRECTOR EJECUTIVO</t>
  </si>
  <si>
    <t>LIBRE NOMBRAMIENTO</t>
  </si>
  <si>
    <t xml:space="preserve">YARISOL LOPEZ </t>
  </si>
  <si>
    <t>MUJER</t>
  </si>
  <si>
    <t>SUBDIRECTORA EJECUTIVA</t>
  </si>
  <si>
    <t>RESOLUCION CONSEJO</t>
  </si>
  <si>
    <t>JOHANNA MONTES DE OCA</t>
  </si>
  <si>
    <t>SECRETARIA EJECUTIVA</t>
  </si>
  <si>
    <t>FIJO</t>
  </si>
  <si>
    <t>NOELIA BENCOSME</t>
  </si>
  <si>
    <t>CARRERA</t>
  </si>
  <si>
    <t>SECRETARIA</t>
  </si>
  <si>
    <t>DEPARTAMENTO JURIDICO</t>
  </si>
  <si>
    <t>CRISTIAN PIMENTEL</t>
  </si>
  <si>
    <t>LISBET PERALTA</t>
  </si>
  <si>
    <t>LEYBI LINARES</t>
  </si>
  <si>
    <t>AUXILIAR ADMINISTRATIVA</t>
  </si>
  <si>
    <t>HERIDANNY RODRIGUEZ</t>
  </si>
  <si>
    <t>DEPARTAMENTO DE PLANIFICACION Y DESARROLLO</t>
  </si>
  <si>
    <t>CORINA MARTINEZ</t>
  </si>
  <si>
    <t>LISSETTE EVANGELISTA</t>
  </si>
  <si>
    <t>ENCARGADA DEPTO DE RECURSOS HUMANOS</t>
  </si>
  <si>
    <t>ROSA ALMONTE</t>
  </si>
  <si>
    <t>LIZARY DICKSON</t>
  </si>
  <si>
    <t>GERALDINE PEÑA</t>
  </si>
  <si>
    <t xml:space="preserve">MARIBEL BELTRE </t>
  </si>
  <si>
    <t>EDWIN CORDERO</t>
  </si>
  <si>
    <t>DIGITADOR</t>
  </si>
  <si>
    <t>DEPARTAMENTO DE TECNOLOGIA DE LA INFORMACION Y COMUNICACION</t>
  </si>
  <si>
    <t>ESTENIO CASTILLO</t>
  </si>
  <si>
    <t>ENCARGADO DPTO. TECNOLOGIA DE INF. Y COM.</t>
  </si>
  <si>
    <t xml:space="preserve">ERICK DOMINGUEZ </t>
  </si>
  <si>
    <t>COORDINADOR         T. I. C.</t>
  </si>
  <si>
    <t>MIGUEL URBAEZ</t>
  </si>
  <si>
    <t>DIVISION DE ADMINISTRACION DE SERVICIOS TIC</t>
  </si>
  <si>
    <t>RUDITH SEVERINO</t>
  </si>
  <si>
    <t>OMAR GERALDO</t>
  </si>
  <si>
    <t>DIVISION DE OPERACIONES TIC</t>
  </si>
  <si>
    <t>CHALIBEL MOYA</t>
  </si>
  <si>
    <t>ENCARGADA DE DIVISION  DE OPERACIONES TIC</t>
  </si>
  <si>
    <t>DEPARTAMENTO ADMINISTATIVO Y FINANCIERO</t>
  </si>
  <si>
    <t>YUDELKA BELTRE</t>
  </si>
  <si>
    <t>MELIDA CASTILLO</t>
  </si>
  <si>
    <t>GERARDO RODRIGUEZ</t>
  </si>
  <si>
    <t>AUXILIAR ADMINISTRATIVO</t>
  </si>
  <si>
    <t xml:space="preserve">CARLOS RAFAEL </t>
  </si>
  <si>
    <t>DIVISION DE CONTABILIDAD</t>
  </si>
  <si>
    <t>EDITA PEÑA</t>
  </si>
  <si>
    <t>ENCARGADA DIVISION CONTABILIDAD</t>
  </si>
  <si>
    <t>NARDA VALENZUELA</t>
  </si>
  <si>
    <t>CONTADORA</t>
  </si>
  <si>
    <t>HUGO INOA</t>
  </si>
  <si>
    <t>ROBERT NOVAS</t>
  </si>
  <si>
    <t xml:space="preserve">JOSE CASTILLO </t>
  </si>
  <si>
    <t>ANA CUEVAS</t>
  </si>
  <si>
    <t>DIVISION DE PRESUPUESTO</t>
  </si>
  <si>
    <t>RAQUEL FIGUEREO</t>
  </si>
  <si>
    <t>ENCARGADA DIVISION DE PRESUPUESTO</t>
  </si>
  <si>
    <t>MAURICIO CHIA</t>
  </si>
  <si>
    <t>DIVISION DE COMPRAS Y CONTRATACIONES</t>
  </si>
  <si>
    <t>ADELINDA PEREZ</t>
  </si>
  <si>
    <t>ENCARGADA DIV. COMPRAS Y CONTRATACIONES</t>
  </si>
  <si>
    <t>AMALIA HOLGUIN</t>
  </si>
  <si>
    <t xml:space="preserve">MANUEL RUBIERA </t>
  </si>
  <si>
    <t>DIVISION DE SERVICIOS GENERALES</t>
  </si>
  <si>
    <t>ANNERIS UREÑA</t>
  </si>
  <si>
    <t>ENCARGADA DIV. SERVICIOS GENERALES</t>
  </si>
  <si>
    <t>FELIX ARVELO</t>
  </si>
  <si>
    <t>ESTATUTO SIMPLIFICADO</t>
  </si>
  <si>
    <t>EDUARDO ABREU</t>
  </si>
  <si>
    <t>CECILIO MARIANO</t>
  </si>
  <si>
    <t>RAMON ENCARNACION</t>
  </si>
  <si>
    <t>EMMANUEL ROJAS</t>
  </si>
  <si>
    <t>MARIA OTAÑO</t>
  </si>
  <si>
    <t>CONSERJE</t>
  </si>
  <si>
    <t>TOMAS MORENO</t>
  </si>
  <si>
    <t>MANUEL ALVAREZ</t>
  </si>
  <si>
    <t>EDUVIGIS PASCUAL</t>
  </si>
  <si>
    <t>LEYDA CUBILETE</t>
  </si>
  <si>
    <t>MARIA ALTAGRACIA</t>
  </si>
  <si>
    <t>MARILYN MERCEDES</t>
  </si>
  <si>
    <t>AUXILIAR DE TRANSPORTACION</t>
  </si>
  <si>
    <t>ANGEL ALCANTARA</t>
  </si>
  <si>
    <t>AUXILIAR DE ALMACEN Y SUMINISTRO</t>
  </si>
  <si>
    <t>RUBEN CABELO</t>
  </si>
  <si>
    <t>FOTOCOPIADOR</t>
  </si>
  <si>
    <t>ELIAS PEGUERO</t>
  </si>
  <si>
    <t>MENSAJERO INTERNO</t>
  </si>
  <si>
    <t>MAXIMINA SANTANA</t>
  </si>
  <si>
    <t>RECEPCIONISTA</t>
  </si>
  <si>
    <t>CARLOS LAPAIX</t>
  </si>
  <si>
    <t>MAYORDOMO</t>
  </si>
  <si>
    <t>RODOLFO MENDIETA</t>
  </si>
  <si>
    <t>PABLO REYES</t>
  </si>
  <si>
    <t>MENSAJERO EXTERNO</t>
  </si>
  <si>
    <t>EVIZ CARRASCO</t>
  </si>
  <si>
    <t>CAMARERO</t>
  </si>
  <si>
    <t xml:space="preserve">LIDIO JIMENEZ </t>
  </si>
  <si>
    <t>ARMANDO DE LOS SANTOS</t>
  </si>
  <si>
    <t>SECCION DE TESORERIA</t>
  </si>
  <si>
    <t>CAJERA</t>
  </si>
  <si>
    <t>JOHANNY COLOME</t>
  </si>
  <si>
    <t>SECCION DE CORRESPONDENCIA</t>
  </si>
  <si>
    <t>EVANGELINA MOTA</t>
  </si>
  <si>
    <t>ALEXANDER BURGOS</t>
  </si>
  <si>
    <t>DEPARTAMENTO DE ZONAS FRANCAS Y PARQUES</t>
  </si>
  <si>
    <t>MARIO RODRIGUEZ</t>
  </si>
  <si>
    <t>ENCARGADO DEPTO. ZONAS FRANCAS Y PARQUES</t>
  </si>
  <si>
    <t>HECTOR BELTRE</t>
  </si>
  <si>
    <t>MARIA QUEZADA</t>
  </si>
  <si>
    <t>ROSA REYES</t>
  </si>
  <si>
    <t>CARLOS DE LA CRUZ</t>
  </si>
  <si>
    <t>HILDA MARIÑEZ</t>
  </si>
  <si>
    <t>MIGUEL DURAN</t>
  </si>
  <si>
    <t>DIVISION  DE SERVICIOS A ZONAS FRANCAS ESPECIALES</t>
  </si>
  <si>
    <t>JOSE GONZALEZ</t>
  </si>
  <si>
    <t>ENCARGADO DE DIVISION DE SERVICIOS A ZONAS FRANCAS ESPECIALES</t>
  </si>
  <si>
    <t>MARIBEL RAMIA</t>
  </si>
  <si>
    <t>HORTENSIA PIMENTEL</t>
  </si>
  <si>
    <t>DIVISION REGULACION TEXTILES, CALZADOS Y PIELES</t>
  </si>
  <si>
    <t>JOEL LUGO</t>
  </si>
  <si>
    <t>ENCARGADO DE DIVISION REGULACION TEXTILES, CALZADO Y PIELES</t>
  </si>
  <si>
    <t>DIVISION AUTORIZACIONES A PARQUES</t>
  </si>
  <si>
    <t>JHONNY GUERRERO</t>
  </si>
  <si>
    <t>ENCARGADO DE DIVISION DE AUTORIZACIONES A PARQUES</t>
  </si>
  <si>
    <t>DEPARTAMENTO SERVICIOS AL USUARIO</t>
  </si>
  <si>
    <t>NELSON ESTEVEZ</t>
  </si>
  <si>
    <t>ENCARGADO DEPTO. SERVICIOS AL USUARIO</t>
  </si>
  <si>
    <t>CESAR CONTRERAS</t>
  </si>
  <si>
    <t>AUXILIAR DE ASISTENCIA AL USUARIO</t>
  </si>
  <si>
    <t>LEPIDO DE LA CRUZ</t>
  </si>
  <si>
    <t xml:space="preserve">SILVIO LEON </t>
  </si>
  <si>
    <t>RALYN GARCIA</t>
  </si>
  <si>
    <t>NICOLE CASTILLO</t>
  </si>
  <si>
    <t>JOSE MATEO</t>
  </si>
  <si>
    <t>DAREVILL PEÑA</t>
  </si>
  <si>
    <t>AMAURYS RODRIGUEZ</t>
  </si>
  <si>
    <t>RAMON SANTIAGO</t>
  </si>
  <si>
    <t>AUXILIAR DE PARQUES</t>
  </si>
  <si>
    <t>ROSSE CORNIEL</t>
  </si>
  <si>
    <t>YRIS MORETA</t>
  </si>
  <si>
    <t>JUNIOR NUÑEZ</t>
  </si>
  <si>
    <t>WINELIA ORTIZ</t>
  </si>
  <si>
    <t>MAYRA SANCHEZ</t>
  </si>
  <si>
    <t>KENNY JIMENEZ</t>
  </si>
  <si>
    <t>YANET RAMOS</t>
  </si>
  <si>
    <t>ROMER GUILLEN</t>
  </si>
  <si>
    <t>LUIS ABREU</t>
  </si>
  <si>
    <t>ANDREA GUZMAN</t>
  </si>
  <si>
    <t>FRANCISCO LALONDRIZ</t>
  </si>
  <si>
    <t>MINERVA JIOBEN</t>
  </si>
  <si>
    <t>YANIRE DE LA CRUZ</t>
  </si>
  <si>
    <t>DEPARTAMENTO DE PROMOCION</t>
  </si>
  <si>
    <t>SILVIA COCHON</t>
  </si>
  <si>
    <t>ENCARGADA DEPTO. PROMOCION</t>
  </si>
  <si>
    <t>DEPARTAMENTO DE ESTADISTICAS DE ZONAS FRANCAS</t>
  </si>
  <si>
    <t>PABLO GUERRERO</t>
  </si>
  <si>
    <t>ENCARGADO DPTO. ESTADISTICAS DE ZONAS FRANCAS</t>
  </si>
  <si>
    <t>MARIA FERNANDEZ</t>
  </si>
  <si>
    <t>RAFAEL CORDERO</t>
  </si>
  <si>
    <t>MARIA MENDEZ</t>
  </si>
  <si>
    <t>RUBEN GARCIA</t>
  </si>
  <si>
    <t>DIVISION DE ELABORACION DE INFORMES TECNICOS</t>
  </si>
  <si>
    <t>JORGE MONTERO</t>
  </si>
  <si>
    <t>ENCARGADO DIVISION DE ELABORACION DE INFORMES TECNICOS</t>
  </si>
  <si>
    <t>OFICINA REGIONAL SANTIAGO</t>
  </si>
  <si>
    <t>CRISTIANA AYBAR</t>
  </si>
  <si>
    <t>CLARIBEL DE LA CRUZ</t>
  </si>
  <si>
    <t>MIREYA MATOS</t>
  </si>
  <si>
    <t>PETRA ALEJO</t>
  </si>
  <si>
    <t>PAMELA CABRERA</t>
  </si>
  <si>
    <t>JUAN HERNANDEZ</t>
  </si>
  <si>
    <t>LOURDES ENCARNACION</t>
  </si>
  <si>
    <t>JOSE PINEDA</t>
  </si>
  <si>
    <t>CESAR JANSEN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</si>
  <si>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</si>
  <si>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</si>
  <si>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</si>
  <si>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</si>
  <si>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</si>
  <si>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</si>
  <si>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</si>
  <si>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</si>
  <si>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</si>
  <si>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ELISA GUERRA</t>
  </si>
  <si>
    <t>DIVISION DE COMUNICACIONES</t>
  </si>
  <si>
    <t>FRAYNI PAONESSA</t>
  </si>
  <si>
    <t>YOLANDA DE LA CRUZ</t>
  </si>
  <si>
    <t>SAMIL HAZIN</t>
  </si>
  <si>
    <t xml:space="preserve"> </t>
  </si>
  <si>
    <t>ELVITA NATALIA ROMERO</t>
  </si>
  <si>
    <t>NORBERTO MEDINA</t>
  </si>
  <si>
    <t>YENIFEL RODRIGUEZ</t>
  </si>
  <si>
    <t>TECNICO DE CONTABILIDAD</t>
  </si>
  <si>
    <t>ALEJANDRO MOTA</t>
  </si>
  <si>
    <t>COORDINADOR DPTO. ESTADISTICAS DE ZONAS FRANCAS</t>
  </si>
  <si>
    <t>JOSE SANTANA</t>
  </si>
  <si>
    <t>LAURA MUNOZ</t>
  </si>
  <si>
    <t>ANALISTA FINANCIERO</t>
  </si>
  <si>
    <t>TÉCNICO DE NOMINA</t>
  </si>
  <si>
    <t>ANALISTA LEGAL</t>
  </si>
  <si>
    <t>ENCARGADO DEPTO. JURÍDICO</t>
  </si>
  <si>
    <t>ANALISTA DE DESARROLLO INSTITUCIONAL</t>
  </si>
  <si>
    <t>TÉCNICO DE RECURSOS HUMANOS</t>
  </si>
  <si>
    <t>DISEÑADOR GRÁFICO</t>
  </si>
  <si>
    <t>ENCARGADO DE DIVISIÓN</t>
  </si>
  <si>
    <t>SOPORTE MESA DE AYUDA</t>
  </si>
  <si>
    <t>TECNICO DE COMPRAS Y CONTRATACIONES</t>
  </si>
  <si>
    <t>CHOFER I</t>
  </si>
  <si>
    <t>GESTOR DE EVENTOS</t>
  </si>
  <si>
    <t>TECNICO DE TESORERIA</t>
  </si>
  <si>
    <t>ENC. SECCION DE TESORERIA</t>
  </si>
  <si>
    <t>TECNICO DE ARCHIVISTA</t>
  </si>
  <si>
    <t>ANALISTA DE SERVICIOS A ZONAS FRANCAS ESPECIALES</t>
  </si>
  <si>
    <t>CRISTIAN GARCIA</t>
  </si>
  <si>
    <t>WALESKA BENZAN</t>
  </si>
  <si>
    <t>MIGUEL RODRIGUEZ</t>
  </si>
  <si>
    <t>IRIS LOPEZ</t>
  </si>
  <si>
    <t>JORGE VERAS</t>
  </si>
  <si>
    <t>AYUDANTE DE MANTENIMIENTO</t>
  </si>
  <si>
    <t>JESUS CRUZ</t>
  </si>
  <si>
    <t>TECNICO CONTROL DE BIENES</t>
  </si>
  <si>
    <t>TECNICO DE PRESUPUESTO</t>
  </si>
  <si>
    <t>AUXILIAR DE COBROS</t>
  </si>
  <si>
    <t>ANALISTA REGULACION TEXT. CALZADOS Y PIELES</t>
  </si>
  <si>
    <t>TECNICO AUTORIZACIONES A PARQUES</t>
  </si>
  <si>
    <t>GESTOR DE PARQUES</t>
  </si>
  <si>
    <t>ANALISTA DATOS ESTADISTICOS</t>
  </si>
  <si>
    <t>TECNICO DATOS ESTADISTICOS</t>
  </si>
  <si>
    <t>CERTIFICO QUE ESTA NOMINA DE PAGO ESTA CORRECTA Y COMPLETA Y QUE LAS PERSONAS ENUMERADAS EN LA MISMA SON LAS QUE AL 30 DE OCTUBRE DE 2022 FIGURAN EN LOS RECORDS DE PERSONAL FIJO QUE MANTIENE LA INSTITUCION.</t>
  </si>
  <si>
    <t>NOMINA PERSONAL FIJO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</si>
</sst>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5">
    <xf numFmtId="0" fontId="0" fillId="0" borderId="0" xfId="0"/>
    <xf numFmtId="0" fontId="2" fillId="2" borderId="0" xfId="0" applyFont="1" applyFill="1"/>
    <xf numFmtId="0" fontId="0" fillId="2" borderId="0" xfId="0" applyFill="1"/>
    <xf numFmtId="165" fontId="0" fillId="2" borderId="0" xfId="0" applyNumberFormat="1" applyFill="1"/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165" fontId="7" fillId="0" borderId="2" xfId="1" applyFont="1" applyFill="1" applyBorder="1" applyAlignment="1" applyProtection="1">
      <alignment horizontal="center" vertical="center"/>
      <protection locked="0"/>
    </xf>
    <xf numFmtId="165" fontId="7" fillId="0" borderId="2" xfId="1" applyFont="1" applyFill="1" applyBorder="1" applyAlignment="1" applyProtection="1">
      <alignment vertical="center"/>
    </xf>
    <xf numFmtId="165" fontId="7" fillId="0" borderId="2" xfId="0" applyNumberFormat="1" applyFont="1" applyBorder="1" applyAlignment="1">
      <alignment vertical="center"/>
    </xf>
    <xf numFmtId="165" fontId="7" fillId="0" borderId="3" xfId="1" applyFont="1" applyFill="1" applyBorder="1" applyAlignment="1" applyProtection="1">
      <alignment horizontal="center" vertical="center"/>
      <protection locked="0"/>
    </xf>
    <xf numFmtId="165" fontId="7" fillId="0" borderId="3" xfId="1" applyFont="1" applyFill="1" applyBorder="1" applyAlignment="1" applyProtection="1">
      <alignment vertical="center"/>
    </xf>
    <xf numFmtId="165" fontId="7" fillId="0" borderId="3" xfId="0" applyNumberFormat="1" applyFont="1" applyBorder="1" applyAlignment="1">
      <alignment vertical="center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165" fontId="7" fillId="0" borderId="2" xfId="1" applyFont="1" applyFill="1" applyBorder="1" applyAlignment="1" applyProtection="1">
      <alignment horizontal="center" vertical="center"/>
    </xf>
    <xf numFmtId="165" fontId="7" fillId="0" borderId="3" xfId="1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 wrapText="1"/>
      <protection locked="0"/>
    </xf>
    <xf numFmtId="165" fontId="6" fillId="4" borderId="8" xfId="1" applyFont="1" applyFill="1" applyBorder="1" applyAlignment="1" applyProtection="1">
      <alignment horizontal="center" vertical="center"/>
      <protection locked="0"/>
    </xf>
    <xf numFmtId="165" fontId="6" fillId="4" borderId="9" xfId="1" applyFont="1" applyFill="1" applyBorder="1" applyAlignment="1" applyProtection="1">
      <alignment horizontal="center" vertical="center"/>
      <protection locked="0"/>
    </xf>
    <xf numFmtId="165" fontId="6" fillId="4" borderId="9" xfId="1" applyFont="1" applyFill="1" applyBorder="1" applyAlignment="1" applyProtection="1">
      <alignment vertical="center"/>
    </xf>
    <xf numFmtId="165" fontId="6" fillId="4" borderId="10" xfId="1" applyFont="1" applyFill="1" applyBorder="1" applyAlignment="1" applyProtection="1">
      <alignment vertical="center"/>
    </xf>
    <xf numFmtId="165" fontId="6" fillId="4" borderId="11" xfId="0" applyNumberFormat="1" applyFont="1" applyFill="1" applyBorder="1" applyAlignment="1">
      <alignment vertical="center"/>
    </xf>
    <xf numFmtId="165" fontId="6" fillId="4" borderId="8" xfId="1" applyFont="1" applyFill="1" applyBorder="1" applyAlignment="1" applyProtection="1">
      <alignment horizontal="center" vertical="center"/>
    </xf>
    <xf numFmtId="165" fontId="6" fillId="4" borderId="9" xfId="1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165" fontId="6" fillId="4" borderId="2" xfId="1" applyFont="1" applyFill="1" applyBorder="1" applyAlignment="1" applyProtection="1">
      <alignment horizontal="center" vertical="center"/>
      <protection locked="0"/>
    </xf>
    <xf numFmtId="165" fontId="6" fillId="4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165" fontId="6" fillId="4" borderId="9" xfId="1" applyFont="1" applyFill="1" applyBorder="1" applyAlignment="1" applyProtection="1">
      <alignment vertical="center"/>
      <protection locked="0"/>
    </xf>
    <xf numFmtId="0" fontId="7" fillId="0" borderId="7" xfId="0" applyFont="1" applyBorder="1" applyAlignment="1">
      <alignment vertical="center"/>
    </xf>
    <xf numFmtId="0" fontId="6" fillId="4" borderId="2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165" fontId="7" fillId="0" borderId="17" xfId="1" applyFont="1" applyFill="1" applyBorder="1" applyAlignment="1" applyProtection="1">
      <alignment vertical="center"/>
    </xf>
    <xf numFmtId="165" fontId="6" fillId="4" borderId="18" xfId="1" applyFont="1" applyFill="1" applyBorder="1" applyAlignment="1" applyProtection="1">
      <alignment horizontal="center" vertical="center"/>
      <protection locked="0"/>
    </xf>
    <xf numFmtId="165" fontId="6" fillId="4" borderId="18" xfId="1" applyFont="1" applyFill="1" applyBorder="1" applyAlignment="1" applyProtection="1">
      <alignment vertical="center"/>
    </xf>
    <xf numFmtId="165" fontId="6" fillId="4" borderId="19" xfId="1" applyFont="1" applyFill="1" applyBorder="1" applyAlignment="1" applyProtection="1">
      <alignment vertical="center"/>
    </xf>
    <xf numFmtId="165" fontId="6" fillId="4" borderId="20" xfId="0" applyNumberFormat="1" applyFont="1" applyFill="1" applyBorder="1" applyAlignment="1">
      <alignment vertical="center"/>
    </xf>
    <xf numFmtId="165" fontId="7" fillId="0" borderId="2" xfId="1" applyFont="1" applyFill="1" applyBorder="1" applyAlignment="1" applyProtection="1">
      <alignment vertical="center"/>
      <protection locked="0"/>
    </xf>
    <xf numFmtId="165" fontId="6" fillId="4" borderId="10" xfId="1" applyFont="1" applyFill="1" applyBorder="1" applyAlignment="1" applyProtection="1">
      <alignment vertical="center"/>
      <protection locked="0"/>
    </xf>
    <xf numFmtId="164" fontId="0" fillId="0" borderId="0" xfId="0" applyNumberFormat="1"/>
    <xf numFmtId="0" fontId="0" fillId="3" borderId="0" xfId="0" applyFill="1"/>
    <xf numFmtId="0" fontId="0" fillId="5" borderId="0" xfId="0" applyFill="1"/>
    <xf numFmtId="165" fontId="0" fillId="0" borderId="0" xfId="0" applyNumberFormat="1"/>
    <xf numFmtId="165" fontId="6" fillId="4" borderId="21" xfId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165" fontId="7" fillId="0" borderId="3" xfId="0" applyNumberFormat="1" applyFont="1" applyFill="1" applyBorder="1" applyAlignment="1">
      <alignment vertical="center"/>
    </xf>
    <xf numFmtId="0" fontId="7" fillId="0" borderId="3" xfId="0" applyFont="1" applyFill="1" applyBorder="1" applyAlignment="1" applyProtection="1">
      <alignment vertical="center" wrapText="1"/>
      <protection locked="0"/>
    </xf>
    <xf numFmtId="165" fontId="6" fillId="4" borderId="22" xfId="1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165" fontId="7" fillId="0" borderId="23" xfId="1" applyFont="1" applyFill="1" applyBorder="1" applyAlignment="1" applyProtection="1">
      <alignment vertical="center"/>
    </xf>
    <xf numFmtId="165" fontId="7" fillId="0" borderId="0" xfId="0" applyNumberFormat="1" applyFont="1" applyBorder="1" applyAlignment="1">
      <alignment vertical="center"/>
    </xf>
    <xf numFmtId="0" fontId="7" fillId="0" borderId="1" xfId="0" applyFont="1" applyFill="1" applyBorder="1" applyAlignment="1" applyProtection="1">
      <alignment horizontal="left" vertical="center"/>
      <protection locked="0"/>
    </xf>
    <xf numFmtId="165" fontId="7" fillId="0" borderId="16" xfId="1" applyFont="1" applyFill="1" applyBorder="1" applyAlignment="1" applyProtection="1">
      <alignment horizontal="center" vertical="center"/>
      <protection locked="0"/>
    </xf>
    <xf numFmtId="165" fontId="7" fillId="0" borderId="17" xfId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165" fontId="6" fillId="5" borderId="5" xfId="0" applyNumberFormat="1" applyFont="1" applyFill="1" applyBorder="1" applyAlignment="1">
      <alignment horizontal="center" vertical="center" wrapText="1"/>
    </xf>
    <xf numFmtId="165" fontId="6" fillId="5" borderId="7" xfId="0" applyNumberFormat="1" applyFont="1" applyFill="1" applyBorder="1" applyAlignment="1">
      <alignment horizontal="center" vertical="center" wrapText="1"/>
    </xf>
    <xf numFmtId="165" fontId="6" fillId="5" borderId="5" xfId="1" applyNumberFormat="1" applyFont="1" applyFill="1" applyBorder="1" applyAlignment="1" applyProtection="1">
      <alignment horizontal="right" vertical="center" wrapText="1"/>
      <protection locked="0"/>
    </xf>
    <xf numFmtId="165" fontId="6" fillId="5" borderId="7" xfId="1" applyNumberFormat="1" applyFont="1" applyFill="1" applyBorder="1" applyAlignment="1" applyProtection="1">
      <alignment horizontal="right" vertical="center" wrapText="1"/>
      <protection locked="0"/>
    </xf>
    <xf numFmtId="165" fontId="6" fillId="4" borderId="5" xfId="1" applyFont="1" applyFill="1" applyBorder="1" applyAlignment="1" applyProtection="1">
      <alignment horizontal="center" vertical="center" wrapText="1"/>
      <protection locked="0"/>
    </xf>
    <xf numFmtId="165" fontId="6" fillId="4" borderId="7" xfId="1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165" fontId="7" fillId="3" borderId="5" xfId="1" applyFont="1" applyFill="1" applyBorder="1" applyAlignment="1" applyProtection="1">
      <alignment horizontal="center" vertical="center"/>
      <protection locked="0"/>
    </xf>
    <xf numFmtId="165" fontId="7" fillId="3" borderId="6" xfId="1" applyFont="1" applyFill="1" applyBorder="1" applyAlignment="1" applyProtection="1">
      <alignment horizontal="center" vertical="center"/>
      <protection locked="0"/>
    </xf>
    <xf numFmtId="165" fontId="7" fillId="3" borderId="7" xfId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165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1177738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61" y="0"/>
          <a:ext cx="1063438" cy="740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809625</xdr:colOff>
      <xdr:row>0</xdr:row>
      <xdr:rowOff>0</xdr:rowOff>
    </xdr:from>
    <xdr:to>
      <xdr:col>11</xdr:col>
      <xdr:colOff>993300</xdr:colOff>
      <xdr:row>3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5768" y="0"/>
          <a:ext cx="1204211" cy="740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0"/>
  <sheetViews>
    <sheetView tabSelected="1" zoomScale="140" zoomScaleNormal="140" workbookViewId="0">
      <pane xSplit="11" topLeftCell="L1" activePane="topRight" state="frozen"/>
      <selection activeCell="A5" sqref="A5"/>
      <selection pane="topRight" activeCell="B5" sqref="B5:B7"/>
    </sheetView>
  </sheetViews>
  <sheetFormatPr defaultColWidth="11.42578125" defaultRowHeight="15" x14ac:dyDescent="0.25"/>
  <cols>
    <col min="1" max="1" width="1.7109375" customWidth="1"/>
    <col min="2" max="2" width="19.85546875" customWidth="1"/>
    <col min="3" max="3" width="10.140625" customWidth="1"/>
    <col min="4" max="4" width="19.28515625" customWidth="1"/>
    <col min="5" max="5" width="18" customWidth="1"/>
    <col min="6" max="6" width="15.140625" customWidth="1"/>
    <col min="7" max="7" width="14" customWidth="1"/>
    <col min="8" max="10" width="14.42578125" customWidth="1"/>
    <col min="11" max="11" width="15.28515625" customWidth="1"/>
    <col min="12" max="12" width="18" customWidth="1"/>
    <col min="13" max="13" width="1.5703125" customWidth="1"/>
    <col min="14" max="14" width="0" style="35" hidden="1" customWidth="1"/>
  </cols>
  <sheetData>
    <row r="1" spans="1:14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</row>
    <row r="2" spans="1:14" ht="26.25" x14ac:dyDescent="0.25">
      <c r="A2" s="1"/>
      <c r="B2" s="109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10"/>
      <c r="M2" s="2"/>
    </row>
    <row r="3" spans="1:14" ht="15.75" customHeight="1" x14ac:dyDescent="0.25">
      <c r="A3" s="1"/>
      <c r="B3" s="112" t="s">
        <v>1</v>
      </c>
      <c r="C3" s="112"/>
      <c r="D3" s="112"/>
      <c r="E3" s="112"/>
      <c r="F3" s="112"/>
      <c r="G3" s="112"/>
      <c r="H3" s="112"/>
      <c r="I3" s="112"/>
      <c r="J3" s="112"/>
      <c r="K3" s="112"/>
      <c r="L3" s="110"/>
      <c r="M3" s="2"/>
    </row>
    <row r="4" spans="1:14" ht="23.25" customHeight="1" x14ac:dyDescent="0.25">
      <c r="A4" s="1"/>
      <c r="B4" s="113" t="s">
        <v>246</v>
      </c>
      <c r="C4" s="113"/>
      <c r="D4" s="113"/>
      <c r="E4" s="113"/>
      <c r="F4" s="113"/>
      <c r="G4" s="113"/>
      <c r="H4" s="113"/>
      <c r="I4" s="113"/>
      <c r="J4" s="113"/>
      <c r="K4" s="113"/>
      <c r="L4" s="111"/>
      <c r="M4" s="2"/>
    </row>
    <row r="5" spans="1:14" ht="15.75" customHeight="1" x14ac:dyDescent="0.25">
      <c r="A5" s="1"/>
      <c r="B5" s="114"/>
      <c r="C5" s="114" t="s">
        <v>2</v>
      </c>
      <c r="D5" s="114" t="s">
        <v>3</v>
      </c>
      <c r="E5" s="114" t="s">
        <v>4</v>
      </c>
      <c r="F5" s="104" t="s">
        <v>5</v>
      </c>
      <c r="G5" s="104" t="s">
        <v>6</v>
      </c>
      <c r="H5" s="104"/>
      <c r="I5" s="104"/>
      <c r="J5" s="104" t="s">
        <v>7</v>
      </c>
      <c r="K5" s="104" t="s">
        <v>8</v>
      </c>
      <c r="L5" s="105" t="s">
        <v>9</v>
      </c>
      <c r="M5" s="2"/>
    </row>
    <row r="6" spans="1:14" ht="15" customHeight="1" x14ac:dyDescent="0.25">
      <c r="A6" s="1"/>
      <c r="B6" s="114"/>
      <c r="C6" s="114"/>
      <c r="D6" s="114"/>
      <c r="E6" s="114"/>
      <c r="F6" s="104"/>
      <c r="G6" s="106" t="s">
        <v>10</v>
      </c>
      <c r="H6" s="106" t="s">
        <v>11</v>
      </c>
      <c r="I6" s="106" t="s">
        <v>12</v>
      </c>
      <c r="J6" s="104"/>
      <c r="K6" s="104"/>
      <c r="L6" s="105"/>
      <c r="M6" s="2"/>
    </row>
    <row r="7" spans="1:14" ht="15" customHeight="1" x14ac:dyDescent="0.25">
      <c r="A7" s="1"/>
      <c r="B7" s="114"/>
      <c r="C7" s="114"/>
      <c r="D7" s="114"/>
      <c r="E7" s="114"/>
      <c r="F7" s="104"/>
      <c r="G7" s="107"/>
      <c r="H7" s="107"/>
      <c r="I7" s="107"/>
      <c r="J7" s="104"/>
      <c r="K7" s="104"/>
      <c r="L7" s="105"/>
      <c r="M7" s="2"/>
    </row>
    <row r="8" spans="1:14" ht="29.25" customHeight="1" x14ac:dyDescent="0.25">
      <c r="A8" s="1"/>
      <c r="B8" s="100" t="s">
        <v>13</v>
      </c>
      <c r="C8" s="101"/>
      <c r="D8" s="101"/>
      <c r="E8" s="101"/>
      <c r="F8" s="101"/>
      <c r="G8" s="101"/>
      <c r="H8" s="101"/>
      <c r="I8" s="101"/>
      <c r="J8" s="101"/>
      <c r="K8" s="101"/>
      <c r="L8" s="108"/>
      <c r="M8" s="2"/>
    </row>
    <row r="9" spans="1:14" ht="42" customHeight="1" x14ac:dyDescent="0.25">
      <c r="A9" s="1"/>
      <c r="B9" s="4" t="s">
        <v>14</v>
      </c>
      <c r="C9" s="5" t="s">
        <v>15</v>
      </c>
      <c r="D9" s="4" t="s">
        <v>16</v>
      </c>
      <c r="E9" s="4" t="s">
        <v>17</v>
      </c>
      <c r="F9" s="6">
        <v>327800</v>
      </c>
      <c r="G9" s="6">
        <v>9334.68</v>
      </c>
      <c r="H9" s="6">
        <v>66963.25</v>
      </c>
      <c r="I9" s="7">
        <v>4943.8</v>
      </c>
      <c r="J9" s="7">
        <v>73662.880000000005</v>
      </c>
      <c r="K9" s="7">
        <f>SUM(G9:J9)</f>
        <v>154904.60999999999</v>
      </c>
      <c r="L9" s="8">
        <f t="shared" ref="L9" si="0">F9-K9</f>
        <v>172895.39</v>
      </c>
      <c r="M9" s="2"/>
    </row>
    <row r="10" spans="1:14" ht="35.1" customHeight="1" x14ac:dyDescent="0.25">
      <c r="A10" s="1"/>
      <c r="B10" s="4" t="s">
        <v>18</v>
      </c>
      <c r="C10" s="5" t="s">
        <v>19</v>
      </c>
      <c r="D10" s="4" t="s">
        <v>20</v>
      </c>
      <c r="E10" s="4" t="s">
        <v>21</v>
      </c>
      <c r="F10" s="6">
        <v>239580</v>
      </c>
      <c r="G10" s="6">
        <f>IF(F10&gt;=35000,(F10*0.0287),(0))</f>
        <v>6875.9459999999999</v>
      </c>
      <c r="H10" s="6">
        <v>45522.93</v>
      </c>
      <c r="I10" s="7">
        <v>4943.8</v>
      </c>
      <c r="J10" s="7">
        <v>3998.77</v>
      </c>
      <c r="K10" s="7">
        <f t="shared" ref="K10:K11" si="1">SUM(G10:J10)</f>
        <v>61341.446000000004</v>
      </c>
      <c r="L10" s="8">
        <f>F10-K10</f>
        <v>178238.554</v>
      </c>
      <c r="M10" s="2"/>
    </row>
    <row r="11" spans="1:14" ht="35.1" customHeight="1" x14ac:dyDescent="0.25">
      <c r="A11" s="1"/>
      <c r="B11" s="4" t="s">
        <v>22</v>
      </c>
      <c r="C11" s="5" t="s">
        <v>19</v>
      </c>
      <c r="D11" s="4" t="s">
        <v>23</v>
      </c>
      <c r="E11" s="4" t="s">
        <v>24</v>
      </c>
      <c r="F11" s="6">
        <v>65000</v>
      </c>
      <c r="G11" s="6">
        <f>IF(F11&gt;=35000,(F11*0.0287),(0))</f>
        <v>1865.5</v>
      </c>
      <c r="H11" s="6">
        <v>4427.58</v>
      </c>
      <c r="I11" s="7">
        <v>1976</v>
      </c>
      <c r="J11" s="7">
        <v>17721.14</v>
      </c>
      <c r="K11" s="7">
        <f t="shared" si="1"/>
        <v>25990.22</v>
      </c>
      <c r="L11" s="8">
        <f>F11-K11</f>
        <v>39009.78</v>
      </c>
      <c r="M11" s="2"/>
    </row>
    <row r="12" spans="1:14" ht="35.1" customHeight="1" thickBot="1" x14ac:dyDescent="0.3">
      <c r="A12" s="1"/>
      <c r="B12" s="4" t="s">
        <v>206</v>
      </c>
      <c r="C12" s="5" t="s">
        <v>19</v>
      </c>
      <c r="D12" s="4" t="s">
        <v>27</v>
      </c>
      <c r="E12" s="4" t="s">
        <v>24</v>
      </c>
      <c r="F12" s="6">
        <v>35000</v>
      </c>
      <c r="G12" s="6">
        <f>IF(F12&gt;=35000,(F12*0.0287),(0))</f>
        <v>1004.5</v>
      </c>
      <c r="H12" s="6">
        <v>0</v>
      </c>
      <c r="I12" s="7">
        <f>+F12*0.0304</f>
        <v>1064</v>
      </c>
      <c r="J12" s="7">
        <v>7020.62</v>
      </c>
      <c r="K12" s="7">
        <f>SUM(G12:J12)</f>
        <v>9089.119999999999</v>
      </c>
      <c r="L12" s="8">
        <f>F12-K12</f>
        <v>25910.880000000001</v>
      </c>
      <c r="M12" s="2"/>
    </row>
    <row r="13" spans="1:14" ht="35.1" customHeight="1" thickBot="1" x14ac:dyDescent="0.3">
      <c r="A13" s="1"/>
      <c r="B13" s="98"/>
      <c r="C13" s="99"/>
      <c r="D13" s="99"/>
      <c r="E13" s="99"/>
      <c r="F13" s="19">
        <f t="shared" ref="F13:L13" si="2">SUM(F9:F12)</f>
        <v>667380</v>
      </c>
      <c r="G13" s="20">
        <f t="shared" si="2"/>
        <v>19080.626</v>
      </c>
      <c r="H13" s="20">
        <f t="shared" si="2"/>
        <v>116913.76</v>
      </c>
      <c r="I13" s="21">
        <f t="shared" si="2"/>
        <v>12927.6</v>
      </c>
      <c r="J13" s="21">
        <f t="shared" si="2"/>
        <v>102403.41</v>
      </c>
      <c r="K13" s="22">
        <f t="shared" si="2"/>
        <v>251325.39599999998</v>
      </c>
      <c r="L13" s="23">
        <f t="shared" si="2"/>
        <v>416054.60400000005</v>
      </c>
      <c r="M13" s="2"/>
      <c r="N13" s="47"/>
    </row>
    <row r="14" spans="1:14" ht="35.1" customHeight="1" x14ac:dyDescent="0.25">
      <c r="A14" s="1"/>
      <c r="B14" s="95" t="s">
        <v>28</v>
      </c>
      <c r="C14" s="96"/>
      <c r="D14" s="96"/>
      <c r="E14" s="96"/>
      <c r="F14" s="96"/>
      <c r="G14" s="96"/>
      <c r="H14" s="96"/>
      <c r="I14" s="96"/>
      <c r="J14" s="96"/>
      <c r="K14" s="96"/>
      <c r="L14" s="97"/>
      <c r="M14" s="2"/>
    </row>
    <row r="15" spans="1:14" ht="42" customHeight="1" x14ac:dyDescent="0.25">
      <c r="A15" s="1"/>
      <c r="B15" s="4" t="s">
        <v>29</v>
      </c>
      <c r="C15" s="5" t="s">
        <v>15</v>
      </c>
      <c r="D15" s="4" t="s">
        <v>217</v>
      </c>
      <c r="E15" s="4" t="s">
        <v>24</v>
      </c>
      <c r="F15" s="6">
        <v>140000</v>
      </c>
      <c r="G15" s="6">
        <f>IF(F15&gt;=35000,(F15*0.0287),(0))</f>
        <v>4018</v>
      </c>
      <c r="H15" s="6">
        <v>21514.37</v>
      </c>
      <c r="I15" s="7">
        <f>+F15*0.0304</f>
        <v>4256</v>
      </c>
      <c r="J15" s="7">
        <v>25225</v>
      </c>
      <c r="K15" s="7">
        <f>SUM(G15:J15)</f>
        <v>55013.369999999995</v>
      </c>
      <c r="L15" s="11">
        <f>F15-K15</f>
        <v>84986.63</v>
      </c>
      <c r="M15" s="2"/>
    </row>
    <row r="16" spans="1:14" ht="41.25" customHeight="1" x14ac:dyDescent="0.25">
      <c r="A16" s="1"/>
      <c r="B16" s="4" t="s">
        <v>31</v>
      </c>
      <c r="C16" s="5" t="s">
        <v>19</v>
      </c>
      <c r="D16" s="4" t="s">
        <v>32</v>
      </c>
      <c r="E16" s="4" t="s">
        <v>24</v>
      </c>
      <c r="F16" s="6">
        <v>40000</v>
      </c>
      <c r="G16" s="6">
        <v>1148</v>
      </c>
      <c r="H16" s="6">
        <v>0</v>
      </c>
      <c r="I16" s="7">
        <v>1216</v>
      </c>
      <c r="J16" s="7">
        <v>17786.53</v>
      </c>
      <c r="K16" s="7">
        <f>SUM(G16:J16)</f>
        <v>20150.53</v>
      </c>
      <c r="L16" s="11">
        <f>F16-K16</f>
        <v>19849.47</v>
      </c>
      <c r="M16" s="2"/>
    </row>
    <row r="17" spans="1:14" ht="35.1" customHeight="1" x14ac:dyDescent="0.25">
      <c r="A17" s="1"/>
      <c r="B17" s="4" t="s">
        <v>30</v>
      </c>
      <c r="C17" s="5" t="s">
        <v>19</v>
      </c>
      <c r="D17" s="4" t="s">
        <v>216</v>
      </c>
      <c r="E17" s="4" t="s">
        <v>26</v>
      </c>
      <c r="F17" s="6">
        <v>75000</v>
      </c>
      <c r="G17" s="6">
        <f>IF(F17&gt;=35000,(F17*0.0287),(0))</f>
        <v>2152.5</v>
      </c>
      <c r="H17" s="6">
        <v>6309.38</v>
      </c>
      <c r="I17" s="7">
        <f>+F17*0.0304</f>
        <v>2280</v>
      </c>
      <c r="J17" s="7">
        <v>1525</v>
      </c>
      <c r="K17" s="7">
        <f>SUM(G17:J17)</f>
        <v>12266.880000000001</v>
      </c>
      <c r="L17" s="11">
        <f>F17-K17</f>
        <v>62733.119999999995</v>
      </c>
      <c r="M17" s="2"/>
    </row>
    <row r="18" spans="1:14" ht="42.75" customHeight="1" x14ac:dyDescent="0.25">
      <c r="A18" s="1"/>
      <c r="B18" s="4" t="s">
        <v>33</v>
      </c>
      <c r="C18" s="5" t="s">
        <v>19</v>
      </c>
      <c r="D18" s="4" t="s">
        <v>32</v>
      </c>
      <c r="E18" s="4" t="s">
        <v>24</v>
      </c>
      <c r="F18" s="9">
        <v>33000</v>
      </c>
      <c r="G18" s="9">
        <v>947.1</v>
      </c>
      <c r="H18" s="9">
        <v>0</v>
      </c>
      <c r="I18" s="10">
        <f>+F18*0.0304</f>
        <v>1003.2</v>
      </c>
      <c r="J18" s="10">
        <v>1025</v>
      </c>
      <c r="K18" s="10">
        <f>SUM(G18:J18)</f>
        <v>2975.3</v>
      </c>
      <c r="L18" s="11">
        <f>F18-K18</f>
        <v>30024.7</v>
      </c>
      <c r="M18" s="2"/>
    </row>
    <row r="19" spans="1:14" ht="35.1" customHeight="1" thickBot="1" x14ac:dyDescent="0.3">
      <c r="A19" s="1"/>
      <c r="B19" s="4" t="s">
        <v>203</v>
      </c>
      <c r="C19" s="5" t="s">
        <v>19</v>
      </c>
      <c r="D19" s="4" t="s">
        <v>216</v>
      </c>
      <c r="E19" s="4" t="s">
        <v>26</v>
      </c>
      <c r="F19" s="6">
        <v>55000</v>
      </c>
      <c r="G19" s="6">
        <v>1578.5</v>
      </c>
      <c r="H19" s="6">
        <v>2332.81</v>
      </c>
      <c r="I19" s="7">
        <v>1672</v>
      </c>
      <c r="J19" s="7">
        <v>3737.45</v>
      </c>
      <c r="K19" s="7">
        <f>SUM(G19:J19)</f>
        <v>9320.7599999999984</v>
      </c>
      <c r="L19" s="11">
        <f>F19-K19</f>
        <v>45679.240000000005</v>
      </c>
      <c r="M19" s="2"/>
    </row>
    <row r="20" spans="1:14" ht="35.1" customHeight="1" thickBot="1" x14ac:dyDescent="0.3">
      <c r="A20" s="1"/>
      <c r="B20" s="98"/>
      <c r="C20" s="99"/>
      <c r="D20" s="99"/>
      <c r="E20" s="99"/>
      <c r="F20" s="19">
        <f t="shared" ref="F20:L20" si="3">SUM(F15:F19)</f>
        <v>343000</v>
      </c>
      <c r="G20" s="20">
        <f t="shared" si="3"/>
        <v>9844.1</v>
      </c>
      <c r="H20" s="20">
        <f t="shared" si="3"/>
        <v>30156.560000000001</v>
      </c>
      <c r="I20" s="21">
        <f t="shared" si="3"/>
        <v>10427.200000000001</v>
      </c>
      <c r="J20" s="21">
        <f t="shared" si="3"/>
        <v>49298.979999999996</v>
      </c>
      <c r="K20" s="22">
        <f t="shared" si="3"/>
        <v>99726.84</v>
      </c>
      <c r="L20" s="23">
        <f t="shared" si="3"/>
        <v>243273.16000000003</v>
      </c>
      <c r="M20" s="2"/>
      <c r="N20" s="47"/>
    </row>
    <row r="21" spans="1:14" ht="35.1" customHeight="1" x14ac:dyDescent="0.25">
      <c r="A21" s="1"/>
      <c r="B21" s="95" t="s">
        <v>34</v>
      </c>
      <c r="C21" s="96"/>
      <c r="D21" s="96"/>
      <c r="E21" s="96"/>
      <c r="F21" s="96"/>
      <c r="G21" s="96"/>
      <c r="H21" s="96"/>
      <c r="I21" s="96"/>
      <c r="J21" s="96"/>
      <c r="K21" s="96"/>
      <c r="L21" s="97"/>
      <c r="M21" s="2"/>
    </row>
    <row r="22" spans="1:14" ht="42.75" customHeight="1" thickBot="1" x14ac:dyDescent="0.3">
      <c r="A22" s="1"/>
      <c r="B22" s="4" t="s">
        <v>35</v>
      </c>
      <c r="C22" s="5" t="s">
        <v>19</v>
      </c>
      <c r="D22" s="4" t="s">
        <v>218</v>
      </c>
      <c r="E22" s="4" t="s">
        <v>26</v>
      </c>
      <c r="F22" s="9">
        <v>75000</v>
      </c>
      <c r="G22" s="9">
        <f>IF(F22&gt;=35000,(F22*0.0287),(0))</f>
        <v>2152.5</v>
      </c>
      <c r="H22" s="9">
        <v>5704.4</v>
      </c>
      <c r="I22" s="10">
        <f>+F22*0.0304</f>
        <v>2280</v>
      </c>
      <c r="J22" s="10">
        <v>4429.8999999999996</v>
      </c>
      <c r="K22" s="10">
        <f>SUM(G22:J22)</f>
        <v>14566.8</v>
      </c>
      <c r="L22" s="11">
        <f>F22-K22</f>
        <v>60433.2</v>
      </c>
      <c r="M22" s="2"/>
    </row>
    <row r="23" spans="1:14" ht="35.1" customHeight="1" thickBot="1" x14ac:dyDescent="0.3">
      <c r="A23" s="1"/>
      <c r="B23" s="98"/>
      <c r="C23" s="99"/>
      <c r="D23" s="99"/>
      <c r="E23" s="99"/>
      <c r="F23" s="19">
        <f>SUM(F22)</f>
        <v>75000</v>
      </c>
      <c r="G23" s="20">
        <f t="shared" ref="G23:K23" si="4">SUM(G22)</f>
        <v>2152.5</v>
      </c>
      <c r="H23" s="20">
        <f t="shared" si="4"/>
        <v>5704.4</v>
      </c>
      <c r="I23" s="21">
        <f t="shared" si="4"/>
        <v>2280</v>
      </c>
      <c r="J23" s="21">
        <f t="shared" si="4"/>
        <v>4429.8999999999996</v>
      </c>
      <c r="K23" s="22">
        <f t="shared" si="4"/>
        <v>14566.8</v>
      </c>
      <c r="L23" s="23">
        <f>SUM(L22)</f>
        <v>60433.2</v>
      </c>
      <c r="M23" s="2"/>
    </row>
    <row r="24" spans="1:14" ht="35.1" customHeight="1" x14ac:dyDescent="0.25">
      <c r="A24" s="1"/>
      <c r="B24" s="60" t="s">
        <v>1</v>
      </c>
      <c r="C24" s="61"/>
      <c r="D24" s="61"/>
      <c r="E24" s="61"/>
      <c r="F24" s="96"/>
      <c r="G24" s="96"/>
      <c r="H24" s="96"/>
      <c r="I24" s="96"/>
      <c r="J24" s="96"/>
      <c r="K24" s="96"/>
      <c r="L24" s="97"/>
      <c r="M24" s="2"/>
    </row>
    <row r="25" spans="1:14" ht="61.5" customHeight="1" x14ac:dyDescent="0.25">
      <c r="A25" s="1"/>
      <c r="B25" s="4" t="s">
        <v>36</v>
      </c>
      <c r="C25" s="5" t="s">
        <v>19</v>
      </c>
      <c r="D25" s="4" t="s">
        <v>37</v>
      </c>
      <c r="E25" s="4" t="s">
        <v>24</v>
      </c>
      <c r="F25" s="6">
        <v>130000</v>
      </c>
      <c r="G25" s="6">
        <f>IF(F25&gt;=35000,(F25*0.0287),(0))</f>
        <v>3731</v>
      </c>
      <c r="H25" s="6">
        <v>18784.009999999998</v>
      </c>
      <c r="I25" s="7">
        <v>3952</v>
      </c>
      <c r="J25" s="7">
        <v>31838.3</v>
      </c>
      <c r="K25" s="7">
        <f t="shared" ref="K25:K30" si="5">SUM(G25:J25)</f>
        <v>58305.31</v>
      </c>
      <c r="L25" s="11">
        <f t="shared" ref="L25:L30" si="6">F25-K25</f>
        <v>71694.69</v>
      </c>
      <c r="M25" s="2"/>
    </row>
    <row r="26" spans="1:14" ht="35.1" customHeight="1" x14ac:dyDescent="0.25">
      <c r="A26" s="1"/>
      <c r="B26" s="4" t="s">
        <v>38</v>
      </c>
      <c r="C26" s="5" t="s">
        <v>19</v>
      </c>
      <c r="D26" s="4" t="s">
        <v>215</v>
      </c>
      <c r="E26" s="4" t="s">
        <v>24</v>
      </c>
      <c r="F26" s="6">
        <v>47000</v>
      </c>
      <c r="G26" s="6">
        <f>IF(F26&gt;=35000,(F26*0.0287),(0))</f>
        <v>1348.9</v>
      </c>
      <c r="H26" s="6">
        <v>1203.73</v>
      </c>
      <c r="I26" s="7">
        <v>1428.8</v>
      </c>
      <c r="J26" s="7">
        <v>20942.650000000001</v>
      </c>
      <c r="K26" s="7">
        <f t="shared" si="5"/>
        <v>24924.080000000002</v>
      </c>
      <c r="L26" s="11">
        <f t="shared" si="6"/>
        <v>22075.919999999998</v>
      </c>
      <c r="M26" s="2"/>
    </row>
    <row r="27" spans="1:14" ht="35.1" customHeight="1" x14ac:dyDescent="0.25">
      <c r="A27" s="1"/>
      <c r="B27" s="4" t="s">
        <v>39</v>
      </c>
      <c r="C27" s="5" t="s">
        <v>19</v>
      </c>
      <c r="D27" s="4" t="s">
        <v>32</v>
      </c>
      <c r="E27" s="4" t="s">
        <v>24</v>
      </c>
      <c r="F27" s="6">
        <v>40000</v>
      </c>
      <c r="G27" s="6">
        <f>IF(F27&gt;=35000,(F27*0.0287),(0))</f>
        <v>1148</v>
      </c>
      <c r="H27" s="6">
        <v>442.65</v>
      </c>
      <c r="I27" s="7">
        <f>+F27*0.0304</f>
        <v>1216</v>
      </c>
      <c r="J27" s="7">
        <v>8761.57</v>
      </c>
      <c r="K27" s="7">
        <f t="shared" si="5"/>
        <v>11568.22</v>
      </c>
      <c r="L27" s="11">
        <f t="shared" si="6"/>
        <v>28431.78</v>
      </c>
      <c r="M27" s="2"/>
    </row>
    <row r="28" spans="1:14" ht="35.1" customHeight="1" x14ac:dyDescent="0.25">
      <c r="A28" s="1"/>
      <c r="B28" s="4" t="s">
        <v>40</v>
      </c>
      <c r="C28" s="5" t="s">
        <v>19</v>
      </c>
      <c r="D28" s="4" t="s">
        <v>32</v>
      </c>
      <c r="E28" s="4" t="s">
        <v>24</v>
      </c>
      <c r="F28" s="6">
        <v>40000</v>
      </c>
      <c r="G28" s="6">
        <f>IF(F28&gt;=35000,(F28*0.0287),(0))</f>
        <v>1148</v>
      </c>
      <c r="H28" s="6">
        <v>442.65</v>
      </c>
      <c r="I28" s="7">
        <f>+F28*0.0304</f>
        <v>1216</v>
      </c>
      <c r="J28" s="7">
        <v>2325</v>
      </c>
      <c r="K28" s="7">
        <f t="shared" si="5"/>
        <v>5131.6499999999996</v>
      </c>
      <c r="L28" s="11">
        <f t="shared" si="6"/>
        <v>34868.35</v>
      </c>
      <c r="M28" s="2"/>
    </row>
    <row r="29" spans="1:14" ht="44.25" customHeight="1" x14ac:dyDescent="0.25">
      <c r="A29" s="1"/>
      <c r="B29" s="4" t="s">
        <v>41</v>
      </c>
      <c r="C29" s="5" t="s">
        <v>19</v>
      </c>
      <c r="D29" s="4" t="s">
        <v>219</v>
      </c>
      <c r="E29" s="4" t="s">
        <v>24</v>
      </c>
      <c r="F29" s="9">
        <v>30000</v>
      </c>
      <c r="G29" s="9">
        <v>861</v>
      </c>
      <c r="H29" s="9">
        <v>0</v>
      </c>
      <c r="I29" s="10">
        <f>+F29*0.0304</f>
        <v>912</v>
      </c>
      <c r="J29" s="10">
        <v>1225</v>
      </c>
      <c r="K29" s="10">
        <f t="shared" si="5"/>
        <v>2998</v>
      </c>
      <c r="L29" s="11">
        <f t="shared" si="6"/>
        <v>27002</v>
      </c>
      <c r="M29" s="2"/>
    </row>
    <row r="30" spans="1:14" ht="44.25" customHeight="1" thickBot="1" x14ac:dyDescent="0.3">
      <c r="A30" s="1"/>
      <c r="B30" s="4" t="s">
        <v>231</v>
      </c>
      <c r="C30" s="5" t="s">
        <v>19</v>
      </c>
      <c r="D30" s="4" t="s">
        <v>32</v>
      </c>
      <c r="E30" s="4" t="s">
        <v>24</v>
      </c>
      <c r="F30" s="9">
        <v>33000</v>
      </c>
      <c r="G30" s="9">
        <v>947.1</v>
      </c>
      <c r="H30" s="9">
        <v>0</v>
      </c>
      <c r="I30" s="10">
        <f>+F30*0.0304</f>
        <v>1003.2</v>
      </c>
      <c r="J30" s="10">
        <v>2225</v>
      </c>
      <c r="K30" s="10">
        <f t="shared" si="5"/>
        <v>4175.3</v>
      </c>
      <c r="L30" s="11">
        <f t="shared" si="6"/>
        <v>28824.7</v>
      </c>
      <c r="M30" s="2"/>
    </row>
    <row r="31" spans="1:14" ht="35.1" customHeight="1" thickBot="1" x14ac:dyDescent="0.3">
      <c r="A31" s="1"/>
      <c r="B31" s="98"/>
      <c r="C31" s="99"/>
      <c r="D31" s="99"/>
      <c r="E31" s="99"/>
      <c r="F31" s="19">
        <f t="shared" ref="F31:L31" si="7">SUM(F25:F30)</f>
        <v>320000</v>
      </c>
      <c r="G31" s="20">
        <f t="shared" si="7"/>
        <v>9184</v>
      </c>
      <c r="H31" s="20">
        <f t="shared" si="7"/>
        <v>20873.04</v>
      </c>
      <c r="I31" s="21">
        <f t="shared" si="7"/>
        <v>9728</v>
      </c>
      <c r="J31" s="21">
        <f t="shared" si="7"/>
        <v>67317.51999999999</v>
      </c>
      <c r="K31" s="22">
        <f t="shared" si="7"/>
        <v>107102.56</v>
      </c>
      <c r="L31" s="23">
        <f t="shared" si="7"/>
        <v>212897.44</v>
      </c>
      <c r="M31" s="2"/>
    </row>
    <row r="32" spans="1:14" ht="35.1" customHeight="1" x14ac:dyDescent="0.25">
      <c r="A32" s="1"/>
      <c r="B32" s="60" t="s">
        <v>201</v>
      </c>
      <c r="C32" s="61"/>
      <c r="D32" s="61"/>
      <c r="E32" s="61"/>
      <c r="F32" s="96"/>
      <c r="G32" s="96"/>
      <c r="H32" s="96"/>
      <c r="I32" s="96"/>
      <c r="J32" s="96"/>
      <c r="K32" s="96"/>
      <c r="L32" s="97"/>
      <c r="M32" s="2"/>
    </row>
    <row r="33" spans="1:13" ht="35.1" customHeight="1" thickBot="1" x14ac:dyDescent="0.3">
      <c r="A33" s="1"/>
      <c r="B33" s="4" t="s">
        <v>42</v>
      </c>
      <c r="C33" s="5" t="s">
        <v>15</v>
      </c>
      <c r="D33" s="4" t="s">
        <v>220</v>
      </c>
      <c r="E33" s="4" t="s">
        <v>24</v>
      </c>
      <c r="F33" s="9">
        <v>40000</v>
      </c>
      <c r="G33" s="9">
        <v>1148</v>
      </c>
      <c r="H33" s="9">
        <v>0</v>
      </c>
      <c r="I33" s="10">
        <f>+F33*0.0304</f>
        <v>1216</v>
      </c>
      <c r="J33" s="10">
        <v>1325</v>
      </c>
      <c r="K33" s="10">
        <f>SUM(G33:J33)</f>
        <v>3689</v>
      </c>
      <c r="L33" s="11">
        <f>F33-K33</f>
        <v>36311</v>
      </c>
      <c r="M33" s="2"/>
    </row>
    <row r="34" spans="1:13" ht="35.1" customHeight="1" thickBot="1" x14ac:dyDescent="0.3">
      <c r="A34" s="1"/>
      <c r="B34" s="98"/>
      <c r="C34" s="99"/>
      <c r="D34" s="99"/>
      <c r="E34" s="99"/>
      <c r="F34" s="19">
        <f>SUM(F33)</f>
        <v>40000</v>
      </c>
      <c r="G34" s="20">
        <f t="shared" ref="G34:K34" si="8">SUM(G33)</f>
        <v>1148</v>
      </c>
      <c r="H34" s="20">
        <f t="shared" si="8"/>
        <v>0</v>
      </c>
      <c r="I34" s="21">
        <f t="shared" si="8"/>
        <v>1216</v>
      </c>
      <c r="J34" s="21">
        <f t="shared" si="8"/>
        <v>1325</v>
      </c>
      <c r="K34" s="22">
        <f t="shared" si="8"/>
        <v>3689</v>
      </c>
      <c r="L34" s="23">
        <f>SUM(L33)</f>
        <v>36311</v>
      </c>
      <c r="M34" s="2"/>
    </row>
    <row r="35" spans="1:13" ht="35.1" customHeight="1" x14ac:dyDescent="0.25">
      <c r="A35" s="1"/>
      <c r="B35" s="100" t="s">
        <v>44</v>
      </c>
      <c r="C35" s="101"/>
      <c r="D35" s="101"/>
      <c r="E35" s="101"/>
      <c r="F35" s="102"/>
      <c r="G35" s="102"/>
      <c r="H35" s="102"/>
      <c r="I35" s="102"/>
      <c r="J35" s="102"/>
      <c r="K35" s="102"/>
      <c r="L35" s="103"/>
      <c r="M35" s="2"/>
    </row>
    <row r="36" spans="1:13" ht="46.5" customHeight="1" x14ac:dyDescent="0.25">
      <c r="A36" s="1"/>
      <c r="B36" s="4" t="s">
        <v>45</v>
      </c>
      <c r="C36" s="5" t="s">
        <v>15</v>
      </c>
      <c r="D36" s="4" t="s">
        <v>46</v>
      </c>
      <c r="E36" s="4" t="s">
        <v>26</v>
      </c>
      <c r="F36" s="6">
        <v>140000</v>
      </c>
      <c r="G36" s="6">
        <f>IF(F36&gt;=35000,(F36*0.0287),(0))</f>
        <v>4018</v>
      </c>
      <c r="H36" s="6">
        <v>20380.03</v>
      </c>
      <c r="I36" s="7">
        <v>4256</v>
      </c>
      <c r="J36" s="7">
        <v>15163.65</v>
      </c>
      <c r="K36" s="7">
        <f>SUM(G36:J36)</f>
        <v>43817.68</v>
      </c>
      <c r="L36" s="11">
        <f>F36-K36</f>
        <v>96182.32</v>
      </c>
      <c r="M36" s="2"/>
    </row>
    <row r="37" spans="1:13" ht="35.1" customHeight="1" x14ac:dyDescent="0.25">
      <c r="A37" s="1"/>
      <c r="B37" s="12" t="s">
        <v>47</v>
      </c>
      <c r="C37" s="5" t="s">
        <v>15</v>
      </c>
      <c r="D37" s="12" t="s">
        <v>48</v>
      </c>
      <c r="E37" s="4" t="s">
        <v>24</v>
      </c>
      <c r="F37" s="6">
        <v>73000</v>
      </c>
      <c r="G37" s="6">
        <f>IF(F37&gt;=35000,(F37*0.0287),(0))</f>
        <v>2095.1</v>
      </c>
      <c r="H37" s="6">
        <v>5933.02</v>
      </c>
      <c r="I37" s="7">
        <f>+F37*0.0304</f>
        <v>2219.1999999999998</v>
      </c>
      <c r="J37" s="7">
        <v>10945.93</v>
      </c>
      <c r="K37" s="7">
        <f>SUM(G37:J37)</f>
        <v>21193.25</v>
      </c>
      <c r="L37" s="11">
        <f>F37-K37</f>
        <v>51806.75</v>
      </c>
      <c r="M37" s="2"/>
    </row>
    <row r="38" spans="1:13" ht="35.1" customHeight="1" thickBot="1" x14ac:dyDescent="0.3">
      <c r="A38" s="1"/>
      <c r="B38" s="12" t="s">
        <v>49</v>
      </c>
      <c r="C38" s="5" t="s">
        <v>15</v>
      </c>
      <c r="D38" s="12" t="s">
        <v>43</v>
      </c>
      <c r="E38" s="12" t="s">
        <v>24</v>
      </c>
      <c r="F38" s="9">
        <v>40000</v>
      </c>
      <c r="G38" s="9">
        <f>IF(F38&gt;=35000,(F38*0.0287),(0))</f>
        <v>1148</v>
      </c>
      <c r="H38" s="9">
        <v>442.65</v>
      </c>
      <c r="I38" s="10">
        <f>+F38*0.0304</f>
        <v>1216</v>
      </c>
      <c r="J38" s="10">
        <v>5826.29</v>
      </c>
      <c r="K38" s="10">
        <f>SUM(G38:J38)</f>
        <v>8632.94</v>
      </c>
      <c r="L38" s="11">
        <f>F38-K38</f>
        <v>31367.059999999998</v>
      </c>
      <c r="M38" s="2"/>
    </row>
    <row r="39" spans="1:13" ht="35.1" customHeight="1" thickBot="1" x14ac:dyDescent="0.3">
      <c r="A39" s="1"/>
      <c r="B39" s="98"/>
      <c r="C39" s="99"/>
      <c r="D39" s="99"/>
      <c r="E39" s="99"/>
      <c r="F39" s="19">
        <f>SUM(F36:F38)</f>
        <v>253000</v>
      </c>
      <c r="G39" s="20">
        <f t="shared" ref="G39:K39" si="9">SUM(G36:G38)</f>
        <v>7261.1</v>
      </c>
      <c r="H39" s="20">
        <f t="shared" si="9"/>
        <v>26755.7</v>
      </c>
      <c r="I39" s="21">
        <f t="shared" si="9"/>
        <v>7691.2</v>
      </c>
      <c r="J39" s="21">
        <f t="shared" si="9"/>
        <v>31935.870000000003</v>
      </c>
      <c r="K39" s="22">
        <f t="shared" si="9"/>
        <v>73643.87</v>
      </c>
      <c r="L39" s="23">
        <f>SUM(L36:L38)</f>
        <v>179356.13</v>
      </c>
      <c r="M39" s="2"/>
    </row>
    <row r="40" spans="1:13" ht="35.1" customHeight="1" x14ac:dyDescent="0.25">
      <c r="A40" s="1"/>
      <c r="B40" s="60" t="s">
        <v>50</v>
      </c>
      <c r="C40" s="61"/>
      <c r="D40" s="61"/>
      <c r="E40" s="61"/>
      <c r="F40" s="96"/>
      <c r="G40" s="96"/>
      <c r="H40" s="96"/>
      <c r="I40" s="96"/>
      <c r="J40" s="96"/>
      <c r="K40" s="96"/>
      <c r="L40" s="97"/>
      <c r="M40" s="2"/>
    </row>
    <row r="41" spans="1:13" ht="35.1" customHeight="1" x14ac:dyDescent="0.25">
      <c r="A41" s="1"/>
      <c r="B41" s="12" t="s">
        <v>51</v>
      </c>
      <c r="C41" s="5" t="s">
        <v>15</v>
      </c>
      <c r="D41" s="12" t="s">
        <v>221</v>
      </c>
      <c r="E41" s="12" t="s">
        <v>26</v>
      </c>
      <c r="F41" s="6">
        <v>90000</v>
      </c>
      <c r="G41" s="6">
        <f>IF(F41&gt;=35000,(F41*0.0287),(0))</f>
        <v>2583</v>
      </c>
      <c r="H41" s="6">
        <v>9375.01</v>
      </c>
      <c r="I41" s="7">
        <v>2736</v>
      </c>
      <c r="J41" s="7">
        <v>7617.51</v>
      </c>
      <c r="K41" s="7">
        <f>SUM(G41:J41)</f>
        <v>22311.52</v>
      </c>
      <c r="L41" s="11">
        <f>F41-K41</f>
        <v>67688.479999999996</v>
      </c>
      <c r="M41" s="2"/>
    </row>
    <row r="42" spans="1:13" ht="35.1" customHeight="1" thickBot="1" x14ac:dyDescent="0.3">
      <c r="A42" s="1"/>
      <c r="B42" s="12" t="s">
        <v>52</v>
      </c>
      <c r="C42" s="5" t="s">
        <v>15</v>
      </c>
      <c r="D42" s="12" t="s">
        <v>222</v>
      </c>
      <c r="E42" s="4" t="s">
        <v>26</v>
      </c>
      <c r="F42" s="9">
        <v>45000</v>
      </c>
      <c r="G42" s="9">
        <f>IF(F42&gt;=35000,(F42*0.0287),(0))</f>
        <v>1291.5</v>
      </c>
      <c r="H42" s="9">
        <v>1148.33</v>
      </c>
      <c r="I42" s="10">
        <v>1368</v>
      </c>
      <c r="J42" s="10">
        <v>1025</v>
      </c>
      <c r="K42" s="10">
        <f>SUM(G42:J42)</f>
        <v>4832.83</v>
      </c>
      <c r="L42" s="11">
        <f>F42-K42</f>
        <v>40167.17</v>
      </c>
      <c r="M42" s="2"/>
    </row>
    <row r="43" spans="1:13" ht="35.1" customHeight="1" thickBot="1" x14ac:dyDescent="0.3">
      <c r="A43" s="1"/>
      <c r="B43" s="98"/>
      <c r="C43" s="99"/>
      <c r="D43" s="99"/>
      <c r="E43" s="99"/>
      <c r="F43" s="19">
        <f>SUM(F41:F42)</f>
        <v>135000</v>
      </c>
      <c r="G43" s="20">
        <f t="shared" ref="G43:K43" si="10">SUM(G41:G42)</f>
        <v>3874.5</v>
      </c>
      <c r="H43" s="20">
        <f t="shared" si="10"/>
        <v>10523.34</v>
      </c>
      <c r="I43" s="21">
        <f t="shared" si="10"/>
        <v>4104</v>
      </c>
      <c r="J43" s="21">
        <f t="shared" si="10"/>
        <v>8642.51</v>
      </c>
      <c r="K43" s="22">
        <f t="shared" si="10"/>
        <v>27144.35</v>
      </c>
      <c r="L43" s="23">
        <f>SUM(L41:L42)</f>
        <v>107855.65</v>
      </c>
      <c r="M43" s="2"/>
    </row>
    <row r="44" spans="1:13" ht="35.1" customHeight="1" x14ac:dyDescent="0.25">
      <c r="A44" s="1"/>
      <c r="B44" s="60" t="s">
        <v>53</v>
      </c>
      <c r="C44" s="61"/>
      <c r="D44" s="61"/>
      <c r="E44" s="61"/>
      <c r="F44" s="96"/>
      <c r="G44" s="96"/>
      <c r="H44" s="96"/>
      <c r="I44" s="96"/>
      <c r="J44" s="96"/>
      <c r="K44" s="96"/>
      <c r="L44" s="97"/>
      <c r="M44" s="2"/>
    </row>
    <row r="45" spans="1:13" ht="46.5" customHeight="1" thickBot="1" x14ac:dyDescent="0.3">
      <c r="A45" s="1"/>
      <c r="B45" s="12" t="s">
        <v>54</v>
      </c>
      <c r="C45" s="5" t="s">
        <v>19</v>
      </c>
      <c r="D45" s="12" t="s">
        <v>55</v>
      </c>
      <c r="E45" s="12" t="s">
        <v>26</v>
      </c>
      <c r="F45" s="6">
        <v>100000</v>
      </c>
      <c r="G45" s="6">
        <v>2870</v>
      </c>
      <c r="H45" s="6">
        <v>12105.37</v>
      </c>
      <c r="I45" s="7">
        <f>+F45*0.0304</f>
        <v>3040</v>
      </c>
      <c r="J45" s="7">
        <v>2225</v>
      </c>
      <c r="K45" s="7">
        <f>SUM(G45:J45)</f>
        <v>20240.370000000003</v>
      </c>
      <c r="L45" s="11">
        <f>F45-K45</f>
        <v>79759.63</v>
      </c>
      <c r="M45" s="2"/>
    </row>
    <row r="46" spans="1:13" ht="35.1" customHeight="1" thickBot="1" x14ac:dyDescent="0.3">
      <c r="A46" s="1"/>
      <c r="B46" s="98"/>
      <c r="C46" s="99"/>
      <c r="D46" s="99"/>
      <c r="E46" s="99"/>
      <c r="F46" s="19">
        <f>SUM(F45:F45)</f>
        <v>100000</v>
      </c>
      <c r="G46" s="20">
        <f t="shared" ref="G46:K46" si="11">SUM(G45:G45)</f>
        <v>2870</v>
      </c>
      <c r="H46" s="20">
        <f t="shared" si="11"/>
        <v>12105.37</v>
      </c>
      <c r="I46" s="21">
        <f t="shared" si="11"/>
        <v>3040</v>
      </c>
      <c r="J46" s="21">
        <f t="shared" si="11"/>
        <v>2225</v>
      </c>
      <c r="K46" s="22">
        <f t="shared" si="11"/>
        <v>20240.370000000003</v>
      </c>
      <c r="L46" s="23">
        <f>SUM(L45:L45)</f>
        <v>79759.63</v>
      </c>
      <c r="M46" s="2"/>
    </row>
    <row r="47" spans="1:13" ht="35.1" customHeight="1" x14ac:dyDescent="0.25">
      <c r="A47" s="1"/>
      <c r="B47" s="60" t="s">
        <v>56</v>
      </c>
      <c r="C47" s="61"/>
      <c r="D47" s="61"/>
      <c r="E47" s="61"/>
      <c r="F47" s="96"/>
      <c r="G47" s="96"/>
      <c r="H47" s="96"/>
      <c r="I47" s="96"/>
      <c r="J47" s="96"/>
      <c r="K47" s="96"/>
      <c r="L47" s="97"/>
      <c r="M47" s="2"/>
    </row>
    <row r="48" spans="1:13" ht="35.1" customHeight="1" x14ac:dyDescent="0.25">
      <c r="A48" s="1"/>
      <c r="B48" s="4" t="s">
        <v>58</v>
      </c>
      <c r="C48" s="5" t="s">
        <v>19</v>
      </c>
      <c r="D48" s="4" t="s">
        <v>32</v>
      </c>
      <c r="E48" s="4" t="s">
        <v>24</v>
      </c>
      <c r="F48" s="6">
        <v>40000</v>
      </c>
      <c r="G48" s="6">
        <f>IF(F48&gt;=35000,(F48*0.0287),(0))</f>
        <v>1148</v>
      </c>
      <c r="H48" s="6">
        <v>0</v>
      </c>
      <c r="I48" s="7">
        <f>+F48*0.0304</f>
        <v>1216</v>
      </c>
      <c r="J48" s="7">
        <v>21288.31</v>
      </c>
      <c r="K48" s="7">
        <f>SUM(G48:J48)</f>
        <v>23652.31</v>
      </c>
      <c r="L48" s="8">
        <f>F48-K48</f>
        <v>16347.689999999999</v>
      </c>
      <c r="M48" s="2"/>
    </row>
    <row r="49" spans="1:15" ht="35.1" customHeight="1" x14ac:dyDescent="0.25">
      <c r="A49" s="1"/>
      <c r="B49" s="4" t="s">
        <v>57</v>
      </c>
      <c r="C49" s="5" t="s">
        <v>19</v>
      </c>
      <c r="D49" s="4" t="s">
        <v>214</v>
      </c>
      <c r="E49" s="4" t="s">
        <v>26</v>
      </c>
      <c r="F49" s="6">
        <v>50000</v>
      </c>
      <c r="G49" s="6">
        <f>IF(F49&gt;=35000,(F49*0.0287),(0))</f>
        <v>1435</v>
      </c>
      <c r="H49" s="6">
        <v>1854</v>
      </c>
      <c r="I49" s="7">
        <f t="shared" ref="I49" si="12">+F49*0.0304</f>
        <v>1520</v>
      </c>
      <c r="J49" s="7">
        <v>11429.29</v>
      </c>
      <c r="K49" s="7">
        <f t="shared" ref="K49" si="13">SUM(G49:J49)</f>
        <v>16238.29</v>
      </c>
      <c r="L49" s="8">
        <f t="shared" ref="L49" si="14">F49-K49</f>
        <v>33761.71</v>
      </c>
      <c r="M49" s="2"/>
    </row>
    <row r="50" spans="1:15" ht="35.1" customHeight="1" x14ac:dyDescent="0.25">
      <c r="A50" s="1"/>
      <c r="B50" s="12" t="s">
        <v>61</v>
      </c>
      <c r="C50" s="5" t="s">
        <v>15</v>
      </c>
      <c r="D50" s="12" t="s">
        <v>60</v>
      </c>
      <c r="E50" s="4" t="s">
        <v>24</v>
      </c>
      <c r="F50" s="6">
        <v>33000</v>
      </c>
      <c r="G50" s="6">
        <v>947.1</v>
      </c>
      <c r="H50" s="6">
        <v>0</v>
      </c>
      <c r="I50" s="7">
        <f>+F50*0.0304</f>
        <v>1003.2</v>
      </c>
      <c r="J50" s="7">
        <v>5249.9</v>
      </c>
      <c r="K50" s="7">
        <f t="shared" ref="K50:K55" si="15">SUM(G50:J50)</f>
        <v>7200.2</v>
      </c>
      <c r="L50" s="8">
        <f t="shared" ref="L50:L55" si="16">F50-K50</f>
        <v>25799.8</v>
      </c>
      <c r="M50" s="2"/>
    </row>
    <row r="51" spans="1:15" ht="35.1" customHeight="1" x14ac:dyDescent="0.25">
      <c r="A51" s="1"/>
      <c r="B51" s="12" t="s">
        <v>149</v>
      </c>
      <c r="C51" s="5" t="s">
        <v>19</v>
      </c>
      <c r="D51" s="12" t="s">
        <v>60</v>
      </c>
      <c r="E51" s="4" t="s">
        <v>24</v>
      </c>
      <c r="F51" s="6">
        <v>33000</v>
      </c>
      <c r="G51" s="6">
        <v>947.1</v>
      </c>
      <c r="H51" s="6">
        <v>0</v>
      </c>
      <c r="I51" s="7">
        <v>1003.2</v>
      </c>
      <c r="J51" s="7">
        <v>4946.33</v>
      </c>
      <c r="K51" s="7">
        <f t="shared" si="15"/>
        <v>6896.63</v>
      </c>
      <c r="L51" s="8">
        <f t="shared" si="16"/>
        <v>26103.37</v>
      </c>
      <c r="M51" s="2"/>
    </row>
    <row r="52" spans="1:15" ht="35.1" customHeight="1" x14ac:dyDescent="0.25">
      <c r="A52" s="1"/>
      <c r="B52" s="12" t="s">
        <v>213</v>
      </c>
      <c r="C52" s="5" t="s">
        <v>19</v>
      </c>
      <c r="D52" s="12" t="s">
        <v>60</v>
      </c>
      <c r="E52" s="4" t="s">
        <v>24</v>
      </c>
      <c r="F52" s="6">
        <v>40000</v>
      </c>
      <c r="G52" s="6">
        <v>1148</v>
      </c>
      <c r="H52" s="6">
        <v>442.65</v>
      </c>
      <c r="I52" s="7">
        <v>1216</v>
      </c>
      <c r="J52" s="7">
        <v>5125</v>
      </c>
      <c r="K52" s="7">
        <f t="shared" si="15"/>
        <v>7931.65</v>
      </c>
      <c r="L52" s="8">
        <f t="shared" si="16"/>
        <v>32068.35</v>
      </c>
      <c r="M52" s="2"/>
    </row>
    <row r="53" spans="1:15" ht="35.1" customHeight="1" x14ac:dyDescent="0.25">
      <c r="A53" s="1"/>
      <c r="B53" s="12" t="s">
        <v>147</v>
      </c>
      <c r="C53" s="5" t="s">
        <v>15</v>
      </c>
      <c r="D53" s="12" t="s">
        <v>60</v>
      </c>
      <c r="E53" s="4" t="s">
        <v>24</v>
      </c>
      <c r="F53" s="6">
        <v>35000</v>
      </c>
      <c r="G53" s="6">
        <v>1004.5</v>
      </c>
      <c r="H53" s="6">
        <v>0</v>
      </c>
      <c r="I53" s="7">
        <v>1064</v>
      </c>
      <c r="J53" s="7">
        <v>5662.1</v>
      </c>
      <c r="K53" s="7">
        <f t="shared" si="15"/>
        <v>7730.6</v>
      </c>
      <c r="L53" s="8">
        <f t="shared" si="16"/>
        <v>27269.4</v>
      </c>
      <c r="M53" s="2"/>
      <c r="O53" s="48"/>
    </row>
    <row r="54" spans="1:15" ht="35.1" customHeight="1" x14ac:dyDescent="0.25">
      <c r="A54" s="1"/>
      <c r="B54" s="12" t="s">
        <v>232</v>
      </c>
      <c r="C54" s="5" t="s">
        <v>15</v>
      </c>
      <c r="D54" s="12" t="s">
        <v>60</v>
      </c>
      <c r="E54" s="4" t="s">
        <v>24</v>
      </c>
      <c r="F54" s="6">
        <v>33000</v>
      </c>
      <c r="G54" s="6">
        <v>947.1</v>
      </c>
      <c r="H54" s="6">
        <v>0</v>
      </c>
      <c r="I54" s="7">
        <v>1003.2</v>
      </c>
      <c r="J54" s="7">
        <v>25</v>
      </c>
      <c r="K54" s="7">
        <f t="shared" si="15"/>
        <v>1975.3000000000002</v>
      </c>
      <c r="L54" s="8">
        <f t="shared" si="16"/>
        <v>31024.7</v>
      </c>
      <c r="M54" s="2"/>
      <c r="O54" s="48"/>
    </row>
    <row r="55" spans="1:15" ht="35.1" customHeight="1" x14ac:dyDescent="0.25">
      <c r="A55" s="1"/>
      <c r="B55" s="12" t="s">
        <v>233</v>
      </c>
      <c r="C55" s="37" t="s">
        <v>19</v>
      </c>
      <c r="D55" s="12" t="s">
        <v>60</v>
      </c>
      <c r="E55" s="54" t="s">
        <v>24</v>
      </c>
      <c r="F55" s="6">
        <v>33000</v>
      </c>
      <c r="G55" s="6">
        <v>947.1</v>
      </c>
      <c r="H55" s="6">
        <v>0</v>
      </c>
      <c r="I55" s="7">
        <v>1003.2</v>
      </c>
      <c r="J55" s="7">
        <v>25</v>
      </c>
      <c r="K55" s="7">
        <f t="shared" si="15"/>
        <v>1975.3000000000002</v>
      </c>
      <c r="L55" s="8">
        <f t="shared" si="16"/>
        <v>31024.7</v>
      </c>
      <c r="M55" s="2"/>
      <c r="O55" s="48"/>
    </row>
    <row r="56" spans="1:15" ht="35.1" customHeight="1" thickBot="1" x14ac:dyDescent="0.3">
      <c r="A56" s="1"/>
      <c r="B56" s="98"/>
      <c r="C56" s="99"/>
      <c r="D56" s="99"/>
      <c r="E56" s="99"/>
      <c r="F56" s="41">
        <f t="shared" ref="F56:L56" si="17">SUM(F48:F55)</f>
        <v>297000</v>
      </c>
      <c r="G56" s="41">
        <f t="shared" si="17"/>
        <v>8523.9</v>
      </c>
      <c r="H56" s="41">
        <f t="shared" si="17"/>
        <v>2296.65</v>
      </c>
      <c r="I56" s="41">
        <f t="shared" si="17"/>
        <v>9028.7999999999993</v>
      </c>
      <c r="J56" s="41">
        <f t="shared" si="17"/>
        <v>53750.93</v>
      </c>
      <c r="K56" s="41">
        <f t="shared" si="17"/>
        <v>73600.280000000013</v>
      </c>
      <c r="L56" s="42">
        <f t="shared" si="17"/>
        <v>223399.72</v>
      </c>
      <c r="M56" s="2"/>
      <c r="N56" s="46"/>
    </row>
    <row r="57" spans="1:15" ht="35.1" customHeight="1" x14ac:dyDescent="0.25">
      <c r="A57" s="1"/>
      <c r="B57" s="60" t="s">
        <v>62</v>
      </c>
      <c r="C57" s="61"/>
      <c r="D57" s="61"/>
      <c r="E57" s="61"/>
      <c r="F57" s="96"/>
      <c r="G57" s="96"/>
      <c r="H57" s="96"/>
      <c r="I57" s="96"/>
      <c r="J57" s="96"/>
      <c r="K57" s="96"/>
      <c r="L57" s="97"/>
      <c r="M57" s="2"/>
    </row>
    <row r="58" spans="1:15" ht="45" customHeight="1" x14ac:dyDescent="0.25">
      <c r="A58" s="1"/>
      <c r="B58" s="4" t="s">
        <v>63</v>
      </c>
      <c r="C58" s="5" t="s">
        <v>19</v>
      </c>
      <c r="D58" s="4" t="s">
        <v>64</v>
      </c>
      <c r="E58" s="4" t="s">
        <v>26</v>
      </c>
      <c r="F58" s="6">
        <v>120445</v>
      </c>
      <c r="G58" s="6">
        <f>IF(F58&gt;=35000,(F58*0.0287),(0))</f>
        <v>3456.7714999999998</v>
      </c>
      <c r="H58" s="6">
        <v>16914.54</v>
      </c>
      <c r="I58" s="7">
        <f t="shared" ref="I58:I65" si="18">+F58*0.0304</f>
        <v>3661.5279999999998</v>
      </c>
      <c r="J58" s="14">
        <v>5205</v>
      </c>
      <c r="K58" s="7">
        <f t="shared" ref="K58:K64" si="19">SUM(G58:J58)</f>
        <v>29237.839499999998</v>
      </c>
      <c r="L58" s="11">
        <f t="shared" ref="L58:L64" si="20">F58-K58</f>
        <v>91207.160499999998</v>
      </c>
      <c r="M58" s="2"/>
    </row>
    <row r="59" spans="1:15" ht="50.25" customHeight="1" x14ac:dyDescent="0.25">
      <c r="A59" s="1"/>
      <c r="B59" s="4" t="s">
        <v>67</v>
      </c>
      <c r="C59" s="5" t="s">
        <v>15</v>
      </c>
      <c r="D59" s="4" t="s">
        <v>237</v>
      </c>
      <c r="E59" s="4" t="s">
        <v>24</v>
      </c>
      <c r="F59" s="6">
        <v>40000</v>
      </c>
      <c r="G59" s="6">
        <f>IF(F59&gt;=35000,(F59*0.0287),(0))</f>
        <v>1148</v>
      </c>
      <c r="H59" s="6">
        <v>142.41</v>
      </c>
      <c r="I59" s="7">
        <f>+F59*0.0304</f>
        <v>1216</v>
      </c>
      <c r="J59" s="7">
        <v>11780.79</v>
      </c>
      <c r="K59" s="7">
        <f>SUM(G59:J59)</f>
        <v>14287.2</v>
      </c>
      <c r="L59" s="11">
        <f>F59-K59</f>
        <v>25712.799999999999</v>
      </c>
      <c r="M59" s="2"/>
    </row>
    <row r="60" spans="1:15" ht="35.1" customHeight="1" x14ac:dyDescent="0.25">
      <c r="A60" s="1"/>
      <c r="B60" s="4" t="s">
        <v>65</v>
      </c>
      <c r="C60" s="5" t="s">
        <v>19</v>
      </c>
      <c r="D60" s="4" t="s">
        <v>66</v>
      </c>
      <c r="E60" s="4" t="s">
        <v>26</v>
      </c>
      <c r="F60" s="6">
        <v>60000</v>
      </c>
      <c r="G60" s="6">
        <f>IF(F60&gt;=35000,(F60*0.0287),(0))</f>
        <v>1722</v>
      </c>
      <c r="H60" s="6">
        <v>3486.68</v>
      </c>
      <c r="I60" s="7">
        <f t="shared" si="18"/>
        <v>1824</v>
      </c>
      <c r="J60" s="7">
        <v>5697.91</v>
      </c>
      <c r="K60" s="7">
        <f t="shared" si="19"/>
        <v>12730.59</v>
      </c>
      <c r="L60" s="11">
        <f t="shared" si="20"/>
        <v>47269.41</v>
      </c>
      <c r="M60" s="2"/>
    </row>
    <row r="61" spans="1:15" ht="35.1" customHeight="1" x14ac:dyDescent="0.25">
      <c r="A61" s="1"/>
      <c r="B61" s="4" t="s">
        <v>70</v>
      </c>
      <c r="C61" s="5" t="s">
        <v>19</v>
      </c>
      <c r="D61" s="4" t="s">
        <v>32</v>
      </c>
      <c r="E61" s="4" t="s">
        <v>26</v>
      </c>
      <c r="F61" s="6">
        <v>35000</v>
      </c>
      <c r="G61" s="6">
        <v>1004.5</v>
      </c>
      <c r="H61" s="6">
        <v>0</v>
      </c>
      <c r="I61" s="7">
        <v>1064</v>
      </c>
      <c r="J61" s="43">
        <v>5536.39</v>
      </c>
      <c r="K61" s="7">
        <f>SUM(G61:J61)</f>
        <v>7604.89</v>
      </c>
      <c r="L61" s="8">
        <f>F61-K61</f>
        <v>27395.11</v>
      </c>
      <c r="M61" s="2"/>
    </row>
    <row r="62" spans="1:15" ht="35.1" customHeight="1" x14ac:dyDescent="0.25">
      <c r="A62" s="1"/>
      <c r="B62" s="4" t="s">
        <v>208</v>
      </c>
      <c r="C62" s="5" t="s">
        <v>19</v>
      </c>
      <c r="D62" s="4" t="s">
        <v>209</v>
      </c>
      <c r="E62" s="4" t="s">
        <v>26</v>
      </c>
      <c r="F62" s="6">
        <v>35000</v>
      </c>
      <c r="G62" s="6">
        <v>1004.5</v>
      </c>
      <c r="H62" s="6">
        <v>0</v>
      </c>
      <c r="I62" s="7">
        <v>1064</v>
      </c>
      <c r="J62" s="7">
        <v>2537.4499999999998</v>
      </c>
      <c r="K62" s="7">
        <f t="shared" si="19"/>
        <v>4605.95</v>
      </c>
      <c r="L62" s="11">
        <f t="shared" si="20"/>
        <v>30394.05</v>
      </c>
      <c r="M62" s="2"/>
    </row>
    <row r="63" spans="1:15" ht="35.1" customHeight="1" x14ac:dyDescent="0.25">
      <c r="A63" s="1"/>
      <c r="B63" s="4" t="s">
        <v>151</v>
      </c>
      <c r="C63" s="5" t="s">
        <v>15</v>
      </c>
      <c r="D63" s="4" t="s">
        <v>43</v>
      </c>
      <c r="E63" s="4" t="s">
        <v>24</v>
      </c>
      <c r="F63" s="9">
        <v>33000</v>
      </c>
      <c r="G63" s="9">
        <v>947.1</v>
      </c>
      <c r="H63" s="9">
        <v>0</v>
      </c>
      <c r="I63" s="10">
        <v>1003.2</v>
      </c>
      <c r="J63" s="15">
        <v>7723.31</v>
      </c>
      <c r="K63" s="10">
        <f>SUM(G63:J63)</f>
        <v>9673.61</v>
      </c>
      <c r="L63" s="11">
        <f>F63-K63</f>
        <v>23326.39</v>
      </c>
      <c r="M63" s="2"/>
    </row>
    <row r="64" spans="1:15" ht="35.1" customHeight="1" x14ac:dyDescent="0.25">
      <c r="A64" s="1"/>
      <c r="B64" s="12" t="s">
        <v>68</v>
      </c>
      <c r="C64" s="5" t="s">
        <v>15</v>
      </c>
      <c r="D64" s="12" t="s">
        <v>60</v>
      </c>
      <c r="E64" s="12" t="s">
        <v>24</v>
      </c>
      <c r="F64" s="6">
        <v>35000</v>
      </c>
      <c r="G64" s="6">
        <f>IF(F64&gt;=35000,(F64*0.0287),(0))</f>
        <v>1004.5</v>
      </c>
      <c r="H64" s="6">
        <v>0</v>
      </c>
      <c r="I64" s="7">
        <f t="shared" si="18"/>
        <v>1064</v>
      </c>
      <c r="J64" s="7">
        <v>7179.75</v>
      </c>
      <c r="K64" s="7">
        <f t="shared" si="19"/>
        <v>9248.25</v>
      </c>
      <c r="L64" s="11">
        <f t="shared" si="20"/>
        <v>25751.75</v>
      </c>
      <c r="M64" s="2"/>
    </row>
    <row r="65" spans="1:13" ht="35.1" customHeight="1" thickBot="1" x14ac:dyDescent="0.3">
      <c r="A65" s="1"/>
      <c r="B65" s="4" t="s">
        <v>69</v>
      </c>
      <c r="C65" s="5" t="s">
        <v>15</v>
      </c>
      <c r="D65" s="4" t="s">
        <v>60</v>
      </c>
      <c r="E65" s="4" t="s">
        <v>24</v>
      </c>
      <c r="F65" s="6">
        <v>30000</v>
      </c>
      <c r="G65" s="6">
        <v>861</v>
      </c>
      <c r="H65" s="6">
        <v>0</v>
      </c>
      <c r="I65" s="7">
        <f t="shared" si="18"/>
        <v>912</v>
      </c>
      <c r="J65" s="7">
        <v>5725</v>
      </c>
      <c r="K65" s="7">
        <f>SUM(G65:J65)</f>
        <v>7498</v>
      </c>
      <c r="L65" s="11">
        <f>F65-K65</f>
        <v>22502</v>
      </c>
      <c r="M65" s="2"/>
    </row>
    <row r="66" spans="1:13" ht="35.1" customHeight="1" thickBot="1" x14ac:dyDescent="0.3">
      <c r="A66" s="1"/>
      <c r="B66" s="93"/>
      <c r="C66" s="94"/>
      <c r="D66" s="94"/>
      <c r="E66" s="94"/>
      <c r="F66" s="19">
        <f>SUM(F58:F65)</f>
        <v>388445</v>
      </c>
      <c r="G66" s="20">
        <f t="shared" ref="G66:K66" si="21">SUM(G58:G65)</f>
        <v>11148.371499999999</v>
      </c>
      <c r="H66" s="20">
        <f t="shared" si="21"/>
        <v>20543.63</v>
      </c>
      <c r="I66" s="31">
        <f t="shared" si="21"/>
        <v>11808.728000000001</v>
      </c>
      <c r="J66" s="31">
        <f t="shared" si="21"/>
        <v>51385.599999999999</v>
      </c>
      <c r="K66" s="44">
        <f t="shared" si="21"/>
        <v>94886.329499999993</v>
      </c>
      <c r="L66" s="23">
        <f>SUM(L58:L65)</f>
        <v>293558.67050000001</v>
      </c>
      <c r="M66" s="2"/>
    </row>
    <row r="67" spans="1:13" ht="35.1" customHeight="1" x14ac:dyDescent="0.25">
      <c r="A67" s="1"/>
      <c r="B67" s="60" t="s">
        <v>71</v>
      </c>
      <c r="C67" s="61"/>
      <c r="D67" s="61"/>
      <c r="E67" s="61"/>
      <c r="F67" s="96"/>
      <c r="G67" s="96"/>
      <c r="H67" s="96"/>
      <c r="I67" s="96"/>
      <c r="J67" s="96"/>
      <c r="K67" s="96"/>
      <c r="L67" s="97"/>
      <c r="M67" s="2"/>
    </row>
    <row r="68" spans="1:13" ht="42" customHeight="1" x14ac:dyDescent="0.25">
      <c r="A68" s="1"/>
      <c r="B68" s="4" t="s">
        <v>72</v>
      </c>
      <c r="C68" s="5" t="s">
        <v>19</v>
      </c>
      <c r="D68" s="4" t="s">
        <v>73</v>
      </c>
      <c r="E68" s="4" t="s">
        <v>24</v>
      </c>
      <c r="F68" s="6">
        <v>90000</v>
      </c>
      <c r="G68" s="6">
        <f>IF(F68&gt;=35000,(F68*0.0287),(0))</f>
        <v>2583</v>
      </c>
      <c r="H68" s="6">
        <v>9375.01</v>
      </c>
      <c r="I68" s="7">
        <v>2736</v>
      </c>
      <c r="J68" s="7">
        <v>25379.42</v>
      </c>
      <c r="K68" s="7">
        <f>SUM(G68:J68)</f>
        <v>40073.43</v>
      </c>
      <c r="L68" s="11">
        <f>F68-K68</f>
        <v>49926.57</v>
      </c>
      <c r="M68" s="2"/>
    </row>
    <row r="69" spans="1:13" ht="35.1" customHeight="1" thickBot="1" x14ac:dyDescent="0.3">
      <c r="A69" s="1"/>
      <c r="B69" s="4" t="s">
        <v>74</v>
      </c>
      <c r="C69" s="5" t="s">
        <v>15</v>
      </c>
      <c r="D69" s="4" t="s">
        <v>238</v>
      </c>
      <c r="E69" s="4" t="s">
        <v>24</v>
      </c>
      <c r="F69" s="9">
        <v>50000</v>
      </c>
      <c r="G69" s="9">
        <f>IF(F69&gt;=35000,(F69*0.0287),(0))</f>
        <v>1435</v>
      </c>
      <c r="H69" s="9">
        <v>1854</v>
      </c>
      <c r="I69" s="10">
        <f>+F69*0.0304</f>
        <v>1520</v>
      </c>
      <c r="J69" s="10">
        <v>8851.98</v>
      </c>
      <c r="K69" s="10">
        <f>SUM(G69:J69)</f>
        <v>13660.98</v>
      </c>
      <c r="L69" s="11">
        <f>F69-K69</f>
        <v>36339.020000000004</v>
      </c>
      <c r="M69" s="2"/>
    </row>
    <row r="70" spans="1:13" ht="35.1" customHeight="1" thickBot="1" x14ac:dyDescent="0.3">
      <c r="A70" s="1"/>
      <c r="B70" s="98"/>
      <c r="C70" s="99"/>
      <c r="D70" s="99"/>
      <c r="E70" s="99"/>
      <c r="F70" s="19">
        <f>SUM(F68:F69)</f>
        <v>140000</v>
      </c>
      <c r="G70" s="20">
        <f t="shared" ref="G70:K70" si="22">SUM(G68:G69)</f>
        <v>4018</v>
      </c>
      <c r="H70" s="20">
        <f t="shared" si="22"/>
        <v>11229.01</v>
      </c>
      <c r="I70" s="21">
        <f t="shared" si="22"/>
        <v>4256</v>
      </c>
      <c r="J70" s="21">
        <f t="shared" si="22"/>
        <v>34231.399999999994</v>
      </c>
      <c r="K70" s="22">
        <f t="shared" si="22"/>
        <v>53734.41</v>
      </c>
      <c r="L70" s="23">
        <f>SUM(L68:L69)</f>
        <v>86265.59</v>
      </c>
      <c r="M70" s="2"/>
    </row>
    <row r="71" spans="1:13" ht="35.1" customHeight="1" x14ac:dyDescent="0.25">
      <c r="A71" s="1"/>
      <c r="B71" s="60" t="s">
        <v>75</v>
      </c>
      <c r="C71" s="61"/>
      <c r="D71" s="61"/>
      <c r="E71" s="61"/>
      <c r="F71" s="96"/>
      <c r="G71" s="96"/>
      <c r="H71" s="96"/>
      <c r="I71" s="96"/>
      <c r="J71" s="96"/>
      <c r="K71" s="96"/>
      <c r="L71" s="97"/>
      <c r="M71" s="2"/>
    </row>
    <row r="72" spans="1:13" ht="55.5" customHeight="1" x14ac:dyDescent="0.25">
      <c r="A72" s="1"/>
      <c r="B72" s="4" t="s">
        <v>76</v>
      </c>
      <c r="C72" s="5" t="s">
        <v>19</v>
      </c>
      <c r="D72" s="4" t="s">
        <v>77</v>
      </c>
      <c r="E72" s="4" t="s">
        <v>24</v>
      </c>
      <c r="F72" s="6">
        <v>110000</v>
      </c>
      <c r="G72" s="6">
        <v>3157</v>
      </c>
      <c r="H72" s="6">
        <v>14457.62</v>
      </c>
      <c r="I72" s="7">
        <f>+F72*0.0304</f>
        <v>3344</v>
      </c>
      <c r="J72" s="7">
        <v>20804.150000000001</v>
      </c>
      <c r="K72" s="7">
        <f>SUM(G72:J72)</f>
        <v>41762.770000000004</v>
      </c>
      <c r="L72" s="11">
        <f>F72-K72</f>
        <v>68237.23</v>
      </c>
      <c r="M72" s="2"/>
    </row>
    <row r="73" spans="1:13" ht="35.1" customHeight="1" x14ac:dyDescent="0.25">
      <c r="A73" s="1"/>
      <c r="B73" s="12" t="s">
        <v>79</v>
      </c>
      <c r="C73" s="5" t="s">
        <v>15</v>
      </c>
      <c r="D73" s="4" t="s">
        <v>60</v>
      </c>
      <c r="E73" s="4" t="s">
        <v>24</v>
      </c>
      <c r="F73" s="9">
        <v>33000</v>
      </c>
      <c r="G73" s="9">
        <v>947.1</v>
      </c>
      <c r="H73" s="9">
        <f>IF(F73&gt;72260.25,(F73*0.25))+ IF(AND(F73&lt;72260.25,F73&gt;52027.41667),(F73*0.2))+ IF(AND(F73&lt;52027.41668,F73&gt;34685),(F73*0.15))+ IF(F73&lt;416220,(0)+FALSE)</f>
        <v>0</v>
      </c>
      <c r="I73" s="10">
        <v>1003.2</v>
      </c>
      <c r="J73" s="10">
        <v>1225</v>
      </c>
      <c r="K73" s="10">
        <f>SUM(G73:J73)</f>
        <v>3175.3</v>
      </c>
      <c r="L73" s="11">
        <f>F73-K73</f>
        <v>29824.7</v>
      </c>
      <c r="M73" s="2"/>
    </row>
    <row r="74" spans="1:13" ht="45.75" customHeight="1" thickBot="1" x14ac:dyDescent="0.3">
      <c r="A74" s="1"/>
      <c r="B74" s="12" t="s">
        <v>78</v>
      </c>
      <c r="C74" s="5" t="s">
        <v>19</v>
      </c>
      <c r="D74" s="4" t="s">
        <v>223</v>
      </c>
      <c r="E74" s="4" t="s">
        <v>24</v>
      </c>
      <c r="F74" s="6">
        <v>40000</v>
      </c>
      <c r="G74" s="6">
        <v>1148</v>
      </c>
      <c r="H74" s="6">
        <v>0</v>
      </c>
      <c r="I74" s="7">
        <v>1216</v>
      </c>
      <c r="J74" s="7">
        <v>2337.4499999999998</v>
      </c>
      <c r="K74" s="7">
        <f>SUM(G74:J74)</f>
        <v>4701.45</v>
      </c>
      <c r="L74" s="11">
        <f>F74-K74</f>
        <v>35298.550000000003</v>
      </c>
      <c r="M74" s="2"/>
    </row>
    <row r="75" spans="1:13" ht="35.1" customHeight="1" thickBot="1" x14ac:dyDescent="0.3">
      <c r="A75" s="1"/>
      <c r="B75" s="98"/>
      <c r="C75" s="99"/>
      <c r="D75" s="99"/>
      <c r="E75" s="99"/>
      <c r="F75" s="19">
        <f>SUM(F72:F74)</f>
        <v>183000</v>
      </c>
      <c r="G75" s="20">
        <f t="shared" ref="G75:K75" si="23">SUM(G72:G74)</f>
        <v>5252.1</v>
      </c>
      <c r="H75" s="20">
        <f t="shared" si="23"/>
        <v>14457.62</v>
      </c>
      <c r="I75" s="21">
        <f t="shared" si="23"/>
        <v>5563.2</v>
      </c>
      <c r="J75" s="21">
        <f t="shared" si="23"/>
        <v>24366.600000000002</v>
      </c>
      <c r="K75" s="22">
        <f t="shared" si="23"/>
        <v>49639.520000000004</v>
      </c>
      <c r="L75" s="23">
        <f>SUM(L72:L74)</f>
        <v>133360.47999999998</v>
      </c>
      <c r="M75" s="2"/>
    </row>
    <row r="76" spans="1:13" ht="35.1" customHeight="1" x14ac:dyDescent="0.25">
      <c r="A76" s="1"/>
      <c r="B76" s="60" t="s">
        <v>80</v>
      </c>
      <c r="C76" s="61"/>
      <c r="D76" s="61"/>
      <c r="E76" s="61"/>
      <c r="F76" s="96"/>
      <c r="G76" s="96"/>
      <c r="H76" s="96"/>
      <c r="I76" s="96"/>
      <c r="J76" s="96"/>
      <c r="K76" s="96"/>
      <c r="L76" s="97"/>
      <c r="M76" s="2"/>
    </row>
    <row r="77" spans="1:13" ht="45" customHeight="1" x14ac:dyDescent="0.25">
      <c r="A77" s="1"/>
      <c r="B77" s="4" t="s">
        <v>81</v>
      </c>
      <c r="C77" s="5" t="s">
        <v>19</v>
      </c>
      <c r="D77" s="4" t="s">
        <v>82</v>
      </c>
      <c r="E77" s="4" t="s">
        <v>24</v>
      </c>
      <c r="F77" s="6">
        <v>100000</v>
      </c>
      <c r="G77" s="6">
        <v>2870</v>
      </c>
      <c r="H77" s="6">
        <v>12105.37</v>
      </c>
      <c r="I77" s="7">
        <f t="shared" ref="I77:I98" si="24">+F77*0.0304</f>
        <v>3040</v>
      </c>
      <c r="J77" s="7">
        <v>36019.480000000003</v>
      </c>
      <c r="K77" s="7">
        <f>SUM(G77:J77)</f>
        <v>54034.850000000006</v>
      </c>
      <c r="L77" s="11">
        <f>F77-K77</f>
        <v>45965.149999999994</v>
      </c>
      <c r="M77" s="2"/>
    </row>
    <row r="78" spans="1:13" ht="35.1" customHeight="1" x14ac:dyDescent="0.25">
      <c r="A78" s="1"/>
      <c r="B78" s="4" t="s">
        <v>83</v>
      </c>
      <c r="C78" s="5" t="s">
        <v>15</v>
      </c>
      <c r="D78" s="4" t="s">
        <v>224</v>
      </c>
      <c r="E78" s="4" t="s">
        <v>84</v>
      </c>
      <c r="F78" s="6">
        <v>30000</v>
      </c>
      <c r="G78" s="6">
        <v>861</v>
      </c>
      <c r="H78" s="6">
        <v>0</v>
      </c>
      <c r="I78" s="7">
        <v>912</v>
      </c>
      <c r="J78" s="7">
        <v>14567.15</v>
      </c>
      <c r="K78" s="7">
        <f t="shared" ref="K78:K99" si="25">SUM(G78:J78)</f>
        <v>16340.15</v>
      </c>
      <c r="L78" s="11">
        <f t="shared" ref="L78:L101" si="26">F78-K78</f>
        <v>13659.85</v>
      </c>
      <c r="M78" s="2"/>
    </row>
    <row r="79" spans="1:13" ht="35.1" customHeight="1" x14ac:dyDescent="0.25">
      <c r="A79" s="1"/>
      <c r="B79" s="4" t="s">
        <v>85</v>
      </c>
      <c r="C79" s="5" t="s">
        <v>15</v>
      </c>
      <c r="D79" s="4" t="s">
        <v>97</v>
      </c>
      <c r="E79" s="4" t="s">
        <v>84</v>
      </c>
      <c r="F79" s="6">
        <v>35000</v>
      </c>
      <c r="G79" s="6">
        <v>1004.5</v>
      </c>
      <c r="H79" s="6">
        <v>0</v>
      </c>
      <c r="I79" s="7">
        <f t="shared" si="24"/>
        <v>1064</v>
      </c>
      <c r="J79" s="7">
        <v>10474.23</v>
      </c>
      <c r="K79" s="7">
        <f t="shared" si="25"/>
        <v>12542.73</v>
      </c>
      <c r="L79" s="11">
        <f t="shared" si="26"/>
        <v>22457.27</v>
      </c>
      <c r="M79" s="2"/>
    </row>
    <row r="80" spans="1:13" ht="35.1" customHeight="1" x14ac:dyDescent="0.25">
      <c r="A80" s="1"/>
      <c r="B80" s="4" t="s">
        <v>86</v>
      </c>
      <c r="C80" s="5" t="s">
        <v>15</v>
      </c>
      <c r="D80" s="4" t="s">
        <v>224</v>
      </c>
      <c r="E80" s="4" t="s">
        <v>84</v>
      </c>
      <c r="F80" s="6">
        <v>30000</v>
      </c>
      <c r="G80" s="6">
        <v>861</v>
      </c>
      <c r="H80" s="6">
        <v>0</v>
      </c>
      <c r="I80" s="7">
        <v>912</v>
      </c>
      <c r="J80" s="7">
        <v>7506.42</v>
      </c>
      <c r="K80" s="7">
        <f t="shared" ref="K80:K93" si="27">SUM(G80:J80)</f>
        <v>9279.42</v>
      </c>
      <c r="L80" s="11">
        <f t="shared" si="26"/>
        <v>20720.580000000002</v>
      </c>
      <c r="M80" s="2"/>
    </row>
    <row r="81" spans="1:13" ht="35.1" customHeight="1" x14ac:dyDescent="0.25">
      <c r="A81" s="1"/>
      <c r="B81" s="4" t="s">
        <v>89</v>
      </c>
      <c r="C81" s="5" t="s">
        <v>19</v>
      </c>
      <c r="D81" s="4" t="s">
        <v>90</v>
      </c>
      <c r="E81" s="4" t="s">
        <v>84</v>
      </c>
      <c r="F81" s="6">
        <v>26000</v>
      </c>
      <c r="G81" s="6">
        <v>746.2</v>
      </c>
      <c r="H81" s="6">
        <v>0</v>
      </c>
      <c r="I81" s="7">
        <f t="shared" ref="I81:I89" si="28">+F81*0.0304</f>
        <v>790.4</v>
      </c>
      <c r="J81" s="7">
        <v>15593.37</v>
      </c>
      <c r="K81" s="7">
        <f t="shared" si="27"/>
        <v>17129.97</v>
      </c>
      <c r="L81" s="11">
        <f t="shared" ref="L81:L93" si="29">F81-K81</f>
        <v>8870.0299999999988</v>
      </c>
      <c r="M81" s="2"/>
    </row>
    <row r="82" spans="1:13" ht="35.1" customHeight="1" x14ac:dyDescent="0.25">
      <c r="A82" s="1"/>
      <c r="B82" s="4" t="s">
        <v>91</v>
      </c>
      <c r="C82" s="5" t="s">
        <v>15</v>
      </c>
      <c r="D82" s="4" t="s">
        <v>90</v>
      </c>
      <c r="E82" s="4" t="s">
        <v>84</v>
      </c>
      <c r="F82" s="6">
        <v>25000</v>
      </c>
      <c r="G82" s="6">
        <v>717.5</v>
      </c>
      <c r="H82" s="6">
        <v>0</v>
      </c>
      <c r="I82" s="7">
        <f t="shared" si="28"/>
        <v>760</v>
      </c>
      <c r="J82" s="7">
        <v>9194.26</v>
      </c>
      <c r="K82" s="7">
        <f t="shared" si="27"/>
        <v>10671.76</v>
      </c>
      <c r="L82" s="11">
        <f t="shared" si="29"/>
        <v>14328.24</v>
      </c>
      <c r="M82" s="2"/>
    </row>
    <row r="83" spans="1:13" ht="35.1" customHeight="1" x14ac:dyDescent="0.25">
      <c r="A83" s="1"/>
      <c r="B83" s="12" t="s">
        <v>92</v>
      </c>
      <c r="C83" s="5" t="s">
        <v>15</v>
      </c>
      <c r="D83" s="12" t="s">
        <v>90</v>
      </c>
      <c r="E83" s="4" t="s">
        <v>84</v>
      </c>
      <c r="F83" s="6">
        <v>23000</v>
      </c>
      <c r="G83" s="6">
        <v>660.1</v>
      </c>
      <c r="H83" s="6">
        <v>0</v>
      </c>
      <c r="I83" s="7">
        <f t="shared" si="28"/>
        <v>699.2</v>
      </c>
      <c r="J83" s="7">
        <v>9094.99</v>
      </c>
      <c r="K83" s="7">
        <f t="shared" si="27"/>
        <v>10454.290000000001</v>
      </c>
      <c r="L83" s="11">
        <f t="shared" si="29"/>
        <v>12545.71</v>
      </c>
      <c r="M83" s="2"/>
    </row>
    <row r="84" spans="1:13" ht="35.1" customHeight="1" x14ac:dyDescent="0.25">
      <c r="A84" s="1"/>
      <c r="B84" s="4" t="s">
        <v>93</v>
      </c>
      <c r="C84" s="5" t="s">
        <v>19</v>
      </c>
      <c r="D84" s="4" t="s">
        <v>90</v>
      </c>
      <c r="E84" s="4" t="s">
        <v>84</v>
      </c>
      <c r="F84" s="6">
        <v>25000</v>
      </c>
      <c r="G84" s="6">
        <v>717.5</v>
      </c>
      <c r="H84" s="6">
        <v>0</v>
      </c>
      <c r="I84" s="7">
        <f t="shared" si="28"/>
        <v>760</v>
      </c>
      <c r="J84" s="7">
        <v>11005.68</v>
      </c>
      <c r="K84" s="7">
        <f t="shared" si="27"/>
        <v>12483.18</v>
      </c>
      <c r="L84" s="11">
        <f t="shared" si="29"/>
        <v>12516.82</v>
      </c>
      <c r="M84" s="2"/>
    </row>
    <row r="85" spans="1:13" ht="35.1" customHeight="1" x14ac:dyDescent="0.25">
      <c r="A85" s="1"/>
      <c r="B85" s="4" t="s">
        <v>94</v>
      </c>
      <c r="C85" s="5" t="s">
        <v>19</v>
      </c>
      <c r="D85" s="4" t="s">
        <v>90</v>
      </c>
      <c r="E85" s="4" t="s">
        <v>84</v>
      </c>
      <c r="F85" s="6">
        <v>25000</v>
      </c>
      <c r="G85" s="6">
        <v>717.5</v>
      </c>
      <c r="H85" s="6">
        <v>0</v>
      </c>
      <c r="I85" s="7">
        <f t="shared" si="28"/>
        <v>760</v>
      </c>
      <c r="J85" s="38">
        <v>3565</v>
      </c>
      <c r="K85" s="7">
        <f t="shared" si="27"/>
        <v>5042.5</v>
      </c>
      <c r="L85" s="11">
        <f t="shared" si="29"/>
        <v>19957.5</v>
      </c>
      <c r="M85" s="2"/>
    </row>
    <row r="86" spans="1:13" ht="35.1" customHeight="1" x14ac:dyDescent="0.25">
      <c r="A86" s="1"/>
      <c r="B86" s="4" t="s">
        <v>95</v>
      </c>
      <c r="C86" s="5" t="s">
        <v>19</v>
      </c>
      <c r="D86" s="4" t="s">
        <v>90</v>
      </c>
      <c r="E86" s="4" t="s">
        <v>84</v>
      </c>
      <c r="F86" s="6">
        <v>25000</v>
      </c>
      <c r="G86" s="6">
        <v>717.5</v>
      </c>
      <c r="H86" s="6">
        <v>0</v>
      </c>
      <c r="I86" s="7">
        <f t="shared" si="28"/>
        <v>760</v>
      </c>
      <c r="J86" s="7">
        <v>1963.3</v>
      </c>
      <c r="K86" s="7">
        <f t="shared" si="27"/>
        <v>3440.8</v>
      </c>
      <c r="L86" s="11">
        <f t="shared" si="29"/>
        <v>21559.200000000001</v>
      </c>
      <c r="M86" s="2"/>
    </row>
    <row r="87" spans="1:13" ht="35.1" customHeight="1" x14ac:dyDescent="0.25">
      <c r="A87" s="1"/>
      <c r="B87" s="4" t="s">
        <v>96</v>
      </c>
      <c r="C87" s="5" t="s">
        <v>19</v>
      </c>
      <c r="D87" s="4" t="s">
        <v>225</v>
      </c>
      <c r="E87" s="4" t="s">
        <v>26</v>
      </c>
      <c r="F87" s="6">
        <v>50000</v>
      </c>
      <c r="G87" s="6">
        <v>1435</v>
      </c>
      <c r="H87" s="6">
        <v>1854</v>
      </c>
      <c r="I87" s="7">
        <f t="shared" si="28"/>
        <v>1520</v>
      </c>
      <c r="J87" s="7">
        <v>5465</v>
      </c>
      <c r="K87" s="7">
        <f t="shared" si="27"/>
        <v>10274</v>
      </c>
      <c r="L87" s="11">
        <f t="shared" si="29"/>
        <v>39726</v>
      </c>
      <c r="M87" s="2"/>
    </row>
    <row r="88" spans="1:13" ht="44.25" customHeight="1" x14ac:dyDescent="0.25">
      <c r="A88" s="1"/>
      <c r="B88" s="4" t="s">
        <v>98</v>
      </c>
      <c r="C88" s="5" t="s">
        <v>15</v>
      </c>
      <c r="D88" s="4" t="s">
        <v>99</v>
      </c>
      <c r="E88" s="4" t="s">
        <v>26</v>
      </c>
      <c r="F88" s="6">
        <v>40000</v>
      </c>
      <c r="G88" s="6">
        <v>1148</v>
      </c>
      <c r="H88" s="6">
        <v>0</v>
      </c>
      <c r="I88" s="7">
        <f t="shared" si="28"/>
        <v>1216</v>
      </c>
      <c r="J88" s="7">
        <v>2947.71</v>
      </c>
      <c r="K88" s="7">
        <f t="shared" si="27"/>
        <v>5311.71</v>
      </c>
      <c r="L88" s="11">
        <f t="shared" si="29"/>
        <v>34688.29</v>
      </c>
      <c r="M88" s="2"/>
    </row>
    <row r="89" spans="1:13" ht="36.75" customHeight="1" x14ac:dyDescent="0.25">
      <c r="A89" s="1"/>
      <c r="B89" s="4" t="s">
        <v>100</v>
      </c>
      <c r="C89" s="5" t="s">
        <v>15</v>
      </c>
      <c r="D89" s="4" t="s">
        <v>101</v>
      </c>
      <c r="E89" s="4" t="s">
        <v>84</v>
      </c>
      <c r="F89" s="6">
        <v>30000</v>
      </c>
      <c r="G89" s="6">
        <v>861</v>
      </c>
      <c r="H89" s="6">
        <v>0</v>
      </c>
      <c r="I89" s="7">
        <f t="shared" si="28"/>
        <v>912</v>
      </c>
      <c r="J89" s="7">
        <v>1885</v>
      </c>
      <c r="K89" s="7">
        <f t="shared" si="27"/>
        <v>3658</v>
      </c>
      <c r="L89" s="11">
        <f t="shared" si="29"/>
        <v>26342</v>
      </c>
      <c r="M89" s="2"/>
    </row>
    <row r="90" spans="1:13" ht="35.1" customHeight="1" x14ac:dyDescent="0.25">
      <c r="A90" s="1"/>
      <c r="B90" s="4" t="s">
        <v>102</v>
      </c>
      <c r="C90" s="5" t="s">
        <v>15</v>
      </c>
      <c r="D90" s="4" t="s">
        <v>103</v>
      </c>
      <c r="E90" s="4" t="s">
        <v>84</v>
      </c>
      <c r="F90" s="6">
        <v>26000</v>
      </c>
      <c r="G90" s="6">
        <v>746.2</v>
      </c>
      <c r="H90" s="6">
        <v>0</v>
      </c>
      <c r="I90" s="7">
        <v>790.4</v>
      </c>
      <c r="J90" s="7">
        <v>7328.69</v>
      </c>
      <c r="K90" s="7">
        <f t="shared" si="27"/>
        <v>8865.2899999999991</v>
      </c>
      <c r="L90" s="11">
        <f t="shared" si="29"/>
        <v>17134.71</v>
      </c>
      <c r="M90" s="2"/>
    </row>
    <row r="91" spans="1:13" ht="35.1" customHeight="1" x14ac:dyDescent="0.25">
      <c r="A91" s="1"/>
      <c r="B91" s="4" t="s">
        <v>104</v>
      </c>
      <c r="C91" s="5" t="s">
        <v>19</v>
      </c>
      <c r="D91" s="4" t="s">
        <v>105</v>
      </c>
      <c r="E91" s="4" t="s">
        <v>24</v>
      </c>
      <c r="F91" s="6">
        <v>33000</v>
      </c>
      <c r="G91" s="6">
        <v>947.1</v>
      </c>
      <c r="H91" s="6">
        <v>0</v>
      </c>
      <c r="I91" s="7">
        <f>+F91*0.0304</f>
        <v>1003.2</v>
      </c>
      <c r="J91" s="7">
        <v>5225</v>
      </c>
      <c r="K91" s="7">
        <f t="shared" si="27"/>
        <v>7175.3</v>
      </c>
      <c r="L91" s="11">
        <f t="shared" si="29"/>
        <v>25824.7</v>
      </c>
      <c r="M91" s="2"/>
    </row>
    <row r="92" spans="1:13" ht="35.1" customHeight="1" x14ac:dyDescent="0.25">
      <c r="A92" s="1"/>
      <c r="B92" s="4" t="s">
        <v>106</v>
      </c>
      <c r="C92" s="5" t="s">
        <v>15</v>
      </c>
      <c r="D92" s="4" t="s">
        <v>107</v>
      </c>
      <c r="E92" s="4" t="s">
        <v>84</v>
      </c>
      <c r="F92" s="6">
        <v>40000</v>
      </c>
      <c r="G92" s="6">
        <v>1148</v>
      </c>
      <c r="H92" s="6">
        <v>0</v>
      </c>
      <c r="I92" s="7">
        <f>+F92*0.0304</f>
        <v>1216</v>
      </c>
      <c r="J92" s="7">
        <v>9737.4500000000007</v>
      </c>
      <c r="K92" s="7">
        <f t="shared" si="27"/>
        <v>12101.45</v>
      </c>
      <c r="L92" s="11">
        <f t="shared" si="29"/>
        <v>27898.55</v>
      </c>
      <c r="M92" s="2"/>
    </row>
    <row r="93" spans="1:13" ht="48.75" customHeight="1" x14ac:dyDescent="0.25">
      <c r="A93" s="1"/>
      <c r="B93" s="4" t="s">
        <v>108</v>
      </c>
      <c r="C93" s="5" t="s">
        <v>15</v>
      </c>
      <c r="D93" s="4" t="s">
        <v>99</v>
      </c>
      <c r="E93" s="4" t="s">
        <v>84</v>
      </c>
      <c r="F93" s="6">
        <v>40000</v>
      </c>
      <c r="G93" s="6">
        <v>1148</v>
      </c>
      <c r="H93" s="6">
        <v>0</v>
      </c>
      <c r="I93" s="7">
        <v>1216</v>
      </c>
      <c r="J93" s="7">
        <v>8123.31</v>
      </c>
      <c r="K93" s="7">
        <f t="shared" si="27"/>
        <v>10487.310000000001</v>
      </c>
      <c r="L93" s="11">
        <f t="shared" si="29"/>
        <v>29512.69</v>
      </c>
      <c r="M93" s="2"/>
    </row>
    <row r="94" spans="1:13" ht="35.1" customHeight="1" x14ac:dyDescent="0.25">
      <c r="A94" s="1"/>
      <c r="B94" s="4" t="s">
        <v>87</v>
      </c>
      <c r="C94" s="5" t="s">
        <v>15</v>
      </c>
      <c r="D94" s="4" t="s">
        <v>224</v>
      </c>
      <c r="E94" s="4" t="s">
        <v>84</v>
      </c>
      <c r="F94" s="6">
        <v>27000</v>
      </c>
      <c r="G94" s="6">
        <v>774.9</v>
      </c>
      <c r="H94" s="6">
        <v>0</v>
      </c>
      <c r="I94" s="7">
        <f t="shared" si="24"/>
        <v>820.8</v>
      </c>
      <c r="J94" s="7">
        <v>4860.49</v>
      </c>
      <c r="K94" s="7">
        <f t="shared" si="25"/>
        <v>6456.19</v>
      </c>
      <c r="L94" s="11">
        <f t="shared" si="26"/>
        <v>20543.810000000001</v>
      </c>
      <c r="M94" s="2"/>
    </row>
    <row r="95" spans="1:13" ht="35.1" customHeight="1" x14ac:dyDescent="0.25">
      <c r="A95" s="1"/>
      <c r="B95" s="12" t="s">
        <v>109</v>
      </c>
      <c r="C95" s="5" t="s">
        <v>15</v>
      </c>
      <c r="D95" s="12" t="s">
        <v>110</v>
      </c>
      <c r="E95" s="4" t="s">
        <v>84</v>
      </c>
      <c r="F95" s="6">
        <v>25000</v>
      </c>
      <c r="G95" s="6">
        <v>717.5</v>
      </c>
      <c r="H95" s="6">
        <v>0</v>
      </c>
      <c r="I95" s="7">
        <f>+F95*0.0304</f>
        <v>760</v>
      </c>
      <c r="J95" s="7">
        <v>5306.93</v>
      </c>
      <c r="K95" s="7">
        <f>SUM(G95:J95)</f>
        <v>6784.43</v>
      </c>
      <c r="L95" s="11">
        <f>F95-K95</f>
        <v>18215.57</v>
      </c>
      <c r="M95" s="2"/>
    </row>
    <row r="96" spans="1:13" ht="35.1" customHeight="1" x14ac:dyDescent="0.25">
      <c r="A96" s="1"/>
      <c r="B96" s="12" t="s">
        <v>111</v>
      </c>
      <c r="C96" s="5" t="s">
        <v>15</v>
      </c>
      <c r="D96" s="12" t="s">
        <v>112</v>
      </c>
      <c r="E96" s="4" t="s">
        <v>84</v>
      </c>
      <c r="F96" s="6">
        <v>30000</v>
      </c>
      <c r="G96" s="6">
        <v>861</v>
      </c>
      <c r="H96" s="6">
        <v>0</v>
      </c>
      <c r="I96" s="7">
        <f>+F96*0.0304</f>
        <v>912</v>
      </c>
      <c r="J96" s="7">
        <v>4913.13</v>
      </c>
      <c r="K96" s="7">
        <f>SUM(G96:J96)</f>
        <v>6686.13</v>
      </c>
      <c r="L96" s="11">
        <f>F96-K96</f>
        <v>23313.87</v>
      </c>
      <c r="M96" s="2"/>
    </row>
    <row r="97" spans="1:14" ht="35.1" customHeight="1" x14ac:dyDescent="0.25">
      <c r="A97" s="1"/>
      <c r="B97" s="4" t="s">
        <v>113</v>
      </c>
      <c r="C97" s="5" t="s">
        <v>15</v>
      </c>
      <c r="D97" s="4" t="s">
        <v>90</v>
      </c>
      <c r="E97" s="4" t="s">
        <v>84</v>
      </c>
      <c r="F97" s="6">
        <v>25000</v>
      </c>
      <c r="G97" s="6">
        <v>717.5</v>
      </c>
      <c r="H97" s="6">
        <v>0</v>
      </c>
      <c r="I97" s="7">
        <f>+F97*0.0304</f>
        <v>760</v>
      </c>
      <c r="J97" s="7">
        <v>7803.79</v>
      </c>
      <c r="K97" s="7">
        <f>SUM(G97:J97)</f>
        <v>9281.2900000000009</v>
      </c>
      <c r="L97" s="11">
        <f>F97-K97</f>
        <v>15718.71</v>
      </c>
      <c r="M97" s="2"/>
    </row>
    <row r="98" spans="1:14" ht="35.1" customHeight="1" x14ac:dyDescent="0.25">
      <c r="A98" s="1"/>
      <c r="B98" s="4" t="s">
        <v>88</v>
      </c>
      <c r="C98" s="5" t="s">
        <v>15</v>
      </c>
      <c r="D98" s="4" t="s">
        <v>224</v>
      </c>
      <c r="E98" s="4" t="s">
        <v>84</v>
      </c>
      <c r="F98" s="6">
        <v>27000</v>
      </c>
      <c r="G98" s="6">
        <v>774.9</v>
      </c>
      <c r="H98" s="6">
        <v>0</v>
      </c>
      <c r="I98" s="7">
        <f t="shared" si="24"/>
        <v>820.8</v>
      </c>
      <c r="J98" s="7">
        <v>5634.25</v>
      </c>
      <c r="K98" s="7">
        <f t="shared" si="25"/>
        <v>7229.95</v>
      </c>
      <c r="L98" s="11">
        <f t="shared" si="26"/>
        <v>19770.05</v>
      </c>
      <c r="M98" s="2"/>
    </row>
    <row r="99" spans="1:14" ht="35.1" customHeight="1" x14ac:dyDescent="0.25">
      <c r="A99" s="1"/>
      <c r="B99" s="52" t="s">
        <v>114</v>
      </c>
      <c r="C99" s="50" t="s">
        <v>15</v>
      </c>
      <c r="D99" s="52" t="s">
        <v>112</v>
      </c>
      <c r="E99" s="16" t="s">
        <v>84</v>
      </c>
      <c r="F99" s="9">
        <v>25000</v>
      </c>
      <c r="G99" s="9">
        <v>717.5</v>
      </c>
      <c r="H99" s="6">
        <v>0</v>
      </c>
      <c r="I99" s="10">
        <v>760</v>
      </c>
      <c r="J99" s="10">
        <v>4494.66</v>
      </c>
      <c r="K99" s="10">
        <f t="shared" si="25"/>
        <v>5972.16</v>
      </c>
      <c r="L99" s="11">
        <f t="shared" si="26"/>
        <v>19027.84</v>
      </c>
      <c r="M99" s="2"/>
    </row>
    <row r="100" spans="1:14" ht="35.1" customHeight="1" x14ac:dyDescent="0.25">
      <c r="A100" s="1"/>
      <c r="B100" s="12" t="s">
        <v>212</v>
      </c>
      <c r="C100" s="5" t="s">
        <v>15</v>
      </c>
      <c r="D100" s="12" t="s">
        <v>110</v>
      </c>
      <c r="E100" s="4" t="s">
        <v>84</v>
      </c>
      <c r="F100" s="9">
        <v>20000</v>
      </c>
      <c r="G100" s="9">
        <v>574</v>
      </c>
      <c r="H100" s="6">
        <v>0</v>
      </c>
      <c r="I100" s="10">
        <v>608</v>
      </c>
      <c r="J100" s="10">
        <v>825</v>
      </c>
      <c r="K100" s="10">
        <f>SUM(G100:J100)</f>
        <v>2007</v>
      </c>
      <c r="L100" s="11">
        <f t="shared" si="26"/>
        <v>17993</v>
      </c>
      <c r="M100" s="2"/>
    </row>
    <row r="101" spans="1:14" ht="35.1" customHeight="1" thickBot="1" x14ac:dyDescent="0.3">
      <c r="A101" s="1"/>
      <c r="B101" s="12" t="s">
        <v>234</v>
      </c>
      <c r="C101" s="5" t="s">
        <v>15</v>
      </c>
      <c r="D101" s="12" t="s">
        <v>235</v>
      </c>
      <c r="E101" s="4" t="s">
        <v>84</v>
      </c>
      <c r="F101" s="58">
        <v>25000</v>
      </c>
      <c r="G101" s="59">
        <v>717.5</v>
      </c>
      <c r="H101" s="6">
        <v>0</v>
      </c>
      <c r="I101" s="38">
        <v>760</v>
      </c>
      <c r="J101" s="38">
        <v>25</v>
      </c>
      <c r="K101" s="55">
        <f>SUM(G101:J101)</f>
        <v>1502.5</v>
      </c>
      <c r="L101" s="56">
        <f t="shared" si="26"/>
        <v>23497.5</v>
      </c>
      <c r="M101" s="2"/>
    </row>
    <row r="102" spans="1:14" ht="35.1" customHeight="1" thickBot="1" x14ac:dyDescent="0.3">
      <c r="A102" s="1"/>
      <c r="B102" s="93"/>
      <c r="C102" s="94"/>
      <c r="D102" s="94"/>
      <c r="E102" s="94"/>
      <c r="F102" s="19">
        <f>SUM(F77:F101)</f>
        <v>807000</v>
      </c>
      <c r="G102" s="20">
        <f>SUM(G77:G101)</f>
        <v>23160.9</v>
      </c>
      <c r="H102" s="20">
        <f>SUM(H77:H100)</f>
        <v>13959.37</v>
      </c>
      <c r="I102" s="21">
        <f>SUM(I77:I99)</f>
        <v>23164.799999999996</v>
      </c>
      <c r="J102" s="21">
        <f>SUM(J77:J101)</f>
        <v>193559.29</v>
      </c>
      <c r="K102" s="22">
        <f>SUM(K77:K101)</f>
        <v>255212.36</v>
      </c>
      <c r="L102" s="23">
        <f>SUM(L77:L101)</f>
        <v>551787.64000000013</v>
      </c>
      <c r="M102" s="2"/>
    </row>
    <row r="103" spans="1:14" ht="35.1" customHeight="1" x14ac:dyDescent="0.25">
      <c r="A103" s="1"/>
      <c r="B103" s="60" t="s">
        <v>115</v>
      </c>
      <c r="C103" s="61"/>
      <c r="D103" s="61"/>
      <c r="E103" s="61"/>
      <c r="F103" s="96"/>
      <c r="G103" s="96"/>
      <c r="H103" s="96"/>
      <c r="I103" s="96"/>
      <c r="J103" s="96"/>
      <c r="K103" s="96"/>
      <c r="L103" s="97"/>
      <c r="M103" s="2"/>
    </row>
    <row r="104" spans="1:14" ht="38.25" customHeight="1" x14ac:dyDescent="0.25">
      <c r="A104" s="1"/>
      <c r="B104" s="4" t="s">
        <v>187</v>
      </c>
      <c r="C104" s="5" t="s">
        <v>15</v>
      </c>
      <c r="D104" s="4" t="s">
        <v>227</v>
      </c>
      <c r="E104" s="4" t="s">
        <v>26</v>
      </c>
      <c r="F104" s="6">
        <v>90000</v>
      </c>
      <c r="G104" s="6">
        <v>2583</v>
      </c>
      <c r="H104" s="6">
        <v>9375.01</v>
      </c>
      <c r="I104" s="7">
        <f>+F104*0.0304</f>
        <v>2736</v>
      </c>
      <c r="J104" s="7">
        <v>11281.87</v>
      </c>
      <c r="K104" s="7">
        <f>SUM(G104:J104)</f>
        <v>25975.88</v>
      </c>
      <c r="L104" s="8">
        <f>F104-K104</f>
        <v>64024.119999999995</v>
      </c>
      <c r="M104" s="2"/>
    </row>
    <row r="105" spans="1:14" ht="35.1" customHeight="1" x14ac:dyDescent="0.25">
      <c r="A105" s="1"/>
      <c r="B105" s="4" t="s">
        <v>190</v>
      </c>
      <c r="C105" s="5" t="s">
        <v>15</v>
      </c>
      <c r="D105" s="4" t="s">
        <v>60</v>
      </c>
      <c r="E105" s="4" t="s">
        <v>24</v>
      </c>
      <c r="F105" s="9">
        <v>33000</v>
      </c>
      <c r="G105" s="9">
        <v>947.1</v>
      </c>
      <c r="H105" s="9">
        <v>0</v>
      </c>
      <c r="I105" s="10">
        <f>+F105*0.0304</f>
        <v>1003.2</v>
      </c>
      <c r="J105" s="10">
        <v>3384.29</v>
      </c>
      <c r="K105" s="10">
        <f>SUM(G105:J105)</f>
        <v>5334.59</v>
      </c>
      <c r="L105" s="11">
        <f>F105-K105</f>
        <v>27665.41</v>
      </c>
      <c r="M105" s="2"/>
    </row>
    <row r="106" spans="1:14" ht="35.1" customHeight="1" x14ac:dyDescent="0.25">
      <c r="A106" s="1"/>
      <c r="B106" s="4" t="s">
        <v>189</v>
      </c>
      <c r="C106" s="5" t="s">
        <v>15</v>
      </c>
      <c r="D106" s="4" t="s">
        <v>226</v>
      </c>
      <c r="E106" s="4" t="s">
        <v>24</v>
      </c>
      <c r="F106" s="6">
        <v>43000</v>
      </c>
      <c r="G106" s="6">
        <v>1234.0999999999999</v>
      </c>
      <c r="H106" s="6">
        <v>866.06</v>
      </c>
      <c r="I106" s="7">
        <f>+F106*0.0304</f>
        <v>1307.2</v>
      </c>
      <c r="J106" s="7">
        <v>4773.12</v>
      </c>
      <c r="K106" s="7">
        <f>SUM(G106:J106)</f>
        <v>8180.48</v>
      </c>
      <c r="L106" s="11">
        <f>F106-K106</f>
        <v>34819.520000000004</v>
      </c>
      <c r="M106" s="2"/>
    </row>
    <row r="107" spans="1:14" ht="38.25" customHeight="1" thickBot="1" x14ac:dyDescent="0.3">
      <c r="A107" s="1"/>
      <c r="B107" s="4" t="s">
        <v>188</v>
      </c>
      <c r="C107" s="5" t="s">
        <v>19</v>
      </c>
      <c r="D107" s="4" t="s">
        <v>239</v>
      </c>
      <c r="E107" s="4" t="s">
        <v>24</v>
      </c>
      <c r="F107" s="6">
        <v>43000</v>
      </c>
      <c r="G107" s="6">
        <v>1234.0999999999999</v>
      </c>
      <c r="H107" s="6">
        <v>866.06</v>
      </c>
      <c r="I107" s="7">
        <f>+F107*0.0304</f>
        <v>1307.2</v>
      </c>
      <c r="J107" s="7">
        <v>6570.36</v>
      </c>
      <c r="K107" s="7">
        <f>SUM(G107:J107)</f>
        <v>9977.7199999999993</v>
      </c>
      <c r="L107" s="11">
        <f>F107-K107</f>
        <v>33022.28</v>
      </c>
      <c r="M107" s="2"/>
    </row>
    <row r="108" spans="1:14" ht="35.1" customHeight="1" thickBot="1" x14ac:dyDescent="0.3">
      <c r="A108" s="1"/>
      <c r="B108" s="98"/>
      <c r="C108" s="99"/>
      <c r="D108" s="99"/>
      <c r="E108" s="99"/>
      <c r="F108" s="19">
        <f>SUM(F104:F107)</f>
        <v>209000</v>
      </c>
      <c r="G108" s="20">
        <f>SUM(G104:G107)</f>
        <v>5998.2999999999993</v>
      </c>
      <c r="H108" s="20">
        <f>H104+H105+H106+H107</f>
        <v>11107.13</v>
      </c>
      <c r="I108" s="21">
        <f>I104+I105+I106+I107</f>
        <v>6353.5999999999995</v>
      </c>
      <c r="J108" s="21">
        <f>J104+J105+J106+J107</f>
        <v>26009.64</v>
      </c>
      <c r="K108" s="22">
        <f>K104+K105+K106+K107</f>
        <v>49468.67</v>
      </c>
      <c r="L108" s="23">
        <f>L104+L105+L106+L107</f>
        <v>159531.33000000002</v>
      </c>
      <c r="M108" s="2"/>
    </row>
    <row r="109" spans="1:14" ht="35.1" customHeight="1" x14ac:dyDescent="0.25">
      <c r="A109" s="1"/>
      <c r="B109" s="60" t="s">
        <v>118</v>
      </c>
      <c r="C109" s="61"/>
      <c r="D109" s="61"/>
      <c r="E109" s="61"/>
      <c r="F109" s="96"/>
      <c r="G109" s="96"/>
      <c r="H109" s="96"/>
      <c r="I109" s="96"/>
      <c r="J109" s="96"/>
      <c r="K109" s="96"/>
      <c r="L109" s="97"/>
      <c r="M109" s="2"/>
    </row>
    <row r="110" spans="1:14" ht="35.1" customHeight="1" x14ac:dyDescent="0.25">
      <c r="A110" s="1"/>
      <c r="B110" s="4" t="s">
        <v>119</v>
      </c>
      <c r="C110" s="5" t="s">
        <v>19</v>
      </c>
      <c r="D110" s="12" t="s">
        <v>228</v>
      </c>
      <c r="E110" s="4" t="s">
        <v>26</v>
      </c>
      <c r="F110" s="6">
        <v>40000</v>
      </c>
      <c r="G110" s="6">
        <f>IF(F110&gt;=35000,(F110*0.0287),(0))</f>
        <v>1148</v>
      </c>
      <c r="H110" s="6">
        <v>0</v>
      </c>
      <c r="I110" s="7">
        <f>+F110*0.0304</f>
        <v>1216</v>
      </c>
      <c r="J110" s="7">
        <v>10802.5</v>
      </c>
      <c r="K110" s="7">
        <f>SUM(G110:J110)</f>
        <v>13166.5</v>
      </c>
      <c r="L110" s="11">
        <f>F110-K110</f>
        <v>26833.5</v>
      </c>
      <c r="M110" s="2"/>
    </row>
    <row r="111" spans="1:14" ht="35.1" customHeight="1" thickBot="1" x14ac:dyDescent="0.3">
      <c r="A111" s="1"/>
      <c r="B111" s="12" t="s">
        <v>120</v>
      </c>
      <c r="C111" s="5" t="s">
        <v>15</v>
      </c>
      <c r="D111" s="12" t="s">
        <v>228</v>
      </c>
      <c r="E111" s="12" t="s">
        <v>24</v>
      </c>
      <c r="F111" s="9">
        <v>40000</v>
      </c>
      <c r="G111" s="9">
        <f>IF(F111&gt;=35000,(F111*0.0287),(0))</f>
        <v>1148</v>
      </c>
      <c r="H111" s="6">
        <v>0</v>
      </c>
      <c r="I111" s="10">
        <f>+F111*0.0304</f>
        <v>1216</v>
      </c>
      <c r="J111" s="10">
        <v>5271.66</v>
      </c>
      <c r="K111" s="10">
        <f>SUM(G111:J111)</f>
        <v>7635.66</v>
      </c>
      <c r="L111" s="11">
        <f>F111-K111</f>
        <v>32364.34</v>
      </c>
      <c r="M111" s="2"/>
    </row>
    <row r="112" spans="1:14" ht="35.1" customHeight="1" thickBot="1" x14ac:dyDescent="0.3">
      <c r="A112" s="1"/>
      <c r="B112" s="98"/>
      <c r="C112" s="99"/>
      <c r="D112" s="99"/>
      <c r="E112" s="99"/>
      <c r="F112" s="19">
        <f>SUM(F110:F111)</f>
        <v>80000</v>
      </c>
      <c r="G112" s="20">
        <f t="shared" ref="G112:K112" si="30">SUM(G110:G111)</f>
        <v>2296</v>
      </c>
      <c r="H112" s="20">
        <f t="shared" si="30"/>
        <v>0</v>
      </c>
      <c r="I112" s="21">
        <f t="shared" si="30"/>
        <v>2432</v>
      </c>
      <c r="J112" s="21">
        <f t="shared" si="30"/>
        <v>16074.16</v>
      </c>
      <c r="K112" s="22">
        <f t="shared" si="30"/>
        <v>20802.16</v>
      </c>
      <c r="L112" s="23">
        <f>SUM(L110:L111)</f>
        <v>59197.84</v>
      </c>
      <c r="M112" s="2"/>
      <c r="N112" s="47"/>
    </row>
    <row r="113" spans="1:14" ht="35.1" customHeight="1" x14ac:dyDescent="0.25">
      <c r="A113" s="1"/>
      <c r="B113" s="60" t="s">
        <v>121</v>
      </c>
      <c r="C113" s="61"/>
      <c r="D113" s="61"/>
      <c r="E113" s="61"/>
      <c r="F113" s="96"/>
      <c r="G113" s="96"/>
      <c r="H113" s="96"/>
      <c r="I113" s="96"/>
      <c r="J113" s="96"/>
      <c r="K113" s="96"/>
      <c r="L113" s="97"/>
      <c r="M113" s="2"/>
    </row>
    <row r="114" spans="1:14" ht="65.25" customHeight="1" x14ac:dyDescent="0.25">
      <c r="A114" s="1"/>
      <c r="B114" s="4" t="s">
        <v>122</v>
      </c>
      <c r="C114" s="5" t="s">
        <v>15</v>
      </c>
      <c r="D114" s="4" t="s">
        <v>123</v>
      </c>
      <c r="E114" s="4" t="s">
        <v>26</v>
      </c>
      <c r="F114" s="6">
        <v>150000</v>
      </c>
      <c r="G114" s="6">
        <v>4305</v>
      </c>
      <c r="H114" s="6">
        <v>23110.39</v>
      </c>
      <c r="I114" s="7">
        <v>4560</v>
      </c>
      <c r="J114" s="7">
        <v>39190.58</v>
      </c>
      <c r="K114" s="7">
        <f t="shared" ref="K114" si="31">SUM(G114:J114)</f>
        <v>71165.97</v>
      </c>
      <c r="L114" s="11">
        <f t="shared" ref="L114:L115" si="32">F114-K114</f>
        <v>78834.03</v>
      </c>
      <c r="M114" s="2"/>
    </row>
    <row r="115" spans="1:14" ht="35.1" customHeight="1" thickBot="1" x14ac:dyDescent="0.3">
      <c r="A115" s="1"/>
      <c r="B115" s="12" t="s">
        <v>129</v>
      </c>
      <c r="C115" s="5" t="s">
        <v>15</v>
      </c>
      <c r="D115" s="12" t="s">
        <v>60</v>
      </c>
      <c r="E115" s="4" t="s">
        <v>24</v>
      </c>
      <c r="F115" s="9">
        <v>30000</v>
      </c>
      <c r="G115" s="9">
        <v>861</v>
      </c>
      <c r="H115" s="9">
        <v>0</v>
      </c>
      <c r="I115" s="10">
        <f t="shared" ref="I115" si="33">+F115*0.0304</f>
        <v>912</v>
      </c>
      <c r="J115" s="10">
        <v>825</v>
      </c>
      <c r="K115" s="10">
        <f>SUM(G115:J115)</f>
        <v>2598</v>
      </c>
      <c r="L115" s="11">
        <f t="shared" si="32"/>
        <v>27402</v>
      </c>
      <c r="M115" s="2"/>
    </row>
    <row r="116" spans="1:14" ht="35.1" customHeight="1" thickBot="1" x14ac:dyDescent="0.3">
      <c r="A116" s="1"/>
      <c r="B116" s="93"/>
      <c r="C116" s="94"/>
      <c r="D116" s="94"/>
      <c r="E116" s="94"/>
      <c r="F116" s="19">
        <f t="shared" ref="F116:L116" si="34">SUM(F114:F115)</f>
        <v>180000</v>
      </c>
      <c r="G116" s="20">
        <f t="shared" si="34"/>
        <v>5166</v>
      </c>
      <c r="H116" s="20">
        <f t="shared" si="34"/>
        <v>23110.39</v>
      </c>
      <c r="I116" s="21">
        <f t="shared" si="34"/>
        <v>5472</v>
      </c>
      <c r="J116" s="21">
        <f t="shared" si="34"/>
        <v>40015.58</v>
      </c>
      <c r="K116" s="22">
        <f t="shared" si="34"/>
        <v>73763.97</v>
      </c>
      <c r="L116" s="23">
        <f t="shared" si="34"/>
        <v>106236.03</v>
      </c>
      <c r="M116" s="2"/>
      <c r="N116" s="47"/>
    </row>
    <row r="117" spans="1:14" ht="35.1" customHeight="1" x14ac:dyDescent="0.25">
      <c r="A117" s="1"/>
      <c r="B117" s="95" t="s">
        <v>130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7"/>
      <c r="M117" s="2"/>
    </row>
    <row r="118" spans="1:14" ht="45" customHeight="1" x14ac:dyDescent="0.25">
      <c r="A118" s="1"/>
      <c r="B118" s="4" t="s">
        <v>131</v>
      </c>
      <c r="C118" s="5" t="s">
        <v>15</v>
      </c>
      <c r="D118" s="4" t="s">
        <v>132</v>
      </c>
      <c r="E118" s="4" t="s">
        <v>26</v>
      </c>
      <c r="F118" s="6">
        <v>90000</v>
      </c>
      <c r="G118" s="6">
        <v>2583</v>
      </c>
      <c r="H118" s="6">
        <v>9375.01</v>
      </c>
      <c r="I118" s="7">
        <f>+F118*0.0304</f>
        <v>2736</v>
      </c>
      <c r="J118" s="7">
        <v>27157.69</v>
      </c>
      <c r="K118" s="7">
        <f>SUM(G118:J118)</f>
        <v>41851.699999999997</v>
      </c>
      <c r="L118" s="11">
        <f>F118-K118</f>
        <v>48148.3</v>
      </c>
      <c r="M118" s="2"/>
    </row>
    <row r="119" spans="1:14" ht="62.25" customHeight="1" x14ac:dyDescent="0.25">
      <c r="A119" s="1"/>
      <c r="B119" s="4" t="s">
        <v>133</v>
      </c>
      <c r="C119" s="5" t="s">
        <v>19</v>
      </c>
      <c r="D119" s="4" t="s">
        <v>229</v>
      </c>
      <c r="E119" s="4" t="s">
        <v>26</v>
      </c>
      <c r="F119" s="6">
        <v>55000</v>
      </c>
      <c r="G119" s="6">
        <v>1578.5</v>
      </c>
      <c r="H119" s="6">
        <v>2559.6799999999998</v>
      </c>
      <c r="I119" s="7">
        <v>1672</v>
      </c>
      <c r="J119" s="7">
        <v>17499.07</v>
      </c>
      <c r="K119" s="7">
        <f>SUM(G119:J119)</f>
        <v>23309.25</v>
      </c>
      <c r="L119" s="11">
        <f>F119-K119</f>
        <v>31690.75</v>
      </c>
      <c r="M119" s="2"/>
    </row>
    <row r="120" spans="1:14" ht="58.5" customHeight="1" thickBot="1" x14ac:dyDescent="0.3">
      <c r="A120" s="1"/>
      <c r="B120" s="4" t="s">
        <v>204</v>
      </c>
      <c r="C120" s="5" t="s">
        <v>15</v>
      </c>
      <c r="D120" s="4" t="s">
        <v>229</v>
      </c>
      <c r="E120" s="4" t="s">
        <v>26</v>
      </c>
      <c r="F120" s="6">
        <v>50000</v>
      </c>
      <c r="G120" s="9">
        <v>1435</v>
      </c>
      <c r="H120" s="6">
        <v>1854</v>
      </c>
      <c r="I120" s="10">
        <f>+F120*0.0304</f>
        <v>1520</v>
      </c>
      <c r="J120" s="10">
        <v>8393.1299999999992</v>
      </c>
      <c r="K120" s="10">
        <v>13202.13</v>
      </c>
      <c r="L120" s="11">
        <f>F120-K120</f>
        <v>36797.870000000003</v>
      </c>
      <c r="M120" s="2"/>
    </row>
    <row r="121" spans="1:14" ht="35.1" customHeight="1" thickBot="1" x14ac:dyDescent="0.3">
      <c r="A121" s="1"/>
      <c r="B121" s="98"/>
      <c r="C121" s="99"/>
      <c r="D121" s="99"/>
      <c r="E121" s="99"/>
      <c r="F121" s="22">
        <f t="shared" ref="F121:L121" si="35">SUM(F118:F120)</f>
        <v>195000</v>
      </c>
      <c r="G121" s="22">
        <f t="shared" si="35"/>
        <v>5596.5</v>
      </c>
      <c r="H121" s="22">
        <f t="shared" si="35"/>
        <v>13788.69</v>
      </c>
      <c r="I121" s="22">
        <f t="shared" si="35"/>
        <v>5928</v>
      </c>
      <c r="J121" s="22">
        <f t="shared" si="35"/>
        <v>53049.889999999992</v>
      </c>
      <c r="K121" s="22">
        <f t="shared" si="35"/>
        <v>78363.08</v>
      </c>
      <c r="L121" s="23">
        <f t="shared" si="35"/>
        <v>116636.92000000001</v>
      </c>
      <c r="M121" s="2"/>
      <c r="N121" s="47"/>
    </row>
    <row r="122" spans="1:14" ht="35.1" customHeight="1" x14ac:dyDescent="0.25">
      <c r="A122" s="1"/>
      <c r="B122" s="95" t="s">
        <v>135</v>
      </c>
      <c r="C122" s="96"/>
      <c r="D122" s="96"/>
      <c r="E122" s="96"/>
      <c r="F122" s="96"/>
      <c r="G122" s="96"/>
      <c r="H122" s="96"/>
      <c r="I122" s="96"/>
      <c r="J122" s="96"/>
      <c r="K122" s="96"/>
      <c r="L122" s="97"/>
      <c r="M122" s="2"/>
    </row>
    <row r="123" spans="1:14" ht="44.25" customHeight="1" x14ac:dyDescent="0.25">
      <c r="A123" s="1"/>
      <c r="B123" s="4" t="s">
        <v>136</v>
      </c>
      <c r="C123" s="5" t="s">
        <v>15</v>
      </c>
      <c r="D123" s="4" t="s">
        <v>137</v>
      </c>
      <c r="E123" s="4" t="s">
        <v>26</v>
      </c>
      <c r="F123" s="9">
        <v>90000</v>
      </c>
      <c r="G123" s="9">
        <v>2583</v>
      </c>
      <c r="H123" s="9">
        <v>9375.01</v>
      </c>
      <c r="I123" s="10">
        <f>+F123*0.0304</f>
        <v>2736</v>
      </c>
      <c r="J123" s="10">
        <v>11825.31</v>
      </c>
      <c r="K123" s="10">
        <f>SUM(G123:J123)</f>
        <v>26519.32</v>
      </c>
      <c r="L123" s="11">
        <f>F123-K123</f>
        <v>63480.68</v>
      </c>
      <c r="M123" s="2"/>
    </row>
    <row r="124" spans="1:14" ht="45.75" customHeight="1" x14ac:dyDescent="0.25">
      <c r="A124" s="1"/>
      <c r="B124" s="4" t="s">
        <v>125</v>
      </c>
      <c r="C124" s="5" t="s">
        <v>19</v>
      </c>
      <c r="D124" s="4" t="s">
        <v>240</v>
      </c>
      <c r="E124" s="4" t="s">
        <v>24</v>
      </c>
      <c r="F124" s="6">
        <v>55000</v>
      </c>
      <c r="G124" s="6">
        <v>1578.5</v>
      </c>
      <c r="H124" s="6">
        <v>2332.81</v>
      </c>
      <c r="I124" s="7">
        <f>+F124*0.0304</f>
        <v>1672</v>
      </c>
      <c r="J124" s="7">
        <v>18265.900000000001</v>
      </c>
      <c r="K124" s="7">
        <f>SUM(G124:J124)</f>
        <v>23849.21</v>
      </c>
      <c r="L124" s="11">
        <f>F124-K124</f>
        <v>31150.79</v>
      </c>
      <c r="M124" s="2"/>
    </row>
    <row r="125" spans="1:14" ht="47.25" customHeight="1" thickBot="1" x14ac:dyDescent="0.3">
      <c r="A125" s="1"/>
      <c r="B125" s="4" t="s">
        <v>126</v>
      </c>
      <c r="C125" s="5" t="s">
        <v>19</v>
      </c>
      <c r="D125" s="4" t="s">
        <v>240</v>
      </c>
      <c r="E125" s="4" t="s">
        <v>24</v>
      </c>
      <c r="F125" s="6">
        <v>55000</v>
      </c>
      <c r="G125" s="6">
        <f>IF(F125&gt;=35000,(F125*0.0287),(0))</f>
        <v>1578.5</v>
      </c>
      <c r="H125" s="6">
        <v>2332.81</v>
      </c>
      <c r="I125" s="7">
        <f>+F125*0.0304</f>
        <v>1672</v>
      </c>
      <c r="J125" s="7">
        <v>19062.939999999999</v>
      </c>
      <c r="K125" s="7">
        <v>24646.25</v>
      </c>
      <c r="L125" s="11">
        <f>F125-K125</f>
        <v>30353.75</v>
      </c>
      <c r="M125" s="2"/>
    </row>
    <row r="126" spans="1:14" ht="35.1" customHeight="1" thickBot="1" x14ac:dyDescent="0.3">
      <c r="A126" s="1"/>
      <c r="B126" s="98"/>
      <c r="C126" s="99"/>
      <c r="D126" s="99"/>
      <c r="E126" s="99"/>
      <c r="F126" s="19">
        <f t="shared" ref="F126:L126" si="36">SUM(F123:F125)</f>
        <v>200000</v>
      </c>
      <c r="G126" s="20">
        <f t="shared" si="36"/>
        <v>5740</v>
      </c>
      <c r="H126" s="20">
        <f t="shared" si="36"/>
        <v>14040.63</v>
      </c>
      <c r="I126" s="21">
        <f t="shared" si="36"/>
        <v>6080</v>
      </c>
      <c r="J126" s="22">
        <f t="shared" si="36"/>
        <v>49154.149999999994</v>
      </c>
      <c r="K126" s="22">
        <f t="shared" si="36"/>
        <v>75014.78</v>
      </c>
      <c r="L126" s="23">
        <f t="shared" si="36"/>
        <v>124985.22</v>
      </c>
      <c r="M126" s="2"/>
      <c r="N126" s="47"/>
    </row>
    <row r="127" spans="1:14" ht="35.1" customHeight="1" x14ac:dyDescent="0.25">
      <c r="A127" s="1"/>
      <c r="B127" s="95" t="s">
        <v>138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7"/>
      <c r="M127" s="2"/>
    </row>
    <row r="128" spans="1:14" ht="61.5" customHeight="1" x14ac:dyDescent="0.25">
      <c r="A128" s="1"/>
      <c r="B128" s="4" t="s">
        <v>139</v>
      </c>
      <c r="C128" s="5" t="s">
        <v>15</v>
      </c>
      <c r="D128" s="4" t="s">
        <v>140</v>
      </c>
      <c r="E128" s="4" t="s">
        <v>26</v>
      </c>
      <c r="F128" s="9">
        <v>90000</v>
      </c>
      <c r="G128" s="9">
        <f>IF(F128&gt;=35000,(F128*0.0287),(0))</f>
        <v>2583</v>
      </c>
      <c r="H128" s="9">
        <v>9753.1200000000008</v>
      </c>
      <c r="I128" s="10">
        <f>+F128*0.0304</f>
        <v>2736</v>
      </c>
      <c r="J128" s="10">
        <v>1225</v>
      </c>
      <c r="K128" s="10">
        <f>SUM(G128:J128)</f>
        <v>16297.12</v>
      </c>
      <c r="L128" s="11">
        <f>F128-K128</f>
        <v>73702.880000000005</v>
      </c>
      <c r="M128" s="2"/>
    </row>
    <row r="129" spans="1:14" ht="48.75" customHeight="1" x14ac:dyDescent="0.25">
      <c r="A129" s="1"/>
      <c r="B129" s="12" t="s">
        <v>127</v>
      </c>
      <c r="C129" s="5" t="s">
        <v>15</v>
      </c>
      <c r="D129" s="12" t="s">
        <v>241</v>
      </c>
      <c r="E129" s="4" t="s">
        <v>26</v>
      </c>
      <c r="F129" s="6">
        <v>50000</v>
      </c>
      <c r="G129" s="6">
        <v>1435</v>
      </c>
      <c r="H129" s="6">
        <v>1854</v>
      </c>
      <c r="I129" s="7">
        <v>1520</v>
      </c>
      <c r="J129" s="7">
        <v>10225</v>
      </c>
      <c r="K129" s="7">
        <v>15034</v>
      </c>
      <c r="L129" s="11">
        <f>F129-K129</f>
        <v>34966</v>
      </c>
      <c r="M129" s="2"/>
    </row>
    <row r="130" spans="1:14" ht="48.75" customHeight="1" thickBot="1" x14ac:dyDescent="0.3">
      <c r="A130" s="1"/>
      <c r="B130" s="4" t="s">
        <v>128</v>
      </c>
      <c r="C130" s="5" t="s">
        <v>19</v>
      </c>
      <c r="D130" s="12" t="s">
        <v>241</v>
      </c>
      <c r="E130" s="4" t="s">
        <v>26</v>
      </c>
      <c r="F130" s="6">
        <v>50000</v>
      </c>
      <c r="G130" s="9">
        <v>1435</v>
      </c>
      <c r="H130" s="6">
        <v>1627.13</v>
      </c>
      <c r="I130" s="10">
        <f>+F130*0.0304</f>
        <v>1520</v>
      </c>
      <c r="J130" s="10">
        <v>2755.25</v>
      </c>
      <c r="K130" s="10">
        <f>SUM(G130:J130)</f>
        <v>7337.38</v>
      </c>
      <c r="L130" s="11">
        <f>F130-K130</f>
        <v>42662.62</v>
      </c>
      <c r="M130" s="2"/>
    </row>
    <row r="131" spans="1:14" ht="35.1" customHeight="1" thickBot="1" x14ac:dyDescent="0.3">
      <c r="A131" s="1"/>
      <c r="B131" s="98"/>
      <c r="C131" s="99"/>
      <c r="D131" s="99"/>
      <c r="E131" s="99"/>
      <c r="F131" s="24">
        <f t="shared" ref="F131:L131" si="37">SUM(F128:F130)</f>
        <v>190000</v>
      </c>
      <c r="G131" s="25">
        <f t="shared" si="37"/>
        <v>5453</v>
      </c>
      <c r="H131" s="25">
        <f t="shared" si="37"/>
        <v>13234.25</v>
      </c>
      <c r="I131" s="21">
        <f t="shared" si="37"/>
        <v>5776</v>
      </c>
      <c r="J131" s="21">
        <f t="shared" si="37"/>
        <v>14205.25</v>
      </c>
      <c r="K131" s="22">
        <f t="shared" si="37"/>
        <v>38668.5</v>
      </c>
      <c r="L131" s="23">
        <f t="shared" si="37"/>
        <v>151331.5</v>
      </c>
      <c r="M131" s="2"/>
      <c r="N131" s="47"/>
    </row>
    <row r="132" spans="1:14" ht="35.1" customHeight="1" x14ac:dyDescent="0.25">
      <c r="A132" s="1"/>
      <c r="B132" s="95" t="s">
        <v>141</v>
      </c>
      <c r="C132" s="96"/>
      <c r="D132" s="96"/>
      <c r="E132" s="96"/>
      <c r="F132" s="96"/>
      <c r="G132" s="96"/>
      <c r="H132" s="96"/>
      <c r="I132" s="96"/>
      <c r="J132" s="96"/>
      <c r="K132" s="96"/>
      <c r="L132" s="97"/>
      <c r="M132" s="2"/>
    </row>
    <row r="133" spans="1:14" ht="62.25" customHeight="1" x14ac:dyDescent="0.25">
      <c r="A133" s="1"/>
      <c r="B133" s="4" t="s">
        <v>142</v>
      </c>
      <c r="C133" s="5" t="s">
        <v>15</v>
      </c>
      <c r="D133" s="4" t="s">
        <v>143</v>
      </c>
      <c r="E133" s="4" t="s">
        <v>26</v>
      </c>
      <c r="F133" s="6">
        <v>140000</v>
      </c>
      <c r="G133" s="6">
        <v>4018</v>
      </c>
      <c r="H133" s="6">
        <v>21136.26</v>
      </c>
      <c r="I133" s="7">
        <f t="shared" ref="I133:I156" si="38">+F133*0.0304</f>
        <v>4256</v>
      </c>
      <c r="J133" s="7">
        <v>15544.38</v>
      </c>
      <c r="K133" s="7">
        <f>SUM(G133:J133)</f>
        <v>44954.64</v>
      </c>
      <c r="L133" s="11">
        <f t="shared" ref="L133:L156" si="39">F133-K133</f>
        <v>95045.36</v>
      </c>
      <c r="M133" s="2"/>
    </row>
    <row r="134" spans="1:14" ht="45" customHeight="1" x14ac:dyDescent="0.25">
      <c r="A134" s="1"/>
      <c r="B134" s="4" t="s">
        <v>144</v>
      </c>
      <c r="C134" s="5" t="s">
        <v>15</v>
      </c>
      <c r="D134" s="4" t="s">
        <v>145</v>
      </c>
      <c r="E134" s="4" t="s">
        <v>24</v>
      </c>
      <c r="F134" s="6">
        <v>33000</v>
      </c>
      <c r="G134" s="6">
        <v>947.1</v>
      </c>
      <c r="H134" s="6">
        <v>0</v>
      </c>
      <c r="I134" s="7">
        <f t="shared" si="38"/>
        <v>1003.2</v>
      </c>
      <c r="J134" s="7">
        <v>16012.32</v>
      </c>
      <c r="K134" s="7">
        <f t="shared" ref="K134:K154" si="40">SUM(G134:J134)</f>
        <v>17962.62</v>
      </c>
      <c r="L134" s="11">
        <f t="shared" si="39"/>
        <v>15037.380000000001</v>
      </c>
      <c r="M134" s="2"/>
    </row>
    <row r="135" spans="1:14" ht="45.75" customHeight="1" x14ac:dyDescent="0.25">
      <c r="A135" s="1"/>
      <c r="B135" s="4" t="s">
        <v>146</v>
      </c>
      <c r="C135" s="5" t="s">
        <v>15</v>
      </c>
      <c r="D135" s="4" t="s">
        <v>145</v>
      </c>
      <c r="E135" s="4" t="s">
        <v>24</v>
      </c>
      <c r="F135" s="6">
        <v>45000</v>
      </c>
      <c r="G135" s="6">
        <v>1291.5</v>
      </c>
      <c r="H135" s="6">
        <v>462.84</v>
      </c>
      <c r="I135" s="7">
        <f t="shared" si="38"/>
        <v>1368</v>
      </c>
      <c r="J135" s="7">
        <v>17195.22</v>
      </c>
      <c r="K135" s="7">
        <v>20317.560000000001</v>
      </c>
      <c r="L135" s="51">
        <f t="shared" si="39"/>
        <v>24682.44</v>
      </c>
      <c r="M135" s="2"/>
    </row>
    <row r="136" spans="1:14" ht="44.25" customHeight="1" x14ac:dyDescent="0.25">
      <c r="A136" s="1"/>
      <c r="B136" s="12" t="s">
        <v>148</v>
      </c>
      <c r="C136" s="5" t="s">
        <v>15</v>
      </c>
      <c r="D136" s="4" t="s">
        <v>145</v>
      </c>
      <c r="E136" s="12" t="s">
        <v>24</v>
      </c>
      <c r="F136" s="6">
        <v>30000</v>
      </c>
      <c r="G136" s="6">
        <v>861</v>
      </c>
      <c r="H136" s="6">
        <v>0</v>
      </c>
      <c r="I136" s="7">
        <f t="shared" si="38"/>
        <v>912</v>
      </c>
      <c r="J136" s="7">
        <v>16468.37</v>
      </c>
      <c r="K136" s="7">
        <f>SUM(G136:J136)</f>
        <v>18241.37</v>
      </c>
      <c r="L136" s="11">
        <f t="shared" si="39"/>
        <v>11758.630000000001</v>
      </c>
      <c r="M136" s="2"/>
    </row>
    <row r="137" spans="1:14" ht="43.5" customHeight="1" x14ac:dyDescent="0.25">
      <c r="A137" s="1"/>
      <c r="B137" s="12" t="s">
        <v>150</v>
      </c>
      <c r="C137" s="5" t="s">
        <v>15</v>
      </c>
      <c r="D137" s="4" t="s">
        <v>145</v>
      </c>
      <c r="E137" s="12" t="s">
        <v>24</v>
      </c>
      <c r="F137" s="6">
        <v>33000</v>
      </c>
      <c r="G137" s="6">
        <v>947.1</v>
      </c>
      <c r="H137" s="6">
        <v>0</v>
      </c>
      <c r="I137" s="7">
        <f t="shared" si="38"/>
        <v>1003.2</v>
      </c>
      <c r="J137" s="7">
        <v>14333.96</v>
      </c>
      <c r="K137" s="7">
        <f>SUM(G137:J137)</f>
        <v>16284.259999999998</v>
      </c>
      <c r="L137" s="11">
        <f>F137-K137</f>
        <v>16715.740000000002</v>
      </c>
      <c r="M137" s="2"/>
    </row>
    <row r="138" spans="1:14" ht="35.1" customHeight="1" x14ac:dyDescent="0.25">
      <c r="A138" s="1"/>
      <c r="B138" s="4" t="s">
        <v>152</v>
      </c>
      <c r="C138" s="5" t="s">
        <v>15</v>
      </c>
      <c r="D138" s="4" t="s">
        <v>242</v>
      </c>
      <c r="E138" s="4" t="s">
        <v>24</v>
      </c>
      <c r="F138" s="6">
        <v>45000</v>
      </c>
      <c r="G138" s="6">
        <v>1291.5</v>
      </c>
      <c r="H138" s="6">
        <v>0</v>
      </c>
      <c r="I138" s="7">
        <f t="shared" si="38"/>
        <v>1368</v>
      </c>
      <c r="J138" s="7">
        <v>7024.11</v>
      </c>
      <c r="K138" s="7">
        <f t="shared" si="40"/>
        <v>9683.61</v>
      </c>
      <c r="L138" s="11">
        <f t="shared" si="39"/>
        <v>35316.39</v>
      </c>
      <c r="M138" s="2"/>
    </row>
    <row r="139" spans="1:14" ht="35.1" customHeight="1" x14ac:dyDescent="0.25">
      <c r="A139" s="1"/>
      <c r="B139" s="4" t="s">
        <v>153</v>
      </c>
      <c r="C139" s="5" t="s">
        <v>15</v>
      </c>
      <c r="D139" s="4" t="s">
        <v>154</v>
      </c>
      <c r="E139" s="4" t="s">
        <v>24</v>
      </c>
      <c r="F139" s="6">
        <v>33000</v>
      </c>
      <c r="G139" s="6">
        <v>947.1</v>
      </c>
      <c r="H139" s="6">
        <v>0</v>
      </c>
      <c r="I139" s="7">
        <f t="shared" si="38"/>
        <v>1003.2</v>
      </c>
      <c r="J139" s="7">
        <v>1225</v>
      </c>
      <c r="K139" s="7">
        <f t="shared" si="40"/>
        <v>3175.3</v>
      </c>
      <c r="L139" s="11">
        <f t="shared" si="39"/>
        <v>29824.7</v>
      </c>
      <c r="M139" s="2"/>
    </row>
    <row r="140" spans="1:14" ht="35.1" customHeight="1" x14ac:dyDescent="0.25">
      <c r="A140" s="1"/>
      <c r="B140" s="4" t="s">
        <v>156</v>
      </c>
      <c r="C140" s="5" t="s">
        <v>19</v>
      </c>
      <c r="D140" s="4" t="s">
        <v>154</v>
      </c>
      <c r="E140" s="4" t="s">
        <v>26</v>
      </c>
      <c r="F140" s="6">
        <v>33000</v>
      </c>
      <c r="G140" s="6">
        <v>947.1</v>
      </c>
      <c r="H140" s="6">
        <v>0</v>
      </c>
      <c r="I140" s="7">
        <f t="shared" si="38"/>
        <v>1003.2</v>
      </c>
      <c r="J140" s="7">
        <v>9096.93</v>
      </c>
      <c r="K140" s="7">
        <f t="shared" si="40"/>
        <v>11047.23</v>
      </c>
      <c r="L140" s="11">
        <f t="shared" si="39"/>
        <v>21952.77</v>
      </c>
      <c r="M140" s="2"/>
    </row>
    <row r="141" spans="1:14" ht="35.1" customHeight="1" x14ac:dyDescent="0.25">
      <c r="A141" s="1"/>
      <c r="B141" s="4" t="s">
        <v>157</v>
      </c>
      <c r="C141" s="5" t="s">
        <v>15</v>
      </c>
      <c r="D141" s="4" t="s">
        <v>154</v>
      </c>
      <c r="E141" s="4" t="s">
        <v>26</v>
      </c>
      <c r="F141" s="6">
        <v>33000</v>
      </c>
      <c r="G141" s="6">
        <v>947.1</v>
      </c>
      <c r="H141" s="6">
        <v>0</v>
      </c>
      <c r="I141" s="7">
        <f t="shared" si="38"/>
        <v>1003.2</v>
      </c>
      <c r="J141" s="7">
        <v>425</v>
      </c>
      <c r="K141" s="7">
        <f t="shared" si="40"/>
        <v>2375.3000000000002</v>
      </c>
      <c r="L141" s="11">
        <f t="shared" si="39"/>
        <v>30624.7</v>
      </c>
      <c r="M141" s="2"/>
    </row>
    <row r="142" spans="1:14" ht="35.1" customHeight="1" x14ac:dyDescent="0.25">
      <c r="A142" s="1"/>
      <c r="B142" s="4" t="s">
        <v>158</v>
      </c>
      <c r="C142" s="5" t="s">
        <v>19</v>
      </c>
      <c r="D142" s="4" t="s">
        <v>154</v>
      </c>
      <c r="E142" s="4" t="s">
        <v>26</v>
      </c>
      <c r="F142" s="6">
        <v>33000</v>
      </c>
      <c r="G142" s="6">
        <v>947.1</v>
      </c>
      <c r="H142" s="6">
        <v>0</v>
      </c>
      <c r="I142" s="7">
        <f t="shared" si="38"/>
        <v>1003.2</v>
      </c>
      <c r="J142" s="7">
        <v>4281.45</v>
      </c>
      <c r="K142" s="7">
        <f t="shared" si="40"/>
        <v>6231.75</v>
      </c>
      <c r="L142" s="11">
        <f t="shared" si="39"/>
        <v>26768.25</v>
      </c>
      <c r="M142" s="2"/>
    </row>
    <row r="143" spans="1:14" ht="35.1" customHeight="1" x14ac:dyDescent="0.25">
      <c r="A143" s="1"/>
      <c r="B143" s="4" t="s">
        <v>159</v>
      </c>
      <c r="C143" s="5" t="s">
        <v>19</v>
      </c>
      <c r="D143" s="4" t="s">
        <v>154</v>
      </c>
      <c r="E143" s="4" t="s">
        <v>24</v>
      </c>
      <c r="F143" s="6">
        <v>33000</v>
      </c>
      <c r="G143" s="6">
        <v>947.1</v>
      </c>
      <c r="H143" s="6">
        <v>0</v>
      </c>
      <c r="I143" s="7">
        <f t="shared" si="38"/>
        <v>1003.2</v>
      </c>
      <c r="J143" s="7">
        <v>16037.41</v>
      </c>
      <c r="K143" s="7">
        <f t="shared" si="40"/>
        <v>17987.71</v>
      </c>
      <c r="L143" s="11">
        <f t="shared" si="39"/>
        <v>15012.29</v>
      </c>
      <c r="M143" s="2"/>
    </row>
    <row r="144" spans="1:14" ht="35.1" customHeight="1" x14ac:dyDescent="0.25">
      <c r="A144" s="1"/>
      <c r="B144" s="4" t="s">
        <v>160</v>
      </c>
      <c r="C144" s="5" t="s">
        <v>19</v>
      </c>
      <c r="D144" s="4" t="s">
        <v>154</v>
      </c>
      <c r="E144" s="4" t="s">
        <v>26</v>
      </c>
      <c r="F144" s="6">
        <v>33000</v>
      </c>
      <c r="G144" s="6">
        <v>947.1</v>
      </c>
      <c r="H144" s="6">
        <v>0</v>
      </c>
      <c r="I144" s="7">
        <f t="shared" si="38"/>
        <v>1003.2</v>
      </c>
      <c r="J144" s="7">
        <v>2551.0700000000002</v>
      </c>
      <c r="K144" s="7">
        <f t="shared" si="40"/>
        <v>4501.3700000000008</v>
      </c>
      <c r="L144" s="11">
        <f t="shared" si="39"/>
        <v>28498.629999999997</v>
      </c>
      <c r="M144" s="2"/>
    </row>
    <row r="145" spans="1:15" ht="35.1" customHeight="1" x14ac:dyDescent="0.25">
      <c r="A145" s="1"/>
      <c r="B145" s="4" t="s">
        <v>161</v>
      </c>
      <c r="C145" s="5" t="s">
        <v>19</v>
      </c>
      <c r="D145" s="4" t="s">
        <v>154</v>
      </c>
      <c r="E145" s="4" t="s">
        <v>24</v>
      </c>
      <c r="F145" s="6">
        <v>33000</v>
      </c>
      <c r="G145" s="6">
        <v>947.1</v>
      </c>
      <c r="H145" s="6">
        <v>0</v>
      </c>
      <c r="I145" s="7">
        <f t="shared" si="38"/>
        <v>1003.2</v>
      </c>
      <c r="J145" s="7">
        <v>12267.82</v>
      </c>
      <c r="K145" s="7">
        <f t="shared" si="40"/>
        <v>14218.119999999999</v>
      </c>
      <c r="L145" s="51">
        <f t="shared" si="39"/>
        <v>18781.88</v>
      </c>
      <c r="M145" s="2"/>
    </row>
    <row r="146" spans="1:15" ht="35.1" customHeight="1" x14ac:dyDescent="0.25">
      <c r="A146" s="1"/>
      <c r="B146" s="4" t="s">
        <v>162</v>
      </c>
      <c r="C146" s="5" t="s">
        <v>15</v>
      </c>
      <c r="D146" s="4" t="s">
        <v>154</v>
      </c>
      <c r="E146" s="4" t="s">
        <v>26</v>
      </c>
      <c r="F146" s="6">
        <v>33000</v>
      </c>
      <c r="G146" s="6">
        <v>947.1</v>
      </c>
      <c r="H146" s="6">
        <v>0</v>
      </c>
      <c r="I146" s="7">
        <f t="shared" si="38"/>
        <v>1003.2</v>
      </c>
      <c r="J146" s="7">
        <v>11738.47</v>
      </c>
      <c r="K146" s="7">
        <f t="shared" si="40"/>
        <v>13688.77</v>
      </c>
      <c r="L146" s="11">
        <f t="shared" si="39"/>
        <v>19311.23</v>
      </c>
      <c r="M146" s="2"/>
    </row>
    <row r="147" spans="1:15" ht="35.1" customHeight="1" x14ac:dyDescent="0.25">
      <c r="A147" s="1"/>
      <c r="B147" s="12" t="s">
        <v>163</v>
      </c>
      <c r="C147" s="5" t="s">
        <v>15</v>
      </c>
      <c r="D147" s="12" t="s">
        <v>154</v>
      </c>
      <c r="E147" s="4" t="s">
        <v>24</v>
      </c>
      <c r="F147" s="6">
        <v>33000</v>
      </c>
      <c r="G147" s="6">
        <v>947.1</v>
      </c>
      <c r="H147" s="6">
        <v>0</v>
      </c>
      <c r="I147" s="7">
        <f t="shared" si="38"/>
        <v>1003.2</v>
      </c>
      <c r="J147" s="7">
        <v>5596.23</v>
      </c>
      <c r="K147" s="7">
        <f t="shared" si="40"/>
        <v>7546.53</v>
      </c>
      <c r="L147" s="11">
        <f t="shared" si="39"/>
        <v>25453.47</v>
      </c>
      <c r="M147" s="2"/>
    </row>
    <row r="148" spans="1:15" ht="35.1" customHeight="1" x14ac:dyDescent="0.25">
      <c r="A148" s="1"/>
      <c r="B148" s="4" t="s">
        <v>164</v>
      </c>
      <c r="C148" s="5" t="s">
        <v>19</v>
      </c>
      <c r="D148" s="4" t="s">
        <v>154</v>
      </c>
      <c r="E148" s="4" t="s">
        <v>26</v>
      </c>
      <c r="F148" s="6">
        <v>33000</v>
      </c>
      <c r="G148" s="6">
        <v>947.1</v>
      </c>
      <c r="H148" s="6">
        <v>0</v>
      </c>
      <c r="I148" s="7">
        <f t="shared" si="38"/>
        <v>1003.2</v>
      </c>
      <c r="J148" s="7">
        <v>25</v>
      </c>
      <c r="K148" s="7">
        <f t="shared" si="40"/>
        <v>1975.3000000000002</v>
      </c>
      <c r="L148" s="11">
        <f t="shared" si="39"/>
        <v>31024.7</v>
      </c>
      <c r="M148" s="2"/>
    </row>
    <row r="149" spans="1:15" ht="35.1" customHeight="1" x14ac:dyDescent="0.25">
      <c r="A149" s="1"/>
      <c r="B149" s="4" t="s">
        <v>165</v>
      </c>
      <c r="C149" s="5" t="s">
        <v>15</v>
      </c>
      <c r="D149" s="4" t="s">
        <v>154</v>
      </c>
      <c r="E149" s="4" t="s">
        <v>26</v>
      </c>
      <c r="F149" s="6">
        <v>33000</v>
      </c>
      <c r="G149" s="6">
        <v>947.1</v>
      </c>
      <c r="H149" s="6">
        <v>0</v>
      </c>
      <c r="I149" s="7">
        <f t="shared" si="38"/>
        <v>1003.2</v>
      </c>
      <c r="J149" s="7">
        <v>4744.3</v>
      </c>
      <c r="K149" s="7">
        <f t="shared" si="40"/>
        <v>6694.6</v>
      </c>
      <c r="L149" s="11">
        <f t="shared" si="39"/>
        <v>26305.4</v>
      </c>
      <c r="M149" s="2"/>
    </row>
    <row r="150" spans="1:15" ht="35.1" customHeight="1" x14ac:dyDescent="0.25">
      <c r="A150" s="1"/>
      <c r="B150" s="4" t="s">
        <v>166</v>
      </c>
      <c r="C150" s="5" t="s">
        <v>19</v>
      </c>
      <c r="D150" s="4" t="s">
        <v>154</v>
      </c>
      <c r="E150" s="4" t="s">
        <v>24</v>
      </c>
      <c r="F150" s="6">
        <v>33000</v>
      </c>
      <c r="G150" s="6">
        <v>947.1</v>
      </c>
      <c r="H150" s="6">
        <v>0</v>
      </c>
      <c r="I150" s="7">
        <f t="shared" si="38"/>
        <v>1003.2</v>
      </c>
      <c r="J150" s="7">
        <v>16025</v>
      </c>
      <c r="K150" s="7">
        <f t="shared" si="40"/>
        <v>17975.3</v>
      </c>
      <c r="L150" s="11">
        <f t="shared" si="39"/>
        <v>15024.7</v>
      </c>
      <c r="M150" s="2"/>
    </row>
    <row r="151" spans="1:15" ht="35.1" customHeight="1" x14ac:dyDescent="0.25">
      <c r="A151" s="1"/>
      <c r="B151" s="4" t="s">
        <v>167</v>
      </c>
      <c r="C151" s="5" t="s">
        <v>19</v>
      </c>
      <c r="D151" s="4" t="s">
        <v>154</v>
      </c>
      <c r="E151" s="4" t="s">
        <v>24</v>
      </c>
      <c r="F151" s="6">
        <v>33000</v>
      </c>
      <c r="G151" s="6">
        <v>947.1</v>
      </c>
      <c r="H151" s="6">
        <v>0</v>
      </c>
      <c r="I151" s="7">
        <f t="shared" si="38"/>
        <v>1003.2</v>
      </c>
      <c r="J151" s="7">
        <v>4581.0200000000004</v>
      </c>
      <c r="K151" s="7">
        <f t="shared" si="40"/>
        <v>6531.3200000000006</v>
      </c>
      <c r="L151" s="8">
        <f t="shared" si="39"/>
        <v>26468.68</v>
      </c>
      <c r="M151" s="2"/>
    </row>
    <row r="152" spans="1:15" ht="45.75" customHeight="1" x14ac:dyDescent="0.25">
      <c r="A152" s="1"/>
      <c r="B152" s="4" t="s">
        <v>202</v>
      </c>
      <c r="C152" s="5" t="s">
        <v>19</v>
      </c>
      <c r="D152" s="4" t="s">
        <v>145</v>
      </c>
      <c r="E152" s="4" t="s">
        <v>24</v>
      </c>
      <c r="F152" s="6">
        <v>35000</v>
      </c>
      <c r="G152" s="6">
        <v>1004.5</v>
      </c>
      <c r="H152" s="6">
        <v>0</v>
      </c>
      <c r="I152" s="7">
        <f>+F152*0.0304</f>
        <v>1064</v>
      </c>
      <c r="J152" s="7">
        <v>3807.81</v>
      </c>
      <c r="K152" s="7">
        <f>SUM(G152:J152)</f>
        <v>5876.3099999999995</v>
      </c>
      <c r="L152" s="11">
        <f>F152-K152</f>
        <v>29123.690000000002</v>
      </c>
      <c r="M152" s="2"/>
    </row>
    <row r="153" spans="1:15" ht="35.1" customHeight="1" x14ac:dyDescent="0.25">
      <c r="A153" s="1"/>
      <c r="B153" s="4" t="s">
        <v>117</v>
      </c>
      <c r="C153" s="5" t="s">
        <v>19</v>
      </c>
      <c r="D153" s="4" t="s">
        <v>154</v>
      </c>
      <c r="E153" s="4" t="s">
        <v>24</v>
      </c>
      <c r="F153" s="6">
        <v>33000</v>
      </c>
      <c r="G153" s="6">
        <v>947.1</v>
      </c>
      <c r="H153" s="6">
        <v>0</v>
      </c>
      <c r="I153" s="7">
        <f t="shared" ref="I153" si="41">+F153*0.0304</f>
        <v>1003.2</v>
      </c>
      <c r="J153" s="10">
        <v>5427.55</v>
      </c>
      <c r="K153" s="7">
        <f t="shared" si="40"/>
        <v>7377.85</v>
      </c>
      <c r="L153" s="8">
        <f t="shared" si="39"/>
        <v>25622.15</v>
      </c>
      <c r="M153" s="2"/>
    </row>
    <row r="154" spans="1:15" ht="35.1" customHeight="1" x14ac:dyDescent="0.25">
      <c r="A154" s="1"/>
      <c r="B154" s="4" t="s">
        <v>25</v>
      </c>
      <c r="C154" s="5" t="s">
        <v>19</v>
      </c>
      <c r="D154" s="4" t="s">
        <v>23</v>
      </c>
      <c r="E154" s="4" t="s">
        <v>26</v>
      </c>
      <c r="F154" s="9">
        <v>65000</v>
      </c>
      <c r="G154" s="9">
        <v>1865.5</v>
      </c>
      <c r="H154" s="9">
        <v>4125.09</v>
      </c>
      <c r="I154" s="10">
        <f t="shared" si="38"/>
        <v>1976</v>
      </c>
      <c r="J154" s="10">
        <v>10561.86</v>
      </c>
      <c r="K154" s="7">
        <f t="shared" si="40"/>
        <v>18528.45</v>
      </c>
      <c r="L154" s="8">
        <f t="shared" si="39"/>
        <v>46471.55</v>
      </c>
      <c r="M154" s="2"/>
    </row>
    <row r="155" spans="1:15" ht="51.75" customHeight="1" x14ac:dyDescent="0.25">
      <c r="A155" s="1"/>
      <c r="B155" s="16" t="s">
        <v>59</v>
      </c>
      <c r="C155" s="50" t="s">
        <v>15</v>
      </c>
      <c r="D155" s="4" t="s">
        <v>145</v>
      </c>
      <c r="E155" s="16" t="s">
        <v>24</v>
      </c>
      <c r="F155" s="9">
        <v>33000</v>
      </c>
      <c r="G155" s="9">
        <v>947.1</v>
      </c>
      <c r="H155" s="6">
        <v>0</v>
      </c>
      <c r="I155" s="10">
        <f t="shared" si="38"/>
        <v>1003.2</v>
      </c>
      <c r="J155" s="10">
        <v>3125</v>
      </c>
      <c r="K155" s="10">
        <f>SUM(G155:J155)</f>
        <v>5075.3</v>
      </c>
      <c r="L155" s="11">
        <f t="shared" si="39"/>
        <v>27924.7</v>
      </c>
      <c r="M155" s="2"/>
    </row>
    <row r="156" spans="1:15" ht="35.1" customHeight="1" x14ac:dyDescent="0.25">
      <c r="A156" s="1"/>
      <c r="B156" s="4" t="s">
        <v>210</v>
      </c>
      <c r="C156" s="5" t="s">
        <v>15</v>
      </c>
      <c r="D156" s="4" t="s">
        <v>154</v>
      </c>
      <c r="E156" s="4" t="s">
        <v>24</v>
      </c>
      <c r="F156" s="6">
        <v>30000</v>
      </c>
      <c r="G156" s="6">
        <v>861</v>
      </c>
      <c r="H156" s="6">
        <v>0</v>
      </c>
      <c r="I156" s="7">
        <f t="shared" si="38"/>
        <v>912</v>
      </c>
      <c r="J156" s="7">
        <v>725</v>
      </c>
      <c r="K156" s="7">
        <f>SUM(G156:J156)</f>
        <v>2498</v>
      </c>
      <c r="L156" s="8">
        <f t="shared" si="39"/>
        <v>27502</v>
      </c>
      <c r="M156" s="2"/>
    </row>
    <row r="157" spans="1:15" ht="45.75" customHeight="1" x14ac:dyDescent="0.25">
      <c r="A157" s="1"/>
      <c r="B157" s="4" t="s">
        <v>230</v>
      </c>
      <c r="C157" s="5" t="s">
        <v>15</v>
      </c>
      <c r="D157" s="4" t="s">
        <v>145</v>
      </c>
      <c r="E157" s="4" t="s">
        <v>24</v>
      </c>
      <c r="F157" s="6">
        <v>30000</v>
      </c>
      <c r="G157" s="6">
        <v>861</v>
      </c>
      <c r="H157" s="6">
        <v>0</v>
      </c>
      <c r="I157" s="7">
        <f t="shared" ref="I157:I158" si="42">+F157*0.0304</f>
        <v>912</v>
      </c>
      <c r="J157" s="7">
        <v>6225</v>
      </c>
      <c r="K157" s="7">
        <f>SUM(G157:J157)</f>
        <v>7998</v>
      </c>
      <c r="L157" s="8">
        <f t="shared" ref="L157:L158" si="43">F157-K157</f>
        <v>22002</v>
      </c>
      <c r="M157" s="2"/>
    </row>
    <row r="158" spans="1:15" ht="45.75" customHeight="1" x14ac:dyDescent="0.25">
      <c r="A158" s="1"/>
      <c r="B158" s="4" t="s">
        <v>236</v>
      </c>
      <c r="C158" s="57" t="s">
        <v>15</v>
      </c>
      <c r="D158" s="4" t="s">
        <v>145</v>
      </c>
      <c r="E158" s="4" t="s">
        <v>24</v>
      </c>
      <c r="F158" s="6">
        <v>33000</v>
      </c>
      <c r="G158" s="6">
        <v>947.1</v>
      </c>
      <c r="H158" s="6">
        <v>0</v>
      </c>
      <c r="I158" s="7">
        <f t="shared" si="42"/>
        <v>1003.2</v>
      </c>
      <c r="J158" s="7">
        <v>25</v>
      </c>
      <c r="K158" s="7">
        <f>SUM(G158:J158)</f>
        <v>1975.3000000000002</v>
      </c>
      <c r="L158" s="8">
        <f t="shared" si="43"/>
        <v>31024.7</v>
      </c>
      <c r="M158" s="2"/>
    </row>
    <row r="159" spans="1:15" ht="35.1" customHeight="1" thickBot="1" x14ac:dyDescent="0.3">
      <c r="A159" s="1"/>
      <c r="B159" s="93"/>
      <c r="C159" s="94"/>
      <c r="D159" s="94"/>
      <c r="E159" s="94"/>
      <c r="F159" s="49">
        <f>SUM(F133:F158)</f>
        <v>1014000</v>
      </c>
      <c r="G159" s="39">
        <f>SUM(G133:G158)</f>
        <v>29101.799999999992</v>
      </c>
      <c r="H159" s="39">
        <f>SUM(H134:H157)</f>
        <v>4587.93</v>
      </c>
      <c r="I159" s="40">
        <f>SUM(I133:I158)</f>
        <v>30825.600000000009</v>
      </c>
      <c r="J159" s="40">
        <f>SUM(J133:J158)</f>
        <v>205070.27999999997</v>
      </c>
      <c r="K159" s="41">
        <f>SUM(K133:K158)</f>
        <v>290721.86999999994</v>
      </c>
      <c r="L159" s="42">
        <f>SUM(L133:L158)</f>
        <v>723278.13</v>
      </c>
      <c r="M159" s="2"/>
      <c r="N159" s="47"/>
      <c r="O159" s="46"/>
    </row>
    <row r="160" spans="1:15" ht="35.1" customHeight="1" x14ac:dyDescent="0.25">
      <c r="A160" s="1"/>
      <c r="B160" s="95" t="s">
        <v>168</v>
      </c>
      <c r="C160" s="96"/>
      <c r="D160" s="96"/>
      <c r="E160" s="96"/>
      <c r="F160" s="96"/>
      <c r="G160" s="96"/>
      <c r="H160" s="96"/>
      <c r="I160" s="96"/>
      <c r="J160" s="96"/>
      <c r="K160" s="96"/>
      <c r="L160" s="97"/>
      <c r="M160" s="2"/>
    </row>
    <row r="161" spans="1:14" ht="47.25" customHeight="1" x14ac:dyDescent="0.25">
      <c r="A161" s="1"/>
      <c r="B161" s="4" t="s">
        <v>169</v>
      </c>
      <c r="C161" s="5" t="s">
        <v>19</v>
      </c>
      <c r="D161" s="4" t="s">
        <v>170</v>
      </c>
      <c r="E161" s="4" t="s">
        <v>26</v>
      </c>
      <c r="F161" s="6">
        <v>140000</v>
      </c>
      <c r="G161" s="6">
        <v>4018</v>
      </c>
      <c r="H161" s="6">
        <v>21514.37</v>
      </c>
      <c r="I161" s="7">
        <f>+F161*0.0304</f>
        <v>4256</v>
      </c>
      <c r="J161" s="7">
        <v>6292.53</v>
      </c>
      <c r="K161" s="7">
        <f>SUM(G161:J161)</f>
        <v>36080.9</v>
      </c>
      <c r="L161" s="11">
        <f>F161-K161</f>
        <v>103919.1</v>
      </c>
      <c r="M161" s="2"/>
    </row>
    <row r="162" spans="1:14" ht="35.1" customHeight="1" thickBot="1" x14ac:dyDescent="0.3">
      <c r="A162" s="1"/>
      <c r="B162" s="4" t="s">
        <v>134</v>
      </c>
      <c r="C162" s="5" t="s">
        <v>19</v>
      </c>
      <c r="D162" s="4" t="s">
        <v>32</v>
      </c>
      <c r="E162" s="4" t="s">
        <v>24</v>
      </c>
      <c r="F162" s="9">
        <v>40000</v>
      </c>
      <c r="G162" s="9">
        <v>1148</v>
      </c>
      <c r="H162" s="9">
        <v>0</v>
      </c>
      <c r="I162" s="10">
        <f>+F162*0.0304</f>
        <v>1216</v>
      </c>
      <c r="J162" s="10">
        <v>5938.76</v>
      </c>
      <c r="K162" s="10">
        <f>SUM(G162:J162)</f>
        <v>8302.76</v>
      </c>
      <c r="L162" s="11">
        <f>F162-K162</f>
        <v>31697.239999999998</v>
      </c>
      <c r="M162" s="2"/>
    </row>
    <row r="163" spans="1:14" ht="35.1" customHeight="1" thickBot="1" x14ac:dyDescent="0.3">
      <c r="A163" s="1"/>
      <c r="B163" s="98"/>
      <c r="C163" s="99"/>
      <c r="D163" s="99"/>
      <c r="E163" s="99"/>
      <c r="F163" s="19">
        <f t="shared" ref="F163:L163" si="44">SUM(F161:F162)</f>
        <v>180000</v>
      </c>
      <c r="G163" s="20">
        <f t="shared" si="44"/>
        <v>5166</v>
      </c>
      <c r="H163" s="20">
        <f t="shared" si="44"/>
        <v>21514.37</v>
      </c>
      <c r="I163" s="21">
        <f t="shared" si="44"/>
        <v>5472</v>
      </c>
      <c r="J163" s="21">
        <f t="shared" si="44"/>
        <v>12231.29</v>
      </c>
      <c r="K163" s="22">
        <f t="shared" si="44"/>
        <v>44383.66</v>
      </c>
      <c r="L163" s="23">
        <f t="shared" si="44"/>
        <v>135616.34</v>
      </c>
      <c r="M163" s="2"/>
      <c r="N163" s="47"/>
    </row>
    <row r="164" spans="1:14" ht="35.1" customHeight="1" x14ac:dyDescent="0.25">
      <c r="A164" s="1"/>
      <c r="B164" s="95" t="s">
        <v>171</v>
      </c>
      <c r="C164" s="96"/>
      <c r="D164" s="96"/>
      <c r="E164" s="96"/>
      <c r="F164" s="96"/>
      <c r="G164" s="96"/>
      <c r="H164" s="96"/>
      <c r="I164" s="96"/>
      <c r="J164" s="96"/>
      <c r="K164" s="96"/>
      <c r="L164" s="97"/>
      <c r="M164" s="2"/>
    </row>
    <row r="165" spans="1:14" ht="64.5" customHeight="1" x14ac:dyDescent="0.25">
      <c r="A165" s="1"/>
      <c r="B165" s="4" t="s">
        <v>172</v>
      </c>
      <c r="C165" s="5" t="s">
        <v>15</v>
      </c>
      <c r="D165" s="4" t="s">
        <v>173</v>
      </c>
      <c r="E165" s="4" t="s">
        <v>26</v>
      </c>
      <c r="F165" s="6">
        <v>150000</v>
      </c>
      <c r="G165" s="6">
        <v>4305</v>
      </c>
      <c r="H165" s="6">
        <v>23886.62</v>
      </c>
      <c r="I165" s="7">
        <v>4560</v>
      </c>
      <c r="J165" s="7">
        <v>31792.53</v>
      </c>
      <c r="K165" s="7">
        <v>64524.15</v>
      </c>
      <c r="L165" s="11">
        <f t="shared" ref="L165" si="45">F165-K165</f>
        <v>85475.85</v>
      </c>
      <c r="M165" s="2"/>
    </row>
    <row r="166" spans="1:14" ht="35.1" customHeight="1" x14ac:dyDescent="0.25">
      <c r="A166" s="1"/>
      <c r="B166" s="4" t="s">
        <v>174</v>
      </c>
      <c r="C166" s="5" t="s">
        <v>19</v>
      </c>
      <c r="D166" s="4" t="s">
        <v>243</v>
      </c>
      <c r="E166" s="4" t="s">
        <v>24</v>
      </c>
      <c r="F166" s="6">
        <v>85000</v>
      </c>
      <c r="G166" s="6">
        <v>2439.5</v>
      </c>
      <c r="H166" s="6">
        <v>7820.77</v>
      </c>
      <c r="I166" s="7">
        <f>+F166*0.0304</f>
        <v>2584</v>
      </c>
      <c r="J166" s="7">
        <v>32586.240000000002</v>
      </c>
      <c r="K166" s="7">
        <f>SUM(G166:J166)</f>
        <v>45430.51</v>
      </c>
      <c r="L166" s="11">
        <f>F166-K166</f>
        <v>39569.49</v>
      </c>
      <c r="M166" s="2"/>
    </row>
    <row r="167" spans="1:14" ht="35.1" customHeight="1" x14ac:dyDescent="0.25">
      <c r="A167" s="1"/>
      <c r="B167" s="4" t="s">
        <v>175</v>
      </c>
      <c r="C167" s="5" t="s">
        <v>15</v>
      </c>
      <c r="D167" s="4" t="s">
        <v>243</v>
      </c>
      <c r="E167" s="4" t="s">
        <v>24</v>
      </c>
      <c r="F167" s="6">
        <v>65000</v>
      </c>
      <c r="G167" s="6">
        <v>1865.5</v>
      </c>
      <c r="H167" s="6">
        <v>4125.09</v>
      </c>
      <c r="I167" s="7">
        <f>+F167*0.0304</f>
        <v>1976</v>
      </c>
      <c r="J167" s="7">
        <v>20981.35</v>
      </c>
      <c r="K167" s="7">
        <f>SUM(G167:J167)</f>
        <v>28947.94</v>
      </c>
      <c r="L167" s="11">
        <f>F167-K167</f>
        <v>36052.06</v>
      </c>
      <c r="M167" s="2"/>
    </row>
    <row r="168" spans="1:14" ht="35.1" customHeight="1" x14ac:dyDescent="0.25">
      <c r="A168" s="1"/>
      <c r="B168" s="4" t="s">
        <v>176</v>
      </c>
      <c r="C168" s="5" t="s">
        <v>19</v>
      </c>
      <c r="D168" s="4" t="s">
        <v>243</v>
      </c>
      <c r="E168" s="4" t="s">
        <v>26</v>
      </c>
      <c r="F168" s="6">
        <v>55000</v>
      </c>
      <c r="G168" s="6">
        <v>1578.5</v>
      </c>
      <c r="H168" s="6">
        <v>2559.6799999999998</v>
      </c>
      <c r="I168" s="7">
        <f>+F168*0.0304</f>
        <v>1672</v>
      </c>
      <c r="J168" s="7">
        <v>18224</v>
      </c>
      <c r="K168" s="7">
        <f>SUM(G168:J168)</f>
        <v>24034.18</v>
      </c>
      <c r="L168" s="11">
        <f>F168-K168</f>
        <v>30965.82</v>
      </c>
      <c r="M168" s="2"/>
    </row>
    <row r="169" spans="1:14" ht="35.1" customHeight="1" x14ac:dyDescent="0.25">
      <c r="A169" s="1"/>
      <c r="B169" s="4" t="s">
        <v>177</v>
      </c>
      <c r="C169" s="5" t="s">
        <v>15</v>
      </c>
      <c r="D169" s="4" t="s">
        <v>244</v>
      </c>
      <c r="E169" s="4" t="s">
        <v>24</v>
      </c>
      <c r="F169" s="6">
        <v>43000</v>
      </c>
      <c r="G169" s="6">
        <v>1234.0999999999999</v>
      </c>
      <c r="H169" s="6">
        <v>866.06</v>
      </c>
      <c r="I169" s="7">
        <f>+F169*0.0304</f>
        <v>1307.2</v>
      </c>
      <c r="J169" s="7">
        <v>1611.29</v>
      </c>
      <c r="K169" s="7">
        <f>SUM(G169:J169)</f>
        <v>5018.6499999999996</v>
      </c>
      <c r="L169" s="11">
        <f>F169-K169</f>
        <v>37981.35</v>
      </c>
      <c r="M169" s="2"/>
    </row>
    <row r="170" spans="1:14" ht="60.75" customHeight="1" thickBot="1" x14ac:dyDescent="0.3">
      <c r="A170" s="1"/>
      <c r="B170" s="4" t="s">
        <v>124</v>
      </c>
      <c r="C170" s="5" t="s">
        <v>15</v>
      </c>
      <c r="D170" s="4" t="s">
        <v>211</v>
      </c>
      <c r="E170" s="4" t="s">
        <v>26</v>
      </c>
      <c r="F170" s="6">
        <v>75000</v>
      </c>
      <c r="G170" s="6">
        <v>2152.5</v>
      </c>
      <c r="H170" s="6">
        <v>6309.38</v>
      </c>
      <c r="I170" s="7">
        <v>2280</v>
      </c>
      <c r="J170" s="7">
        <v>5382.19</v>
      </c>
      <c r="K170" s="7">
        <f>SUM(G170:J170)</f>
        <v>16124.07</v>
      </c>
      <c r="L170" s="11">
        <f>F170-K170</f>
        <v>58875.93</v>
      </c>
      <c r="M170" s="2"/>
    </row>
    <row r="171" spans="1:14" ht="35.1" customHeight="1" thickBot="1" x14ac:dyDescent="0.3">
      <c r="A171" s="1"/>
      <c r="B171" s="98"/>
      <c r="C171" s="99"/>
      <c r="D171" s="99"/>
      <c r="E171" s="99"/>
      <c r="F171" s="19">
        <f t="shared" ref="F171:L171" si="46">SUM(F165:F170)</f>
        <v>473000</v>
      </c>
      <c r="G171" s="20">
        <f t="shared" si="46"/>
        <v>13575.1</v>
      </c>
      <c r="H171" s="20">
        <f t="shared" si="46"/>
        <v>45567.599999999991</v>
      </c>
      <c r="I171" s="21">
        <f t="shared" si="46"/>
        <v>14379.2</v>
      </c>
      <c r="J171" s="21">
        <f t="shared" si="46"/>
        <v>110577.59999999999</v>
      </c>
      <c r="K171" s="22">
        <f t="shared" si="46"/>
        <v>184079.5</v>
      </c>
      <c r="L171" s="23">
        <f t="shared" si="46"/>
        <v>288920.5</v>
      </c>
      <c r="M171" s="2"/>
      <c r="N171" s="47"/>
    </row>
    <row r="172" spans="1:14" ht="35.1" customHeight="1" x14ac:dyDescent="0.25">
      <c r="A172" s="1"/>
      <c r="B172" s="95" t="s">
        <v>178</v>
      </c>
      <c r="C172" s="96"/>
      <c r="D172" s="96"/>
      <c r="E172" s="96"/>
      <c r="F172" s="96"/>
      <c r="G172" s="96"/>
      <c r="H172" s="96"/>
      <c r="I172" s="96"/>
      <c r="J172" s="96"/>
      <c r="K172" s="96"/>
      <c r="L172" s="97"/>
      <c r="M172" s="2"/>
    </row>
    <row r="173" spans="1:14" ht="73.5" customHeight="1" thickBot="1" x14ac:dyDescent="0.3">
      <c r="A173" s="1"/>
      <c r="B173" s="4" t="s">
        <v>179</v>
      </c>
      <c r="C173" s="5" t="s">
        <v>15</v>
      </c>
      <c r="D173" s="4" t="s">
        <v>180</v>
      </c>
      <c r="E173" s="4" t="s">
        <v>24</v>
      </c>
      <c r="F173" s="9">
        <v>90000</v>
      </c>
      <c r="G173" s="9">
        <f>IF(F173&gt;=35000,(F173*0.0287),(0))</f>
        <v>2583</v>
      </c>
      <c r="H173" s="9">
        <v>8996.89</v>
      </c>
      <c r="I173" s="10">
        <f>+F173*0.0304</f>
        <v>2736</v>
      </c>
      <c r="J173" s="10">
        <v>13823.83</v>
      </c>
      <c r="K173" s="10">
        <f>SUM(G173:J173)</f>
        <v>28139.72</v>
      </c>
      <c r="L173" s="11">
        <f>F173-K173</f>
        <v>61860.28</v>
      </c>
      <c r="M173" s="2"/>
    </row>
    <row r="174" spans="1:14" ht="35.1" customHeight="1" thickBot="1" x14ac:dyDescent="0.3">
      <c r="A174" s="1"/>
      <c r="B174" s="98"/>
      <c r="C174" s="99"/>
      <c r="D174" s="99"/>
      <c r="E174" s="99"/>
      <c r="F174" s="19">
        <f>SUM(F173)</f>
        <v>90000</v>
      </c>
      <c r="G174" s="20">
        <f t="shared" ref="G174:K174" si="47">SUM(G173)</f>
        <v>2583</v>
      </c>
      <c r="H174" s="20">
        <f t="shared" si="47"/>
        <v>8996.89</v>
      </c>
      <c r="I174" s="21">
        <f t="shared" si="47"/>
        <v>2736</v>
      </c>
      <c r="J174" s="21">
        <f t="shared" si="47"/>
        <v>13823.83</v>
      </c>
      <c r="K174" s="22">
        <f t="shared" si="47"/>
        <v>28139.72</v>
      </c>
      <c r="L174" s="23">
        <f>SUM(L173)</f>
        <v>61860.28</v>
      </c>
      <c r="M174" s="2"/>
      <c r="N174" s="47"/>
    </row>
    <row r="175" spans="1:14" ht="35.1" customHeight="1" x14ac:dyDescent="0.25">
      <c r="A175" s="1"/>
      <c r="B175" s="95" t="s">
        <v>181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7"/>
      <c r="M175" s="2"/>
    </row>
    <row r="176" spans="1:14" ht="35.1" customHeight="1" x14ac:dyDescent="0.25">
      <c r="A176" s="1"/>
      <c r="B176" s="4" t="s">
        <v>185</v>
      </c>
      <c r="C176" s="13" t="s">
        <v>19</v>
      </c>
      <c r="D176" s="4" t="s">
        <v>90</v>
      </c>
      <c r="E176" s="4" t="s">
        <v>84</v>
      </c>
      <c r="F176" s="6">
        <v>23000</v>
      </c>
      <c r="G176" s="6">
        <v>660.1</v>
      </c>
      <c r="H176" s="6">
        <v>0</v>
      </c>
      <c r="I176" s="7">
        <f>+F176*0.0304</f>
        <v>699.2</v>
      </c>
      <c r="J176" s="7">
        <v>7030.8</v>
      </c>
      <c r="K176" s="7">
        <f>SUM(G176:J176)</f>
        <v>8390.1</v>
      </c>
      <c r="L176" s="11">
        <f>F176-K176</f>
        <v>14609.9</v>
      </c>
      <c r="M176" s="2"/>
    </row>
    <row r="177" spans="1:13" ht="35.1" customHeight="1" x14ac:dyDescent="0.25">
      <c r="A177" s="1"/>
      <c r="B177" s="4" t="s">
        <v>182</v>
      </c>
      <c r="C177" s="13" t="s">
        <v>19</v>
      </c>
      <c r="D177" s="4" t="s">
        <v>27</v>
      </c>
      <c r="E177" s="4" t="s">
        <v>24</v>
      </c>
      <c r="F177" s="6">
        <v>40000</v>
      </c>
      <c r="G177" s="6">
        <v>1148</v>
      </c>
      <c r="H177" s="6">
        <v>0</v>
      </c>
      <c r="I177" s="7">
        <f>+F177*0.0304</f>
        <v>1216</v>
      </c>
      <c r="J177" s="7">
        <v>11532.98</v>
      </c>
      <c r="K177" s="7">
        <f t="shared" ref="K177:K183" si="48">SUM(G177:J177)</f>
        <v>13896.98</v>
      </c>
      <c r="L177" s="11">
        <f t="shared" ref="L177:L183" si="49">F177-K177</f>
        <v>26103.02</v>
      </c>
      <c r="M177" s="2"/>
    </row>
    <row r="178" spans="1:13" ht="35.1" customHeight="1" x14ac:dyDescent="0.25">
      <c r="A178" s="1"/>
      <c r="B178" s="4" t="s">
        <v>183</v>
      </c>
      <c r="C178" s="13" t="s">
        <v>19</v>
      </c>
      <c r="D178" s="4" t="s">
        <v>32</v>
      </c>
      <c r="E178" s="4" t="s">
        <v>24</v>
      </c>
      <c r="F178" s="6">
        <v>33000</v>
      </c>
      <c r="G178" s="6">
        <v>947.1</v>
      </c>
      <c r="H178" s="6">
        <v>0</v>
      </c>
      <c r="I178" s="7">
        <f>+F178*0.0304</f>
        <v>1003.2</v>
      </c>
      <c r="J178" s="7">
        <v>2537.4499999999998</v>
      </c>
      <c r="K178" s="7">
        <f t="shared" si="48"/>
        <v>4487.75</v>
      </c>
      <c r="L178" s="11">
        <f t="shared" si="49"/>
        <v>28512.25</v>
      </c>
      <c r="M178" s="2"/>
    </row>
    <row r="179" spans="1:13" ht="35.1" customHeight="1" x14ac:dyDescent="0.25">
      <c r="A179" s="1"/>
      <c r="B179" s="4" t="s">
        <v>184</v>
      </c>
      <c r="C179" s="13" t="s">
        <v>19</v>
      </c>
      <c r="D179" s="4" t="s">
        <v>32</v>
      </c>
      <c r="E179" s="4" t="s">
        <v>24</v>
      </c>
      <c r="F179" s="6">
        <v>23000</v>
      </c>
      <c r="G179" s="6">
        <v>660.1</v>
      </c>
      <c r="H179" s="6">
        <v>0</v>
      </c>
      <c r="I179" s="7">
        <f>+F179*0.0304</f>
        <v>699.2</v>
      </c>
      <c r="J179" s="7">
        <v>5120.76</v>
      </c>
      <c r="K179" s="7">
        <f t="shared" si="48"/>
        <v>6480.06</v>
      </c>
      <c r="L179" s="11">
        <f t="shared" si="49"/>
        <v>16519.939999999999</v>
      </c>
      <c r="M179" s="2"/>
    </row>
    <row r="180" spans="1:13" ht="35.1" customHeight="1" x14ac:dyDescent="0.25">
      <c r="A180" s="1"/>
      <c r="B180" s="16" t="s">
        <v>186</v>
      </c>
      <c r="C180" s="34" t="s">
        <v>19</v>
      </c>
      <c r="D180" s="16" t="s">
        <v>90</v>
      </c>
      <c r="E180" s="16" t="s">
        <v>84</v>
      </c>
      <c r="F180" s="9">
        <v>18000</v>
      </c>
      <c r="G180" s="9">
        <v>516.6</v>
      </c>
      <c r="H180" s="9">
        <v>0</v>
      </c>
      <c r="I180" s="10">
        <v>547.20000000000005</v>
      </c>
      <c r="J180" s="10">
        <v>4364.17</v>
      </c>
      <c r="K180" s="10">
        <f t="shared" si="48"/>
        <v>5427.97</v>
      </c>
      <c r="L180" s="11">
        <f t="shared" si="49"/>
        <v>12572.029999999999</v>
      </c>
      <c r="M180" s="2"/>
    </row>
    <row r="181" spans="1:13" ht="35.1" customHeight="1" x14ac:dyDescent="0.25">
      <c r="A181" s="1"/>
      <c r="B181" s="16" t="s">
        <v>200</v>
      </c>
      <c r="C181" s="34" t="s">
        <v>19</v>
      </c>
      <c r="D181" s="16" t="s">
        <v>116</v>
      </c>
      <c r="E181" s="16" t="s">
        <v>24</v>
      </c>
      <c r="F181" s="9">
        <v>33000</v>
      </c>
      <c r="G181" s="9">
        <v>947.1</v>
      </c>
      <c r="H181" s="9">
        <v>0</v>
      </c>
      <c r="I181" s="10">
        <v>1003.2</v>
      </c>
      <c r="J181" s="10">
        <v>3169.01</v>
      </c>
      <c r="K181" s="10">
        <f>SUM(G181:J181)</f>
        <v>5119.3100000000004</v>
      </c>
      <c r="L181" s="11">
        <f>F181-K181</f>
        <v>27880.69</v>
      </c>
      <c r="M181" s="2"/>
    </row>
    <row r="182" spans="1:13" ht="35.1" customHeight="1" x14ac:dyDescent="0.25">
      <c r="A182" s="1"/>
      <c r="B182" s="16" t="s">
        <v>207</v>
      </c>
      <c r="C182" s="34" t="s">
        <v>15</v>
      </c>
      <c r="D182" s="16" t="s">
        <v>110</v>
      </c>
      <c r="E182" s="16" t="s">
        <v>84</v>
      </c>
      <c r="F182" s="9">
        <v>20000</v>
      </c>
      <c r="G182" s="9">
        <v>574</v>
      </c>
      <c r="H182" s="9">
        <v>0</v>
      </c>
      <c r="I182" s="10">
        <v>608</v>
      </c>
      <c r="J182" s="10">
        <v>3025</v>
      </c>
      <c r="K182" s="10">
        <f t="shared" si="48"/>
        <v>4207</v>
      </c>
      <c r="L182" s="11">
        <f t="shared" si="49"/>
        <v>15793</v>
      </c>
      <c r="M182" s="2"/>
    </row>
    <row r="183" spans="1:13" ht="35.1" customHeight="1" x14ac:dyDescent="0.25">
      <c r="A183" s="1"/>
      <c r="B183" s="4" t="s">
        <v>155</v>
      </c>
      <c r="C183" s="13" t="s">
        <v>19</v>
      </c>
      <c r="D183" s="4" t="s">
        <v>32</v>
      </c>
      <c r="E183" s="4" t="s">
        <v>24</v>
      </c>
      <c r="F183" s="6">
        <v>40000</v>
      </c>
      <c r="G183" s="6">
        <v>1148</v>
      </c>
      <c r="H183" s="6">
        <v>0</v>
      </c>
      <c r="I183" s="7">
        <v>1216</v>
      </c>
      <c r="J183" s="7">
        <v>4774.91</v>
      </c>
      <c r="K183" s="7">
        <f t="shared" si="48"/>
        <v>7138.91</v>
      </c>
      <c r="L183" s="8">
        <f t="shared" si="49"/>
        <v>32861.089999999997</v>
      </c>
      <c r="M183" s="2"/>
    </row>
    <row r="184" spans="1:13" ht="35.1" customHeight="1" thickBot="1" x14ac:dyDescent="0.3">
      <c r="A184" s="1"/>
      <c r="B184" s="93"/>
      <c r="C184" s="94"/>
      <c r="D184" s="94"/>
      <c r="E184" s="94"/>
      <c r="F184" s="49">
        <f>SUM(F176:F183)</f>
        <v>230000</v>
      </c>
      <c r="G184" s="39">
        <f>SUM(G176:G183)</f>
        <v>6601</v>
      </c>
      <c r="H184" s="39">
        <f>SUM(H177:H183)</f>
        <v>0</v>
      </c>
      <c r="I184" s="40">
        <f>SUM(I176:I183)</f>
        <v>6992</v>
      </c>
      <c r="J184" s="40">
        <f>SUM(J176:J183)</f>
        <v>41555.08</v>
      </c>
      <c r="K184" s="53">
        <f>SUM(K176:K183)</f>
        <v>55148.08</v>
      </c>
      <c r="L184" s="42">
        <f>SUM(L176:L183)</f>
        <v>174851.92</v>
      </c>
      <c r="M184" s="2"/>
    </row>
    <row r="185" spans="1:13" ht="10.5" customHeight="1" x14ac:dyDescent="0.25">
      <c r="A185" s="1"/>
      <c r="B185" s="68"/>
      <c r="C185" s="69"/>
      <c r="D185" s="69"/>
      <c r="E185" s="69"/>
      <c r="F185" s="69"/>
      <c r="G185" s="69"/>
      <c r="H185" s="69"/>
      <c r="I185" s="69"/>
      <c r="J185" s="69"/>
      <c r="K185" s="69"/>
      <c r="L185" s="70"/>
      <c r="M185" s="2"/>
    </row>
    <row r="186" spans="1:13" ht="47.25" x14ac:dyDescent="0.25">
      <c r="A186" s="1"/>
      <c r="B186" s="84"/>
      <c r="C186" s="85"/>
      <c r="D186" s="86"/>
      <c r="E186" s="26" t="s">
        <v>191</v>
      </c>
      <c r="F186" s="27">
        <f>SUM(F184,F174,F171,F163,F159,F131,F126,F121,F116,F112,F108,F102,F75,F70,F66,F56,F46,F43,F39,F34,F31,F23,F20,F13)</f>
        <v>6789825</v>
      </c>
      <c r="G186" s="87"/>
      <c r="H186" s="88"/>
      <c r="I186" s="88"/>
      <c r="J186" s="89"/>
      <c r="K186" s="36" t="s">
        <v>192</v>
      </c>
      <c r="L186" s="28">
        <f>SUM(L184,L174,L171,L163,L159,L131,L126,L121,L116,L112,L108,L102,L75,L70,L66,L56,L46,L43,L39,L34,L31,L23,L20,L13)</f>
        <v>4726758.9244999997</v>
      </c>
      <c r="M186" s="2"/>
    </row>
    <row r="187" spans="1:13" ht="9" customHeight="1" x14ac:dyDescent="0.25">
      <c r="A187" s="1"/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2"/>
      <c r="M187" s="2"/>
    </row>
    <row r="188" spans="1:13" x14ac:dyDescent="0.25">
      <c r="A188" s="1"/>
      <c r="B188" s="71" t="s">
        <v>193</v>
      </c>
      <c r="C188" s="71"/>
      <c r="D188" s="71"/>
      <c r="E188" s="72"/>
      <c r="F188" s="72"/>
      <c r="G188" s="72"/>
      <c r="H188" s="72"/>
      <c r="I188" s="72"/>
      <c r="J188" s="72"/>
      <c r="K188" s="72"/>
      <c r="L188" s="73"/>
      <c r="M188" s="2"/>
    </row>
    <row r="189" spans="1:13" x14ac:dyDescent="0.25">
      <c r="A189" s="1"/>
      <c r="B189" s="71"/>
      <c r="C189" s="71"/>
      <c r="D189" s="71"/>
      <c r="E189" s="74"/>
      <c r="F189" s="74"/>
      <c r="G189" s="74"/>
      <c r="H189" s="74"/>
      <c r="I189" s="74"/>
      <c r="J189" s="74"/>
      <c r="K189" s="74"/>
      <c r="L189" s="75"/>
      <c r="M189" s="2"/>
    </row>
    <row r="190" spans="1:13" ht="31.5" x14ac:dyDescent="0.25">
      <c r="A190" s="1"/>
      <c r="B190" s="17" t="s">
        <v>194</v>
      </c>
      <c r="C190" s="78">
        <v>481896.53</v>
      </c>
      <c r="D190" s="79"/>
      <c r="E190" s="74"/>
      <c r="F190" s="74"/>
      <c r="G190" s="74"/>
      <c r="H190" s="74"/>
      <c r="I190" s="74"/>
      <c r="J190" s="74"/>
      <c r="K190" s="74"/>
      <c r="L190" s="75"/>
      <c r="M190" s="2"/>
    </row>
    <row r="191" spans="1:13" ht="31.5" x14ac:dyDescent="0.25">
      <c r="A191" s="1"/>
      <c r="B191" s="17" t="s">
        <v>195</v>
      </c>
      <c r="C191" s="78">
        <v>59567.75</v>
      </c>
      <c r="D191" s="79"/>
      <c r="E191" s="74"/>
      <c r="F191" s="74"/>
      <c r="G191" s="74"/>
      <c r="H191" s="74"/>
      <c r="I191" s="74"/>
      <c r="J191" s="74"/>
      <c r="K191" s="74"/>
      <c r="L191" s="75"/>
      <c r="M191" s="2"/>
    </row>
    <row r="192" spans="1:13" ht="31.5" x14ac:dyDescent="0.25">
      <c r="A192" s="1"/>
      <c r="B192" s="18" t="s">
        <v>196</v>
      </c>
      <c r="C192" s="80">
        <v>464231.57</v>
      </c>
      <c r="D192" s="81"/>
      <c r="E192" s="74"/>
      <c r="F192" s="74"/>
      <c r="G192" s="74"/>
      <c r="H192" s="74"/>
      <c r="I192" s="74"/>
      <c r="J192" s="74"/>
      <c r="K192" s="74"/>
      <c r="L192" s="75"/>
      <c r="M192" s="2"/>
    </row>
    <row r="193" spans="1:15" ht="20.25" customHeight="1" x14ac:dyDescent="0.25">
      <c r="A193" s="1"/>
      <c r="B193" s="29" t="s">
        <v>197</v>
      </c>
      <c r="C193" s="82">
        <f>SUM(C190:D192)</f>
        <v>1005695.8500000001</v>
      </c>
      <c r="D193" s="83"/>
      <c r="E193" s="76"/>
      <c r="F193" s="76"/>
      <c r="G193" s="76"/>
      <c r="H193" s="76"/>
      <c r="I193" s="76"/>
      <c r="J193" s="76"/>
      <c r="K193" s="76"/>
      <c r="L193" s="77"/>
      <c r="M193" s="2"/>
      <c r="O193" t="s">
        <v>205</v>
      </c>
    </row>
    <row r="194" spans="1:15" ht="36" customHeight="1" x14ac:dyDescent="0.25">
      <c r="A194" s="1"/>
      <c r="B194" s="60" t="s">
        <v>245</v>
      </c>
      <c r="C194" s="61"/>
      <c r="D194" s="61"/>
      <c r="E194" s="61"/>
      <c r="F194" s="61"/>
      <c r="G194" s="61"/>
      <c r="H194" s="61"/>
      <c r="I194" s="61"/>
      <c r="J194" s="61"/>
      <c r="K194" s="61"/>
      <c r="L194" s="62"/>
      <c r="M194" s="2"/>
    </row>
    <row r="195" spans="1:15" ht="98.25" customHeight="1" x14ac:dyDescent="0.25">
      <c r="A195" s="1"/>
      <c r="B195" s="65"/>
      <c r="C195" s="66"/>
      <c r="D195" s="33" t="s">
        <v>198</v>
      </c>
      <c r="E195" s="64"/>
      <c r="F195" s="64"/>
      <c r="G195" s="32"/>
      <c r="H195" s="30" t="s">
        <v>199</v>
      </c>
      <c r="I195" s="65"/>
      <c r="J195" s="67"/>
      <c r="K195" s="67"/>
      <c r="L195" s="66"/>
      <c r="M195" s="2"/>
    </row>
    <row r="196" spans="1:15" ht="11.25" customHeight="1" x14ac:dyDescent="0.25">
      <c r="A196" s="1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2"/>
    </row>
    <row r="198" spans="1:15" x14ac:dyDescent="0.25">
      <c r="H198" s="45"/>
    </row>
    <row r="199" spans="1:15" x14ac:dyDescent="0.25">
      <c r="H199" s="45"/>
    </row>
    <row r="200" spans="1:15" x14ac:dyDescent="0.25">
      <c r="H200" s="45"/>
    </row>
  </sheetData>
  <mergeCells count="79">
    <mergeCell ref="B2:K2"/>
    <mergeCell ref="L2:L4"/>
    <mergeCell ref="B3:K3"/>
    <mergeCell ref="B4:K4"/>
    <mergeCell ref="B5:B7"/>
    <mergeCell ref="C5:C7"/>
    <mergeCell ref="D5:D7"/>
    <mergeCell ref="E5:E7"/>
    <mergeCell ref="F5:F7"/>
    <mergeCell ref="B23:E23"/>
    <mergeCell ref="G5:I5"/>
    <mergeCell ref="J5:J7"/>
    <mergeCell ref="K5:K7"/>
    <mergeCell ref="L5:L7"/>
    <mergeCell ref="G6:G7"/>
    <mergeCell ref="H6:H7"/>
    <mergeCell ref="I6:I7"/>
    <mergeCell ref="B8:L8"/>
    <mergeCell ref="B13:E13"/>
    <mergeCell ref="B14:L14"/>
    <mergeCell ref="B20:E20"/>
    <mergeCell ref="B21:L21"/>
    <mergeCell ref="B46:E46"/>
    <mergeCell ref="B24:L24"/>
    <mergeCell ref="B31:E31"/>
    <mergeCell ref="B32:L32"/>
    <mergeCell ref="B34:E34"/>
    <mergeCell ref="B35:L35"/>
    <mergeCell ref="B39:E39"/>
    <mergeCell ref="B40:L40"/>
    <mergeCell ref="B43:E43"/>
    <mergeCell ref="B44:L44"/>
    <mergeCell ref="B108:E108"/>
    <mergeCell ref="B47:L47"/>
    <mergeCell ref="B56:E56"/>
    <mergeCell ref="B57:L57"/>
    <mergeCell ref="B66:E66"/>
    <mergeCell ref="B67:L67"/>
    <mergeCell ref="B70:E70"/>
    <mergeCell ref="B71:L71"/>
    <mergeCell ref="B75:E75"/>
    <mergeCell ref="B76:L76"/>
    <mergeCell ref="B102:E102"/>
    <mergeCell ref="B103:L103"/>
    <mergeCell ref="B159:E159"/>
    <mergeCell ref="B109:L109"/>
    <mergeCell ref="B112:E112"/>
    <mergeCell ref="B113:L113"/>
    <mergeCell ref="B116:E116"/>
    <mergeCell ref="B117:L117"/>
    <mergeCell ref="B121:E121"/>
    <mergeCell ref="B122:L122"/>
    <mergeCell ref="B126:E126"/>
    <mergeCell ref="B127:L127"/>
    <mergeCell ref="B131:E131"/>
    <mergeCell ref="B132:L132"/>
    <mergeCell ref="B184:E184"/>
    <mergeCell ref="B160:L160"/>
    <mergeCell ref="B163:E163"/>
    <mergeCell ref="B164:L164"/>
    <mergeCell ref="B171:E171"/>
    <mergeCell ref="B172:L172"/>
    <mergeCell ref="B174:E174"/>
    <mergeCell ref="B175:L175"/>
    <mergeCell ref="B185:L185"/>
    <mergeCell ref="B188:D189"/>
    <mergeCell ref="E188:L193"/>
    <mergeCell ref="C190:D190"/>
    <mergeCell ref="C191:D191"/>
    <mergeCell ref="C192:D192"/>
    <mergeCell ref="C193:D193"/>
    <mergeCell ref="B186:D186"/>
    <mergeCell ref="G186:J186"/>
    <mergeCell ref="B187:L187"/>
    <mergeCell ref="B194:L194"/>
    <mergeCell ref="B196:L196"/>
    <mergeCell ref="E195:F195"/>
    <mergeCell ref="B195:C195"/>
    <mergeCell ref="I195:L195"/>
  </mergeCells>
  <printOptions horizontalCentered="1"/>
  <pageMargins left="0.35" right="0.28000000000000003" top="0.28999999999999998" bottom="0.49" header="0.25" footer="0.26"/>
  <pageSetup paperSize="5" scale="95" orientation="landscape" r:id="rId1"/>
  <headerFooter>
    <oddFooter>Página &amp;P</oddFooter>
  </headerFooter>
  <ignoredErrors>
    <ignoredError sqref="F75:H75 H73 C193 G184" unlockedFormula="1"/>
    <ignoredError sqref="K7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Lizary Dickson</cp:lastModifiedBy>
  <cp:lastPrinted>2021-08-18T17:11:25Z</cp:lastPrinted>
  <dcterms:created xsi:type="dcterms:W3CDTF">2021-07-20T15:29:34Z</dcterms:created>
  <dcterms:modified xsi:type="dcterms:W3CDTF">2022-10-25T19:37:56Z</dcterms:modified>
</cp:coreProperties>
</file>