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n.bencosme\Desktop\"/>
    </mc:Choice>
  </mc:AlternateContent>
  <xr:revisionPtr revIDLastSave="0" documentId="13_ncr:1_{8B01E3FE-3033-46EB-A388-B2233BF269F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</sheets>
  <definedNames>
    <definedName name="_xlnm.Print_Area" localSheetId="0">Hoja1!$A$8:$M$197</definedName>
    <definedName name="_xlnm.Print_Titles" localSheetId="0">Hoja1!$1:$7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4" i="1" l="1"/>
  <c r="H104" i="1"/>
  <c r="G104" i="1"/>
  <c r="F104" i="1"/>
  <c r="K103" i="1"/>
  <c r="L103" i="1" s="1"/>
  <c r="F33" i="1" l="1"/>
  <c r="J33" i="1"/>
  <c r="H33" i="1"/>
  <c r="K102" i="1"/>
  <c r="L102" i="1" s="1"/>
  <c r="H76" i="1"/>
  <c r="G76" i="1"/>
  <c r="F76" i="1"/>
  <c r="L75" i="1"/>
  <c r="J76" i="1"/>
  <c r="J165" i="1"/>
  <c r="H165" i="1"/>
  <c r="G165" i="1"/>
  <c r="F165" i="1"/>
  <c r="J160" i="1"/>
  <c r="G160" i="1"/>
  <c r="F160" i="1"/>
  <c r="J37" i="1"/>
  <c r="H37" i="1"/>
  <c r="G37" i="1"/>
  <c r="F37" i="1"/>
  <c r="H111" i="1"/>
  <c r="G111" i="1"/>
  <c r="F111" i="1"/>
  <c r="J111" i="1"/>
  <c r="K101" i="1"/>
  <c r="L101" i="1" s="1"/>
  <c r="L167" i="1"/>
  <c r="J23" i="1"/>
  <c r="H23" i="1"/>
  <c r="F23" i="1"/>
  <c r="G22" i="1"/>
  <c r="L22" i="1" s="1"/>
  <c r="J134" i="1"/>
  <c r="H134" i="1"/>
  <c r="F134" i="1"/>
  <c r="F124" i="1"/>
  <c r="G124" i="1"/>
  <c r="H124" i="1"/>
  <c r="J124" i="1"/>
  <c r="K100" i="1"/>
  <c r="L100" i="1" s="1"/>
  <c r="J58" i="1"/>
  <c r="H58" i="1"/>
  <c r="F58" i="1"/>
  <c r="K57" i="1"/>
  <c r="L57" i="1" s="1"/>
  <c r="K54" i="1"/>
  <c r="L54" i="1" s="1"/>
  <c r="F129" i="1"/>
  <c r="G128" i="1"/>
  <c r="G129" i="1" s="1"/>
  <c r="H129" i="1"/>
  <c r="J129" i="1"/>
  <c r="J30" i="1"/>
  <c r="H30" i="1"/>
  <c r="F30" i="1"/>
  <c r="K91" i="1"/>
  <c r="L56" i="1"/>
  <c r="I29" i="1"/>
  <c r="K29" i="1" s="1"/>
  <c r="L29" i="1" s="1"/>
  <c r="G51" i="1"/>
  <c r="G52" i="1"/>
  <c r="K99" i="1"/>
  <c r="L99" i="1" s="1"/>
  <c r="F185" i="1"/>
  <c r="F175" i="1"/>
  <c r="F172" i="1"/>
  <c r="F119" i="1"/>
  <c r="F115" i="1"/>
  <c r="F71" i="1"/>
  <c r="F67" i="1"/>
  <c r="F49" i="1"/>
  <c r="F46" i="1"/>
  <c r="F42" i="1"/>
  <c r="J185" i="1"/>
  <c r="G66" i="1"/>
  <c r="I66" i="1"/>
  <c r="K55" i="1"/>
  <c r="L55" i="1" s="1"/>
  <c r="C194" i="1"/>
  <c r="L184" i="1"/>
  <c r="H185" i="1"/>
  <c r="K36" i="1"/>
  <c r="L36" i="1" s="1"/>
  <c r="J13" i="1"/>
  <c r="H13" i="1"/>
  <c r="F13" i="1"/>
  <c r="I12" i="1"/>
  <c r="K182" i="1"/>
  <c r="L182" i="1" s="1"/>
  <c r="I156" i="1"/>
  <c r="I152" i="1"/>
  <c r="I153" i="1"/>
  <c r="I154" i="1"/>
  <c r="I146" i="1"/>
  <c r="I147" i="1"/>
  <c r="I148" i="1"/>
  <c r="I149" i="1"/>
  <c r="G58" i="1" l="1"/>
  <c r="K66" i="1"/>
  <c r="L66" i="1" s="1"/>
  <c r="I158" i="1"/>
  <c r="K64" i="1"/>
  <c r="L64" i="1" s="1"/>
  <c r="G15" i="1"/>
  <c r="K9" i="1"/>
  <c r="K158" i="1" l="1"/>
  <c r="L158" i="1" s="1"/>
  <c r="K183" i="1"/>
  <c r="L183" i="1" s="1"/>
  <c r="K156" i="1"/>
  <c r="L156" i="1" s="1"/>
  <c r="I164" i="1"/>
  <c r="K164" i="1" s="1"/>
  <c r="L164" i="1" s="1"/>
  <c r="I157" i="1"/>
  <c r="I123" i="1"/>
  <c r="I155" i="1"/>
  <c r="J67" i="1"/>
  <c r="K65" i="1"/>
  <c r="L65" i="1" s="1"/>
  <c r="H67" i="1"/>
  <c r="F19" i="1"/>
  <c r="F187" i="1" s="1"/>
  <c r="H19" i="1"/>
  <c r="J19" i="1"/>
  <c r="K157" i="1" l="1"/>
  <c r="L157" i="1" s="1"/>
  <c r="L123" i="1"/>
  <c r="L155" i="1"/>
  <c r="I107" i="1"/>
  <c r="K107" i="1" s="1"/>
  <c r="L107" i="1" s="1"/>
  <c r="I108" i="1"/>
  <c r="I109" i="1"/>
  <c r="I106" i="1"/>
  <c r="K181" i="1"/>
  <c r="L181" i="1" s="1"/>
  <c r="I177" i="1"/>
  <c r="I180" i="1"/>
  <c r="K180" i="1" s="1"/>
  <c r="L180" i="1" s="1"/>
  <c r="I179" i="1"/>
  <c r="K179" i="1" s="1"/>
  <c r="L179" i="1" s="1"/>
  <c r="I178" i="1"/>
  <c r="G185" i="1"/>
  <c r="J175" i="1"/>
  <c r="H175" i="1"/>
  <c r="I174" i="1"/>
  <c r="I175" i="1" s="1"/>
  <c r="G175" i="1"/>
  <c r="J172" i="1"/>
  <c r="H172" i="1"/>
  <c r="I170" i="1"/>
  <c r="I169" i="1"/>
  <c r="I168" i="1"/>
  <c r="I162" i="1"/>
  <c r="I151" i="1"/>
  <c r="I150" i="1"/>
  <c r="I145" i="1"/>
  <c r="I144" i="1"/>
  <c r="I143" i="1"/>
  <c r="I142" i="1"/>
  <c r="I141" i="1"/>
  <c r="I140" i="1"/>
  <c r="I139" i="1"/>
  <c r="I138" i="1"/>
  <c r="I137" i="1"/>
  <c r="I131" i="1"/>
  <c r="G131" i="1"/>
  <c r="G134" i="1" s="1"/>
  <c r="I126" i="1"/>
  <c r="I163" i="1"/>
  <c r="K163" i="1" s="1"/>
  <c r="L163" i="1" s="1"/>
  <c r="K122" i="1"/>
  <c r="L122" i="1" s="1"/>
  <c r="I124" i="1"/>
  <c r="J119" i="1"/>
  <c r="H119" i="1"/>
  <c r="I118" i="1"/>
  <c r="K118" i="1" s="1"/>
  <c r="L118" i="1" s="1"/>
  <c r="I128" i="1"/>
  <c r="I127" i="1"/>
  <c r="L171" i="1"/>
  <c r="J115" i="1"/>
  <c r="H115" i="1"/>
  <c r="I114" i="1"/>
  <c r="G114" i="1"/>
  <c r="I113" i="1"/>
  <c r="G113" i="1"/>
  <c r="I96" i="1"/>
  <c r="I95" i="1"/>
  <c r="K94" i="1"/>
  <c r="L94" i="1" s="1"/>
  <c r="I93" i="1"/>
  <c r="I92" i="1"/>
  <c r="L91" i="1"/>
  <c r="I90" i="1"/>
  <c r="L90" i="1" s="1"/>
  <c r="I89" i="1"/>
  <c r="K89" i="1" s="1"/>
  <c r="I88" i="1"/>
  <c r="I87" i="1"/>
  <c r="K87" i="1" s="1"/>
  <c r="L87" i="1" s="1"/>
  <c r="I86" i="1"/>
  <c r="K86" i="1" s="1"/>
  <c r="L86" i="1" s="1"/>
  <c r="I85" i="1"/>
  <c r="L85" i="1" s="1"/>
  <c r="I84" i="1"/>
  <c r="K84" i="1" s="1"/>
  <c r="L84" i="1" s="1"/>
  <c r="I83" i="1"/>
  <c r="K83" i="1" s="1"/>
  <c r="L83" i="1" s="1"/>
  <c r="I82" i="1"/>
  <c r="K82" i="1" s="1"/>
  <c r="I97" i="1"/>
  <c r="L97" i="1" s="1"/>
  <c r="I110" i="1"/>
  <c r="L110" i="1" s="1"/>
  <c r="K81" i="1"/>
  <c r="L81" i="1" s="1"/>
  <c r="I80" i="1"/>
  <c r="K79" i="1"/>
  <c r="L79" i="1" s="1"/>
  <c r="I78" i="1"/>
  <c r="H159" i="1"/>
  <c r="I73" i="1"/>
  <c r="I76" i="1" s="1"/>
  <c r="J71" i="1"/>
  <c r="H71" i="1"/>
  <c r="I70" i="1"/>
  <c r="G70" i="1"/>
  <c r="G69" i="1"/>
  <c r="K63" i="1"/>
  <c r="L63" i="1" s="1"/>
  <c r="I61" i="1"/>
  <c r="G61" i="1"/>
  <c r="I62" i="1"/>
  <c r="G62" i="1"/>
  <c r="I60" i="1"/>
  <c r="G60" i="1"/>
  <c r="I53" i="1"/>
  <c r="I51" i="1"/>
  <c r="I52" i="1"/>
  <c r="J49" i="1"/>
  <c r="H49" i="1"/>
  <c r="G49" i="1"/>
  <c r="I48" i="1"/>
  <c r="I49" i="1" s="1"/>
  <c r="J46" i="1"/>
  <c r="H46" i="1"/>
  <c r="G45" i="1"/>
  <c r="K45" i="1" s="1"/>
  <c r="L45" i="1" s="1"/>
  <c r="I46" i="1"/>
  <c r="J42" i="1"/>
  <c r="H42" i="1"/>
  <c r="I41" i="1"/>
  <c r="G41" i="1"/>
  <c r="I40" i="1"/>
  <c r="G39" i="1"/>
  <c r="I35" i="1"/>
  <c r="I37" i="1" s="1"/>
  <c r="I28" i="1"/>
  <c r="K28" i="1" s="1"/>
  <c r="L28" i="1" s="1"/>
  <c r="I32" i="1"/>
  <c r="I33" i="1" s="1"/>
  <c r="G32" i="1"/>
  <c r="G33" i="1" s="1"/>
  <c r="I27" i="1"/>
  <c r="G27" i="1"/>
  <c r="G26" i="1"/>
  <c r="G25" i="1"/>
  <c r="I21" i="1"/>
  <c r="I23" i="1" s="1"/>
  <c r="G21" i="1"/>
  <c r="G23" i="1" s="1"/>
  <c r="I18" i="1"/>
  <c r="K18" i="1" s="1"/>
  <c r="L18" i="1" s="1"/>
  <c r="L16" i="1"/>
  <c r="I17" i="1"/>
  <c r="G17" i="1"/>
  <c r="I15" i="1"/>
  <c r="K15" i="1" s="1"/>
  <c r="L15" i="1" s="1"/>
  <c r="G12" i="1"/>
  <c r="I13" i="1"/>
  <c r="G11" i="1"/>
  <c r="G10" i="1"/>
  <c r="L9" i="1"/>
  <c r="I104" i="1" l="1"/>
  <c r="L82" i="1"/>
  <c r="K159" i="1"/>
  <c r="L159" i="1" s="1"/>
  <c r="H160" i="1"/>
  <c r="I160" i="1"/>
  <c r="I165" i="1"/>
  <c r="I111" i="1"/>
  <c r="L89" i="1"/>
  <c r="I134" i="1"/>
  <c r="I58" i="1"/>
  <c r="I129" i="1"/>
  <c r="G30" i="1"/>
  <c r="I30" i="1"/>
  <c r="L26" i="1"/>
  <c r="I185" i="1"/>
  <c r="G13" i="1"/>
  <c r="K61" i="1"/>
  <c r="L61" i="1" s="1"/>
  <c r="L109" i="1"/>
  <c r="K17" i="1"/>
  <c r="G19" i="1"/>
  <c r="K140" i="1"/>
  <c r="L140" i="1" s="1"/>
  <c r="K12" i="1"/>
  <c r="L12" i="1" s="1"/>
  <c r="K139" i="1"/>
  <c r="L139" i="1" s="1"/>
  <c r="K137" i="1"/>
  <c r="L137" i="1" s="1"/>
  <c r="K53" i="1"/>
  <c r="L53" i="1" s="1"/>
  <c r="G67" i="1"/>
  <c r="I67" i="1"/>
  <c r="K52" i="1"/>
  <c r="I19" i="1"/>
  <c r="K25" i="1"/>
  <c r="K73" i="1"/>
  <c r="L152" i="1"/>
  <c r="K98" i="1"/>
  <c r="L98" i="1" s="1"/>
  <c r="K92" i="1"/>
  <c r="L92" i="1" s="1"/>
  <c r="G42" i="1"/>
  <c r="K32" i="1"/>
  <c r="K127" i="1"/>
  <c r="L127" i="1" s="1"/>
  <c r="K146" i="1"/>
  <c r="L146" i="1" s="1"/>
  <c r="L132" i="1"/>
  <c r="L138" i="1"/>
  <c r="K145" i="1"/>
  <c r="L145" i="1" s="1"/>
  <c r="K148" i="1"/>
  <c r="L148" i="1" s="1"/>
  <c r="K151" i="1"/>
  <c r="L151" i="1" s="1"/>
  <c r="K78" i="1"/>
  <c r="G115" i="1"/>
  <c r="I42" i="1"/>
  <c r="I119" i="1"/>
  <c r="G46" i="1"/>
  <c r="K69" i="1"/>
  <c r="K168" i="1"/>
  <c r="L168" i="1" s="1"/>
  <c r="K106" i="1"/>
  <c r="K11" i="1"/>
  <c r="L11" i="1" s="1"/>
  <c r="K27" i="1"/>
  <c r="L27" i="1" s="1"/>
  <c r="K41" i="1"/>
  <c r="L41" i="1" s="1"/>
  <c r="K142" i="1"/>
  <c r="L142" i="1" s="1"/>
  <c r="K144" i="1"/>
  <c r="L144" i="1" s="1"/>
  <c r="K169" i="1"/>
  <c r="L169" i="1" s="1"/>
  <c r="L39" i="1"/>
  <c r="K121" i="1"/>
  <c r="K124" i="1" s="1"/>
  <c r="K150" i="1"/>
  <c r="L150" i="1" s="1"/>
  <c r="K154" i="1"/>
  <c r="L154" i="1" s="1"/>
  <c r="I172" i="1"/>
  <c r="L108" i="1"/>
  <c r="K35" i="1"/>
  <c r="K37" i="1" s="1"/>
  <c r="K62" i="1"/>
  <c r="L62" i="1" s="1"/>
  <c r="K70" i="1"/>
  <c r="L70" i="1" s="1"/>
  <c r="K95" i="1"/>
  <c r="L95" i="1" s="1"/>
  <c r="L40" i="1"/>
  <c r="K74" i="1"/>
  <c r="L74" i="1" s="1"/>
  <c r="K96" i="1"/>
  <c r="L96" i="1" s="1"/>
  <c r="K136" i="1"/>
  <c r="G71" i="1"/>
  <c r="G119" i="1"/>
  <c r="K51" i="1"/>
  <c r="K88" i="1"/>
  <c r="L88" i="1" s="1"/>
  <c r="I115" i="1"/>
  <c r="L131" i="1"/>
  <c r="K170" i="1"/>
  <c r="L170" i="1" s="1"/>
  <c r="K178" i="1"/>
  <c r="L93" i="1"/>
  <c r="K114" i="1"/>
  <c r="L114" i="1" s="1"/>
  <c r="K141" i="1"/>
  <c r="L141" i="1" s="1"/>
  <c r="K143" i="1"/>
  <c r="L143" i="1" s="1"/>
  <c r="K147" i="1"/>
  <c r="L147" i="1" s="1"/>
  <c r="L149" i="1"/>
  <c r="K153" i="1"/>
  <c r="L153" i="1" s="1"/>
  <c r="K48" i="1"/>
  <c r="K60" i="1"/>
  <c r="K177" i="1"/>
  <c r="I71" i="1"/>
  <c r="K162" i="1"/>
  <c r="K165" i="1" s="1"/>
  <c r="G172" i="1"/>
  <c r="K174" i="1"/>
  <c r="K10" i="1"/>
  <c r="K80" i="1"/>
  <c r="L80" i="1" s="1"/>
  <c r="K104" i="1" l="1"/>
  <c r="L32" i="1"/>
  <c r="L33" i="1" s="1"/>
  <c r="K33" i="1"/>
  <c r="L73" i="1"/>
  <c r="L76" i="1" s="1"/>
  <c r="K76" i="1"/>
  <c r="K160" i="1"/>
  <c r="K111" i="1"/>
  <c r="L21" i="1"/>
  <c r="L23" i="1" s="1"/>
  <c r="K23" i="1"/>
  <c r="L133" i="1"/>
  <c r="L134" i="1" s="1"/>
  <c r="K134" i="1"/>
  <c r="L106" i="1"/>
  <c r="L111" i="1" s="1"/>
  <c r="K58" i="1"/>
  <c r="L128" i="1"/>
  <c r="K129" i="1"/>
  <c r="L51" i="1"/>
  <c r="K30" i="1"/>
  <c r="L172" i="1"/>
  <c r="L42" i="1"/>
  <c r="L177" i="1"/>
  <c r="K185" i="1"/>
  <c r="L78" i="1"/>
  <c r="L104" i="1" s="1"/>
  <c r="L10" i="1"/>
  <c r="L13" i="1" s="1"/>
  <c r="K13" i="1"/>
  <c r="L121" i="1"/>
  <c r="L124" i="1" s="1"/>
  <c r="L136" i="1"/>
  <c r="L160" i="1" s="1"/>
  <c r="K67" i="1"/>
  <c r="L52" i="1"/>
  <c r="L178" i="1"/>
  <c r="L25" i="1"/>
  <c r="L30" i="1" s="1"/>
  <c r="L17" i="1"/>
  <c r="L19" i="1" s="1"/>
  <c r="K19" i="1"/>
  <c r="L126" i="1"/>
  <c r="K71" i="1"/>
  <c r="K115" i="1"/>
  <c r="K42" i="1"/>
  <c r="L69" i="1"/>
  <c r="L71" i="1" s="1"/>
  <c r="L113" i="1"/>
  <c r="L115" i="1" s="1"/>
  <c r="K172" i="1"/>
  <c r="L35" i="1"/>
  <c r="L37" i="1" s="1"/>
  <c r="L60" i="1"/>
  <c r="L67" i="1" s="1"/>
  <c r="L162" i="1"/>
  <c r="L165" i="1" s="1"/>
  <c r="L174" i="1"/>
  <c r="L175" i="1" s="1"/>
  <c r="K175" i="1"/>
  <c r="L117" i="1"/>
  <c r="L119" i="1" s="1"/>
  <c r="K119" i="1"/>
  <c r="K49" i="1"/>
  <c r="L48" i="1"/>
  <c r="L49" i="1" s="1"/>
  <c r="L44" i="1"/>
  <c r="L46" i="1" s="1"/>
  <c r="K46" i="1"/>
  <c r="L58" i="1" l="1"/>
  <c r="L129" i="1"/>
  <c r="L185" i="1"/>
  <c r="L187" i="1" l="1"/>
</calcChain>
</file>

<file path=xl/sharedStrings.xml><?xml version="1.0" encoding="utf-8"?>
<sst xmlns="http://schemas.openxmlformats.org/spreadsheetml/2006/main" count="565" uniqueCount="252">
  <si>
    <t>CONSEJO NACIONAL DE ZONAS FRANCAS DE EXPORTACION</t>
  </si>
  <si>
    <t>DEPARTAMENTO DE RECURSOS HUMANOS</t>
  </si>
  <si>
    <t>GENERO</t>
  </si>
  <si>
    <t>CARGO</t>
  </si>
  <si>
    <t>CATEGORIA DE SERVIDOR</t>
  </si>
  <si>
    <t>SALARIO BRUTO</t>
  </si>
  <si>
    <t>DESCUENTOS DE LEY</t>
  </si>
  <si>
    <t>OTROS DESCUENTOS</t>
  </si>
  <si>
    <t>TOTAL DESCONTADO</t>
  </si>
  <si>
    <t>SALARIO NETO</t>
  </si>
  <si>
    <t>AFP</t>
  </si>
  <si>
    <t>ISR</t>
  </si>
  <si>
    <t xml:space="preserve">SFS </t>
  </si>
  <si>
    <t>DIRECCION EJECUTIVA</t>
  </si>
  <si>
    <t>DANIEL LIRANZO</t>
  </si>
  <si>
    <t>HOMBRE</t>
  </si>
  <si>
    <t>DIRECTOR EJECUTIVO</t>
  </si>
  <si>
    <t>LIBRE NOMBRAMIENTO</t>
  </si>
  <si>
    <t xml:space="preserve">YARISOL LOPEZ </t>
  </si>
  <si>
    <t>MUJER</t>
  </si>
  <si>
    <t>SUBDIRECTORA EJECUTIVA</t>
  </si>
  <si>
    <t>RESOLUCION CONSEJO</t>
  </si>
  <si>
    <t>JOHANNA MONTES DE OCA</t>
  </si>
  <si>
    <t>SECRETARIA EJECUTIVA</t>
  </si>
  <si>
    <t>FIJO</t>
  </si>
  <si>
    <t>NOELIA BENCOSME</t>
  </si>
  <si>
    <t>CARRERA</t>
  </si>
  <si>
    <t>SECRETARIA</t>
  </si>
  <si>
    <t>DEPARTAMENTO JURIDICO</t>
  </si>
  <si>
    <t>CRISTIAN PIMENTEL</t>
  </si>
  <si>
    <t>LISBET PERALTA</t>
  </si>
  <si>
    <t>LEYBI LINARES</t>
  </si>
  <si>
    <t>AUXILIAR ADMINISTRATIVA</t>
  </si>
  <si>
    <t>HERIDANNY RODRIGUEZ</t>
  </si>
  <si>
    <t>DEPARTAMENTO DE PLANIFICACION Y DESARROLLO</t>
  </si>
  <si>
    <t>CORINA MARTINEZ</t>
  </si>
  <si>
    <t>LISSETTE EVANGELISTA</t>
  </si>
  <si>
    <t>ENCARGADA DEPTO DE RECURSOS HUMANOS</t>
  </si>
  <si>
    <t>ROSA ALMONTE</t>
  </si>
  <si>
    <t>LIZARY DICKSON</t>
  </si>
  <si>
    <t>GERALDINE PEÑA</t>
  </si>
  <si>
    <t xml:space="preserve">MARIBEL BELTRE </t>
  </si>
  <si>
    <t>EDWIN CORDERO</t>
  </si>
  <si>
    <t>DIGITADOR</t>
  </si>
  <si>
    <t>DEPARTAMENTO DE TECNOLOGIA DE LA INFORMACION Y COMUNICACION</t>
  </si>
  <si>
    <t>ESTENIO CASTILLO</t>
  </si>
  <si>
    <t>ENCARGADO DPTO. TECNOLOGIA DE INF. Y COM.</t>
  </si>
  <si>
    <t xml:space="preserve">ERICK DOMINGUEZ </t>
  </si>
  <si>
    <t>COORDINADOR         T. I. C.</t>
  </si>
  <si>
    <t>MIGUEL URBAEZ</t>
  </si>
  <si>
    <t>DIVISION DE ADMINISTRACION DE SERVICIOS TIC</t>
  </si>
  <si>
    <t>RUDITH SEVERINO</t>
  </si>
  <si>
    <t>OMAR GERALDO</t>
  </si>
  <si>
    <t>DIVISION DE OPERACIONES TIC</t>
  </si>
  <si>
    <t>CHALIBEL MOYA</t>
  </si>
  <si>
    <t>ENCARGADA DE DIVISION  DE OPERACIONES TIC</t>
  </si>
  <si>
    <t>DEPARTAMENTO ADMINISTATIVO Y FINANCIERO</t>
  </si>
  <si>
    <t>YUDELKA BELTRE</t>
  </si>
  <si>
    <t>MELIDA CASTILLO</t>
  </si>
  <si>
    <t>GERARDO RODRIGUEZ</t>
  </si>
  <si>
    <t>AUXILIAR ADMINISTRATIVO</t>
  </si>
  <si>
    <t xml:space="preserve">CARLOS RAFAEL </t>
  </si>
  <si>
    <t>DIVISION DE CONTABILIDAD</t>
  </si>
  <si>
    <t>EDITA PEÑA</t>
  </si>
  <si>
    <t>ENCARGADA DIVISION CONTABILIDAD</t>
  </si>
  <si>
    <t>NARDA VALENZUELA</t>
  </si>
  <si>
    <t>CONTADORA</t>
  </si>
  <si>
    <t>HUGO INOA</t>
  </si>
  <si>
    <t>ROBERT NOVAS</t>
  </si>
  <si>
    <t>ANA CUEVAS</t>
  </si>
  <si>
    <t>DIVISION DE PRESUPUESTO</t>
  </si>
  <si>
    <t>RAQUEL FIGUEREO</t>
  </si>
  <si>
    <t>ENCARGADA DIVISION DE PRESUPUESTO</t>
  </si>
  <si>
    <t>MAURICIO CHIA</t>
  </si>
  <si>
    <t>DIVISION DE COMPRAS Y CONTRATACIONES</t>
  </si>
  <si>
    <t>ADELINDA PEREZ</t>
  </si>
  <si>
    <t>ENCARGADA DIV. COMPRAS Y CONTRATACIONES</t>
  </si>
  <si>
    <t>AMALIA HOLGUIN</t>
  </si>
  <si>
    <t xml:space="preserve">MANUEL RUBIERA </t>
  </si>
  <si>
    <t>DIVISION DE SERVICIOS GENERALES</t>
  </si>
  <si>
    <t>ANNERIS UREÑA</t>
  </si>
  <si>
    <t>ENCARGADA DIV. SERVICIOS GENERALES</t>
  </si>
  <si>
    <t>FELIX ARVELO</t>
  </si>
  <si>
    <t>ESTATUTO SIMPLIFICADO</t>
  </si>
  <si>
    <t>EDUARDO ABREU</t>
  </si>
  <si>
    <t>CECILIO MARIANO</t>
  </si>
  <si>
    <t>RAMON ENCARNACION</t>
  </si>
  <si>
    <t>EMMANUEL ROJAS</t>
  </si>
  <si>
    <t>MARIA OTAÑO</t>
  </si>
  <si>
    <t>CONSERJE</t>
  </si>
  <si>
    <t>TOMAS MORENO</t>
  </si>
  <si>
    <t>MANUEL ALVAREZ</t>
  </si>
  <si>
    <t>EDUVIGIS PASCUAL</t>
  </si>
  <si>
    <t>LEYDA CUBILETE</t>
  </si>
  <si>
    <t>MARIA ALTAGRACIA</t>
  </si>
  <si>
    <t>MARILYN MERCEDES</t>
  </si>
  <si>
    <t>AUXILIAR DE TRANSPORTACION</t>
  </si>
  <si>
    <t>ANGEL ALCANTARA</t>
  </si>
  <si>
    <t>AUXILIAR DE ALMACEN Y SUMINISTRO</t>
  </si>
  <si>
    <t>RUBEN CABELO</t>
  </si>
  <si>
    <t>FOTOCOPIADOR</t>
  </si>
  <si>
    <t>ELIAS PEGUERO</t>
  </si>
  <si>
    <t>MENSAJERO INTERNO</t>
  </si>
  <si>
    <t>MAXIMINA SANTANA</t>
  </si>
  <si>
    <t>RECEPCIONISTA</t>
  </si>
  <si>
    <t>CARLOS LAPAIX</t>
  </si>
  <si>
    <t>MAYORDOMO</t>
  </si>
  <si>
    <t>RODOLFO MENDIETA</t>
  </si>
  <si>
    <t>PABLO REYES</t>
  </si>
  <si>
    <t>MENSAJERO EXTERNO</t>
  </si>
  <si>
    <t>EVIZ CARRASCO</t>
  </si>
  <si>
    <t>CAMARERO</t>
  </si>
  <si>
    <t>ARMANDO DE LOS SANTOS</t>
  </si>
  <si>
    <t>SECCION DE TESORERIA</t>
  </si>
  <si>
    <t>CAJERA</t>
  </si>
  <si>
    <t>JOHANNY COLOME</t>
  </si>
  <si>
    <t>SECCION DE CORRESPONDENCIA</t>
  </si>
  <si>
    <t>EVANGELINA MOTA</t>
  </si>
  <si>
    <t>ALEXANDER BURGOS</t>
  </si>
  <si>
    <t>DEPARTAMENTO DE ZONAS FRANCAS Y PARQUES</t>
  </si>
  <si>
    <t>MARIO RODRIGUEZ</t>
  </si>
  <si>
    <t>ENCARGADO DEPTO. ZONAS FRANCAS Y PARQUES</t>
  </si>
  <si>
    <t>HECTOR BELTRE</t>
  </si>
  <si>
    <t>MARIA QUEZADA</t>
  </si>
  <si>
    <t>ROSA REYES</t>
  </si>
  <si>
    <t>CARLOS DE LA CRUZ</t>
  </si>
  <si>
    <t>HILDA MARIÑEZ</t>
  </si>
  <si>
    <t>MIGUEL DURAN</t>
  </si>
  <si>
    <t>DIVISION  DE SERVICIOS A ZONAS FRANCAS ESPECIALES</t>
  </si>
  <si>
    <t>JOSE GONZALEZ</t>
  </si>
  <si>
    <t>ENCARGADO DE DIVISION DE SERVICIOS A ZONAS FRANCAS ESPECIALES</t>
  </si>
  <si>
    <t>MARIBEL RAMIA</t>
  </si>
  <si>
    <t>HORTENSIA PIMENTEL</t>
  </si>
  <si>
    <t>DIVISION REGULACION TEXTILES, CALZADOS Y PIELES</t>
  </si>
  <si>
    <t>JOEL LUGO</t>
  </si>
  <si>
    <t>ENCARGADO DE DIVISION REGULACION TEXTILES, CALZADO Y PIELES</t>
  </si>
  <si>
    <t>DIVISION AUTORIZACIONES A PARQUES</t>
  </si>
  <si>
    <t>JHONNY GUERRERO</t>
  </si>
  <si>
    <t>ENCARGADO DE DIVISION DE AUTORIZACIONES A PARQUES</t>
  </si>
  <si>
    <t>DEPARTAMENTO SERVICIOS AL USUARIO</t>
  </si>
  <si>
    <t>NELSON ESTEVEZ</t>
  </si>
  <si>
    <t>ENCARGADO DEPTO. SERVICIOS AL USUARIO</t>
  </si>
  <si>
    <t>CESAR CONTRERAS</t>
  </si>
  <si>
    <t>AUXILIAR DE ASISTENCIA AL USUARIO</t>
  </si>
  <si>
    <t>LEPIDO DE LA CRUZ</t>
  </si>
  <si>
    <t xml:space="preserve">SILVIO LEON </t>
  </si>
  <si>
    <t>RALYN GARCIA</t>
  </si>
  <si>
    <t>NICOLE CASTILLO</t>
  </si>
  <si>
    <t>JOSE MATEO</t>
  </si>
  <si>
    <t>DAREVILL PEÑA</t>
  </si>
  <si>
    <t>AMAURYS RODRIGUEZ</t>
  </si>
  <si>
    <t>RAMON SANTIAGO</t>
  </si>
  <si>
    <t>AUXILIAR DE PARQUES</t>
  </si>
  <si>
    <t>ROSSE CORNIEL</t>
  </si>
  <si>
    <t>YRIS MORETA</t>
  </si>
  <si>
    <t>JUNIOR NUÑEZ</t>
  </si>
  <si>
    <t>WINELIA ORTIZ</t>
  </si>
  <si>
    <t>MAYRA SANCHEZ</t>
  </si>
  <si>
    <t>KENNY JIMENEZ</t>
  </si>
  <si>
    <t>YANET RAMOS</t>
  </si>
  <si>
    <t>ROMER GUILLEN</t>
  </si>
  <si>
    <t>LUIS ABREU</t>
  </si>
  <si>
    <t>ANDREA GUZMAN</t>
  </si>
  <si>
    <t>FRANCISCO LALONDRIZ</t>
  </si>
  <si>
    <t>MINERVA JIOBEN</t>
  </si>
  <si>
    <t>YANIRE DE LA CRUZ</t>
  </si>
  <si>
    <t>DEPARTAMENTO DE PROMOCION</t>
  </si>
  <si>
    <t>SILVIA COCHON</t>
  </si>
  <si>
    <t>ENCARGADA DEPTO. PROMOCION</t>
  </si>
  <si>
    <t>DEPARTAMENTO DE ESTADISTICAS DE ZONAS FRANCAS</t>
  </si>
  <si>
    <t>PABLO GUERRERO</t>
  </si>
  <si>
    <t>ENCARGADO DPTO. ESTADISTICAS DE ZONAS FRANCAS</t>
  </si>
  <si>
    <t>MARIA FERNANDEZ</t>
  </si>
  <si>
    <t>RAFAEL CORDERO</t>
  </si>
  <si>
    <t>RUBEN GARCIA</t>
  </si>
  <si>
    <t>DIVISION DE ELABORACION DE INFORMES TECNICOS</t>
  </si>
  <si>
    <t>JORGE MONTERO</t>
  </si>
  <si>
    <t>ENCARGADO DIVISION DE ELABORACION DE INFORMES TECNICOS</t>
  </si>
  <si>
    <t>OFICINA REGIONAL SANTIAGO</t>
  </si>
  <si>
    <t>CRISTIANA AYBAR</t>
  </si>
  <si>
    <t>CLARIBEL DE LA CRUZ</t>
  </si>
  <si>
    <t>MIREYA MATOS</t>
  </si>
  <si>
    <t>PETRA ALEJO</t>
  </si>
  <si>
    <t>PAMELA CABRERA</t>
  </si>
  <si>
    <t>JUAN HERNANDEZ</t>
  </si>
  <si>
    <t>LOURDES ENCARNACION</t>
  </si>
  <si>
    <t>JOSE PINEDA</t>
  </si>
  <si>
    <t>CESAR JANSEN</t>
  </si>
  <si>
    <t>TOTAL SALARIO BRUTO</t>
  </si>
  <si>
    <t>TOTAL SALARIO NETO</t>
  </si>
  <si>
    <t>APORTE INSTITUCIONAL</t>
  </si>
  <si>
    <t>FONDO DE PENSIONES</t>
  </si>
  <si>
    <t>SEGURO RIESGOS LABORALES</t>
  </si>
  <si>
    <t>SEGURO FAMILIAR DE SALUD</t>
  </si>
  <si>
    <t>TOTAL</t>
  </si>
  <si>
    <t>Elaborado por:</t>
  </si>
  <si>
    <t>Autorizado por:</t>
  </si>
  <si>
    <t>ELISA GUERRA</t>
  </si>
  <si>
    <t>DIVISION DE COMUNICACIONES</t>
  </si>
  <si>
    <t>FRAYNI PAONESSA</t>
  </si>
  <si>
    <t>SAMIL HAZIN</t>
  </si>
  <si>
    <t xml:space="preserve"> </t>
  </si>
  <si>
    <t>ELVITA NATALIA ROMERO</t>
  </si>
  <si>
    <t>NORBERTO MEDINA</t>
  </si>
  <si>
    <t>YENIFEL RODRIGUEZ</t>
  </si>
  <si>
    <t>TECNICO DE CONTABILIDAD</t>
  </si>
  <si>
    <t>ALEJANDRO MOTA</t>
  </si>
  <si>
    <t>COORDINADOR DPTO. ESTADISTICAS DE ZONAS FRANCAS</t>
  </si>
  <si>
    <t>JOSE SANTANA</t>
  </si>
  <si>
    <t>LAURA MUNOZ</t>
  </si>
  <si>
    <t>ANALISTA FINANCIERO</t>
  </si>
  <si>
    <t>TÉCNICO DE NOMINA</t>
  </si>
  <si>
    <t>ANALISTA LEGAL</t>
  </si>
  <si>
    <t>ENCARGADO DEPTO. JURÍDICO</t>
  </si>
  <si>
    <t>ANALISTA DE DESARROLLO INSTITUCIONAL</t>
  </si>
  <si>
    <t>TÉCNICO DE RECURSOS HUMANOS</t>
  </si>
  <si>
    <t>DISEÑADOR GRÁFICO</t>
  </si>
  <si>
    <t>ENCARGADO DE DIVISIÓN</t>
  </si>
  <si>
    <t>SOPORTE MESA DE AYUDA</t>
  </si>
  <si>
    <t>TECNICO DE COMPRAS Y CONTRATACIONES</t>
  </si>
  <si>
    <t>CHOFER I</t>
  </si>
  <si>
    <t>GESTOR DE EVENTOS</t>
  </si>
  <si>
    <t>TECNICO DE TESORERIA</t>
  </si>
  <si>
    <t>ENC. SECCION DE TESORERIA</t>
  </si>
  <si>
    <t>TECNICO DE ARCHIVISTA</t>
  </si>
  <si>
    <t>ANALISTA DE SERVICIOS A ZONAS FRANCAS ESPECIALES</t>
  </si>
  <si>
    <t>WALESKA BENZAN</t>
  </si>
  <si>
    <t>MIGUEL RODRIGUEZ</t>
  </si>
  <si>
    <t>IRIS LOPEZ</t>
  </si>
  <si>
    <t>JORGE VERAS</t>
  </si>
  <si>
    <t>AYUDANTE DE MANTENIMIENTO</t>
  </si>
  <si>
    <t>TECNICO CONTROL DE BIENES</t>
  </si>
  <si>
    <t>TECNICO DE PRESUPUESTO</t>
  </si>
  <si>
    <t>AUXILIAR DE COBROS</t>
  </si>
  <si>
    <t>ANALISTA REGULACION TEXT. CALZADOS Y PIELES</t>
  </si>
  <si>
    <t>TECNICO AUTORIZACIONES A PARQUES</t>
  </si>
  <si>
    <t>GESTOR DE PARQUES</t>
  </si>
  <si>
    <t>ANALISTA DATOS ESTADISTICOS</t>
  </si>
  <si>
    <t>TECNICO DATOS ESTADISTICOS</t>
  </si>
  <si>
    <t>ALBELIS BALBUENA</t>
  </si>
  <si>
    <t>ANALISTA DE PRESUPUESTA</t>
  </si>
  <si>
    <t>NOMBRE Y APELLIDO</t>
  </si>
  <si>
    <t>DANIEL GOMERA</t>
  </si>
  <si>
    <t xml:space="preserve">JOAQUÍN ELÍAS JIMÉNEZ </t>
  </si>
  <si>
    <t>ALTAGRACIA MEDINA</t>
  </si>
  <si>
    <t>SECRETATRIA</t>
  </si>
  <si>
    <t>KENDRICK SANCHEZ</t>
  </si>
  <si>
    <t>AYUDANTE DE ALMACEN</t>
  </si>
  <si>
    <t>DIVISION ANALISIS ECONOMICO Y DE COMPETITIVIDAD</t>
  </si>
  <si>
    <t>MARIELY BORROME</t>
  </si>
  <si>
    <t>NOMINA PERSONAL FIJO DICIEMBRE 2023</t>
  </si>
  <si>
    <t>CERTIFICO QUE ESTA NÓMINA DE PAGO ESTA CORRECTA Y COMPLETA Y QUE LAS PERSONAS ENUMERADAS EN LA MISMA SON LAS QUE AL 31 DE DICIEMBRE 2023 FIGURAN EN LOS RECORDS DE PERSONAL FIJO QUE MANTIENE LA INSTITUCIÓN.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</si>
</sst>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20"/>
      <name val="Arial"/>
      <family val="2"/>
    </font>
    <font>
      <b/>
      <sz val="12"/>
      <name val="Arial"/>
      <family val="2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4">
    <xf numFmtId="0" fontId="0" fillId="0" borderId="0" xfId="0"/>
    <xf numFmtId="0" fontId="2" fillId="2" borderId="0" xfId="0" applyFont="1" applyFill="1"/>
    <xf numFmtId="0" fontId="0" fillId="2" borderId="0" xfId="0" applyFill="1"/>
    <xf numFmtId="43" fontId="0" fillId="2" borderId="0" xfId="0" applyNumberFormat="1" applyFill="1"/>
    <xf numFmtId="0" fontId="7" fillId="0" borderId="2" xfId="0" applyFont="1" applyBorder="1" applyAlignment="1" applyProtection="1">
      <alignment horizontal="left" vertical="center" wrapText="1"/>
      <protection locked="0"/>
    </xf>
    <xf numFmtId="0" fontId="7" fillId="0" borderId="2" xfId="0" applyFont="1" applyBorder="1" applyAlignment="1" applyProtection="1">
      <alignment horizontal="left" vertical="center"/>
      <protection locked="0"/>
    </xf>
    <xf numFmtId="43" fontId="7" fillId="0" borderId="2" xfId="1" applyFont="1" applyFill="1" applyBorder="1" applyAlignment="1" applyProtection="1">
      <alignment horizontal="center" vertical="center"/>
      <protection locked="0"/>
    </xf>
    <xf numFmtId="43" fontId="7" fillId="0" borderId="2" xfId="1" applyFont="1" applyFill="1" applyBorder="1" applyAlignment="1" applyProtection="1">
      <alignment vertical="center"/>
    </xf>
    <xf numFmtId="43" fontId="7" fillId="0" borderId="2" xfId="0" applyNumberFormat="1" applyFont="1" applyBorder="1" applyAlignment="1">
      <alignment vertical="center"/>
    </xf>
    <xf numFmtId="43" fontId="7" fillId="0" borderId="3" xfId="1" applyFont="1" applyFill="1" applyBorder="1" applyAlignment="1" applyProtection="1">
      <alignment horizontal="center" vertical="center"/>
      <protection locked="0"/>
    </xf>
    <xf numFmtId="43" fontId="7" fillId="0" borderId="3" xfId="1" applyFont="1" applyFill="1" applyBorder="1" applyAlignment="1" applyProtection="1">
      <alignment vertical="center"/>
    </xf>
    <xf numFmtId="43" fontId="7" fillId="0" borderId="3" xfId="0" applyNumberFormat="1" applyFont="1" applyBorder="1" applyAlignment="1">
      <alignment vertical="center"/>
    </xf>
    <xf numFmtId="0" fontId="7" fillId="0" borderId="2" xfId="0" applyFont="1" applyBorder="1" applyAlignment="1" applyProtection="1">
      <alignment vertical="center" wrapText="1"/>
      <protection locked="0"/>
    </xf>
    <xf numFmtId="0" fontId="7" fillId="3" borderId="2" xfId="0" applyFont="1" applyFill="1" applyBorder="1" applyAlignment="1" applyProtection="1">
      <alignment horizontal="left" vertical="center"/>
      <protection locked="0"/>
    </xf>
    <xf numFmtId="43" fontId="7" fillId="0" borderId="2" xfId="1" applyFont="1" applyFill="1" applyBorder="1" applyAlignment="1" applyProtection="1">
      <alignment horizontal="center" vertical="center"/>
    </xf>
    <xf numFmtId="43" fontId="7" fillId="0" borderId="3" xfId="1" applyFont="1" applyFill="1" applyBorder="1" applyAlignment="1" applyProtection="1">
      <alignment vertical="center"/>
      <protection locked="0"/>
    </xf>
    <xf numFmtId="0" fontId="7" fillId="0" borderId="3" xfId="0" applyFont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>
      <alignment vertical="center" wrapText="1"/>
    </xf>
    <xf numFmtId="0" fontId="6" fillId="3" borderId="2" xfId="0" applyFont="1" applyFill="1" applyBorder="1" applyAlignment="1" applyProtection="1">
      <alignment vertical="center" wrapText="1"/>
      <protection locked="0"/>
    </xf>
    <xf numFmtId="43" fontId="6" fillId="4" borderId="8" xfId="1" applyFont="1" applyFill="1" applyBorder="1" applyAlignment="1" applyProtection="1">
      <alignment horizontal="center" vertical="center"/>
      <protection locked="0"/>
    </xf>
    <xf numFmtId="43" fontId="6" fillId="4" borderId="9" xfId="1" applyFont="1" applyFill="1" applyBorder="1" applyAlignment="1" applyProtection="1">
      <alignment horizontal="center" vertical="center"/>
      <protection locked="0"/>
    </xf>
    <xf numFmtId="43" fontId="6" fillId="4" borderId="9" xfId="1" applyFont="1" applyFill="1" applyBorder="1" applyAlignment="1" applyProtection="1">
      <alignment vertical="center"/>
    </xf>
    <xf numFmtId="43" fontId="6" fillId="4" borderId="10" xfId="1" applyFont="1" applyFill="1" applyBorder="1" applyAlignment="1" applyProtection="1">
      <alignment vertical="center"/>
    </xf>
    <xf numFmtId="43" fontId="6" fillId="4" borderId="11" xfId="0" applyNumberFormat="1" applyFont="1" applyFill="1" applyBorder="1" applyAlignment="1">
      <alignment vertical="center"/>
    </xf>
    <xf numFmtId="43" fontId="6" fillId="4" borderId="8" xfId="1" applyFont="1" applyFill="1" applyBorder="1" applyAlignment="1" applyProtection="1">
      <alignment horizontal="center" vertical="center"/>
    </xf>
    <xf numFmtId="43" fontId="6" fillId="4" borderId="9" xfId="1" applyFont="1" applyFill="1" applyBorder="1" applyAlignment="1" applyProtection="1">
      <alignment horizontal="center" vertical="center"/>
    </xf>
    <xf numFmtId="0" fontId="6" fillId="4" borderId="2" xfId="0" applyFont="1" applyFill="1" applyBorder="1" applyAlignment="1" applyProtection="1">
      <alignment horizontal="center" vertical="center" wrapText="1"/>
      <protection locked="0"/>
    </xf>
    <xf numFmtId="43" fontId="6" fillId="4" borderId="2" xfId="1" applyFont="1" applyFill="1" applyBorder="1" applyAlignment="1" applyProtection="1">
      <alignment horizontal="center" vertical="center"/>
      <protection locked="0"/>
    </xf>
    <xf numFmtId="43" fontId="6" fillId="4" borderId="2" xfId="0" applyNumberFormat="1" applyFont="1" applyFill="1" applyBorder="1" applyAlignment="1">
      <alignment vertical="center"/>
    </xf>
    <xf numFmtId="0" fontId="6" fillId="4" borderId="2" xfId="0" applyFont="1" applyFill="1" applyBorder="1" applyAlignment="1" applyProtection="1">
      <alignment vertical="center" wrapText="1"/>
      <protection locked="0"/>
    </xf>
    <xf numFmtId="0" fontId="6" fillId="4" borderId="2" xfId="0" applyFont="1" applyFill="1" applyBorder="1" applyAlignment="1">
      <alignment horizontal="center" vertical="center" wrapText="1"/>
    </xf>
    <xf numFmtId="43" fontId="6" fillId="4" borderId="9" xfId="1" applyFont="1" applyFill="1" applyBorder="1" applyAlignment="1" applyProtection="1">
      <alignment vertical="center"/>
      <protection locked="0"/>
    </xf>
    <xf numFmtId="0" fontId="6" fillId="4" borderId="2" xfId="0" applyFont="1" applyFill="1" applyBorder="1" applyAlignment="1">
      <alignment vertical="center" wrapText="1"/>
    </xf>
    <xf numFmtId="0" fontId="7" fillId="3" borderId="3" xfId="0" applyFont="1" applyFill="1" applyBorder="1" applyAlignment="1" applyProtection="1">
      <alignment horizontal="left" vertical="center"/>
      <protection locked="0"/>
    </xf>
    <xf numFmtId="0" fontId="7" fillId="0" borderId="6" xfId="0" applyFont="1" applyBorder="1" applyAlignment="1" applyProtection="1">
      <alignment horizontal="left" vertical="center"/>
      <protection locked="0"/>
    </xf>
    <xf numFmtId="43" fontId="7" fillId="0" borderId="17" xfId="1" applyFont="1" applyFill="1" applyBorder="1" applyAlignment="1" applyProtection="1">
      <alignment vertical="center"/>
    </xf>
    <xf numFmtId="43" fontId="6" fillId="4" borderId="18" xfId="1" applyFont="1" applyFill="1" applyBorder="1" applyAlignment="1" applyProtection="1">
      <alignment horizontal="center" vertical="center"/>
      <protection locked="0"/>
    </xf>
    <xf numFmtId="43" fontId="6" fillId="4" borderId="18" xfId="1" applyFont="1" applyFill="1" applyBorder="1" applyAlignment="1" applyProtection="1">
      <alignment vertical="center"/>
    </xf>
    <xf numFmtId="43" fontId="6" fillId="4" borderId="19" xfId="1" applyFont="1" applyFill="1" applyBorder="1" applyAlignment="1" applyProtection="1">
      <alignment vertical="center"/>
    </xf>
    <xf numFmtId="43" fontId="6" fillId="4" borderId="20" xfId="0" applyNumberFormat="1" applyFont="1" applyFill="1" applyBorder="1" applyAlignment="1">
      <alignment vertical="center"/>
    </xf>
    <xf numFmtId="43" fontId="7" fillId="0" borderId="2" xfId="1" applyFont="1" applyFill="1" applyBorder="1" applyAlignment="1" applyProtection="1">
      <alignment vertical="center"/>
      <protection locked="0"/>
    </xf>
    <xf numFmtId="43" fontId="6" fillId="4" borderId="10" xfId="1" applyFont="1" applyFill="1" applyBorder="1" applyAlignment="1" applyProtection="1">
      <alignment vertical="center"/>
      <protection locked="0"/>
    </xf>
    <xf numFmtId="44" fontId="0" fillId="0" borderId="0" xfId="0" applyNumberFormat="1"/>
    <xf numFmtId="0" fontId="0" fillId="3" borderId="0" xfId="0" applyFill="1"/>
    <xf numFmtId="0" fontId="0" fillId="5" borderId="0" xfId="0" applyFill="1"/>
    <xf numFmtId="43" fontId="0" fillId="0" borderId="0" xfId="0" applyNumberFormat="1"/>
    <xf numFmtId="43" fontId="6" fillId="4" borderId="21" xfId="1" applyFont="1" applyFill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left" vertical="center"/>
      <protection locked="0"/>
    </xf>
    <xf numFmtId="0" fontId="7" fillId="0" borderId="3" xfId="0" applyFont="1" applyBorder="1" applyAlignment="1" applyProtection="1">
      <alignment vertical="center" wrapText="1"/>
      <protection locked="0"/>
    </xf>
    <xf numFmtId="43" fontId="6" fillId="4" borderId="22" xfId="1" applyFont="1" applyFill="1" applyBorder="1" applyAlignment="1" applyProtection="1">
      <alignment vertical="center"/>
    </xf>
    <xf numFmtId="0" fontId="7" fillId="0" borderId="6" xfId="0" applyFont="1" applyBorder="1" applyAlignment="1" applyProtection="1">
      <alignment horizontal="left" vertical="center" wrapText="1"/>
      <protection locked="0"/>
    </xf>
    <xf numFmtId="43" fontId="7" fillId="0" borderId="23" xfId="1" applyFont="1" applyFill="1" applyBorder="1" applyAlignment="1" applyProtection="1">
      <alignment vertical="center"/>
    </xf>
    <xf numFmtId="43" fontId="7" fillId="0" borderId="0" xfId="0" applyNumberFormat="1" applyFont="1" applyAlignment="1">
      <alignment vertical="center"/>
    </xf>
    <xf numFmtId="43" fontId="7" fillId="0" borderId="16" xfId="1" applyFont="1" applyFill="1" applyBorder="1" applyAlignment="1" applyProtection="1">
      <alignment horizontal="center" vertical="center"/>
      <protection locked="0"/>
    </xf>
    <xf numFmtId="43" fontId="7" fillId="0" borderId="17" xfId="1" applyFont="1" applyFill="1" applyBorder="1" applyAlignment="1" applyProtection="1">
      <alignment horizontal="center" vertical="center"/>
      <protection locked="0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7" fillId="2" borderId="13" xfId="0" applyFont="1" applyFill="1" applyBorder="1" applyAlignment="1" applyProtection="1">
      <alignment horizontal="center" vertical="center" wrapText="1"/>
      <protection locked="0"/>
    </xf>
    <xf numFmtId="0" fontId="6" fillId="4" borderId="2" xfId="0" applyFont="1" applyFill="1" applyBorder="1" applyAlignment="1" applyProtection="1">
      <alignment horizontal="center" vertical="center" wrapText="1"/>
      <protection locked="0"/>
    </xf>
    <xf numFmtId="0" fontId="6" fillId="3" borderId="14" xfId="0" applyFont="1" applyFill="1" applyBorder="1" applyAlignment="1" applyProtection="1">
      <alignment horizontal="center" vertical="center" wrapText="1"/>
      <protection locked="0"/>
    </xf>
    <xf numFmtId="0" fontId="6" fillId="3" borderId="15" xfId="0" applyFont="1" applyFill="1" applyBorder="1" applyAlignment="1" applyProtection="1">
      <alignment horizontal="center" vertical="center" wrapText="1"/>
      <protection locked="0"/>
    </xf>
    <xf numFmtId="0" fontId="6" fillId="3" borderId="0" xfId="0" applyFont="1" applyFill="1" applyAlignment="1" applyProtection="1">
      <alignment horizontal="center" vertical="center" wrapText="1"/>
      <protection locked="0"/>
    </xf>
    <xf numFmtId="0" fontId="6" fillId="3" borderId="16" xfId="0" applyFont="1" applyFill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 applyProtection="1">
      <alignment horizontal="center" vertical="center" wrapText="1"/>
      <protection locked="0"/>
    </xf>
    <xf numFmtId="0" fontId="6" fillId="3" borderId="13" xfId="0" applyFont="1" applyFill="1" applyBorder="1" applyAlignment="1" applyProtection="1">
      <alignment horizontal="center" vertical="center" wrapText="1"/>
      <protection locked="0"/>
    </xf>
    <xf numFmtId="43" fontId="6" fillId="0" borderId="5" xfId="0" applyNumberFormat="1" applyFont="1" applyBorder="1" applyAlignment="1">
      <alignment horizontal="center" vertical="center" wrapText="1"/>
    </xf>
    <xf numFmtId="43" fontId="6" fillId="0" borderId="7" xfId="0" applyNumberFormat="1" applyFont="1" applyBorder="1" applyAlignment="1">
      <alignment horizontal="center" vertical="center" wrapText="1"/>
    </xf>
    <xf numFmtId="43" fontId="6" fillId="0" borderId="5" xfId="1" applyFont="1" applyFill="1" applyBorder="1" applyAlignment="1" applyProtection="1">
      <alignment horizontal="right" vertical="center" wrapText="1"/>
      <protection locked="0"/>
    </xf>
    <xf numFmtId="43" fontId="6" fillId="0" borderId="7" xfId="1" applyFont="1" applyFill="1" applyBorder="1" applyAlignment="1" applyProtection="1">
      <alignment horizontal="right" vertical="center" wrapText="1"/>
      <protection locked="0"/>
    </xf>
    <xf numFmtId="43" fontId="6" fillId="4" borderId="5" xfId="1" applyFont="1" applyFill="1" applyBorder="1" applyAlignment="1" applyProtection="1">
      <alignment horizontal="center" vertical="center" wrapText="1"/>
      <protection locked="0"/>
    </xf>
    <xf numFmtId="43" fontId="6" fillId="4" borderId="7" xfId="1" applyFont="1" applyFill="1" applyBorder="1" applyAlignment="1" applyProtection="1">
      <alignment horizontal="center" vertical="center" wrapText="1"/>
      <protection locked="0"/>
    </xf>
    <xf numFmtId="0" fontId="7" fillId="3" borderId="5" xfId="0" applyFont="1" applyFill="1" applyBorder="1" applyAlignment="1" applyProtection="1">
      <alignment horizontal="center" vertical="center" wrapText="1"/>
      <protection locked="0"/>
    </xf>
    <xf numFmtId="0" fontId="7" fillId="3" borderId="6" xfId="0" applyFont="1" applyFill="1" applyBorder="1" applyAlignment="1" applyProtection="1">
      <alignment horizontal="center" vertical="center" wrapText="1"/>
      <protection locked="0"/>
    </xf>
    <xf numFmtId="0" fontId="7" fillId="3" borderId="7" xfId="0" applyFont="1" applyFill="1" applyBorder="1" applyAlignment="1" applyProtection="1">
      <alignment horizontal="center" vertical="center" wrapText="1"/>
      <protection locked="0"/>
    </xf>
    <xf numFmtId="43" fontId="7" fillId="3" borderId="5" xfId="1" applyFont="1" applyFill="1" applyBorder="1" applyAlignment="1" applyProtection="1">
      <alignment horizontal="center" vertical="center"/>
      <protection locked="0"/>
    </xf>
    <xf numFmtId="43" fontId="7" fillId="3" borderId="6" xfId="1" applyFont="1" applyFill="1" applyBorder="1" applyAlignment="1" applyProtection="1">
      <alignment horizontal="center" vertical="center"/>
      <protection locked="0"/>
    </xf>
    <xf numFmtId="43" fontId="7" fillId="3" borderId="7" xfId="1" applyFont="1" applyFill="1" applyBorder="1" applyAlignment="1" applyProtection="1">
      <alignment horizontal="center" vertical="center"/>
      <protection locked="0"/>
    </xf>
    <xf numFmtId="0" fontId="6" fillId="2" borderId="5" xfId="0" applyFont="1" applyFill="1" applyBorder="1" applyAlignment="1" applyProtection="1">
      <alignment horizontal="center" vertical="center" wrapText="1"/>
      <protection locked="0"/>
    </xf>
    <xf numFmtId="0" fontId="6" fillId="2" borderId="6" xfId="0" applyFont="1" applyFill="1" applyBorder="1" applyAlignment="1" applyProtection="1">
      <alignment horizontal="center" vertical="center" wrapText="1"/>
      <protection locked="0"/>
    </xf>
    <xf numFmtId="0" fontId="6" fillId="2" borderId="7" xfId="0" applyFont="1" applyFill="1" applyBorder="1" applyAlignment="1" applyProtection="1">
      <alignment horizontal="center" vertical="center" wrapText="1"/>
      <protection locked="0"/>
    </xf>
    <xf numFmtId="0" fontId="7" fillId="0" borderId="12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6" fillId="2" borderId="1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7" fillId="0" borderId="24" xfId="0" applyFont="1" applyBorder="1" applyAlignment="1" applyProtection="1">
      <alignment horizontal="center" vertical="center" wrapText="1"/>
      <protection locked="0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43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6" fillId="2" borderId="4" xfId="0" applyFont="1" applyFill="1" applyBorder="1" applyAlignment="1" applyProtection="1">
      <alignment horizontal="center" vertical="center" wrapText="1"/>
      <protection locked="0"/>
    </xf>
    <xf numFmtId="0" fontId="6" fillId="2" borderId="7" xfId="0" applyFont="1" applyFill="1" applyBorder="1" applyAlignment="1">
      <alignment horizontal="center" vertical="center"/>
    </xf>
    <xf numFmtId="0" fontId="3" fillId="3" borderId="0" xfId="0" applyFont="1" applyFill="1" applyAlignment="1" applyProtection="1">
      <alignment horizontal="center" vertical="center"/>
      <protection locked="0"/>
    </xf>
    <xf numFmtId="43" fontId="0" fillId="0" borderId="0" xfId="0" applyNumberFormat="1" applyAlignment="1">
      <alignment horizontal="center"/>
    </xf>
    <xf numFmtId="43" fontId="0" fillId="0" borderId="1" xfId="0" applyNumberFormat="1" applyBorder="1" applyAlignment="1">
      <alignment horizontal="center"/>
    </xf>
    <xf numFmtId="0" fontId="4" fillId="3" borderId="0" xfId="0" applyFont="1" applyFill="1" applyAlignment="1" applyProtection="1">
      <alignment horizontal="center" vertical="center"/>
      <protection locked="0"/>
    </xf>
    <xf numFmtId="49" fontId="4" fillId="3" borderId="0" xfId="0" quotePrefix="1" applyNumberFormat="1" applyFont="1" applyFill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66675</xdr:colOff>
      <xdr:row>1</xdr:row>
      <xdr:rowOff>66675</xdr:rowOff>
    </xdr:from>
    <xdr:to>
      <xdr:col>11</xdr:col>
      <xdr:colOff>1114425</xdr:colOff>
      <xdr:row>3</xdr:row>
      <xdr:rowOff>133350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15600" y="161925"/>
          <a:ext cx="10477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419099</xdr:colOff>
      <xdr:row>195</xdr:row>
      <xdr:rowOff>54114</xdr:rowOff>
    </xdr:from>
    <xdr:to>
      <xdr:col>2</xdr:col>
      <xdr:colOff>306115</xdr:colOff>
      <xdr:row>195</xdr:row>
      <xdr:rowOff>1203438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9258CD3-F469-437F-B6F2-6E3823D249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645" b="90520" l="9827" r="89595">
                      <a14:foregroundMark x1="39595" y1="9174" x2="43064" y2="7951"/>
                      <a14:foregroundMark x1="22254" y1="18654" x2="39884" y2="10398"/>
                      <a14:foregroundMark x1="22543" y1="16820" x2="39595" y2="9480"/>
                      <a14:foregroundMark x1="16474" y1="24465" x2="39306" y2="8869"/>
                      <a14:foregroundMark x1="18208" y1="19266" x2="39306" y2="8869"/>
                      <a14:foregroundMark x1="10116" y1="55963" x2="10983" y2="38226"/>
                      <a14:foregroundMark x1="36994" y1="88379" x2="60694" y2="90520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 rot="21239998">
          <a:off x="533399" y="90243164"/>
          <a:ext cx="1214166" cy="1149324"/>
        </a:xfrm>
        <a:prstGeom prst="rect">
          <a:avLst/>
        </a:prstGeom>
      </xdr:spPr>
    </xdr:pic>
    <xdr:clientData/>
  </xdr:twoCellAnchor>
  <xdr:twoCellAnchor editAs="oneCell">
    <xdr:from>
      <xdr:col>1</xdr:col>
      <xdr:colOff>95250</xdr:colOff>
      <xdr:row>1</xdr:row>
      <xdr:rowOff>85725</xdr:rowOff>
    </xdr:from>
    <xdr:to>
      <xdr:col>1</xdr:col>
      <xdr:colOff>1143000</xdr:colOff>
      <xdr:row>3</xdr:row>
      <xdr:rowOff>152400</xdr:rowOff>
    </xdr:to>
    <xdr:pic>
      <xdr:nvPicPr>
        <xdr:cNvPr id="6" name="Imagen 3">
          <a:extLst>
            <a:ext uri="{FF2B5EF4-FFF2-40B4-BE49-F238E27FC236}">
              <a16:creationId xmlns:a16="http://schemas.microsoft.com/office/drawing/2014/main" id="{E0D731BA-3DBD-4A9B-B7C7-F46874B701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80975"/>
          <a:ext cx="10477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01"/>
  <sheetViews>
    <sheetView tabSelected="1" topLeftCell="A182" zoomScaleNormal="100" workbookViewId="0">
      <pane xSplit="11" topLeftCell="L1" activePane="topRight" state="frozen"/>
      <selection activeCell="A5" sqref="A5"/>
      <selection pane="topRight" activeCell="B3" sqref="B3:K3"/>
    </sheetView>
  </sheetViews>
  <sheetFormatPr defaultColWidth="11.42578125" defaultRowHeight="15" x14ac:dyDescent="0.25"/>
  <cols>
    <col min="1" max="1" width="1.7109375" customWidth="1"/>
    <col min="2" max="2" width="19.85546875" customWidth="1"/>
    <col min="3" max="3" width="10.140625" customWidth="1"/>
    <col min="4" max="4" width="19.28515625" customWidth="1"/>
    <col min="5" max="5" width="18" customWidth="1"/>
    <col min="6" max="6" width="15.140625" customWidth="1"/>
    <col min="7" max="7" width="14" customWidth="1"/>
    <col min="8" max="10" width="14.42578125" customWidth="1"/>
    <col min="11" max="11" width="15.28515625" customWidth="1"/>
    <col min="12" max="12" width="18" customWidth="1"/>
    <col min="13" max="13" width="1.5703125" customWidth="1"/>
    <col min="14" max="14" width="0" hidden="1" customWidth="1"/>
  </cols>
  <sheetData>
    <row r="1" spans="1:14" ht="7.5" customHeight="1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3"/>
      <c r="M1" s="2"/>
    </row>
    <row r="2" spans="1:14" ht="26.25" x14ac:dyDescent="0.25">
      <c r="A2" s="1"/>
      <c r="B2" s="108" t="s">
        <v>0</v>
      </c>
      <c r="C2" s="108"/>
      <c r="D2" s="108"/>
      <c r="E2" s="108"/>
      <c r="F2" s="108"/>
      <c r="G2" s="108"/>
      <c r="H2" s="108"/>
      <c r="I2" s="108"/>
      <c r="J2" s="108"/>
      <c r="K2" s="108"/>
      <c r="L2" s="109"/>
      <c r="M2" s="2"/>
    </row>
    <row r="3" spans="1:14" ht="15.75" customHeight="1" x14ac:dyDescent="0.25">
      <c r="A3" s="1"/>
      <c r="B3" s="111" t="s">
        <v>1</v>
      </c>
      <c r="C3" s="111"/>
      <c r="D3" s="111"/>
      <c r="E3" s="111"/>
      <c r="F3" s="111"/>
      <c r="G3" s="111"/>
      <c r="H3" s="111"/>
      <c r="I3" s="111"/>
      <c r="J3" s="111"/>
      <c r="K3" s="111"/>
      <c r="L3" s="109"/>
      <c r="M3" s="2"/>
    </row>
    <row r="4" spans="1:14" ht="23.25" customHeight="1" x14ac:dyDescent="0.25">
      <c r="A4" s="1"/>
      <c r="B4" s="112" t="s">
        <v>250</v>
      </c>
      <c r="C4" s="112"/>
      <c r="D4" s="112"/>
      <c r="E4" s="112"/>
      <c r="F4" s="112"/>
      <c r="G4" s="112"/>
      <c r="H4" s="112"/>
      <c r="I4" s="112"/>
      <c r="J4" s="112"/>
      <c r="K4" s="112"/>
      <c r="L4" s="110"/>
      <c r="M4" s="2"/>
    </row>
    <row r="5" spans="1:14" ht="15.75" customHeight="1" x14ac:dyDescent="0.25">
      <c r="A5" s="1"/>
      <c r="B5" s="113" t="s">
        <v>241</v>
      </c>
      <c r="C5" s="113" t="s">
        <v>2</v>
      </c>
      <c r="D5" s="113" t="s">
        <v>3</v>
      </c>
      <c r="E5" s="113" t="s">
        <v>4</v>
      </c>
      <c r="F5" s="103" t="s">
        <v>5</v>
      </c>
      <c r="G5" s="103" t="s">
        <v>6</v>
      </c>
      <c r="H5" s="103"/>
      <c r="I5" s="103"/>
      <c r="J5" s="103" t="s">
        <v>7</v>
      </c>
      <c r="K5" s="103" t="s">
        <v>8</v>
      </c>
      <c r="L5" s="104" t="s">
        <v>9</v>
      </c>
      <c r="M5" s="2"/>
    </row>
    <row r="6" spans="1:14" ht="15" customHeight="1" x14ac:dyDescent="0.25">
      <c r="A6" s="1"/>
      <c r="B6" s="113"/>
      <c r="C6" s="113"/>
      <c r="D6" s="113"/>
      <c r="E6" s="113"/>
      <c r="F6" s="103"/>
      <c r="G6" s="105" t="s">
        <v>10</v>
      </c>
      <c r="H6" s="105" t="s">
        <v>11</v>
      </c>
      <c r="I6" s="105" t="s">
        <v>12</v>
      </c>
      <c r="J6" s="103"/>
      <c r="K6" s="103"/>
      <c r="L6" s="104"/>
      <c r="M6" s="2"/>
    </row>
    <row r="7" spans="1:14" ht="15" customHeight="1" x14ac:dyDescent="0.25">
      <c r="A7" s="1"/>
      <c r="B7" s="113"/>
      <c r="C7" s="113"/>
      <c r="D7" s="113"/>
      <c r="E7" s="113"/>
      <c r="F7" s="103"/>
      <c r="G7" s="106"/>
      <c r="H7" s="106"/>
      <c r="I7" s="106"/>
      <c r="J7" s="103"/>
      <c r="K7" s="103"/>
      <c r="L7" s="104"/>
      <c r="M7" s="2"/>
    </row>
    <row r="8" spans="1:14" ht="29.25" customHeight="1" x14ac:dyDescent="0.25">
      <c r="A8" s="1"/>
      <c r="B8" s="98" t="s">
        <v>13</v>
      </c>
      <c r="C8" s="99"/>
      <c r="D8" s="99"/>
      <c r="E8" s="99"/>
      <c r="F8" s="99"/>
      <c r="G8" s="99"/>
      <c r="H8" s="99"/>
      <c r="I8" s="99"/>
      <c r="J8" s="99"/>
      <c r="K8" s="99"/>
      <c r="L8" s="107"/>
      <c r="M8" s="2"/>
    </row>
    <row r="9" spans="1:14" ht="42" customHeight="1" x14ac:dyDescent="0.25">
      <c r="A9" s="1"/>
      <c r="B9" s="4" t="s">
        <v>14</v>
      </c>
      <c r="C9" s="5" t="s">
        <v>15</v>
      </c>
      <c r="D9" s="4" t="s">
        <v>16</v>
      </c>
      <c r="E9" s="4" t="s">
        <v>17</v>
      </c>
      <c r="F9" s="6">
        <v>327800</v>
      </c>
      <c r="G9" s="6">
        <v>9407.86</v>
      </c>
      <c r="H9" s="6">
        <v>66759.55</v>
      </c>
      <c r="I9" s="7">
        <v>5685.41</v>
      </c>
      <c r="J9" s="7">
        <v>77530.59</v>
      </c>
      <c r="K9" s="7">
        <f>SUM(G9:J9)</f>
        <v>159383.41</v>
      </c>
      <c r="L9" s="8">
        <f t="shared" ref="L9" si="0">F9-K9</f>
        <v>168416.59</v>
      </c>
      <c r="M9" s="2"/>
    </row>
    <row r="10" spans="1:14" ht="35.1" customHeight="1" x14ac:dyDescent="0.25">
      <c r="A10" s="1"/>
      <c r="B10" s="4" t="s">
        <v>18</v>
      </c>
      <c r="C10" s="5" t="s">
        <v>19</v>
      </c>
      <c r="D10" s="4" t="s">
        <v>20</v>
      </c>
      <c r="E10" s="4" t="s">
        <v>21</v>
      </c>
      <c r="F10" s="6">
        <v>239580</v>
      </c>
      <c r="G10" s="6">
        <f>IF(F10&gt;=35000,(F10*0.0287),(0))</f>
        <v>6875.9459999999999</v>
      </c>
      <c r="H10" s="6">
        <v>45337.53</v>
      </c>
      <c r="I10" s="7">
        <v>5685.41</v>
      </c>
      <c r="J10" s="7">
        <v>905</v>
      </c>
      <c r="K10" s="7">
        <f t="shared" ref="K10:K11" si="1">SUM(G10:J10)</f>
        <v>58803.885999999999</v>
      </c>
      <c r="L10" s="8">
        <f>F10-K10</f>
        <v>180776.114</v>
      </c>
      <c r="M10" s="2"/>
    </row>
    <row r="11" spans="1:14" ht="35.1" customHeight="1" x14ac:dyDescent="0.25">
      <c r="A11" s="1"/>
      <c r="B11" s="4" t="s">
        <v>22</v>
      </c>
      <c r="C11" s="5" t="s">
        <v>19</v>
      </c>
      <c r="D11" s="4" t="s">
        <v>23</v>
      </c>
      <c r="E11" s="4" t="s">
        <v>24</v>
      </c>
      <c r="F11" s="6">
        <v>65000</v>
      </c>
      <c r="G11" s="6">
        <f>IF(F11&gt;=35000,(F11*0.0287),(0))</f>
        <v>1865.5</v>
      </c>
      <c r="H11" s="6">
        <v>4427.58</v>
      </c>
      <c r="I11" s="7">
        <v>1976</v>
      </c>
      <c r="J11" s="7">
        <v>19679.48</v>
      </c>
      <c r="K11" s="7">
        <f t="shared" si="1"/>
        <v>27948.559999999998</v>
      </c>
      <c r="L11" s="8">
        <f>F11-K11</f>
        <v>37051.440000000002</v>
      </c>
      <c r="M11" s="2"/>
    </row>
    <row r="12" spans="1:14" ht="35.1" customHeight="1" thickBot="1" x14ac:dyDescent="0.3">
      <c r="A12" s="1"/>
      <c r="B12" s="4" t="s">
        <v>202</v>
      </c>
      <c r="C12" s="5" t="s">
        <v>19</v>
      </c>
      <c r="D12" s="4" t="s">
        <v>27</v>
      </c>
      <c r="E12" s="4" t="s">
        <v>24</v>
      </c>
      <c r="F12" s="6">
        <v>50000</v>
      </c>
      <c r="G12" s="6">
        <f>IF(F12&gt;=35000,(F12*0.0287),(0))</f>
        <v>1435</v>
      </c>
      <c r="H12" s="6">
        <v>1854</v>
      </c>
      <c r="I12" s="7">
        <f>+F12*0.0304</f>
        <v>1520</v>
      </c>
      <c r="J12" s="7">
        <v>7020.62</v>
      </c>
      <c r="K12" s="7">
        <f>SUM(G12:J12)</f>
        <v>11829.619999999999</v>
      </c>
      <c r="L12" s="8">
        <f>F12-K12</f>
        <v>38170.380000000005</v>
      </c>
      <c r="M12" s="2"/>
    </row>
    <row r="13" spans="1:14" ht="35.1" customHeight="1" thickBot="1" x14ac:dyDescent="0.3">
      <c r="A13" s="1"/>
      <c r="B13" s="96"/>
      <c r="C13" s="97"/>
      <c r="D13" s="97"/>
      <c r="E13" s="97"/>
      <c r="F13" s="19">
        <f t="shared" ref="F13:L13" si="2">SUM(F9:F12)</f>
        <v>682380</v>
      </c>
      <c r="G13" s="20">
        <f t="shared" si="2"/>
        <v>19584.306</v>
      </c>
      <c r="H13" s="20">
        <f t="shared" si="2"/>
        <v>118378.66</v>
      </c>
      <c r="I13" s="21">
        <f t="shared" si="2"/>
        <v>14866.82</v>
      </c>
      <c r="J13" s="21">
        <f t="shared" si="2"/>
        <v>105135.68999999999</v>
      </c>
      <c r="K13" s="22">
        <f t="shared" si="2"/>
        <v>257965.476</v>
      </c>
      <c r="L13" s="23">
        <f t="shared" si="2"/>
        <v>424414.52400000003</v>
      </c>
      <c r="M13" s="2"/>
      <c r="N13" s="44"/>
    </row>
    <row r="14" spans="1:14" ht="35.1" customHeight="1" x14ac:dyDescent="0.25">
      <c r="A14" s="1"/>
      <c r="B14" s="93" t="s">
        <v>28</v>
      </c>
      <c r="C14" s="94"/>
      <c r="D14" s="94"/>
      <c r="E14" s="94"/>
      <c r="F14" s="94"/>
      <c r="G14" s="94"/>
      <c r="H14" s="94"/>
      <c r="I14" s="94"/>
      <c r="J14" s="94"/>
      <c r="K14" s="94"/>
      <c r="L14" s="95"/>
      <c r="M14" s="2"/>
    </row>
    <row r="15" spans="1:14" ht="42" customHeight="1" x14ac:dyDescent="0.25">
      <c r="A15" s="1"/>
      <c r="B15" s="4" t="s">
        <v>29</v>
      </c>
      <c r="C15" s="5" t="s">
        <v>15</v>
      </c>
      <c r="D15" s="4" t="s">
        <v>213</v>
      </c>
      <c r="E15" s="4" t="s">
        <v>24</v>
      </c>
      <c r="F15" s="6">
        <v>140000</v>
      </c>
      <c r="G15" s="6">
        <f>IF(F15&gt;=35000,(F15*0.0287),(0))</f>
        <v>4018</v>
      </c>
      <c r="H15" s="6">
        <v>21514.37</v>
      </c>
      <c r="I15" s="7">
        <f>+F15*0.0304</f>
        <v>4256</v>
      </c>
      <c r="J15" s="7">
        <v>25225</v>
      </c>
      <c r="K15" s="7">
        <f>SUM(G15:J15)</f>
        <v>55013.369999999995</v>
      </c>
      <c r="L15" s="11">
        <f>F15-K15</f>
        <v>84986.63</v>
      </c>
      <c r="M15" s="2"/>
    </row>
    <row r="16" spans="1:14" ht="41.25" customHeight="1" x14ac:dyDescent="0.25">
      <c r="A16" s="1"/>
      <c r="B16" s="4" t="s">
        <v>31</v>
      </c>
      <c r="C16" s="5" t="s">
        <v>19</v>
      </c>
      <c r="D16" s="4" t="s">
        <v>32</v>
      </c>
      <c r="E16" s="4" t="s">
        <v>24</v>
      </c>
      <c r="F16" s="6">
        <v>40000</v>
      </c>
      <c r="G16" s="6">
        <v>1148</v>
      </c>
      <c r="H16" s="6">
        <v>204.54</v>
      </c>
      <c r="I16" s="7">
        <v>1216</v>
      </c>
      <c r="J16" s="7">
        <v>15043.48</v>
      </c>
      <c r="K16" s="7">
        <v>17612.02</v>
      </c>
      <c r="L16" s="11">
        <f>F16-K16</f>
        <v>22387.98</v>
      </c>
      <c r="M16" s="2"/>
    </row>
    <row r="17" spans="1:14" ht="35.1" customHeight="1" x14ac:dyDescent="0.25">
      <c r="A17" s="1"/>
      <c r="B17" s="4" t="s">
        <v>30</v>
      </c>
      <c r="C17" s="5" t="s">
        <v>19</v>
      </c>
      <c r="D17" s="4" t="s">
        <v>212</v>
      </c>
      <c r="E17" s="4" t="s">
        <v>26</v>
      </c>
      <c r="F17" s="6">
        <v>75000</v>
      </c>
      <c r="G17" s="6">
        <f>IF(F17&gt;=35000,(F17*0.0287),(0))</f>
        <v>2152.5</v>
      </c>
      <c r="H17" s="6">
        <v>6309.38</v>
      </c>
      <c r="I17" s="7">
        <f>+F17*0.0304</f>
        <v>2280</v>
      </c>
      <c r="J17" s="7">
        <v>5225</v>
      </c>
      <c r="K17" s="7">
        <f>SUM(G17:J17)</f>
        <v>15966.880000000001</v>
      </c>
      <c r="L17" s="11">
        <f>F17-K17</f>
        <v>59033.119999999995</v>
      </c>
      <c r="M17" s="2"/>
    </row>
    <row r="18" spans="1:14" ht="42.75" customHeight="1" thickBot="1" x14ac:dyDescent="0.3">
      <c r="A18" s="1"/>
      <c r="B18" s="4" t="s">
        <v>33</v>
      </c>
      <c r="C18" s="5" t="s">
        <v>19</v>
      </c>
      <c r="D18" s="4" t="s">
        <v>32</v>
      </c>
      <c r="E18" s="4" t="s">
        <v>24</v>
      </c>
      <c r="F18" s="9">
        <v>33000</v>
      </c>
      <c r="G18" s="9">
        <v>947.1</v>
      </c>
      <c r="H18" s="9">
        <v>0</v>
      </c>
      <c r="I18" s="10">
        <f>+F18*0.0304</f>
        <v>1003.2</v>
      </c>
      <c r="J18" s="10">
        <v>1225</v>
      </c>
      <c r="K18" s="10">
        <f>SUM(G18:J18)</f>
        <v>3175.3</v>
      </c>
      <c r="L18" s="11">
        <f>F18-K18</f>
        <v>29824.7</v>
      </c>
      <c r="M18" s="2"/>
    </row>
    <row r="19" spans="1:14" ht="35.1" customHeight="1" thickBot="1" x14ac:dyDescent="0.3">
      <c r="A19" s="1"/>
      <c r="B19" s="96"/>
      <c r="C19" s="97"/>
      <c r="D19" s="97"/>
      <c r="E19" s="97"/>
      <c r="F19" s="19">
        <f t="shared" ref="F19:L19" si="3">SUM(F15:F18)</f>
        <v>288000</v>
      </c>
      <c r="G19" s="20">
        <f t="shared" si="3"/>
        <v>8265.6</v>
      </c>
      <c r="H19" s="20">
        <f t="shared" si="3"/>
        <v>28028.29</v>
      </c>
      <c r="I19" s="21">
        <f t="shared" si="3"/>
        <v>8755.2000000000007</v>
      </c>
      <c r="J19" s="21">
        <f t="shared" si="3"/>
        <v>46718.479999999996</v>
      </c>
      <c r="K19" s="22">
        <f t="shared" si="3"/>
        <v>91767.57</v>
      </c>
      <c r="L19" s="23">
        <f t="shared" si="3"/>
        <v>196232.43</v>
      </c>
      <c r="M19" s="2"/>
      <c r="N19" s="44"/>
    </row>
    <row r="20" spans="1:14" ht="35.1" customHeight="1" x14ac:dyDescent="0.25">
      <c r="A20" s="1"/>
      <c r="B20" s="93" t="s">
        <v>34</v>
      </c>
      <c r="C20" s="94"/>
      <c r="D20" s="94"/>
      <c r="E20" s="94"/>
      <c r="F20" s="94"/>
      <c r="G20" s="94"/>
      <c r="H20" s="94"/>
      <c r="I20" s="94"/>
      <c r="J20" s="94"/>
      <c r="K20" s="94"/>
      <c r="L20" s="95"/>
      <c r="M20" s="2"/>
    </row>
    <row r="21" spans="1:14" ht="42.75" customHeight="1" x14ac:dyDescent="0.25">
      <c r="A21" s="1"/>
      <c r="B21" s="16" t="s">
        <v>35</v>
      </c>
      <c r="C21" s="47" t="s">
        <v>19</v>
      </c>
      <c r="D21" s="16" t="s">
        <v>214</v>
      </c>
      <c r="E21" s="16" t="s">
        <v>26</v>
      </c>
      <c r="F21" s="9">
        <v>75000</v>
      </c>
      <c r="G21" s="9">
        <f>IF(F21&gt;=35000,(F21*0.0287),(0))</f>
        <v>2152.5</v>
      </c>
      <c r="H21" s="6">
        <v>5674.42</v>
      </c>
      <c r="I21" s="7">
        <f>+F21*0.0304</f>
        <v>2280</v>
      </c>
      <c r="J21" s="7">
        <v>3609.76</v>
      </c>
      <c r="K21" s="10">
        <v>13716.68</v>
      </c>
      <c r="L21" s="11">
        <f>F21-K21</f>
        <v>61283.32</v>
      </c>
      <c r="M21" s="2"/>
    </row>
    <row r="22" spans="1:14" ht="42.75" customHeight="1" thickBot="1" x14ac:dyDescent="0.3">
      <c r="A22" s="1"/>
      <c r="B22" s="4" t="s">
        <v>239</v>
      </c>
      <c r="C22" s="5" t="s">
        <v>19</v>
      </c>
      <c r="D22" s="4" t="s">
        <v>240</v>
      </c>
      <c r="E22" s="4" t="s">
        <v>26</v>
      </c>
      <c r="F22" s="6">
        <v>50000</v>
      </c>
      <c r="G22" s="9">
        <f>IF(F22&gt;=35000,(F22*0.0287),(0))</f>
        <v>1435</v>
      </c>
      <c r="H22" s="6">
        <v>1854</v>
      </c>
      <c r="I22" s="7">
        <v>1520</v>
      </c>
      <c r="J22" s="7">
        <v>3819.29</v>
      </c>
      <c r="K22" s="10">
        <v>8628.2900000000009</v>
      </c>
      <c r="L22" s="11">
        <f>F22-K22</f>
        <v>41371.71</v>
      </c>
      <c r="M22" s="2"/>
    </row>
    <row r="23" spans="1:14" ht="35.1" customHeight="1" thickBot="1" x14ac:dyDescent="0.3">
      <c r="A23" s="1"/>
      <c r="B23" s="91"/>
      <c r="C23" s="92"/>
      <c r="D23" s="92"/>
      <c r="E23" s="92"/>
      <c r="F23" s="46">
        <f t="shared" ref="F23:L23" si="4">SUM(F21:F22)</f>
        <v>125000</v>
      </c>
      <c r="G23" s="20">
        <f t="shared" si="4"/>
        <v>3587.5</v>
      </c>
      <c r="H23" s="36">
        <f t="shared" si="4"/>
        <v>7528.42</v>
      </c>
      <c r="I23" s="37">
        <f t="shared" si="4"/>
        <v>3800</v>
      </c>
      <c r="J23" s="37">
        <f t="shared" si="4"/>
        <v>7429.05</v>
      </c>
      <c r="K23" s="22">
        <f t="shared" si="4"/>
        <v>22344.97</v>
      </c>
      <c r="L23" s="23">
        <f t="shared" si="4"/>
        <v>102655.03</v>
      </c>
      <c r="M23" s="2"/>
    </row>
    <row r="24" spans="1:14" ht="35.1" customHeight="1" x14ac:dyDescent="0.25">
      <c r="A24" s="1"/>
      <c r="B24" s="55" t="s">
        <v>1</v>
      </c>
      <c r="C24" s="56"/>
      <c r="D24" s="56"/>
      <c r="E24" s="56"/>
      <c r="F24" s="94"/>
      <c r="G24" s="94"/>
      <c r="H24" s="94"/>
      <c r="I24" s="94"/>
      <c r="J24" s="94"/>
      <c r="K24" s="94"/>
      <c r="L24" s="95"/>
      <c r="M24" s="2"/>
    </row>
    <row r="25" spans="1:14" ht="61.5" customHeight="1" x14ac:dyDescent="0.25">
      <c r="A25" s="1"/>
      <c r="B25" s="4" t="s">
        <v>36</v>
      </c>
      <c r="C25" s="5" t="s">
        <v>19</v>
      </c>
      <c r="D25" s="4" t="s">
        <v>37</v>
      </c>
      <c r="E25" s="4" t="s">
        <v>24</v>
      </c>
      <c r="F25" s="6">
        <v>130000</v>
      </c>
      <c r="G25" s="6">
        <f>IF(F25&gt;=35000,(F25*0.0287),(0))</f>
        <v>3731</v>
      </c>
      <c r="H25" s="6">
        <v>18765.27</v>
      </c>
      <c r="I25" s="7">
        <v>3952</v>
      </c>
      <c r="J25" s="7">
        <v>33066.81</v>
      </c>
      <c r="K25" s="7">
        <f t="shared" ref="K25:K29" si="5">SUM(G25:J25)</f>
        <v>59515.08</v>
      </c>
      <c r="L25" s="11">
        <f t="shared" ref="L25:L29" si="6">F25-K25</f>
        <v>70484.92</v>
      </c>
      <c r="M25" s="2"/>
    </row>
    <row r="26" spans="1:14" ht="35.1" customHeight="1" x14ac:dyDescent="0.25">
      <c r="A26" s="1"/>
      <c r="B26" s="4" t="s">
        <v>38</v>
      </c>
      <c r="C26" s="5" t="s">
        <v>19</v>
      </c>
      <c r="D26" s="4" t="s">
        <v>211</v>
      </c>
      <c r="E26" s="4" t="s">
        <v>24</v>
      </c>
      <c r="F26" s="6">
        <v>47000</v>
      </c>
      <c r="G26" s="6">
        <f>IF(F26&gt;=35000,(F26*0.0287),(0))</f>
        <v>1348.9</v>
      </c>
      <c r="H26" s="6">
        <v>192.49</v>
      </c>
      <c r="I26" s="7">
        <v>1428.8</v>
      </c>
      <c r="J26" s="7">
        <v>20085.11</v>
      </c>
      <c r="K26" s="7">
        <v>24055.3</v>
      </c>
      <c r="L26" s="11">
        <f t="shared" si="6"/>
        <v>22944.7</v>
      </c>
      <c r="M26" s="2"/>
    </row>
    <row r="27" spans="1:14" ht="35.1" customHeight="1" x14ac:dyDescent="0.25">
      <c r="A27" s="1"/>
      <c r="B27" s="4" t="s">
        <v>39</v>
      </c>
      <c r="C27" s="5" t="s">
        <v>19</v>
      </c>
      <c r="D27" s="4" t="s">
        <v>32</v>
      </c>
      <c r="E27" s="4" t="s">
        <v>24</v>
      </c>
      <c r="F27" s="6">
        <v>40000</v>
      </c>
      <c r="G27" s="6">
        <f>IF(F27&gt;=35000,(F27*0.0287),(0))</f>
        <v>1148</v>
      </c>
      <c r="H27" s="6">
        <v>442.65</v>
      </c>
      <c r="I27" s="7">
        <f>+F27*0.0304</f>
        <v>1216</v>
      </c>
      <c r="J27" s="7">
        <v>7936.85</v>
      </c>
      <c r="K27" s="7">
        <f t="shared" si="5"/>
        <v>10743.5</v>
      </c>
      <c r="L27" s="11">
        <f t="shared" si="6"/>
        <v>29256.5</v>
      </c>
      <c r="M27" s="2"/>
    </row>
    <row r="28" spans="1:14" ht="44.25" customHeight="1" x14ac:dyDescent="0.25">
      <c r="A28" s="1"/>
      <c r="B28" s="4" t="s">
        <v>41</v>
      </c>
      <c r="C28" s="5" t="s">
        <v>19</v>
      </c>
      <c r="D28" s="4" t="s">
        <v>215</v>
      </c>
      <c r="E28" s="4" t="s">
        <v>24</v>
      </c>
      <c r="F28" s="9">
        <v>30000</v>
      </c>
      <c r="G28" s="9">
        <v>861</v>
      </c>
      <c r="H28" s="9">
        <v>0</v>
      </c>
      <c r="I28" s="10">
        <f>+F28*0.0304</f>
        <v>912</v>
      </c>
      <c r="J28" s="10">
        <v>1225</v>
      </c>
      <c r="K28" s="10">
        <f t="shared" si="5"/>
        <v>2998</v>
      </c>
      <c r="L28" s="11">
        <f t="shared" si="6"/>
        <v>27002</v>
      </c>
      <c r="M28" s="2"/>
    </row>
    <row r="29" spans="1:14" ht="44.25" customHeight="1" thickBot="1" x14ac:dyDescent="0.3">
      <c r="A29" s="1"/>
      <c r="B29" s="4" t="s">
        <v>226</v>
      </c>
      <c r="C29" s="5" t="s">
        <v>19</v>
      </c>
      <c r="D29" s="4" t="s">
        <v>32</v>
      </c>
      <c r="E29" s="4" t="s">
        <v>24</v>
      </c>
      <c r="F29" s="9">
        <v>33000</v>
      </c>
      <c r="G29" s="9">
        <v>947.1</v>
      </c>
      <c r="H29" s="9">
        <v>0</v>
      </c>
      <c r="I29" s="10">
        <f>+F29*0.0304</f>
        <v>1003.2</v>
      </c>
      <c r="J29" s="10">
        <v>7718.67</v>
      </c>
      <c r="K29" s="10">
        <f t="shared" si="5"/>
        <v>9668.9700000000012</v>
      </c>
      <c r="L29" s="11">
        <f t="shared" si="6"/>
        <v>23331.03</v>
      </c>
      <c r="M29" s="2"/>
    </row>
    <row r="30" spans="1:14" ht="35.1" customHeight="1" thickBot="1" x14ac:dyDescent="0.3">
      <c r="A30" s="1"/>
      <c r="B30" s="96"/>
      <c r="C30" s="97"/>
      <c r="D30" s="97"/>
      <c r="E30" s="97"/>
      <c r="F30" s="19">
        <f t="shared" ref="F30:L30" si="7">SUM(F25:F29)</f>
        <v>280000</v>
      </c>
      <c r="G30" s="20">
        <f t="shared" si="7"/>
        <v>8036</v>
      </c>
      <c r="H30" s="20">
        <f t="shared" si="7"/>
        <v>19400.410000000003</v>
      </c>
      <c r="I30" s="21">
        <f t="shared" si="7"/>
        <v>8512</v>
      </c>
      <c r="J30" s="21">
        <f t="shared" si="7"/>
        <v>70032.44</v>
      </c>
      <c r="K30" s="22">
        <f t="shared" si="7"/>
        <v>106980.85</v>
      </c>
      <c r="L30" s="23">
        <f t="shared" si="7"/>
        <v>173019.15</v>
      </c>
      <c r="M30" s="2"/>
    </row>
    <row r="31" spans="1:14" ht="35.1" customHeight="1" x14ac:dyDescent="0.25">
      <c r="A31" s="1"/>
      <c r="B31" s="55" t="s">
        <v>248</v>
      </c>
      <c r="C31" s="56"/>
      <c r="D31" s="56"/>
      <c r="E31" s="56"/>
      <c r="F31" s="94"/>
      <c r="G31" s="94"/>
      <c r="H31" s="94"/>
      <c r="I31" s="94"/>
      <c r="J31" s="94"/>
      <c r="K31" s="94"/>
      <c r="L31" s="95"/>
      <c r="M31" s="2"/>
    </row>
    <row r="32" spans="1:14" ht="35.1" customHeight="1" thickBot="1" x14ac:dyDescent="0.3">
      <c r="A32" s="1"/>
      <c r="B32" s="4" t="s">
        <v>40</v>
      </c>
      <c r="C32" s="5" t="s">
        <v>19</v>
      </c>
      <c r="D32" s="4" t="s">
        <v>32</v>
      </c>
      <c r="E32" s="4" t="s">
        <v>24</v>
      </c>
      <c r="F32" s="6">
        <v>40000</v>
      </c>
      <c r="G32" s="6">
        <f>IF(F32&gt;=35000,(F32*0.0287),(0))</f>
        <v>1148</v>
      </c>
      <c r="H32" s="6">
        <v>442.65</v>
      </c>
      <c r="I32" s="7">
        <f>+F32*0.0304</f>
        <v>1216</v>
      </c>
      <c r="J32" s="7">
        <v>2325</v>
      </c>
      <c r="K32" s="7">
        <f>SUM(G32:J32)</f>
        <v>5131.6499999999996</v>
      </c>
      <c r="L32" s="11">
        <f>F32-K32</f>
        <v>34868.35</v>
      </c>
      <c r="M32" s="2"/>
    </row>
    <row r="33" spans="1:13" ht="35.1" customHeight="1" thickBot="1" x14ac:dyDescent="0.3">
      <c r="A33" s="1"/>
      <c r="B33" s="96"/>
      <c r="C33" s="97"/>
      <c r="D33" s="97"/>
      <c r="E33" s="102"/>
      <c r="F33" s="19">
        <f t="shared" ref="F33:L33" si="8">SUM(F32)</f>
        <v>40000</v>
      </c>
      <c r="G33" s="19">
        <f t="shared" si="8"/>
        <v>1148</v>
      </c>
      <c r="H33" s="19">
        <f t="shared" si="8"/>
        <v>442.65</v>
      </c>
      <c r="I33" s="19">
        <f t="shared" si="8"/>
        <v>1216</v>
      </c>
      <c r="J33" s="19">
        <f t="shared" si="8"/>
        <v>2325</v>
      </c>
      <c r="K33" s="19">
        <f t="shared" si="8"/>
        <v>5131.6499999999996</v>
      </c>
      <c r="L33" s="19">
        <f t="shared" si="8"/>
        <v>34868.35</v>
      </c>
      <c r="M33" s="2"/>
    </row>
    <row r="34" spans="1:13" ht="35.1" customHeight="1" x14ac:dyDescent="0.25">
      <c r="A34" s="1"/>
      <c r="B34" s="55" t="s">
        <v>198</v>
      </c>
      <c r="C34" s="56"/>
      <c r="D34" s="56"/>
      <c r="E34" s="56"/>
      <c r="F34" s="94"/>
      <c r="G34" s="94"/>
      <c r="H34" s="94"/>
      <c r="I34" s="94"/>
      <c r="J34" s="94"/>
      <c r="K34" s="94"/>
      <c r="L34" s="95"/>
      <c r="M34" s="2"/>
    </row>
    <row r="35" spans="1:13" ht="35.1" customHeight="1" x14ac:dyDescent="0.25">
      <c r="A35" s="1"/>
      <c r="B35" s="4" t="s">
        <v>42</v>
      </c>
      <c r="C35" s="5" t="s">
        <v>15</v>
      </c>
      <c r="D35" s="4" t="s">
        <v>216</v>
      </c>
      <c r="E35" s="4" t="s">
        <v>24</v>
      </c>
      <c r="F35" s="9">
        <v>40000</v>
      </c>
      <c r="G35" s="9">
        <v>1148</v>
      </c>
      <c r="H35" s="9">
        <v>442.65</v>
      </c>
      <c r="I35" s="10">
        <f>+F35*0.0304</f>
        <v>1216</v>
      </c>
      <c r="J35" s="10">
        <v>4654.0600000000004</v>
      </c>
      <c r="K35" s="10">
        <f>SUM(G35:J35)</f>
        <v>7460.7100000000009</v>
      </c>
      <c r="L35" s="11">
        <f>F35-K35</f>
        <v>32539.29</v>
      </c>
      <c r="M35" s="2"/>
    </row>
    <row r="36" spans="1:13" ht="35.1" customHeight="1" thickBot="1" x14ac:dyDescent="0.3">
      <c r="A36" s="1"/>
      <c r="B36" s="12" t="s">
        <v>209</v>
      </c>
      <c r="C36" s="5" t="s">
        <v>19</v>
      </c>
      <c r="D36" s="12" t="s">
        <v>60</v>
      </c>
      <c r="E36" s="4" t="s">
        <v>24</v>
      </c>
      <c r="F36" s="6">
        <v>40000</v>
      </c>
      <c r="G36" s="6">
        <v>1148</v>
      </c>
      <c r="H36" s="6">
        <v>0</v>
      </c>
      <c r="I36" s="7">
        <v>1216</v>
      </c>
      <c r="J36" s="7">
        <v>5625</v>
      </c>
      <c r="K36" s="7">
        <f>SUM(G36:J36)</f>
        <v>7989</v>
      </c>
      <c r="L36" s="8">
        <f>F36-K36</f>
        <v>32011</v>
      </c>
      <c r="M36" s="2"/>
    </row>
    <row r="37" spans="1:13" ht="35.1" customHeight="1" thickBot="1" x14ac:dyDescent="0.3">
      <c r="A37" s="1"/>
      <c r="B37" s="96"/>
      <c r="C37" s="97"/>
      <c r="D37" s="97"/>
      <c r="E37" s="97"/>
      <c r="F37" s="19">
        <f t="shared" ref="F37:L37" si="9">SUM(F35:F36)</f>
        <v>80000</v>
      </c>
      <c r="G37" s="20">
        <f t="shared" si="9"/>
        <v>2296</v>
      </c>
      <c r="H37" s="20">
        <f t="shared" si="9"/>
        <v>442.65</v>
      </c>
      <c r="I37" s="21">
        <f t="shared" si="9"/>
        <v>2432</v>
      </c>
      <c r="J37" s="21">
        <f t="shared" si="9"/>
        <v>10279.060000000001</v>
      </c>
      <c r="K37" s="22">
        <f t="shared" si="9"/>
        <v>15449.710000000001</v>
      </c>
      <c r="L37" s="23">
        <f t="shared" si="9"/>
        <v>64550.29</v>
      </c>
      <c r="M37" s="2"/>
    </row>
    <row r="38" spans="1:13" ht="35.1" customHeight="1" x14ac:dyDescent="0.25">
      <c r="A38" s="1"/>
      <c r="B38" s="98" t="s">
        <v>44</v>
      </c>
      <c r="C38" s="99"/>
      <c r="D38" s="99"/>
      <c r="E38" s="99"/>
      <c r="F38" s="100"/>
      <c r="G38" s="100"/>
      <c r="H38" s="100"/>
      <c r="I38" s="100"/>
      <c r="J38" s="100"/>
      <c r="K38" s="100"/>
      <c r="L38" s="101"/>
      <c r="M38" s="2"/>
    </row>
    <row r="39" spans="1:13" ht="46.5" customHeight="1" x14ac:dyDescent="0.25">
      <c r="A39" s="1"/>
      <c r="B39" s="4" t="s">
        <v>45</v>
      </c>
      <c r="C39" s="5" t="s">
        <v>15</v>
      </c>
      <c r="D39" s="4" t="s">
        <v>46</v>
      </c>
      <c r="E39" s="4" t="s">
        <v>26</v>
      </c>
      <c r="F39" s="6">
        <v>140000</v>
      </c>
      <c r="G39" s="6">
        <f>IF(F39&gt;=35000,(F39*0.0287),(0))</f>
        <v>4018</v>
      </c>
      <c r="H39" s="6">
        <v>20720.68</v>
      </c>
      <c r="I39" s="7">
        <v>4256</v>
      </c>
      <c r="J39" s="7">
        <v>16715.45</v>
      </c>
      <c r="K39" s="7">
        <v>45710.13</v>
      </c>
      <c r="L39" s="11">
        <f>F39-K39</f>
        <v>94289.87</v>
      </c>
      <c r="M39" s="2"/>
    </row>
    <row r="40" spans="1:13" ht="35.1" customHeight="1" x14ac:dyDescent="0.25">
      <c r="A40" s="1"/>
      <c r="B40" s="12" t="s">
        <v>47</v>
      </c>
      <c r="C40" s="5" t="s">
        <v>15</v>
      </c>
      <c r="D40" s="12" t="s">
        <v>48</v>
      </c>
      <c r="E40" s="4" t="s">
        <v>24</v>
      </c>
      <c r="F40" s="6">
        <v>73000</v>
      </c>
      <c r="G40" s="6">
        <v>2095.1</v>
      </c>
      <c r="H40" s="6">
        <v>5933.02</v>
      </c>
      <c r="I40" s="7">
        <f>+F40*0.0304</f>
        <v>2219.1999999999998</v>
      </c>
      <c r="J40" s="7">
        <v>15146.74</v>
      </c>
      <c r="K40" s="7">
        <v>25394.06</v>
      </c>
      <c r="L40" s="11">
        <f>F40-K40</f>
        <v>47605.94</v>
      </c>
      <c r="M40" s="2"/>
    </row>
    <row r="41" spans="1:13" ht="35.1" customHeight="1" thickBot="1" x14ac:dyDescent="0.3">
      <c r="A41" s="1"/>
      <c r="B41" s="12" t="s">
        <v>49</v>
      </c>
      <c r="C41" s="5" t="s">
        <v>15</v>
      </c>
      <c r="D41" s="12" t="s">
        <v>43</v>
      </c>
      <c r="E41" s="12" t="s">
        <v>24</v>
      </c>
      <c r="F41" s="9">
        <v>40000</v>
      </c>
      <c r="G41" s="9">
        <f>IF(F41&gt;=35000,(F41*0.0287),(0))</f>
        <v>1148</v>
      </c>
      <c r="H41" s="9">
        <v>442.65</v>
      </c>
      <c r="I41" s="10">
        <f>+F41*0.0304</f>
        <v>1216</v>
      </c>
      <c r="J41" s="10">
        <v>1225</v>
      </c>
      <c r="K41" s="10">
        <f>SUM(G41:J41)</f>
        <v>4031.65</v>
      </c>
      <c r="L41" s="11">
        <f>F41-K41</f>
        <v>35968.35</v>
      </c>
      <c r="M41" s="2"/>
    </row>
    <row r="42" spans="1:13" ht="35.1" customHeight="1" thickBot="1" x14ac:dyDescent="0.3">
      <c r="A42" s="1"/>
      <c r="B42" s="96"/>
      <c r="C42" s="97"/>
      <c r="D42" s="97"/>
      <c r="E42" s="97"/>
      <c r="F42" s="19">
        <f>SUM(F39:F41)</f>
        <v>253000</v>
      </c>
      <c r="G42" s="20">
        <f t="shared" ref="G42:K42" si="10">SUM(G39:G41)</f>
        <v>7261.1</v>
      </c>
      <c r="H42" s="20">
        <f t="shared" si="10"/>
        <v>27096.350000000002</v>
      </c>
      <c r="I42" s="21">
        <f t="shared" si="10"/>
        <v>7691.2</v>
      </c>
      <c r="J42" s="21">
        <f t="shared" si="10"/>
        <v>33087.19</v>
      </c>
      <c r="K42" s="22">
        <f t="shared" si="10"/>
        <v>75135.839999999997</v>
      </c>
      <c r="L42" s="23">
        <f>SUM(L39:L41)</f>
        <v>177864.16</v>
      </c>
      <c r="M42" s="2"/>
    </row>
    <row r="43" spans="1:13" ht="35.1" customHeight="1" x14ac:dyDescent="0.25">
      <c r="A43" s="1"/>
      <c r="B43" s="55" t="s">
        <v>50</v>
      </c>
      <c r="C43" s="56"/>
      <c r="D43" s="56"/>
      <c r="E43" s="56"/>
      <c r="F43" s="94"/>
      <c r="G43" s="94"/>
      <c r="H43" s="94"/>
      <c r="I43" s="94"/>
      <c r="J43" s="94"/>
      <c r="K43" s="94"/>
      <c r="L43" s="95"/>
      <c r="M43" s="2"/>
    </row>
    <row r="44" spans="1:13" ht="35.1" customHeight="1" x14ac:dyDescent="0.25">
      <c r="A44" s="1"/>
      <c r="B44" s="12" t="s">
        <v>51</v>
      </c>
      <c r="C44" s="5" t="s">
        <v>15</v>
      </c>
      <c r="D44" s="12" t="s">
        <v>217</v>
      </c>
      <c r="E44" s="12" t="s">
        <v>26</v>
      </c>
      <c r="F44" s="6">
        <v>90000</v>
      </c>
      <c r="G44" s="6">
        <v>2583</v>
      </c>
      <c r="H44" s="6">
        <v>2736</v>
      </c>
      <c r="I44" s="7">
        <v>2736</v>
      </c>
      <c r="J44" s="7">
        <v>10016.209999999999</v>
      </c>
      <c r="K44" s="7">
        <v>24691.48</v>
      </c>
      <c r="L44" s="11">
        <f>F44-K44</f>
        <v>65308.520000000004</v>
      </c>
      <c r="M44" s="2"/>
    </row>
    <row r="45" spans="1:13" ht="35.1" customHeight="1" thickBot="1" x14ac:dyDescent="0.3">
      <c r="A45" s="1"/>
      <c r="B45" s="12" t="s">
        <v>52</v>
      </c>
      <c r="C45" s="5" t="s">
        <v>15</v>
      </c>
      <c r="D45" s="12" t="s">
        <v>218</v>
      </c>
      <c r="E45" s="4" t="s">
        <v>26</v>
      </c>
      <c r="F45" s="9">
        <v>45000</v>
      </c>
      <c r="G45" s="9">
        <f>IF(F45&gt;=35000,(F45*0.0287),(0))</f>
        <v>1291.5</v>
      </c>
      <c r="H45" s="9">
        <v>1148.33</v>
      </c>
      <c r="I45" s="10">
        <v>1368</v>
      </c>
      <c r="J45" s="10">
        <v>1225</v>
      </c>
      <c r="K45" s="10">
        <f>SUM(G45:J45)</f>
        <v>5032.83</v>
      </c>
      <c r="L45" s="11">
        <f>F45-K45</f>
        <v>39967.17</v>
      </c>
      <c r="M45" s="2"/>
    </row>
    <row r="46" spans="1:13" ht="35.1" customHeight="1" thickBot="1" x14ac:dyDescent="0.3">
      <c r="A46" s="1"/>
      <c r="B46" s="96"/>
      <c r="C46" s="97"/>
      <c r="D46" s="97"/>
      <c r="E46" s="97"/>
      <c r="F46" s="19">
        <f>SUM(F44:F45)</f>
        <v>135000</v>
      </c>
      <c r="G46" s="20">
        <f t="shared" ref="G46:K46" si="11">SUM(G44:G45)</f>
        <v>3874.5</v>
      </c>
      <c r="H46" s="20">
        <f t="shared" si="11"/>
        <v>3884.33</v>
      </c>
      <c r="I46" s="21">
        <f t="shared" si="11"/>
        <v>4104</v>
      </c>
      <c r="J46" s="21">
        <f t="shared" si="11"/>
        <v>11241.21</v>
      </c>
      <c r="K46" s="22">
        <f t="shared" si="11"/>
        <v>29724.309999999998</v>
      </c>
      <c r="L46" s="23">
        <f>SUM(L44:L45)</f>
        <v>105275.69</v>
      </c>
      <c r="M46" s="2"/>
    </row>
    <row r="47" spans="1:13" ht="35.1" customHeight="1" x14ac:dyDescent="0.25">
      <c r="A47" s="1"/>
      <c r="B47" s="55" t="s">
        <v>53</v>
      </c>
      <c r="C47" s="56"/>
      <c r="D47" s="56"/>
      <c r="E47" s="56"/>
      <c r="F47" s="94"/>
      <c r="G47" s="94"/>
      <c r="H47" s="94"/>
      <c r="I47" s="94"/>
      <c r="J47" s="94"/>
      <c r="K47" s="94"/>
      <c r="L47" s="95"/>
      <c r="M47" s="2"/>
    </row>
    <row r="48" spans="1:13" ht="46.5" customHeight="1" thickBot="1" x14ac:dyDescent="0.3">
      <c r="A48" s="1"/>
      <c r="B48" s="12" t="s">
        <v>54</v>
      </c>
      <c r="C48" s="5" t="s">
        <v>19</v>
      </c>
      <c r="D48" s="12" t="s">
        <v>55</v>
      </c>
      <c r="E48" s="12" t="s">
        <v>26</v>
      </c>
      <c r="F48" s="6">
        <v>100000</v>
      </c>
      <c r="G48" s="6">
        <v>2870</v>
      </c>
      <c r="H48" s="6">
        <v>12105.37</v>
      </c>
      <c r="I48" s="7">
        <f>+F48*0.0304</f>
        <v>3040</v>
      </c>
      <c r="J48" s="7">
        <v>2425</v>
      </c>
      <c r="K48" s="7">
        <f>SUM(G48:J48)</f>
        <v>20440.370000000003</v>
      </c>
      <c r="L48" s="11">
        <f>F48-K48</f>
        <v>79559.63</v>
      </c>
      <c r="M48" s="2"/>
    </row>
    <row r="49" spans="1:15" ht="35.1" customHeight="1" thickBot="1" x14ac:dyDescent="0.3">
      <c r="A49" s="1"/>
      <c r="B49" s="96"/>
      <c r="C49" s="97"/>
      <c r="D49" s="97"/>
      <c r="E49" s="97"/>
      <c r="F49" s="19">
        <f>SUM(F48:F48)</f>
        <v>100000</v>
      </c>
      <c r="G49" s="20">
        <f t="shared" ref="G49:K49" si="12">SUM(G48:G48)</f>
        <v>2870</v>
      </c>
      <c r="H49" s="20">
        <f t="shared" si="12"/>
        <v>12105.37</v>
      </c>
      <c r="I49" s="21">
        <f t="shared" si="12"/>
        <v>3040</v>
      </c>
      <c r="J49" s="21">
        <f t="shared" si="12"/>
        <v>2425</v>
      </c>
      <c r="K49" s="22">
        <f t="shared" si="12"/>
        <v>20440.370000000003</v>
      </c>
      <c r="L49" s="23">
        <f>SUM(L48:L48)</f>
        <v>79559.63</v>
      </c>
      <c r="M49" s="2"/>
    </row>
    <row r="50" spans="1:15" ht="35.1" customHeight="1" x14ac:dyDescent="0.25">
      <c r="A50" s="1"/>
      <c r="B50" s="55" t="s">
        <v>56</v>
      </c>
      <c r="C50" s="56"/>
      <c r="D50" s="56"/>
      <c r="E50" s="56"/>
      <c r="F50" s="94"/>
      <c r="G50" s="94"/>
      <c r="H50" s="94"/>
      <c r="I50" s="94"/>
      <c r="J50" s="94"/>
      <c r="K50" s="94"/>
      <c r="L50" s="95"/>
      <c r="M50" s="2"/>
    </row>
    <row r="51" spans="1:15" ht="35.1" customHeight="1" x14ac:dyDescent="0.25">
      <c r="A51" s="1"/>
      <c r="B51" s="4" t="s">
        <v>58</v>
      </c>
      <c r="C51" s="5" t="s">
        <v>19</v>
      </c>
      <c r="D51" s="4" t="s">
        <v>32</v>
      </c>
      <c r="E51" s="4" t="s">
        <v>24</v>
      </c>
      <c r="F51" s="6">
        <v>40000</v>
      </c>
      <c r="G51" s="6">
        <f>IF(F51&gt;=35000,(F51*0.0287),(0))</f>
        <v>1148</v>
      </c>
      <c r="H51" s="6">
        <v>442.65</v>
      </c>
      <c r="I51" s="7">
        <f>+F51*0.0304</f>
        <v>1216</v>
      </c>
      <c r="J51" s="7">
        <v>21972.400000000001</v>
      </c>
      <c r="K51" s="7">
        <f>SUM(G51:J51)</f>
        <v>24779.050000000003</v>
      </c>
      <c r="L51" s="8">
        <f>F51-K51</f>
        <v>15220.949999999997</v>
      </c>
      <c r="M51" s="2"/>
    </row>
    <row r="52" spans="1:15" ht="35.1" customHeight="1" x14ac:dyDescent="0.25">
      <c r="A52" s="1"/>
      <c r="B52" s="4" t="s">
        <v>57</v>
      </c>
      <c r="C52" s="5" t="s">
        <v>19</v>
      </c>
      <c r="D52" s="4" t="s">
        <v>210</v>
      </c>
      <c r="E52" s="4" t="s">
        <v>26</v>
      </c>
      <c r="F52" s="6">
        <v>50000</v>
      </c>
      <c r="G52" s="6">
        <f>IF(F52&gt;=35000,(F52*0.0287),(0))</f>
        <v>1435</v>
      </c>
      <c r="H52" s="6">
        <v>1854</v>
      </c>
      <c r="I52" s="7">
        <f t="shared" ref="I52" si="13">+F52*0.0304</f>
        <v>1520</v>
      </c>
      <c r="J52" s="7">
        <v>19772.87</v>
      </c>
      <c r="K52" s="7">
        <f t="shared" ref="K52" si="14">SUM(G52:J52)</f>
        <v>24581.87</v>
      </c>
      <c r="L52" s="8">
        <f t="shared" ref="L52" si="15">F52-K52</f>
        <v>25418.13</v>
      </c>
      <c r="M52" s="2"/>
    </row>
    <row r="53" spans="1:15" ht="35.1" customHeight="1" x14ac:dyDescent="0.25">
      <c r="A53" s="1"/>
      <c r="B53" s="12" t="s">
        <v>61</v>
      </c>
      <c r="C53" s="5" t="s">
        <v>15</v>
      </c>
      <c r="D53" s="12" t="s">
        <v>60</v>
      </c>
      <c r="E53" s="4" t="s">
        <v>24</v>
      </c>
      <c r="F53" s="6">
        <v>33000</v>
      </c>
      <c r="G53" s="6">
        <v>947.1</v>
      </c>
      <c r="H53" s="6">
        <v>0</v>
      </c>
      <c r="I53" s="7">
        <f>+F53*0.0304</f>
        <v>1003.2</v>
      </c>
      <c r="J53" s="7">
        <v>5399.76</v>
      </c>
      <c r="K53" s="7">
        <f t="shared" ref="K53:K57" si="16">SUM(G53:J53)</f>
        <v>7350.06</v>
      </c>
      <c r="L53" s="8">
        <f t="shared" ref="L53:L57" si="17">F53-K53</f>
        <v>25649.94</v>
      </c>
      <c r="M53" s="2"/>
    </row>
    <row r="54" spans="1:15" ht="35.1" customHeight="1" x14ac:dyDescent="0.25">
      <c r="A54" s="1"/>
      <c r="B54" s="12" t="s">
        <v>147</v>
      </c>
      <c r="C54" s="5" t="s">
        <v>19</v>
      </c>
      <c r="D54" s="12" t="s">
        <v>60</v>
      </c>
      <c r="E54" s="4" t="s">
        <v>24</v>
      </c>
      <c r="F54" s="6">
        <v>33000</v>
      </c>
      <c r="G54" s="6">
        <v>947.1</v>
      </c>
      <c r="H54" s="6">
        <v>0</v>
      </c>
      <c r="I54" s="7">
        <v>1003.2</v>
      </c>
      <c r="J54" s="7">
        <v>5803.45</v>
      </c>
      <c r="K54" s="7">
        <f t="shared" si="16"/>
        <v>7753.75</v>
      </c>
      <c r="L54" s="8">
        <f t="shared" si="17"/>
        <v>25246.25</v>
      </c>
      <c r="M54" s="2"/>
    </row>
    <row r="55" spans="1:15" ht="35.1" customHeight="1" x14ac:dyDescent="0.25">
      <c r="A55" s="1"/>
      <c r="B55" s="12" t="s">
        <v>145</v>
      </c>
      <c r="C55" s="5" t="s">
        <v>15</v>
      </c>
      <c r="D55" s="12" t="s">
        <v>60</v>
      </c>
      <c r="E55" s="4" t="s">
        <v>24</v>
      </c>
      <c r="F55" s="6">
        <v>40000</v>
      </c>
      <c r="G55" s="6">
        <v>1148</v>
      </c>
      <c r="H55" s="6">
        <v>0</v>
      </c>
      <c r="I55" s="7">
        <v>1216</v>
      </c>
      <c r="J55" s="7">
        <v>5811.96</v>
      </c>
      <c r="K55" s="7">
        <f t="shared" si="16"/>
        <v>8175.96</v>
      </c>
      <c r="L55" s="8">
        <f t="shared" si="17"/>
        <v>31824.04</v>
      </c>
      <c r="M55" s="2"/>
      <c r="O55" s="45"/>
    </row>
    <row r="56" spans="1:15" ht="35.1" customHeight="1" x14ac:dyDescent="0.25">
      <c r="A56" s="1"/>
      <c r="B56" s="12" t="s">
        <v>227</v>
      </c>
      <c r="C56" s="5" t="s">
        <v>15</v>
      </c>
      <c r="D56" s="12" t="s">
        <v>60</v>
      </c>
      <c r="E56" s="4" t="s">
        <v>24</v>
      </c>
      <c r="F56" s="6">
        <v>45000</v>
      </c>
      <c r="G56" s="6">
        <v>1148</v>
      </c>
      <c r="H56" s="6">
        <v>1148.33</v>
      </c>
      <c r="I56" s="7">
        <v>1368</v>
      </c>
      <c r="J56" s="7">
        <v>225</v>
      </c>
      <c r="K56" s="7">
        <v>4032.83</v>
      </c>
      <c r="L56" s="8">
        <f t="shared" si="17"/>
        <v>40967.17</v>
      </c>
      <c r="M56" s="2"/>
      <c r="O56" s="45"/>
    </row>
    <row r="57" spans="1:15" ht="35.1" customHeight="1" x14ac:dyDescent="0.25">
      <c r="A57" s="1"/>
      <c r="B57" s="12" t="s">
        <v>228</v>
      </c>
      <c r="C57" s="34" t="s">
        <v>19</v>
      </c>
      <c r="D57" s="12" t="s">
        <v>60</v>
      </c>
      <c r="E57" s="50" t="s">
        <v>24</v>
      </c>
      <c r="F57" s="6">
        <v>33000</v>
      </c>
      <c r="G57" s="6">
        <v>947.1</v>
      </c>
      <c r="H57" s="6">
        <v>0</v>
      </c>
      <c r="I57" s="7">
        <v>1003.2</v>
      </c>
      <c r="J57" s="7">
        <v>1325</v>
      </c>
      <c r="K57" s="7">
        <f t="shared" si="16"/>
        <v>3275.3</v>
      </c>
      <c r="L57" s="8">
        <f t="shared" si="17"/>
        <v>29724.7</v>
      </c>
      <c r="M57" s="2"/>
      <c r="O57" s="45"/>
    </row>
    <row r="58" spans="1:15" ht="35.1" customHeight="1" thickBot="1" x14ac:dyDescent="0.3">
      <c r="A58" s="1"/>
      <c r="B58" s="96"/>
      <c r="C58" s="97"/>
      <c r="D58" s="97"/>
      <c r="E58" s="97"/>
      <c r="F58" s="38">
        <f t="shared" ref="F58:L58" si="18">SUM(F51:F57)</f>
        <v>274000</v>
      </c>
      <c r="G58" s="38">
        <f t="shared" si="18"/>
        <v>7720.3</v>
      </c>
      <c r="H58" s="38">
        <f t="shared" si="18"/>
        <v>3444.98</v>
      </c>
      <c r="I58" s="38">
        <f t="shared" si="18"/>
        <v>8329.6</v>
      </c>
      <c r="J58" s="38">
        <f t="shared" si="18"/>
        <v>60310.44</v>
      </c>
      <c r="K58" s="38">
        <f t="shared" si="18"/>
        <v>79948.820000000007</v>
      </c>
      <c r="L58" s="39">
        <f t="shared" si="18"/>
        <v>194051.18</v>
      </c>
      <c r="M58" s="2"/>
      <c r="N58" s="43"/>
    </row>
    <row r="59" spans="1:15" ht="35.1" customHeight="1" x14ac:dyDescent="0.25">
      <c r="A59" s="1"/>
      <c r="B59" s="55" t="s">
        <v>62</v>
      </c>
      <c r="C59" s="56"/>
      <c r="D59" s="56"/>
      <c r="E59" s="56"/>
      <c r="F59" s="94"/>
      <c r="G59" s="94"/>
      <c r="H59" s="94"/>
      <c r="I59" s="94"/>
      <c r="J59" s="94"/>
      <c r="K59" s="94"/>
      <c r="L59" s="95"/>
      <c r="M59" s="2"/>
    </row>
    <row r="60" spans="1:15" ht="45" customHeight="1" x14ac:dyDescent="0.25">
      <c r="A60" s="1"/>
      <c r="B60" s="4" t="s">
        <v>63</v>
      </c>
      <c r="C60" s="5" t="s">
        <v>19</v>
      </c>
      <c r="D60" s="4" t="s">
        <v>64</v>
      </c>
      <c r="E60" s="4" t="s">
        <v>26</v>
      </c>
      <c r="F60" s="6">
        <v>130000</v>
      </c>
      <c r="G60" s="6">
        <f>IF(F60&gt;=35000,(F60*0.0287),(0))</f>
        <v>3731</v>
      </c>
      <c r="H60" s="6">
        <v>19162.12</v>
      </c>
      <c r="I60" s="7">
        <f t="shared" ref="I60:I66" si="19">+F60*0.0304</f>
        <v>3952</v>
      </c>
      <c r="J60" s="14">
        <v>12077.86</v>
      </c>
      <c r="K60" s="7">
        <f t="shared" ref="K60:K66" si="20">SUM(G60:J60)</f>
        <v>38922.979999999996</v>
      </c>
      <c r="L60" s="11">
        <f t="shared" ref="L60:L66" si="21">F60-K60</f>
        <v>91077.02</v>
      </c>
      <c r="M60" s="2"/>
    </row>
    <row r="61" spans="1:15" ht="50.25" customHeight="1" x14ac:dyDescent="0.25">
      <c r="A61" s="1"/>
      <c r="B61" s="4" t="s">
        <v>67</v>
      </c>
      <c r="C61" s="5" t="s">
        <v>15</v>
      </c>
      <c r="D61" s="4" t="s">
        <v>231</v>
      </c>
      <c r="E61" s="4" t="s">
        <v>24</v>
      </c>
      <c r="F61" s="6">
        <v>40000</v>
      </c>
      <c r="G61" s="6">
        <f>IF(F61&gt;=35000,(F61*0.0287),(0))</f>
        <v>1148</v>
      </c>
      <c r="H61" s="6">
        <v>442.65</v>
      </c>
      <c r="I61" s="7">
        <f>+F61*0.0304</f>
        <v>1216</v>
      </c>
      <c r="J61" s="7">
        <v>10747.5</v>
      </c>
      <c r="K61" s="7">
        <f>SUM(G61:J61)</f>
        <v>13554.15</v>
      </c>
      <c r="L61" s="11">
        <f>F61-K61</f>
        <v>26445.85</v>
      </c>
      <c r="M61" s="2"/>
    </row>
    <row r="62" spans="1:15" ht="35.1" customHeight="1" x14ac:dyDescent="0.25">
      <c r="A62" s="1"/>
      <c r="B62" s="4" t="s">
        <v>65</v>
      </c>
      <c r="C62" s="5" t="s">
        <v>19</v>
      </c>
      <c r="D62" s="4" t="s">
        <v>66</v>
      </c>
      <c r="E62" s="4" t="s">
        <v>26</v>
      </c>
      <c r="F62" s="6">
        <v>60000</v>
      </c>
      <c r="G62" s="6">
        <f>IF(F62&gt;=35000,(F62*0.0287),(0))</f>
        <v>1722</v>
      </c>
      <c r="H62" s="6">
        <v>3486.68</v>
      </c>
      <c r="I62" s="7">
        <f t="shared" si="19"/>
        <v>1824</v>
      </c>
      <c r="J62" s="7">
        <v>3645</v>
      </c>
      <c r="K62" s="7">
        <f t="shared" si="20"/>
        <v>10677.68</v>
      </c>
      <c r="L62" s="11">
        <f t="shared" si="21"/>
        <v>49322.32</v>
      </c>
      <c r="M62" s="2"/>
    </row>
    <row r="63" spans="1:15" ht="35.1" customHeight="1" x14ac:dyDescent="0.25">
      <c r="A63" s="1"/>
      <c r="B63" s="4" t="s">
        <v>69</v>
      </c>
      <c r="C63" s="5" t="s">
        <v>19</v>
      </c>
      <c r="D63" s="4" t="s">
        <v>32</v>
      </c>
      <c r="E63" s="4" t="s">
        <v>26</v>
      </c>
      <c r="F63" s="6">
        <v>35000</v>
      </c>
      <c r="G63" s="6">
        <v>1004.5</v>
      </c>
      <c r="H63" s="6">
        <v>0</v>
      </c>
      <c r="I63" s="7">
        <v>1064</v>
      </c>
      <c r="J63" s="40">
        <v>705</v>
      </c>
      <c r="K63" s="7">
        <f>SUM(G63:J63)</f>
        <v>2773.5</v>
      </c>
      <c r="L63" s="8">
        <f>F63-K63</f>
        <v>32226.5</v>
      </c>
      <c r="M63" s="2"/>
    </row>
    <row r="64" spans="1:15" ht="35.1" customHeight="1" x14ac:dyDescent="0.25">
      <c r="A64" s="1"/>
      <c r="B64" s="4" t="s">
        <v>204</v>
      </c>
      <c r="C64" s="5" t="s">
        <v>19</v>
      </c>
      <c r="D64" s="4" t="s">
        <v>205</v>
      </c>
      <c r="E64" s="4" t="s">
        <v>26</v>
      </c>
      <c r="F64" s="6">
        <v>35000</v>
      </c>
      <c r="G64" s="6">
        <v>1004.5</v>
      </c>
      <c r="H64" s="6">
        <v>0</v>
      </c>
      <c r="I64" s="7">
        <v>1064</v>
      </c>
      <c r="J64" s="7">
        <v>2812.38</v>
      </c>
      <c r="K64" s="7">
        <f t="shared" si="20"/>
        <v>4880.88</v>
      </c>
      <c r="L64" s="11">
        <f t="shared" si="21"/>
        <v>30119.119999999999</v>
      </c>
      <c r="M64" s="2"/>
    </row>
    <row r="65" spans="1:13" ht="35.1" customHeight="1" x14ac:dyDescent="0.25">
      <c r="A65" s="1"/>
      <c r="B65" s="4" t="s">
        <v>149</v>
      </c>
      <c r="C65" s="5" t="s">
        <v>15</v>
      </c>
      <c r="D65" s="4" t="s">
        <v>43</v>
      </c>
      <c r="E65" s="4" t="s">
        <v>24</v>
      </c>
      <c r="F65" s="9">
        <v>33000</v>
      </c>
      <c r="G65" s="9">
        <v>947.1</v>
      </c>
      <c r="H65" s="9">
        <v>0</v>
      </c>
      <c r="I65" s="10">
        <v>1003.2</v>
      </c>
      <c r="J65" s="15">
        <v>7140.2</v>
      </c>
      <c r="K65" s="10">
        <f>SUM(G65:J65)</f>
        <v>9090.5</v>
      </c>
      <c r="L65" s="11">
        <f>F65-K65</f>
        <v>23909.5</v>
      </c>
      <c r="M65" s="2"/>
    </row>
    <row r="66" spans="1:13" ht="35.1" customHeight="1" thickBot="1" x14ac:dyDescent="0.3">
      <c r="A66" s="1"/>
      <c r="B66" s="12" t="s">
        <v>68</v>
      </c>
      <c r="C66" s="5" t="s">
        <v>15</v>
      </c>
      <c r="D66" s="12" t="s">
        <v>60</v>
      </c>
      <c r="E66" s="12" t="s">
        <v>24</v>
      </c>
      <c r="F66" s="6">
        <v>35000</v>
      </c>
      <c r="G66" s="6">
        <f>IF(F66&gt;=35000,(F66*0.0287),(0))</f>
        <v>1004.5</v>
      </c>
      <c r="H66" s="6">
        <v>0</v>
      </c>
      <c r="I66" s="7">
        <f t="shared" si="19"/>
        <v>1064</v>
      </c>
      <c r="J66" s="7">
        <v>6225</v>
      </c>
      <c r="K66" s="7">
        <f t="shared" si="20"/>
        <v>8293.5</v>
      </c>
      <c r="L66" s="11">
        <f t="shared" si="21"/>
        <v>26706.5</v>
      </c>
      <c r="M66" s="2"/>
    </row>
    <row r="67" spans="1:13" ht="35.1" customHeight="1" thickBot="1" x14ac:dyDescent="0.3">
      <c r="A67" s="1"/>
      <c r="B67" s="91"/>
      <c r="C67" s="92"/>
      <c r="D67" s="92"/>
      <c r="E67" s="92"/>
      <c r="F67" s="19">
        <f t="shared" ref="F67:L67" si="22">SUM(F60:F66)</f>
        <v>368000</v>
      </c>
      <c r="G67" s="20">
        <f t="shared" si="22"/>
        <v>10561.6</v>
      </c>
      <c r="H67" s="20">
        <f t="shared" si="22"/>
        <v>23091.45</v>
      </c>
      <c r="I67" s="31">
        <f t="shared" si="22"/>
        <v>11187.2</v>
      </c>
      <c r="J67" s="31">
        <f t="shared" si="22"/>
        <v>43352.94</v>
      </c>
      <c r="K67" s="41">
        <f t="shared" si="22"/>
        <v>88193.19</v>
      </c>
      <c r="L67" s="23">
        <f t="shared" si="22"/>
        <v>279806.81</v>
      </c>
      <c r="M67" s="2"/>
    </row>
    <row r="68" spans="1:13" ht="35.1" customHeight="1" x14ac:dyDescent="0.25">
      <c r="A68" s="1"/>
      <c r="B68" s="55" t="s">
        <v>70</v>
      </c>
      <c r="C68" s="56"/>
      <c r="D68" s="56"/>
      <c r="E68" s="56"/>
      <c r="F68" s="94"/>
      <c r="G68" s="94"/>
      <c r="H68" s="94"/>
      <c r="I68" s="94"/>
      <c r="J68" s="94"/>
      <c r="K68" s="94"/>
      <c r="L68" s="95"/>
      <c r="M68" s="2"/>
    </row>
    <row r="69" spans="1:13" ht="42" customHeight="1" x14ac:dyDescent="0.25">
      <c r="A69" s="1"/>
      <c r="B69" s="4" t="s">
        <v>71</v>
      </c>
      <c r="C69" s="5" t="s">
        <v>19</v>
      </c>
      <c r="D69" s="4" t="s">
        <v>72</v>
      </c>
      <c r="E69" s="4" t="s">
        <v>24</v>
      </c>
      <c r="F69" s="6">
        <v>90000</v>
      </c>
      <c r="G69" s="6">
        <f>IF(F69&gt;=35000,(F69*0.0287),(0))</f>
        <v>2583</v>
      </c>
      <c r="H69" s="6">
        <v>9356.27</v>
      </c>
      <c r="I69" s="7">
        <v>2736</v>
      </c>
      <c r="J69" s="7">
        <v>24759.1</v>
      </c>
      <c r="K69" s="7">
        <f>SUM(G69:J69)</f>
        <v>39434.369999999995</v>
      </c>
      <c r="L69" s="11">
        <f>F69-K69</f>
        <v>50565.630000000005</v>
      </c>
      <c r="M69" s="2"/>
    </row>
    <row r="70" spans="1:13" ht="35.1" customHeight="1" thickBot="1" x14ac:dyDescent="0.3">
      <c r="A70" s="1"/>
      <c r="B70" s="4" t="s">
        <v>73</v>
      </c>
      <c r="C70" s="5" t="s">
        <v>15</v>
      </c>
      <c r="D70" s="4" t="s">
        <v>232</v>
      </c>
      <c r="E70" s="4" t="s">
        <v>24</v>
      </c>
      <c r="F70" s="9">
        <v>50000</v>
      </c>
      <c r="G70" s="9">
        <f>IF(F70&gt;=35000,(F70*0.0287),(0))</f>
        <v>1435</v>
      </c>
      <c r="H70" s="9">
        <v>1854</v>
      </c>
      <c r="I70" s="10">
        <f>+F70*0.0304</f>
        <v>1520</v>
      </c>
      <c r="J70" s="10">
        <v>17964.77</v>
      </c>
      <c r="K70" s="10">
        <f>SUM(G70:J70)</f>
        <v>22773.77</v>
      </c>
      <c r="L70" s="11">
        <f>F70-K70</f>
        <v>27226.23</v>
      </c>
      <c r="M70" s="2"/>
    </row>
    <row r="71" spans="1:13" ht="35.1" customHeight="1" thickBot="1" x14ac:dyDescent="0.3">
      <c r="A71" s="1"/>
      <c r="B71" s="96"/>
      <c r="C71" s="97"/>
      <c r="D71" s="97"/>
      <c r="E71" s="97"/>
      <c r="F71" s="19">
        <f>SUM(F69:F70)</f>
        <v>140000</v>
      </c>
      <c r="G71" s="20">
        <f t="shared" ref="G71:K71" si="23">SUM(G69:G70)</f>
        <v>4018</v>
      </c>
      <c r="H71" s="20">
        <f t="shared" si="23"/>
        <v>11210.27</v>
      </c>
      <c r="I71" s="21">
        <f t="shared" si="23"/>
        <v>4256</v>
      </c>
      <c r="J71" s="21">
        <f t="shared" si="23"/>
        <v>42723.869999999995</v>
      </c>
      <c r="K71" s="22">
        <f t="shared" si="23"/>
        <v>62208.14</v>
      </c>
      <c r="L71" s="23">
        <f>SUM(L69:L70)</f>
        <v>77791.86</v>
      </c>
      <c r="M71" s="2"/>
    </row>
    <row r="72" spans="1:13" ht="35.1" customHeight="1" x14ac:dyDescent="0.25">
      <c r="A72" s="1"/>
      <c r="B72" s="55" t="s">
        <v>74</v>
      </c>
      <c r="C72" s="56"/>
      <c r="D72" s="56"/>
      <c r="E72" s="56"/>
      <c r="F72" s="94"/>
      <c r="G72" s="94"/>
      <c r="H72" s="94"/>
      <c r="I72" s="94"/>
      <c r="J72" s="94"/>
      <c r="K72" s="94"/>
      <c r="L72" s="95"/>
      <c r="M72" s="2"/>
    </row>
    <row r="73" spans="1:13" ht="55.5" customHeight="1" x14ac:dyDescent="0.25">
      <c r="A73" s="1"/>
      <c r="B73" s="4" t="s">
        <v>75</v>
      </c>
      <c r="C73" s="5" t="s">
        <v>19</v>
      </c>
      <c r="D73" s="4" t="s">
        <v>76</v>
      </c>
      <c r="E73" s="4" t="s">
        <v>24</v>
      </c>
      <c r="F73" s="6">
        <v>110000</v>
      </c>
      <c r="G73" s="6">
        <v>3157</v>
      </c>
      <c r="H73" s="6">
        <v>14457.62</v>
      </c>
      <c r="I73" s="7">
        <f>+F73*0.0304</f>
        <v>3344</v>
      </c>
      <c r="J73" s="7">
        <v>23606.85</v>
      </c>
      <c r="K73" s="7">
        <f>SUM(G73:J73)</f>
        <v>44565.47</v>
      </c>
      <c r="L73" s="11">
        <f>F73-K73</f>
        <v>65434.53</v>
      </c>
      <c r="M73" s="2"/>
    </row>
    <row r="74" spans="1:13" ht="45.75" customHeight="1" x14ac:dyDescent="0.25">
      <c r="A74" s="1"/>
      <c r="B74" s="12" t="s">
        <v>77</v>
      </c>
      <c r="C74" s="5" t="s">
        <v>19</v>
      </c>
      <c r="D74" s="4" t="s">
        <v>219</v>
      </c>
      <c r="E74" s="4" t="s">
        <v>26</v>
      </c>
      <c r="F74" s="6">
        <v>40000</v>
      </c>
      <c r="G74" s="6">
        <v>1148</v>
      </c>
      <c r="H74" s="6">
        <v>204.54</v>
      </c>
      <c r="I74" s="7">
        <v>1216</v>
      </c>
      <c r="J74" s="7">
        <v>2412.38</v>
      </c>
      <c r="K74" s="7">
        <f>SUM(G74:J74)</f>
        <v>4980.92</v>
      </c>
      <c r="L74" s="11">
        <f>F74-K74</f>
        <v>35019.08</v>
      </c>
      <c r="M74" s="2"/>
    </row>
    <row r="75" spans="1:13" ht="45.75" customHeight="1" x14ac:dyDescent="0.25">
      <c r="A75" s="1"/>
      <c r="B75" s="12" t="s">
        <v>244</v>
      </c>
      <c r="C75" s="5" t="s">
        <v>19</v>
      </c>
      <c r="D75" s="4" t="s">
        <v>245</v>
      </c>
      <c r="E75" s="4" t="s">
        <v>24</v>
      </c>
      <c r="F75" s="6">
        <v>30000</v>
      </c>
      <c r="G75" s="6">
        <v>861</v>
      </c>
      <c r="H75" s="6">
        <v>0</v>
      </c>
      <c r="I75" s="7">
        <v>912</v>
      </c>
      <c r="J75" s="7">
        <v>3225</v>
      </c>
      <c r="K75" s="7">
        <v>4998</v>
      </c>
      <c r="L75" s="8">
        <f>F75-K75</f>
        <v>25002</v>
      </c>
      <c r="M75" s="2"/>
    </row>
    <row r="76" spans="1:13" ht="35.1" customHeight="1" thickBot="1" x14ac:dyDescent="0.3">
      <c r="A76" s="1"/>
      <c r="B76" s="91"/>
      <c r="C76" s="92"/>
      <c r="D76" s="92"/>
      <c r="E76" s="92"/>
      <c r="F76" s="46">
        <f t="shared" ref="F76:L76" si="24">SUM(F73:F75)</f>
        <v>180000</v>
      </c>
      <c r="G76" s="36">
        <f t="shared" si="24"/>
        <v>5166</v>
      </c>
      <c r="H76" s="36">
        <f t="shared" si="24"/>
        <v>14662.160000000002</v>
      </c>
      <c r="I76" s="37">
        <f t="shared" si="24"/>
        <v>5472</v>
      </c>
      <c r="J76" s="37">
        <f t="shared" si="24"/>
        <v>29244.23</v>
      </c>
      <c r="K76" s="38">
        <f t="shared" si="24"/>
        <v>54544.39</v>
      </c>
      <c r="L76" s="39">
        <f t="shared" si="24"/>
        <v>125455.61</v>
      </c>
      <c r="M76" s="2"/>
    </row>
    <row r="77" spans="1:13" ht="35.1" customHeight="1" x14ac:dyDescent="0.25">
      <c r="A77" s="1"/>
      <c r="B77" s="55" t="s">
        <v>79</v>
      </c>
      <c r="C77" s="56"/>
      <c r="D77" s="56"/>
      <c r="E77" s="56"/>
      <c r="F77" s="94"/>
      <c r="G77" s="94"/>
      <c r="H77" s="94"/>
      <c r="I77" s="94"/>
      <c r="J77" s="94"/>
      <c r="K77" s="94"/>
      <c r="L77" s="95"/>
      <c r="M77" s="2"/>
    </row>
    <row r="78" spans="1:13" ht="45" customHeight="1" x14ac:dyDescent="0.25">
      <c r="A78" s="1"/>
      <c r="B78" s="4" t="s">
        <v>80</v>
      </c>
      <c r="C78" s="5" t="s">
        <v>19</v>
      </c>
      <c r="D78" s="4" t="s">
        <v>81</v>
      </c>
      <c r="E78" s="4" t="s">
        <v>24</v>
      </c>
      <c r="F78" s="6">
        <v>110000</v>
      </c>
      <c r="G78" s="6">
        <v>3157</v>
      </c>
      <c r="H78" s="6">
        <v>14060.77</v>
      </c>
      <c r="I78" s="7">
        <f t="shared" ref="I78:I97" si="25">+F78*0.0304</f>
        <v>3344</v>
      </c>
      <c r="J78" s="7">
        <v>34891.25</v>
      </c>
      <c r="K78" s="7">
        <f>SUM(G78:J78)</f>
        <v>55453.020000000004</v>
      </c>
      <c r="L78" s="11">
        <f>F78-K78</f>
        <v>54546.979999999996</v>
      </c>
      <c r="M78" s="2"/>
    </row>
    <row r="79" spans="1:13" ht="35.1" customHeight="1" x14ac:dyDescent="0.25">
      <c r="A79" s="1"/>
      <c r="B79" s="4" t="s">
        <v>82</v>
      </c>
      <c r="C79" s="5" t="s">
        <v>15</v>
      </c>
      <c r="D79" s="4" t="s">
        <v>220</v>
      </c>
      <c r="E79" s="4" t="s">
        <v>83</v>
      </c>
      <c r="F79" s="6">
        <v>30000</v>
      </c>
      <c r="G79" s="6">
        <v>861</v>
      </c>
      <c r="H79" s="6">
        <v>0</v>
      </c>
      <c r="I79" s="7">
        <v>912</v>
      </c>
      <c r="J79" s="7">
        <v>3388.3</v>
      </c>
      <c r="K79" s="7">
        <f t="shared" ref="K79:K98" si="26">SUM(G79:J79)</f>
        <v>5161.3</v>
      </c>
      <c r="L79" s="11">
        <f t="shared" ref="L79:L100" si="27">F79-K79</f>
        <v>24838.7</v>
      </c>
      <c r="M79" s="2"/>
    </row>
    <row r="80" spans="1:13" ht="35.1" customHeight="1" x14ac:dyDescent="0.25">
      <c r="A80" s="1"/>
      <c r="B80" s="4" t="s">
        <v>84</v>
      </c>
      <c r="C80" s="5" t="s">
        <v>15</v>
      </c>
      <c r="D80" s="4" t="s">
        <v>96</v>
      </c>
      <c r="E80" s="4" t="s">
        <v>83</v>
      </c>
      <c r="F80" s="6">
        <v>35000</v>
      </c>
      <c r="G80" s="6">
        <v>1004.5</v>
      </c>
      <c r="H80" s="6">
        <v>0</v>
      </c>
      <c r="I80" s="7">
        <f t="shared" si="25"/>
        <v>1064</v>
      </c>
      <c r="J80" s="7">
        <v>10584.23</v>
      </c>
      <c r="K80" s="7">
        <f t="shared" si="26"/>
        <v>12652.73</v>
      </c>
      <c r="L80" s="11">
        <f t="shared" si="27"/>
        <v>22347.27</v>
      </c>
      <c r="M80" s="2"/>
    </row>
    <row r="81" spans="1:13" ht="35.1" customHeight="1" x14ac:dyDescent="0.25">
      <c r="A81" s="1"/>
      <c r="B81" s="4" t="s">
        <v>85</v>
      </c>
      <c r="C81" s="5" t="s">
        <v>15</v>
      </c>
      <c r="D81" s="4" t="s">
        <v>220</v>
      </c>
      <c r="E81" s="4" t="s">
        <v>83</v>
      </c>
      <c r="F81" s="6">
        <v>30000</v>
      </c>
      <c r="G81" s="6">
        <v>861</v>
      </c>
      <c r="H81" s="6">
        <v>0</v>
      </c>
      <c r="I81" s="7">
        <v>912</v>
      </c>
      <c r="J81" s="7">
        <v>7506.42</v>
      </c>
      <c r="K81" s="7">
        <f t="shared" ref="K81:K94" si="28">SUM(G81:J81)</f>
        <v>9279.42</v>
      </c>
      <c r="L81" s="11">
        <f t="shared" si="27"/>
        <v>20720.580000000002</v>
      </c>
      <c r="M81" s="2"/>
    </row>
    <row r="82" spans="1:13" ht="35.1" customHeight="1" x14ac:dyDescent="0.25">
      <c r="A82" s="1"/>
      <c r="B82" s="4" t="s">
        <v>88</v>
      </c>
      <c r="C82" s="5" t="s">
        <v>19</v>
      </c>
      <c r="D82" s="4" t="s">
        <v>89</v>
      </c>
      <c r="E82" s="4" t="s">
        <v>83</v>
      </c>
      <c r="F82" s="6">
        <v>26000</v>
      </c>
      <c r="G82" s="6">
        <v>746.2</v>
      </c>
      <c r="H82" s="6">
        <v>0</v>
      </c>
      <c r="I82" s="7">
        <f t="shared" ref="I82:I90" si="29">+F82*0.0304</f>
        <v>790.4</v>
      </c>
      <c r="J82" s="7">
        <v>14253.4</v>
      </c>
      <c r="K82" s="7">
        <f t="shared" si="28"/>
        <v>15790</v>
      </c>
      <c r="L82" s="11">
        <f t="shared" ref="L82:L94" si="30">F82-K82</f>
        <v>10210</v>
      </c>
      <c r="M82" s="2"/>
    </row>
    <row r="83" spans="1:13" ht="35.1" customHeight="1" x14ac:dyDescent="0.25">
      <c r="A83" s="1"/>
      <c r="B83" s="4" t="s">
        <v>90</v>
      </c>
      <c r="C83" s="5" t="s">
        <v>15</v>
      </c>
      <c r="D83" s="4" t="s">
        <v>89</v>
      </c>
      <c r="E83" s="4" t="s">
        <v>83</v>
      </c>
      <c r="F83" s="6">
        <v>25000</v>
      </c>
      <c r="G83" s="6">
        <v>717.5</v>
      </c>
      <c r="H83" s="6">
        <v>0</v>
      </c>
      <c r="I83" s="7">
        <f t="shared" si="29"/>
        <v>760</v>
      </c>
      <c r="J83" s="7">
        <v>7496.88</v>
      </c>
      <c r="K83" s="7">
        <f t="shared" si="28"/>
        <v>8974.380000000001</v>
      </c>
      <c r="L83" s="11">
        <f t="shared" si="30"/>
        <v>16025.619999999999</v>
      </c>
      <c r="M83" s="2"/>
    </row>
    <row r="84" spans="1:13" ht="35.1" customHeight="1" x14ac:dyDescent="0.25">
      <c r="A84" s="1"/>
      <c r="B84" s="12" t="s">
        <v>91</v>
      </c>
      <c r="C84" s="5" t="s">
        <v>15</v>
      </c>
      <c r="D84" s="12" t="s">
        <v>89</v>
      </c>
      <c r="E84" s="4" t="s">
        <v>83</v>
      </c>
      <c r="F84" s="6">
        <v>23000</v>
      </c>
      <c r="G84" s="6">
        <v>660.1</v>
      </c>
      <c r="H84" s="6">
        <v>0</v>
      </c>
      <c r="I84" s="7">
        <f t="shared" si="29"/>
        <v>699.2</v>
      </c>
      <c r="J84" s="7">
        <v>9883.7099999999991</v>
      </c>
      <c r="K84" s="7">
        <f t="shared" si="28"/>
        <v>11243.009999999998</v>
      </c>
      <c r="L84" s="11">
        <f t="shared" si="30"/>
        <v>11756.990000000002</v>
      </c>
      <c r="M84" s="2"/>
    </row>
    <row r="85" spans="1:13" ht="35.1" customHeight="1" x14ac:dyDescent="0.25">
      <c r="A85" s="1"/>
      <c r="B85" s="4" t="s">
        <v>92</v>
      </c>
      <c r="C85" s="5" t="s">
        <v>19</v>
      </c>
      <c r="D85" s="4" t="s">
        <v>89</v>
      </c>
      <c r="E85" s="4" t="s">
        <v>83</v>
      </c>
      <c r="F85" s="6">
        <v>25000</v>
      </c>
      <c r="G85" s="6">
        <v>717.5</v>
      </c>
      <c r="H85" s="6">
        <v>0</v>
      </c>
      <c r="I85" s="7">
        <f t="shared" si="29"/>
        <v>760</v>
      </c>
      <c r="J85" s="7">
        <v>6823.93</v>
      </c>
      <c r="K85" s="7">
        <v>8301.43</v>
      </c>
      <c r="L85" s="11">
        <f t="shared" si="30"/>
        <v>16698.57</v>
      </c>
      <c r="M85" s="2"/>
    </row>
    <row r="86" spans="1:13" ht="35.1" customHeight="1" x14ac:dyDescent="0.25">
      <c r="A86" s="1"/>
      <c r="B86" s="4" t="s">
        <v>93</v>
      </c>
      <c r="C86" s="5" t="s">
        <v>19</v>
      </c>
      <c r="D86" s="4" t="s">
        <v>89</v>
      </c>
      <c r="E86" s="4" t="s">
        <v>83</v>
      </c>
      <c r="F86" s="6">
        <v>25000</v>
      </c>
      <c r="G86" s="6">
        <v>717.5</v>
      </c>
      <c r="H86" s="6">
        <v>0</v>
      </c>
      <c r="I86" s="7">
        <f t="shared" si="29"/>
        <v>760</v>
      </c>
      <c r="J86" s="35">
        <v>3605</v>
      </c>
      <c r="K86" s="7">
        <f t="shared" si="28"/>
        <v>5082.5</v>
      </c>
      <c r="L86" s="11">
        <f t="shared" si="30"/>
        <v>19917.5</v>
      </c>
      <c r="M86" s="2"/>
    </row>
    <row r="87" spans="1:13" ht="35.1" customHeight="1" x14ac:dyDescent="0.25">
      <c r="A87" s="1"/>
      <c r="B87" s="4" t="s">
        <v>94</v>
      </c>
      <c r="C87" s="5" t="s">
        <v>19</v>
      </c>
      <c r="D87" s="4" t="s">
        <v>89</v>
      </c>
      <c r="E87" s="4" t="s">
        <v>83</v>
      </c>
      <c r="F87" s="6">
        <v>25000</v>
      </c>
      <c r="G87" s="6">
        <v>717.5</v>
      </c>
      <c r="H87" s="6">
        <v>0</v>
      </c>
      <c r="I87" s="7">
        <f t="shared" si="29"/>
        <v>760</v>
      </c>
      <c r="J87" s="7">
        <v>725</v>
      </c>
      <c r="K87" s="7">
        <f t="shared" si="28"/>
        <v>2202.5</v>
      </c>
      <c r="L87" s="11">
        <f t="shared" si="30"/>
        <v>22797.5</v>
      </c>
      <c r="M87" s="2"/>
    </row>
    <row r="88" spans="1:13" ht="35.1" customHeight="1" x14ac:dyDescent="0.25">
      <c r="A88" s="1"/>
      <c r="B88" s="4" t="s">
        <v>95</v>
      </c>
      <c r="C88" s="5" t="s">
        <v>19</v>
      </c>
      <c r="D88" s="4" t="s">
        <v>221</v>
      </c>
      <c r="E88" s="4" t="s">
        <v>26</v>
      </c>
      <c r="F88" s="6">
        <v>50000</v>
      </c>
      <c r="G88" s="6">
        <v>1435</v>
      </c>
      <c r="H88" s="6">
        <v>1854</v>
      </c>
      <c r="I88" s="7">
        <f t="shared" si="29"/>
        <v>1520</v>
      </c>
      <c r="J88" s="7">
        <v>5505</v>
      </c>
      <c r="K88" s="7">
        <f t="shared" si="28"/>
        <v>10314</v>
      </c>
      <c r="L88" s="11">
        <f t="shared" si="30"/>
        <v>39686</v>
      </c>
      <c r="M88" s="2"/>
    </row>
    <row r="89" spans="1:13" ht="44.25" customHeight="1" x14ac:dyDescent="0.25">
      <c r="A89" s="1"/>
      <c r="B89" s="4" t="s">
        <v>97</v>
      </c>
      <c r="C89" s="5" t="s">
        <v>15</v>
      </c>
      <c r="D89" s="4" t="s">
        <v>98</v>
      </c>
      <c r="E89" s="4" t="s">
        <v>26</v>
      </c>
      <c r="F89" s="6">
        <v>40000</v>
      </c>
      <c r="G89" s="6">
        <v>1148</v>
      </c>
      <c r="H89" s="6">
        <v>442.65</v>
      </c>
      <c r="I89" s="7">
        <f t="shared" si="29"/>
        <v>1216</v>
      </c>
      <c r="J89" s="7">
        <v>2997.71</v>
      </c>
      <c r="K89" s="7">
        <f t="shared" si="28"/>
        <v>5804.3600000000006</v>
      </c>
      <c r="L89" s="11">
        <f t="shared" si="30"/>
        <v>34195.64</v>
      </c>
      <c r="M89" s="2"/>
    </row>
    <row r="90" spans="1:13" ht="36.75" customHeight="1" x14ac:dyDescent="0.25">
      <c r="A90" s="1"/>
      <c r="B90" s="4" t="s">
        <v>99</v>
      </c>
      <c r="C90" s="5" t="s">
        <v>15</v>
      </c>
      <c r="D90" s="4" t="s">
        <v>100</v>
      </c>
      <c r="E90" s="4" t="s">
        <v>83</v>
      </c>
      <c r="F90" s="6">
        <v>30000</v>
      </c>
      <c r="G90" s="6">
        <v>861</v>
      </c>
      <c r="H90" s="6">
        <v>0</v>
      </c>
      <c r="I90" s="7">
        <f t="shared" si="29"/>
        <v>912</v>
      </c>
      <c r="J90" s="7">
        <v>1885</v>
      </c>
      <c r="K90" s="7">
        <v>3668</v>
      </c>
      <c r="L90" s="11">
        <f t="shared" si="30"/>
        <v>26332</v>
      </c>
      <c r="M90" s="2"/>
    </row>
    <row r="91" spans="1:13" ht="35.1" customHeight="1" x14ac:dyDescent="0.25">
      <c r="A91" s="1"/>
      <c r="B91" s="4" t="s">
        <v>101</v>
      </c>
      <c r="C91" s="5" t="s">
        <v>15</v>
      </c>
      <c r="D91" s="4" t="s">
        <v>102</v>
      </c>
      <c r="E91" s="4" t="s">
        <v>83</v>
      </c>
      <c r="F91" s="6">
        <v>26000</v>
      </c>
      <c r="G91" s="6">
        <v>746.2</v>
      </c>
      <c r="H91" s="6">
        <v>0</v>
      </c>
      <c r="I91" s="7">
        <v>790.4</v>
      </c>
      <c r="J91" s="7">
        <v>6097.92</v>
      </c>
      <c r="K91" s="7">
        <f t="shared" si="28"/>
        <v>7634.52</v>
      </c>
      <c r="L91" s="11">
        <f t="shared" si="30"/>
        <v>18365.48</v>
      </c>
      <c r="M91" s="2"/>
    </row>
    <row r="92" spans="1:13" ht="35.1" customHeight="1" x14ac:dyDescent="0.25">
      <c r="A92" s="1"/>
      <c r="B92" s="4" t="s">
        <v>103</v>
      </c>
      <c r="C92" s="5" t="s">
        <v>19</v>
      </c>
      <c r="D92" s="4" t="s">
        <v>104</v>
      </c>
      <c r="E92" s="4" t="s">
        <v>24</v>
      </c>
      <c r="F92" s="6">
        <v>40000</v>
      </c>
      <c r="G92" s="6">
        <v>1148</v>
      </c>
      <c r="H92" s="6">
        <v>442.65</v>
      </c>
      <c r="I92" s="7">
        <f>+F92*0.0304</f>
        <v>1216</v>
      </c>
      <c r="J92" s="7">
        <v>5225</v>
      </c>
      <c r="K92" s="7">
        <f t="shared" si="28"/>
        <v>8031.65</v>
      </c>
      <c r="L92" s="11">
        <f t="shared" si="30"/>
        <v>31968.35</v>
      </c>
      <c r="M92" s="2"/>
    </row>
    <row r="93" spans="1:13" ht="35.1" customHeight="1" x14ac:dyDescent="0.25">
      <c r="A93" s="1"/>
      <c r="B93" s="4" t="s">
        <v>105</v>
      </c>
      <c r="C93" s="5" t="s">
        <v>15</v>
      </c>
      <c r="D93" s="4" t="s">
        <v>106</v>
      </c>
      <c r="E93" s="4" t="s">
        <v>83</v>
      </c>
      <c r="F93" s="6">
        <v>40000</v>
      </c>
      <c r="G93" s="6">
        <v>1148</v>
      </c>
      <c r="H93" s="6">
        <v>204.54</v>
      </c>
      <c r="I93" s="7">
        <f>+F93*0.0304</f>
        <v>1216</v>
      </c>
      <c r="J93" s="7">
        <v>3812.38</v>
      </c>
      <c r="K93" s="7">
        <v>6380.92</v>
      </c>
      <c r="L93" s="11">
        <f t="shared" si="30"/>
        <v>33619.08</v>
      </c>
      <c r="M93" s="2"/>
    </row>
    <row r="94" spans="1:13" ht="48.75" customHeight="1" x14ac:dyDescent="0.25">
      <c r="A94" s="1"/>
      <c r="B94" s="4" t="s">
        <v>107</v>
      </c>
      <c r="C94" s="5" t="s">
        <v>15</v>
      </c>
      <c r="D94" s="4" t="s">
        <v>98</v>
      </c>
      <c r="E94" s="4" t="s">
        <v>83</v>
      </c>
      <c r="F94" s="6">
        <v>40000</v>
      </c>
      <c r="G94" s="6">
        <v>1148</v>
      </c>
      <c r="H94" s="6">
        <v>0</v>
      </c>
      <c r="I94" s="7">
        <v>1216</v>
      </c>
      <c r="J94" s="7">
        <v>9574.52</v>
      </c>
      <c r="K94" s="7">
        <f t="shared" si="28"/>
        <v>11938.52</v>
      </c>
      <c r="L94" s="11">
        <f t="shared" si="30"/>
        <v>28061.48</v>
      </c>
      <c r="M94" s="2"/>
    </row>
    <row r="95" spans="1:13" ht="35.1" customHeight="1" x14ac:dyDescent="0.25">
      <c r="A95" s="1"/>
      <c r="B95" s="12" t="s">
        <v>108</v>
      </c>
      <c r="C95" s="5" t="s">
        <v>15</v>
      </c>
      <c r="D95" s="12" t="s">
        <v>109</v>
      </c>
      <c r="E95" s="4" t="s">
        <v>83</v>
      </c>
      <c r="F95" s="6">
        <v>25000</v>
      </c>
      <c r="G95" s="6">
        <v>717.5</v>
      </c>
      <c r="H95" s="6">
        <v>0</v>
      </c>
      <c r="I95" s="7">
        <f>+F95*0.0304</f>
        <v>760</v>
      </c>
      <c r="J95" s="7">
        <v>8285.83</v>
      </c>
      <c r="K95" s="7">
        <f>SUM(G95:J95)</f>
        <v>9763.33</v>
      </c>
      <c r="L95" s="11">
        <f>F95-K95</f>
        <v>15236.67</v>
      </c>
      <c r="M95" s="2"/>
    </row>
    <row r="96" spans="1:13" ht="35.1" customHeight="1" x14ac:dyDescent="0.25">
      <c r="A96" s="1"/>
      <c r="B96" s="12" t="s">
        <v>110</v>
      </c>
      <c r="C96" s="5" t="s">
        <v>15</v>
      </c>
      <c r="D96" s="12" t="s">
        <v>111</v>
      </c>
      <c r="E96" s="4" t="s">
        <v>83</v>
      </c>
      <c r="F96" s="6">
        <v>30000</v>
      </c>
      <c r="G96" s="6">
        <v>861</v>
      </c>
      <c r="H96" s="6">
        <v>0</v>
      </c>
      <c r="I96" s="7">
        <f>+F96*0.0304</f>
        <v>912</v>
      </c>
      <c r="J96" s="7">
        <v>5906.04</v>
      </c>
      <c r="K96" s="7">
        <f>SUM(G96:J96)</f>
        <v>7679.04</v>
      </c>
      <c r="L96" s="11">
        <f>F96-K96</f>
        <v>22320.959999999999</v>
      </c>
      <c r="M96" s="2"/>
    </row>
    <row r="97" spans="1:13" ht="35.1" customHeight="1" x14ac:dyDescent="0.25">
      <c r="A97" s="1"/>
      <c r="B97" s="4" t="s">
        <v>87</v>
      </c>
      <c r="C97" s="5" t="s">
        <v>15</v>
      </c>
      <c r="D97" s="4" t="s">
        <v>220</v>
      </c>
      <c r="E97" s="4" t="s">
        <v>83</v>
      </c>
      <c r="F97" s="6">
        <v>27000</v>
      </c>
      <c r="G97" s="6">
        <v>774.9</v>
      </c>
      <c r="H97" s="6">
        <v>0</v>
      </c>
      <c r="I97" s="7">
        <f t="shared" si="25"/>
        <v>820.8</v>
      </c>
      <c r="J97" s="7">
        <v>4127.3599999999997</v>
      </c>
      <c r="K97" s="7">
        <v>5723.08</v>
      </c>
      <c r="L97" s="11">
        <f t="shared" si="27"/>
        <v>21276.92</v>
      </c>
      <c r="M97" s="2"/>
    </row>
    <row r="98" spans="1:13" ht="35.1" customHeight="1" x14ac:dyDescent="0.25">
      <c r="A98" s="1"/>
      <c r="B98" s="48" t="s">
        <v>112</v>
      </c>
      <c r="C98" s="47" t="s">
        <v>15</v>
      </c>
      <c r="D98" s="48" t="s">
        <v>111</v>
      </c>
      <c r="E98" s="16" t="s">
        <v>83</v>
      </c>
      <c r="F98" s="9">
        <v>25000</v>
      </c>
      <c r="G98" s="9">
        <v>717.5</v>
      </c>
      <c r="H98" s="6">
        <v>0</v>
      </c>
      <c r="I98" s="10">
        <v>760</v>
      </c>
      <c r="J98" s="10">
        <v>1225</v>
      </c>
      <c r="K98" s="10">
        <f t="shared" si="26"/>
        <v>2702.5</v>
      </c>
      <c r="L98" s="11">
        <f t="shared" si="27"/>
        <v>22297.5</v>
      </c>
      <c r="M98" s="2"/>
    </row>
    <row r="99" spans="1:13" ht="35.1" customHeight="1" x14ac:dyDescent="0.25">
      <c r="A99" s="1"/>
      <c r="B99" s="12" t="s">
        <v>208</v>
      </c>
      <c r="C99" s="5" t="s">
        <v>15</v>
      </c>
      <c r="D99" s="12" t="s">
        <v>109</v>
      </c>
      <c r="E99" s="4" t="s">
        <v>83</v>
      </c>
      <c r="F99" s="9">
        <v>30000</v>
      </c>
      <c r="G99" s="9">
        <v>861</v>
      </c>
      <c r="H99" s="6">
        <v>0</v>
      </c>
      <c r="I99" s="10">
        <v>912</v>
      </c>
      <c r="J99" s="10">
        <v>2713.67</v>
      </c>
      <c r="K99" s="10">
        <f>SUM(G99:J99)</f>
        <v>4486.67</v>
      </c>
      <c r="L99" s="11">
        <f t="shared" si="27"/>
        <v>25513.33</v>
      </c>
      <c r="M99" s="2"/>
    </row>
    <row r="100" spans="1:13" ht="35.1" customHeight="1" x14ac:dyDescent="0.25">
      <c r="A100" s="1"/>
      <c r="B100" s="12" t="s">
        <v>229</v>
      </c>
      <c r="C100" s="5" t="s">
        <v>15</v>
      </c>
      <c r="D100" s="12" t="s">
        <v>230</v>
      </c>
      <c r="E100" s="4" t="s">
        <v>83</v>
      </c>
      <c r="F100" s="53">
        <v>25000</v>
      </c>
      <c r="G100" s="54">
        <v>717.5</v>
      </c>
      <c r="H100" s="6">
        <v>0</v>
      </c>
      <c r="I100" s="35">
        <v>760</v>
      </c>
      <c r="J100" s="35">
        <v>225</v>
      </c>
      <c r="K100" s="51">
        <f>SUM(G100:J100)</f>
        <v>1702.5</v>
      </c>
      <c r="L100" s="52">
        <f t="shared" si="27"/>
        <v>23297.5</v>
      </c>
      <c r="M100" s="2"/>
    </row>
    <row r="101" spans="1:13" ht="35.1" customHeight="1" x14ac:dyDescent="0.25">
      <c r="A101" s="1"/>
      <c r="B101" s="48" t="s">
        <v>242</v>
      </c>
      <c r="C101" s="47" t="s">
        <v>15</v>
      </c>
      <c r="D101" s="48" t="s">
        <v>109</v>
      </c>
      <c r="E101" s="16" t="s">
        <v>83</v>
      </c>
      <c r="F101" s="53">
        <v>20000</v>
      </c>
      <c r="G101" s="54">
        <v>574</v>
      </c>
      <c r="H101" s="9">
        <v>0</v>
      </c>
      <c r="I101" s="35">
        <v>608</v>
      </c>
      <c r="J101" s="35">
        <v>2505</v>
      </c>
      <c r="K101" s="51">
        <f>SUM(G101:J101)</f>
        <v>3687</v>
      </c>
      <c r="L101" s="52">
        <f t="shared" ref="L101:L102" si="31">F101-K101</f>
        <v>16313</v>
      </c>
      <c r="M101" s="2"/>
    </row>
    <row r="102" spans="1:13" ht="35.1" customHeight="1" x14ac:dyDescent="0.25">
      <c r="A102" s="1"/>
      <c r="B102" s="12" t="s">
        <v>246</v>
      </c>
      <c r="C102" s="5" t="s">
        <v>15</v>
      </c>
      <c r="D102" s="12" t="s">
        <v>247</v>
      </c>
      <c r="E102" s="4" t="s">
        <v>83</v>
      </c>
      <c r="F102" s="6">
        <v>23000</v>
      </c>
      <c r="G102" s="6">
        <v>660.1</v>
      </c>
      <c r="H102" s="6">
        <v>0</v>
      </c>
      <c r="I102" s="7">
        <v>699.2</v>
      </c>
      <c r="J102" s="7">
        <v>925</v>
      </c>
      <c r="K102" s="7">
        <f>SUM(G102:J102)</f>
        <v>2284.3000000000002</v>
      </c>
      <c r="L102" s="8">
        <f t="shared" si="31"/>
        <v>20715.7</v>
      </c>
      <c r="M102" s="2"/>
    </row>
    <row r="103" spans="1:13" ht="35.1" customHeight="1" x14ac:dyDescent="0.25">
      <c r="A103" s="1"/>
      <c r="B103" s="12" t="s">
        <v>249</v>
      </c>
      <c r="C103" s="5" t="s">
        <v>19</v>
      </c>
      <c r="D103" s="12" t="s">
        <v>89</v>
      </c>
      <c r="E103" s="4" t="s">
        <v>83</v>
      </c>
      <c r="F103" s="6">
        <v>23000</v>
      </c>
      <c r="G103" s="6">
        <v>660.1</v>
      </c>
      <c r="H103" s="6">
        <v>0</v>
      </c>
      <c r="I103" s="7">
        <v>699.2</v>
      </c>
      <c r="J103" s="7">
        <v>1025</v>
      </c>
      <c r="K103" s="7">
        <f>SUM(G103:J103)</f>
        <v>2384.3000000000002</v>
      </c>
      <c r="L103" s="8">
        <f t="shared" ref="L103" si="32">F103-K103</f>
        <v>20615.7</v>
      </c>
      <c r="M103" s="2"/>
    </row>
    <row r="104" spans="1:13" ht="35.1" customHeight="1" thickBot="1" x14ac:dyDescent="0.3">
      <c r="A104" s="1"/>
      <c r="B104" s="91"/>
      <c r="C104" s="92"/>
      <c r="D104" s="92"/>
      <c r="E104" s="92"/>
      <c r="F104" s="46">
        <f t="shared" ref="F104:L104" si="33">SUM(F78:F103)</f>
        <v>848000</v>
      </c>
      <c r="G104" s="36">
        <f t="shared" si="33"/>
        <v>24337.599999999999</v>
      </c>
      <c r="H104" s="36">
        <f t="shared" si="33"/>
        <v>17004.61</v>
      </c>
      <c r="I104" s="37">
        <f t="shared" si="33"/>
        <v>25779.200000000001</v>
      </c>
      <c r="J104" s="37">
        <f t="shared" si="33"/>
        <v>161193.54999999999</v>
      </c>
      <c r="K104" s="38">
        <f t="shared" si="33"/>
        <v>228324.97999999998</v>
      </c>
      <c r="L104" s="39">
        <f t="shared" si="33"/>
        <v>619675.01999999979</v>
      </c>
      <c r="M104" s="2"/>
    </row>
    <row r="105" spans="1:13" ht="35.1" customHeight="1" x14ac:dyDescent="0.25">
      <c r="A105" s="1"/>
      <c r="B105" s="55" t="s">
        <v>113</v>
      </c>
      <c r="C105" s="56"/>
      <c r="D105" s="56"/>
      <c r="E105" s="56"/>
      <c r="F105" s="94"/>
      <c r="G105" s="94"/>
      <c r="H105" s="94"/>
      <c r="I105" s="94"/>
      <c r="J105" s="94"/>
      <c r="K105" s="94"/>
      <c r="L105" s="95"/>
      <c r="M105" s="2"/>
    </row>
    <row r="106" spans="1:13" ht="38.25" customHeight="1" x14ac:dyDescent="0.25">
      <c r="A106" s="1"/>
      <c r="B106" s="4" t="s">
        <v>184</v>
      </c>
      <c r="C106" s="5" t="s">
        <v>15</v>
      </c>
      <c r="D106" s="4" t="s">
        <v>223</v>
      </c>
      <c r="E106" s="4" t="s">
        <v>26</v>
      </c>
      <c r="F106" s="6">
        <v>90000</v>
      </c>
      <c r="G106" s="6">
        <v>2583</v>
      </c>
      <c r="H106" s="6">
        <v>9356.27</v>
      </c>
      <c r="I106" s="7">
        <f>+F106*0.0304</f>
        <v>2736</v>
      </c>
      <c r="J106" s="7">
        <v>33699.230000000003</v>
      </c>
      <c r="K106" s="7">
        <f>SUM(G106:J106)</f>
        <v>48374.5</v>
      </c>
      <c r="L106" s="8">
        <f>F106-K106</f>
        <v>41625.5</v>
      </c>
      <c r="M106" s="2"/>
    </row>
    <row r="107" spans="1:13" ht="35.1" customHeight="1" x14ac:dyDescent="0.25">
      <c r="A107" s="1"/>
      <c r="B107" s="4" t="s">
        <v>187</v>
      </c>
      <c r="C107" s="5" t="s">
        <v>15</v>
      </c>
      <c r="D107" s="4" t="s">
        <v>60</v>
      </c>
      <c r="E107" s="4" t="s">
        <v>24</v>
      </c>
      <c r="F107" s="9">
        <v>33000</v>
      </c>
      <c r="G107" s="9">
        <v>947.1</v>
      </c>
      <c r="H107" s="9">
        <v>0</v>
      </c>
      <c r="I107" s="10">
        <f>+F107*0.0304</f>
        <v>1003.2</v>
      </c>
      <c r="J107" s="10">
        <v>5484.29</v>
      </c>
      <c r="K107" s="10">
        <f>SUM(G107:J107)</f>
        <v>7434.59</v>
      </c>
      <c r="L107" s="11">
        <f>F107-K107</f>
        <v>25565.41</v>
      </c>
      <c r="M107" s="2"/>
    </row>
    <row r="108" spans="1:13" ht="35.1" customHeight="1" x14ac:dyDescent="0.25">
      <c r="A108" s="1"/>
      <c r="B108" s="4" t="s">
        <v>186</v>
      </c>
      <c r="C108" s="5" t="s">
        <v>15</v>
      </c>
      <c r="D108" s="4" t="s">
        <v>222</v>
      </c>
      <c r="E108" s="4" t="s">
        <v>24</v>
      </c>
      <c r="F108" s="6">
        <v>43000</v>
      </c>
      <c r="G108" s="6">
        <v>1234.0999999999999</v>
      </c>
      <c r="H108" s="6">
        <v>866.06</v>
      </c>
      <c r="I108" s="7">
        <f>+F108*0.0304</f>
        <v>1307.2</v>
      </c>
      <c r="J108" s="7">
        <v>4773.12</v>
      </c>
      <c r="K108" s="7">
        <v>8180.48</v>
      </c>
      <c r="L108" s="11">
        <f>F108-K108</f>
        <v>34819.520000000004</v>
      </c>
      <c r="M108" s="2"/>
    </row>
    <row r="109" spans="1:13" ht="38.25" customHeight="1" x14ac:dyDescent="0.25">
      <c r="A109" s="1"/>
      <c r="B109" s="4" t="s">
        <v>185</v>
      </c>
      <c r="C109" s="5" t="s">
        <v>19</v>
      </c>
      <c r="D109" s="4" t="s">
        <v>233</v>
      </c>
      <c r="E109" s="4" t="s">
        <v>24</v>
      </c>
      <c r="F109" s="6">
        <v>43000</v>
      </c>
      <c r="G109" s="6">
        <v>1234.0999999999999</v>
      </c>
      <c r="H109" s="6">
        <v>866.06</v>
      </c>
      <c r="I109" s="7">
        <f>+F109*0.0304</f>
        <v>1307.2</v>
      </c>
      <c r="J109" s="7">
        <v>6538.64</v>
      </c>
      <c r="K109" s="7">
        <v>9946</v>
      </c>
      <c r="L109" s="11">
        <f>F109-K109</f>
        <v>33054</v>
      </c>
      <c r="M109" s="2"/>
    </row>
    <row r="110" spans="1:13" ht="35.1" customHeight="1" thickBot="1" x14ac:dyDescent="0.3">
      <c r="A110" s="1"/>
      <c r="B110" s="4" t="s">
        <v>86</v>
      </c>
      <c r="C110" s="5" t="s">
        <v>15</v>
      </c>
      <c r="D110" s="4" t="s">
        <v>220</v>
      </c>
      <c r="E110" s="4" t="s">
        <v>83</v>
      </c>
      <c r="F110" s="6">
        <v>30000</v>
      </c>
      <c r="G110" s="6">
        <v>861</v>
      </c>
      <c r="H110" s="6">
        <v>0</v>
      </c>
      <c r="I110" s="7">
        <f>+F110*0.0304</f>
        <v>912</v>
      </c>
      <c r="J110" s="7">
        <v>9765.39</v>
      </c>
      <c r="K110" s="7">
        <v>11538.39</v>
      </c>
      <c r="L110" s="11">
        <f>F110-K110</f>
        <v>18461.61</v>
      </c>
      <c r="M110" s="2"/>
    </row>
    <row r="111" spans="1:13" ht="35.1" customHeight="1" thickBot="1" x14ac:dyDescent="0.3">
      <c r="A111" s="1"/>
      <c r="B111" s="96"/>
      <c r="C111" s="97"/>
      <c r="D111" s="97"/>
      <c r="E111" s="97"/>
      <c r="F111" s="19">
        <f t="shared" ref="F111:L111" si="34">SUM(F106:F110)</f>
        <v>239000</v>
      </c>
      <c r="G111" s="20">
        <f t="shared" si="34"/>
        <v>6859.2999999999993</v>
      </c>
      <c r="H111" s="20">
        <f t="shared" si="34"/>
        <v>11088.39</v>
      </c>
      <c r="I111" s="21">
        <f t="shared" si="34"/>
        <v>7265.5999999999995</v>
      </c>
      <c r="J111" s="21">
        <f t="shared" si="34"/>
        <v>60260.670000000006</v>
      </c>
      <c r="K111" s="22">
        <f t="shared" si="34"/>
        <v>85473.959999999992</v>
      </c>
      <c r="L111" s="23">
        <f t="shared" si="34"/>
        <v>153526.03999999998</v>
      </c>
      <c r="M111" s="2"/>
    </row>
    <row r="112" spans="1:13" ht="35.1" customHeight="1" x14ac:dyDescent="0.25">
      <c r="A112" s="1"/>
      <c r="B112" s="55" t="s">
        <v>116</v>
      </c>
      <c r="C112" s="56"/>
      <c r="D112" s="56"/>
      <c r="E112" s="56"/>
      <c r="F112" s="94"/>
      <c r="G112" s="94"/>
      <c r="H112" s="94"/>
      <c r="I112" s="94"/>
      <c r="J112" s="94"/>
      <c r="K112" s="94"/>
      <c r="L112" s="95"/>
      <c r="M112" s="2"/>
    </row>
    <row r="113" spans="1:14" ht="35.1" customHeight="1" x14ac:dyDescent="0.25">
      <c r="A113" s="1"/>
      <c r="B113" s="4" t="s">
        <v>117</v>
      </c>
      <c r="C113" s="5" t="s">
        <v>19</v>
      </c>
      <c r="D113" s="12" t="s">
        <v>224</v>
      </c>
      <c r="E113" s="4" t="s">
        <v>26</v>
      </c>
      <c r="F113" s="6">
        <v>40000</v>
      </c>
      <c r="G113" s="6">
        <f>IF(F113&gt;=35000,(F113*0.0287),(0))</f>
        <v>1148</v>
      </c>
      <c r="H113" s="6">
        <v>204.54</v>
      </c>
      <c r="I113" s="7">
        <f>+F113*0.0304</f>
        <v>1216</v>
      </c>
      <c r="J113" s="7">
        <v>11251.59</v>
      </c>
      <c r="K113" s="7">
        <v>13820.13</v>
      </c>
      <c r="L113" s="11">
        <f>F113-K113</f>
        <v>26179.870000000003</v>
      </c>
      <c r="M113" s="2"/>
    </row>
    <row r="114" spans="1:14" ht="35.1" customHeight="1" thickBot="1" x14ac:dyDescent="0.3">
      <c r="A114" s="1"/>
      <c r="B114" s="12" t="s">
        <v>118</v>
      </c>
      <c r="C114" s="5" t="s">
        <v>15</v>
      </c>
      <c r="D114" s="12" t="s">
        <v>224</v>
      </c>
      <c r="E114" s="12" t="s">
        <v>24</v>
      </c>
      <c r="F114" s="9">
        <v>40000</v>
      </c>
      <c r="G114" s="9">
        <f>IF(F114&gt;=35000,(F114*0.0287),(0))</f>
        <v>1148</v>
      </c>
      <c r="H114" s="6">
        <v>204.54</v>
      </c>
      <c r="I114" s="10">
        <f>+F114*0.0304</f>
        <v>1216</v>
      </c>
      <c r="J114" s="10">
        <v>5346.59</v>
      </c>
      <c r="K114" s="10">
        <f>SUM(G114:J114)</f>
        <v>7915.13</v>
      </c>
      <c r="L114" s="11">
        <f>F114-K114</f>
        <v>32084.87</v>
      </c>
      <c r="M114" s="2"/>
    </row>
    <row r="115" spans="1:14" ht="35.1" customHeight="1" thickBot="1" x14ac:dyDescent="0.3">
      <c r="A115" s="1"/>
      <c r="B115" s="96"/>
      <c r="C115" s="97"/>
      <c r="D115" s="97"/>
      <c r="E115" s="97"/>
      <c r="F115" s="19">
        <f>SUM(F113:F114)</f>
        <v>80000</v>
      </c>
      <c r="G115" s="20">
        <f t="shared" ref="G115:K115" si="35">SUM(G113:G114)</f>
        <v>2296</v>
      </c>
      <c r="H115" s="20">
        <f t="shared" si="35"/>
        <v>409.08</v>
      </c>
      <c r="I115" s="21">
        <f t="shared" si="35"/>
        <v>2432</v>
      </c>
      <c r="J115" s="21">
        <f t="shared" si="35"/>
        <v>16598.18</v>
      </c>
      <c r="K115" s="22">
        <f t="shared" si="35"/>
        <v>21735.26</v>
      </c>
      <c r="L115" s="23">
        <f>SUM(L113:L114)</f>
        <v>58264.740000000005</v>
      </c>
      <c r="M115" s="2"/>
      <c r="N115" s="44"/>
    </row>
    <row r="116" spans="1:14" ht="35.1" customHeight="1" x14ac:dyDescent="0.25">
      <c r="A116" s="1"/>
      <c r="B116" s="55" t="s">
        <v>119</v>
      </c>
      <c r="C116" s="56"/>
      <c r="D116" s="56"/>
      <c r="E116" s="56"/>
      <c r="F116" s="94"/>
      <c r="G116" s="94"/>
      <c r="H116" s="94"/>
      <c r="I116" s="94"/>
      <c r="J116" s="94"/>
      <c r="K116" s="94"/>
      <c r="L116" s="95"/>
      <c r="M116" s="2"/>
    </row>
    <row r="117" spans="1:14" ht="65.25" customHeight="1" x14ac:dyDescent="0.25">
      <c r="A117" s="1"/>
      <c r="B117" s="4" t="s">
        <v>120</v>
      </c>
      <c r="C117" s="5" t="s">
        <v>15</v>
      </c>
      <c r="D117" s="4" t="s">
        <v>121</v>
      </c>
      <c r="E117" s="4" t="s">
        <v>26</v>
      </c>
      <c r="F117" s="6">
        <v>150000</v>
      </c>
      <c r="G117" s="6">
        <v>4305</v>
      </c>
      <c r="H117" s="6">
        <v>23072.93</v>
      </c>
      <c r="I117" s="7">
        <v>4560</v>
      </c>
      <c r="J117" s="7">
        <v>35265.49</v>
      </c>
      <c r="K117" s="7">
        <v>67203.42</v>
      </c>
      <c r="L117" s="11">
        <f t="shared" ref="L117:L118" si="36">F117-K117</f>
        <v>82796.58</v>
      </c>
      <c r="M117" s="2"/>
    </row>
    <row r="118" spans="1:14" ht="35.1" customHeight="1" thickBot="1" x14ac:dyDescent="0.3">
      <c r="A118" s="1"/>
      <c r="B118" s="12" t="s">
        <v>127</v>
      </c>
      <c r="C118" s="5" t="s">
        <v>15</v>
      </c>
      <c r="D118" s="12" t="s">
        <v>60</v>
      </c>
      <c r="E118" s="4" t="s">
        <v>24</v>
      </c>
      <c r="F118" s="9">
        <v>30000</v>
      </c>
      <c r="G118" s="9">
        <v>861</v>
      </c>
      <c r="H118" s="9">
        <v>0</v>
      </c>
      <c r="I118" s="10">
        <f t="shared" ref="I118" si="37">+F118*0.0304</f>
        <v>912</v>
      </c>
      <c r="J118" s="10">
        <v>825</v>
      </c>
      <c r="K118" s="10">
        <f>SUM(G118:J118)</f>
        <v>2598</v>
      </c>
      <c r="L118" s="11">
        <f t="shared" si="36"/>
        <v>27402</v>
      </c>
      <c r="M118" s="2"/>
    </row>
    <row r="119" spans="1:14" ht="35.1" customHeight="1" thickBot="1" x14ac:dyDescent="0.3">
      <c r="A119" s="1"/>
      <c r="B119" s="91"/>
      <c r="C119" s="92"/>
      <c r="D119" s="92"/>
      <c r="E119" s="92"/>
      <c r="F119" s="19">
        <f t="shared" ref="F119:L119" si="38">SUM(F117:F118)</f>
        <v>180000</v>
      </c>
      <c r="G119" s="20">
        <f t="shared" si="38"/>
        <v>5166</v>
      </c>
      <c r="H119" s="20">
        <f t="shared" si="38"/>
        <v>23072.93</v>
      </c>
      <c r="I119" s="21">
        <f t="shared" si="38"/>
        <v>5472</v>
      </c>
      <c r="J119" s="21">
        <f t="shared" si="38"/>
        <v>36090.49</v>
      </c>
      <c r="K119" s="22">
        <f t="shared" si="38"/>
        <v>69801.42</v>
      </c>
      <c r="L119" s="23">
        <f t="shared" si="38"/>
        <v>110198.58</v>
      </c>
      <c r="M119" s="2"/>
      <c r="N119" s="44"/>
    </row>
    <row r="120" spans="1:14" ht="35.1" customHeight="1" x14ac:dyDescent="0.25">
      <c r="A120" s="1"/>
      <c r="B120" s="93" t="s">
        <v>128</v>
      </c>
      <c r="C120" s="94"/>
      <c r="D120" s="94"/>
      <c r="E120" s="94"/>
      <c r="F120" s="94"/>
      <c r="G120" s="94"/>
      <c r="H120" s="94"/>
      <c r="I120" s="94"/>
      <c r="J120" s="94"/>
      <c r="K120" s="94"/>
      <c r="L120" s="95"/>
      <c r="M120" s="2"/>
    </row>
    <row r="121" spans="1:14" ht="45" customHeight="1" x14ac:dyDescent="0.25">
      <c r="A121" s="1"/>
      <c r="B121" s="4" t="s">
        <v>129</v>
      </c>
      <c r="C121" s="5" t="s">
        <v>15</v>
      </c>
      <c r="D121" s="4" t="s">
        <v>130</v>
      </c>
      <c r="E121" s="4" t="s">
        <v>26</v>
      </c>
      <c r="F121" s="6">
        <v>90000</v>
      </c>
      <c r="G121" s="6">
        <v>2583</v>
      </c>
      <c r="H121" s="6">
        <v>9356.27</v>
      </c>
      <c r="I121" s="7">
        <v>2736</v>
      </c>
      <c r="J121" s="7">
        <v>27202.62</v>
      </c>
      <c r="K121" s="7">
        <f>SUM(G121:J121)</f>
        <v>41877.89</v>
      </c>
      <c r="L121" s="11">
        <f>F121-K121</f>
        <v>48122.11</v>
      </c>
      <c r="M121" s="2"/>
    </row>
    <row r="122" spans="1:14" ht="62.25" customHeight="1" x14ac:dyDescent="0.25">
      <c r="A122" s="1"/>
      <c r="B122" s="4" t="s">
        <v>131</v>
      </c>
      <c r="C122" s="5" t="s">
        <v>19</v>
      </c>
      <c r="D122" s="4" t="s">
        <v>225</v>
      </c>
      <c r="E122" s="4" t="s">
        <v>26</v>
      </c>
      <c r="F122" s="6">
        <v>55000</v>
      </c>
      <c r="G122" s="6">
        <v>1578.5</v>
      </c>
      <c r="H122" s="6">
        <v>2559.6799999999998</v>
      </c>
      <c r="I122" s="7">
        <v>1672</v>
      </c>
      <c r="J122" s="7">
        <v>17278.240000000002</v>
      </c>
      <c r="K122" s="7">
        <f>SUM(G122:J122)</f>
        <v>23088.420000000002</v>
      </c>
      <c r="L122" s="11">
        <f>F122-K122</f>
        <v>31911.579999999998</v>
      </c>
      <c r="M122" s="2"/>
    </row>
    <row r="123" spans="1:14" ht="58.5" customHeight="1" thickBot="1" x14ac:dyDescent="0.3">
      <c r="A123" s="1"/>
      <c r="B123" s="4" t="s">
        <v>200</v>
      </c>
      <c r="C123" s="5" t="s">
        <v>15</v>
      </c>
      <c r="D123" s="4" t="s">
        <v>225</v>
      </c>
      <c r="E123" s="4" t="s">
        <v>26</v>
      </c>
      <c r="F123" s="6">
        <v>50000</v>
      </c>
      <c r="G123" s="9">
        <v>1435</v>
      </c>
      <c r="H123" s="6">
        <v>1854</v>
      </c>
      <c r="I123" s="10">
        <f>+F123*0.0304</f>
        <v>1520</v>
      </c>
      <c r="J123" s="10">
        <v>9308.17</v>
      </c>
      <c r="K123" s="10">
        <v>14117.17</v>
      </c>
      <c r="L123" s="11">
        <f>F123-K123</f>
        <v>35882.83</v>
      </c>
      <c r="M123" s="2"/>
    </row>
    <row r="124" spans="1:14" ht="35.1" customHeight="1" thickBot="1" x14ac:dyDescent="0.3">
      <c r="A124" s="1"/>
      <c r="B124" s="96"/>
      <c r="C124" s="97"/>
      <c r="D124" s="97"/>
      <c r="E124" s="97"/>
      <c r="F124" s="22">
        <f t="shared" ref="F124:L124" si="39">SUM(F121:F123)</f>
        <v>195000</v>
      </c>
      <c r="G124" s="22">
        <f t="shared" si="39"/>
        <v>5596.5</v>
      </c>
      <c r="H124" s="22">
        <f t="shared" si="39"/>
        <v>13769.95</v>
      </c>
      <c r="I124" s="22">
        <f t="shared" si="39"/>
        <v>5928</v>
      </c>
      <c r="J124" s="22">
        <f t="shared" si="39"/>
        <v>53789.03</v>
      </c>
      <c r="K124" s="22">
        <f t="shared" si="39"/>
        <v>79083.48</v>
      </c>
      <c r="L124" s="23">
        <f t="shared" si="39"/>
        <v>115916.52</v>
      </c>
      <c r="M124" s="2"/>
      <c r="N124" s="44"/>
    </row>
    <row r="125" spans="1:14" ht="35.1" customHeight="1" x14ac:dyDescent="0.25">
      <c r="A125" s="1"/>
      <c r="B125" s="93" t="s">
        <v>133</v>
      </c>
      <c r="C125" s="94"/>
      <c r="D125" s="94"/>
      <c r="E125" s="94"/>
      <c r="F125" s="94"/>
      <c r="G125" s="94"/>
      <c r="H125" s="94"/>
      <c r="I125" s="94"/>
      <c r="J125" s="94"/>
      <c r="K125" s="94"/>
      <c r="L125" s="95"/>
      <c r="M125" s="2"/>
    </row>
    <row r="126" spans="1:14" ht="44.25" customHeight="1" x14ac:dyDescent="0.25">
      <c r="A126" s="1"/>
      <c r="B126" s="4" t="s">
        <v>134</v>
      </c>
      <c r="C126" s="5" t="s">
        <v>15</v>
      </c>
      <c r="D126" s="4" t="s">
        <v>135</v>
      </c>
      <c r="E126" s="4" t="s">
        <v>26</v>
      </c>
      <c r="F126" s="9">
        <v>90000</v>
      </c>
      <c r="G126" s="9">
        <v>2583</v>
      </c>
      <c r="H126" s="9">
        <v>975.12</v>
      </c>
      <c r="I126" s="10">
        <f>+F126*0.0304</f>
        <v>2736</v>
      </c>
      <c r="J126" s="10">
        <v>15642.88</v>
      </c>
      <c r="K126" s="10">
        <v>30715</v>
      </c>
      <c r="L126" s="11">
        <f>F126-K126</f>
        <v>59285</v>
      </c>
      <c r="M126" s="2"/>
    </row>
    <row r="127" spans="1:14" ht="45.75" customHeight="1" x14ac:dyDescent="0.25">
      <c r="A127" s="1"/>
      <c r="B127" s="4" t="s">
        <v>123</v>
      </c>
      <c r="C127" s="5" t="s">
        <v>19</v>
      </c>
      <c r="D127" s="4" t="s">
        <v>234</v>
      </c>
      <c r="E127" s="4" t="s">
        <v>24</v>
      </c>
      <c r="F127" s="6">
        <v>55000</v>
      </c>
      <c r="G127" s="6">
        <v>1578.5</v>
      </c>
      <c r="H127" s="6">
        <v>2321.5700000000002</v>
      </c>
      <c r="I127" s="7">
        <f>+F127*0.0304</f>
        <v>1672</v>
      </c>
      <c r="J127" s="7">
        <v>21692.26</v>
      </c>
      <c r="K127" s="7">
        <f>SUM(G127:J127)</f>
        <v>27264.329999999998</v>
      </c>
      <c r="L127" s="11">
        <f>F127-K127</f>
        <v>27735.670000000002</v>
      </c>
      <c r="M127" s="2"/>
    </row>
    <row r="128" spans="1:14" ht="47.25" customHeight="1" thickBot="1" x14ac:dyDescent="0.3">
      <c r="A128" s="1"/>
      <c r="B128" s="4" t="s">
        <v>124</v>
      </c>
      <c r="C128" s="5" t="s">
        <v>19</v>
      </c>
      <c r="D128" s="4" t="s">
        <v>234</v>
      </c>
      <c r="E128" s="4" t="s">
        <v>24</v>
      </c>
      <c r="F128" s="6">
        <v>55000</v>
      </c>
      <c r="G128" s="6">
        <f>IF(F128&gt;=35000,(F128*0.0287),(0))</f>
        <v>1578.5</v>
      </c>
      <c r="H128" s="6">
        <v>2321.5700000000002</v>
      </c>
      <c r="I128" s="7">
        <f>+F128*0.0304</f>
        <v>1672</v>
      </c>
      <c r="J128" s="7">
        <v>16270.11</v>
      </c>
      <c r="K128" s="7">
        <v>21842.18</v>
      </c>
      <c r="L128" s="11">
        <f>F128-K128</f>
        <v>33157.82</v>
      </c>
      <c r="M128" s="2"/>
    </row>
    <row r="129" spans="1:14" ht="35.1" customHeight="1" thickBot="1" x14ac:dyDescent="0.3">
      <c r="A129" s="1"/>
      <c r="B129" s="96"/>
      <c r="C129" s="97"/>
      <c r="D129" s="97"/>
      <c r="E129" s="97"/>
      <c r="F129" s="19">
        <f t="shared" ref="F129:L129" si="40">SUM(F126:F128)</f>
        <v>200000</v>
      </c>
      <c r="G129" s="20">
        <f t="shared" si="40"/>
        <v>5740</v>
      </c>
      <c r="H129" s="20">
        <f t="shared" si="40"/>
        <v>5618.26</v>
      </c>
      <c r="I129" s="21">
        <f t="shared" si="40"/>
        <v>6080</v>
      </c>
      <c r="J129" s="22">
        <f t="shared" si="40"/>
        <v>53605.25</v>
      </c>
      <c r="K129" s="22">
        <f t="shared" si="40"/>
        <v>79821.510000000009</v>
      </c>
      <c r="L129" s="23">
        <f t="shared" si="40"/>
        <v>120178.48999999999</v>
      </c>
      <c r="M129" s="2"/>
      <c r="N129" s="44"/>
    </row>
    <row r="130" spans="1:14" ht="35.1" customHeight="1" x14ac:dyDescent="0.25">
      <c r="A130" s="1"/>
      <c r="B130" s="93" t="s">
        <v>136</v>
      </c>
      <c r="C130" s="94"/>
      <c r="D130" s="94"/>
      <c r="E130" s="94"/>
      <c r="F130" s="94"/>
      <c r="G130" s="94"/>
      <c r="H130" s="94"/>
      <c r="I130" s="94"/>
      <c r="J130" s="94"/>
      <c r="K130" s="94"/>
      <c r="L130" s="95"/>
      <c r="M130" s="2"/>
    </row>
    <row r="131" spans="1:14" ht="61.5" customHeight="1" x14ac:dyDescent="0.25">
      <c r="A131" s="1"/>
      <c r="B131" s="4" t="s">
        <v>137</v>
      </c>
      <c r="C131" s="5" t="s">
        <v>15</v>
      </c>
      <c r="D131" s="4" t="s">
        <v>138</v>
      </c>
      <c r="E131" s="4" t="s">
        <v>26</v>
      </c>
      <c r="F131" s="9">
        <v>90000</v>
      </c>
      <c r="G131" s="9">
        <f>IF(F131&gt;=35000,(F131*0.0287),(0))</f>
        <v>2583</v>
      </c>
      <c r="H131" s="9">
        <v>9753.09</v>
      </c>
      <c r="I131" s="10">
        <f>+F131*0.0304</f>
        <v>2736</v>
      </c>
      <c r="J131" s="10">
        <v>1225</v>
      </c>
      <c r="K131" s="10">
        <v>16297.12</v>
      </c>
      <c r="L131" s="11">
        <f>F131-K131</f>
        <v>73702.880000000005</v>
      </c>
      <c r="M131" s="2"/>
    </row>
    <row r="132" spans="1:14" ht="48.75" customHeight="1" x14ac:dyDescent="0.25">
      <c r="A132" s="1"/>
      <c r="B132" s="12" t="s">
        <v>125</v>
      </c>
      <c r="C132" s="5" t="s">
        <v>15</v>
      </c>
      <c r="D132" s="12" t="s">
        <v>235</v>
      </c>
      <c r="E132" s="4" t="s">
        <v>26</v>
      </c>
      <c r="F132" s="6">
        <v>50000</v>
      </c>
      <c r="G132" s="6">
        <v>1435</v>
      </c>
      <c r="H132" s="6">
        <v>1854</v>
      </c>
      <c r="I132" s="7">
        <v>1520</v>
      </c>
      <c r="J132" s="7">
        <v>10225</v>
      </c>
      <c r="K132" s="7">
        <v>15034</v>
      </c>
      <c r="L132" s="11">
        <f>F132-K132</f>
        <v>34966</v>
      </c>
      <c r="M132" s="2"/>
    </row>
    <row r="133" spans="1:14" ht="48.75" customHeight="1" thickBot="1" x14ac:dyDescent="0.3">
      <c r="A133" s="1"/>
      <c r="B133" s="4" t="s">
        <v>126</v>
      </c>
      <c r="C133" s="5" t="s">
        <v>19</v>
      </c>
      <c r="D133" s="12" t="s">
        <v>235</v>
      </c>
      <c r="E133" s="4" t="s">
        <v>26</v>
      </c>
      <c r="F133" s="6">
        <v>50000</v>
      </c>
      <c r="G133" s="9">
        <v>1435</v>
      </c>
      <c r="H133" s="6">
        <v>1615.89</v>
      </c>
      <c r="I133" s="10">
        <v>1520</v>
      </c>
      <c r="J133" s="10">
        <v>2112.38</v>
      </c>
      <c r="K133" s="10">
        <v>6683.27</v>
      </c>
      <c r="L133" s="11">
        <f>F133-K133</f>
        <v>43316.729999999996</v>
      </c>
      <c r="M133" s="2"/>
    </row>
    <row r="134" spans="1:14" ht="35.1" customHeight="1" thickBot="1" x14ac:dyDescent="0.3">
      <c r="A134" s="1"/>
      <c r="B134" s="96"/>
      <c r="C134" s="97"/>
      <c r="D134" s="97"/>
      <c r="E134" s="97"/>
      <c r="F134" s="24">
        <f t="shared" ref="F134:L134" si="41">SUM(F131:F133)</f>
        <v>190000</v>
      </c>
      <c r="G134" s="25">
        <f t="shared" si="41"/>
        <v>5453</v>
      </c>
      <c r="H134" s="25">
        <f t="shared" si="41"/>
        <v>13222.98</v>
      </c>
      <c r="I134" s="21">
        <f t="shared" si="41"/>
        <v>5776</v>
      </c>
      <c r="J134" s="21">
        <f t="shared" si="41"/>
        <v>13562.380000000001</v>
      </c>
      <c r="K134" s="22">
        <f t="shared" si="41"/>
        <v>38014.39</v>
      </c>
      <c r="L134" s="23">
        <f t="shared" si="41"/>
        <v>151985.60999999999</v>
      </c>
      <c r="M134" s="2"/>
      <c r="N134" s="44"/>
    </row>
    <row r="135" spans="1:14" ht="35.1" customHeight="1" x14ac:dyDescent="0.25">
      <c r="A135" s="1"/>
      <c r="B135" s="93" t="s">
        <v>139</v>
      </c>
      <c r="C135" s="94"/>
      <c r="D135" s="94"/>
      <c r="E135" s="94"/>
      <c r="F135" s="94"/>
      <c r="G135" s="94"/>
      <c r="H135" s="94"/>
      <c r="I135" s="94"/>
      <c r="J135" s="94"/>
      <c r="K135" s="94"/>
      <c r="L135" s="95"/>
      <c r="M135" s="2"/>
    </row>
    <row r="136" spans="1:14" ht="62.25" customHeight="1" x14ac:dyDescent="0.25">
      <c r="A136" s="1"/>
      <c r="B136" s="4" t="s">
        <v>140</v>
      </c>
      <c r="C136" s="5" t="s">
        <v>15</v>
      </c>
      <c r="D136" s="4" t="s">
        <v>141</v>
      </c>
      <c r="E136" s="4" t="s">
        <v>26</v>
      </c>
      <c r="F136" s="6">
        <v>140000</v>
      </c>
      <c r="G136" s="6">
        <v>4018</v>
      </c>
      <c r="H136" s="6">
        <v>21117.52</v>
      </c>
      <c r="I136" s="7">
        <v>4256</v>
      </c>
      <c r="J136" s="7">
        <v>18117.400000000001</v>
      </c>
      <c r="K136" s="7">
        <f>SUM(G136:J136)</f>
        <v>47508.92</v>
      </c>
      <c r="L136" s="11">
        <f t="shared" ref="L136:L158" si="42">F136-K136</f>
        <v>92491.08</v>
      </c>
      <c r="M136" s="2"/>
    </row>
    <row r="137" spans="1:14" ht="45" customHeight="1" x14ac:dyDescent="0.25">
      <c r="A137" s="1"/>
      <c r="B137" s="4" t="s">
        <v>142</v>
      </c>
      <c r="C137" s="5" t="s">
        <v>15</v>
      </c>
      <c r="D137" s="4" t="s">
        <v>143</v>
      </c>
      <c r="E137" s="4" t="s">
        <v>24</v>
      </c>
      <c r="F137" s="6">
        <v>33000</v>
      </c>
      <c r="G137" s="6">
        <v>947.1</v>
      </c>
      <c r="H137" s="6">
        <v>0</v>
      </c>
      <c r="I137" s="7">
        <f t="shared" ref="I137:I158" si="43">+F137*0.0304</f>
        <v>1003.2</v>
      </c>
      <c r="J137" s="7">
        <v>15634.36</v>
      </c>
      <c r="K137" s="7">
        <f t="shared" ref="K137:K157" si="44">SUM(G137:J137)</f>
        <v>17584.66</v>
      </c>
      <c r="L137" s="11">
        <f t="shared" si="42"/>
        <v>15415.34</v>
      </c>
      <c r="M137" s="2"/>
    </row>
    <row r="138" spans="1:14" ht="45.75" customHeight="1" x14ac:dyDescent="0.25">
      <c r="A138" s="1"/>
      <c r="B138" s="4" t="s">
        <v>144</v>
      </c>
      <c r="C138" s="5" t="s">
        <v>15</v>
      </c>
      <c r="D138" s="4" t="s">
        <v>143</v>
      </c>
      <c r="E138" s="4" t="s">
        <v>24</v>
      </c>
      <c r="F138" s="6">
        <v>45000</v>
      </c>
      <c r="G138" s="6">
        <v>1291.5</v>
      </c>
      <c r="H138" s="6">
        <v>1148.33</v>
      </c>
      <c r="I138" s="7">
        <f t="shared" si="43"/>
        <v>1368</v>
      </c>
      <c r="J138" s="7">
        <v>16640.7</v>
      </c>
      <c r="K138" s="7">
        <v>20448.53</v>
      </c>
      <c r="L138" s="11">
        <f t="shared" si="42"/>
        <v>24551.47</v>
      </c>
      <c r="M138" s="2"/>
    </row>
    <row r="139" spans="1:14" ht="44.25" customHeight="1" x14ac:dyDescent="0.25">
      <c r="A139" s="1"/>
      <c r="B139" s="12" t="s">
        <v>146</v>
      </c>
      <c r="C139" s="5" t="s">
        <v>15</v>
      </c>
      <c r="D139" s="4" t="s">
        <v>143</v>
      </c>
      <c r="E139" s="12" t="s">
        <v>24</v>
      </c>
      <c r="F139" s="6">
        <v>30000</v>
      </c>
      <c r="G139" s="6">
        <v>861</v>
      </c>
      <c r="H139" s="6">
        <v>0</v>
      </c>
      <c r="I139" s="7">
        <f t="shared" si="43"/>
        <v>912</v>
      </c>
      <c r="J139" s="7">
        <v>14656.16</v>
      </c>
      <c r="K139" s="7">
        <f>SUM(G139:J139)</f>
        <v>16429.16</v>
      </c>
      <c r="L139" s="11">
        <f t="shared" si="42"/>
        <v>13570.84</v>
      </c>
      <c r="M139" s="2"/>
    </row>
    <row r="140" spans="1:14" ht="43.5" customHeight="1" x14ac:dyDescent="0.25">
      <c r="A140" s="1"/>
      <c r="B140" s="12" t="s">
        <v>148</v>
      </c>
      <c r="C140" s="5" t="s">
        <v>15</v>
      </c>
      <c r="D140" s="4" t="s">
        <v>143</v>
      </c>
      <c r="E140" s="12" t="s">
        <v>24</v>
      </c>
      <c r="F140" s="6">
        <v>33000</v>
      </c>
      <c r="G140" s="6">
        <v>947.1</v>
      </c>
      <c r="H140" s="6">
        <v>0</v>
      </c>
      <c r="I140" s="7">
        <f t="shared" si="43"/>
        <v>1003.2</v>
      </c>
      <c r="J140" s="7">
        <v>12856.08</v>
      </c>
      <c r="K140" s="7">
        <f>SUM(G140:J140)</f>
        <v>14806.380000000001</v>
      </c>
      <c r="L140" s="11">
        <f>F140-K140</f>
        <v>18193.62</v>
      </c>
      <c r="M140" s="2"/>
    </row>
    <row r="141" spans="1:14" ht="35.1" customHeight="1" x14ac:dyDescent="0.25">
      <c r="A141" s="1"/>
      <c r="B141" s="4" t="s">
        <v>150</v>
      </c>
      <c r="C141" s="5" t="s">
        <v>15</v>
      </c>
      <c r="D141" s="4" t="s">
        <v>236</v>
      </c>
      <c r="E141" s="4" t="s">
        <v>24</v>
      </c>
      <c r="F141" s="6">
        <v>45000</v>
      </c>
      <c r="G141" s="6">
        <v>1291.5</v>
      </c>
      <c r="H141" s="6">
        <v>672.11</v>
      </c>
      <c r="I141" s="7">
        <f t="shared" si="43"/>
        <v>1368</v>
      </c>
      <c r="J141" s="7">
        <v>4475.76</v>
      </c>
      <c r="K141" s="7">
        <f t="shared" si="44"/>
        <v>7807.3700000000008</v>
      </c>
      <c r="L141" s="11">
        <f t="shared" si="42"/>
        <v>37192.629999999997</v>
      </c>
      <c r="M141" s="2"/>
    </row>
    <row r="142" spans="1:14" ht="35.1" customHeight="1" x14ac:dyDescent="0.25">
      <c r="A142" s="1"/>
      <c r="B142" s="4" t="s">
        <v>151</v>
      </c>
      <c r="C142" s="5" t="s">
        <v>15</v>
      </c>
      <c r="D142" s="4" t="s">
        <v>152</v>
      </c>
      <c r="E142" s="4" t="s">
        <v>24</v>
      </c>
      <c r="F142" s="6">
        <v>33000</v>
      </c>
      <c r="G142" s="6">
        <v>947.1</v>
      </c>
      <c r="H142" s="6">
        <v>0</v>
      </c>
      <c r="I142" s="7">
        <f t="shared" si="43"/>
        <v>1003.2</v>
      </c>
      <c r="J142" s="7">
        <v>1225</v>
      </c>
      <c r="K142" s="7">
        <f t="shared" si="44"/>
        <v>3175.3</v>
      </c>
      <c r="L142" s="11">
        <f t="shared" si="42"/>
        <v>29824.7</v>
      </c>
      <c r="M142" s="2"/>
    </row>
    <row r="143" spans="1:14" ht="35.1" customHeight="1" x14ac:dyDescent="0.25">
      <c r="A143" s="1"/>
      <c r="B143" s="4" t="s">
        <v>154</v>
      </c>
      <c r="C143" s="5" t="s">
        <v>19</v>
      </c>
      <c r="D143" s="4" t="s">
        <v>152</v>
      </c>
      <c r="E143" s="4" t="s">
        <v>26</v>
      </c>
      <c r="F143" s="6">
        <v>33000</v>
      </c>
      <c r="G143" s="6">
        <v>947.1</v>
      </c>
      <c r="H143" s="6">
        <v>0</v>
      </c>
      <c r="I143" s="7">
        <f t="shared" si="43"/>
        <v>1003.2</v>
      </c>
      <c r="J143" s="7">
        <v>7496.61</v>
      </c>
      <c r="K143" s="7">
        <f t="shared" si="44"/>
        <v>9446.91</v>
      </c>
      <c r="L143" s="11">
        <f t="shared" si="42"/>
        <v>23553.09</v>
      </c>
      <c r="M143" s="2"/>
    </row>
    <row r="144" spans="1:14" ht="35.1" customHeight="1" x14ac:dyDescent="0.25">
      <c r="A144" s="1"/>
      <c r="B144" s="4" t="s">
        <v>155</v>
      </c>
      <c r="C144" s="5" t="s">
        <v>15</v>
      </c>
      <c r="D144" s="4" t="s">
        <v>152</v>
      </c>
      <c r="E144" s="4" t="s">
        <v>26</v>
      </c>
      <c r="F144" s="6">
        <v>33000</v>
      </c>
      <c r="G144" s="6">
        <v>947.1</v>
      </c>
      <c r="H144" s="6">
        <v>0</v>
      </c>
      <c r="I144" s="7">
        <f t="shared" si="43"/>
        <v>1003.2</v>
      </c>
      <c r="J144" s="7">
        <v>25</v>
      </c>
      <c r="K144" s="7">
        <f t="shared" si="44"/>
        <v>1975.3000000000002</v>
      </c>
      <c r="L144" s="11">
        <f t="shared" si="42"/>
        <v>31024.7</v>
      </c>
      <c r="M144" s="2"/>
    </row>
    <row r="145" spans="1:15" ht="35.1" customHeight="1" x14ac:dyDescent="0.25">
      <c r="A145" s="1"/>
      <c r="B145" s="4" t="s">
        <v>156</v>
      </c>
      <c r="C145" s="5" t="s">
        <v>19</v>
      </c>
      <c r="D145" s="4" t="s">
        <v>152</v>
      </c>
      <c r="E145" s="4" t="s">
        <v>26</v>
      </c>
      <c r="F145" s="6">
        <v>33000</v>
      </c>
      <c r="G145" s="6">
        <v>947.1</v>
      </c>
      <c r="H145" s="6">
        <v>0</v>
      </c>
      <c r="I145" s="7">
        <f t="shared" si="43"/>
        <v>1003.2</v>
      </c>
      <c r="J145" s="7">
        <v>5218.26</v>
      </c>
      <c r="K145" s="7">
        <f t="shared" si="44"/>
        <v>7168.56</v>
      </c>
      <c r="L145" s="11">
        <f t="shared" si="42"/>
        <v>25831.439999999999</v>
      </c>
      <c r="M145" s="2"/>
    </row>
    <row r="146" spans="1:15" ht="35.1" customHeight="1" x14ac:dyDescent="0.25">
      <c r="A146" s="1"/>
      <c r="B146" s="4" t="s">
        <v>157</v>
      </c>
      <c r="C146" s="5" t="s">
        <v>19</v>
      </c>
      <c r="D146" s="4" t="s">
        <v>152</v>
      </c>
      <c r="E146" s="4" t="s">
        <v>24</v>
      </c>
      <c r="F146" s="6">
        <v>33000</v>
      </c>
      <c r="G146" s="6">
        <v>947.1</v>
      </c>
      <c r="H146" s="6">
        <v>0</v>
      </c>
      <c r="I146" s="7">
        <f t="shared" si="43"/>
        <v>1003.2</v>
      </c>
      <c r="J146" s="7">
        <v>15497.13</v>
      </c>
      <c r="K146" s="7">
        <f t="shared" si="44"/>
        <v>17447.43</v>
      </c>
      <c r="L146" s="11">
        <f t="shared" si="42"/>
        <v>15552.57</v>
      </c>
      <c r="M146" s="2"/>
    </row>
    <row r="147" spans="1:15" ht="35.1" customHeight="1" x14ac:dyDescent="0.25">
      <c r="A147" s="1"/>
      <c r="B147" s="4" t="s">
        <v>158</v>
      </c>
      <c r="C147" s="5" t="s">
        <v>19</v>
      </c>
      <c r="D147" s="4" t="s">
        <v>152</v>
      </c>
      <c r="E147" s="4" t="s">
        <v>26</v>
      </c>
      <c r="F147" s="6">
        <v>33000</v>
      </c>
      <c r="G147" s="6">
        <v>947.1</v>
      </c>
      <c r="H147" s="6">
        <v>0</v>
      </c>
      <c r="I147" s="7">
        <f t="shared" si="43"/>
        <v>1003.2</v>
      </c>
      <c r="J147" s="7">
        <v>3185.47</v>
      </c>
      <c r="K147" s="7">
        <f t="shared" si="44"/>
        <v>5135.7700000000004</v>
      </c>
      <c r="L147" s="11">
        <f t="shared" si="42"/>
        <v>27864.23</v>
      </c>
      <c r="M147" s="2"/>
    </row>
    <row r="148" spans="1:15" ht="35.1" customHeight="1" x14ac:dyDescent="0.25">
      <c r="A148" s="1"/>
      <c r="B148" s="4" t="s">
        <v>159</v>
      </c>
      <c r="C148" s="5" t="s">
        <v>19</v>
      </c>
      <c r="D148" s="4" t="s">
        <v>152</v>
      </c>
      <c r="E148" s="4" t="s">
        <v>24</v>
      </c>
      <c r="F148" s="6">
        <v>33000</v>
      </c>
      <c r="G148" s="6">
        <v>947.1</v>
      </c>
      <c r="H148" s="6">
        <v>0</v>
      </c>
      <c r="I148" s="7">
        <f t="shared" si="43"/>
        <v>1003.2</v>
      </c>
      <c r="J148" s="7">
        <v>14143.84</v>
      </c>
      <c r="K148" s="7">
        <f t="shared" si="44"/>
        <v>16094.14</v>
      </c>
      <c r="L148" s="11">
        <f t="shared" si="42"/>
        <v>16905.86</v>
      </c>
      <c r="M148" s="2"/>
    </row>
    <row r="149" spans="1:15" ht="35.1" customHeight="1" x14ac:dyDescent="0.25">
      <c r="A149" s="1"/>
      <c r="B149" s="4" t="s">
        <v>160</v>
      </c>
      <c r="C149" s="5" t="s">
        <v>15</v>
      </c>
      <c r="D149" s="4" t="s">
        <v>152</v>
      </c>
      <c r="E149" s="4" t="s">
        <v>26</v>
      </c>
      <c r="F149" s="6">
        <v>33000</v>
      </c>
      <c r="G149" s="6">
        <v>947.1</v>
      </c>
      <c r="H149" s="6">
        <v>0</v>
      </c>
      <c r="I149" s="7">
        <f t="shared" si="43"/>
        <v>1003.2</v>
      </c>
      <c r="J149" s="7">
        <v>11784.57</v>
      </c>
      <c r="K149" s="7">
        <v>13734.87</v>
      </c>
      <c r="L149" s="11">
        <f t="shared" si="42"/>
        <v>19265.129999999997</v>
      </c>
      <c r="M149" s="2"/>
    </row>
    <row r="150" spans="1:15" ht="35.1" customHeight="1" x14ac:dyDescent="0.25">
      <c r="A150" s="1"/>
      <c r="B150" s="12" t="s">
        <v>161</v>
      </c>
      <c r="C150" s="5" t="s">
        <v>15</v>
      </c>
      <c r="D150" s="12" t="s">
        <v>152</v>
      </c>
      <c r="E150" s="4" t="s">
        <v>24</v>
      </c>
      <c r="F150" s="6">
        <v>33000</v>
      </c>
      <c r="G150" s="6">
        <v>947.1</v>
      </c>
      <c r="H150" s="6">
        <v>0</v>
      </c>
      <c r="I150" s="7">
        <f t="shared" si="43"/>
        <v>1003.2</v>
      </c>
      <c r="J150" s="7">
        <v>8028.09</v>
      </c>
      <c r="K150" s="7">
        <f t="shared" si="44"/>
        <v>9978.39</v>
      </c>
      <c r="L150" s="11">
        <f t="shared" si="42"/>
        <v>23021.61</v>
      </c>
      <c r="M150" s="2"/>
    </row>
    <row r="151" spans="1:15" ht="35.1" customHeight="1" x14ac:dyDescent="0.25">
      <c r="A151" s="1"/>
      <c r="B151" s="4" t="s">
        <v>162</v>
      </c>
      <c r="C151" s="5" t="s">
        <v>19</v>
      </c>
      <c r="D151" s="4" t="s">
        <v>152</v>
      </c>
      <c r="E151" s="4" t="s">
        <v>26</v>
      </c>
      <c r="F151" s="6">
        <v>33000</v>
      </c>
      <c r="G151" s="6">
        <v>947.1</v>
      </c>
      <c r="H151" s="6">
        <v>0</v>
      </c>
      <c r="I151" s="7">
        <f t="shared" si="43"/>
        <v>1003.2</v>
      </c>
      <c r="J151" s="7">
        <v>25</v>
      </c>
      <c r="K151" s="7">
        <f t="shared" si="44"/>
        <v>1975.3000000000002</v>
      </c>
      <c r="L151" s="11">
        <f t="shared" si="42"/>
        <v>31024.7</v>
      </c>
      <c r="M151" s="2"/>
    </row>
    <row r="152" spans="1:15" ht="35.1" customHeight="1" x14ac:dyDescent="0.25">
      <c r="A152" s="1"/>
      <c r="B152" s="4" t="s">
        <v>163</v>
      </c>
      <c r="C152" s="5" t="s">
        <v>15</v>
      </c>
      <c r="D152" s="4" t="s">
        <v>152</v>
      </c>
      <c r="E152" s="4" t="s">
        <v>26</v>
      </c>
      <c r="F152" s="6">
        <v>33000</v>
      </c>
      <c r="G152" s="6">
        <v>947.1</v>
      </c>
      <c r="H152" s="6">
        <v>0</v>
      </c>
      <c r="I152" s="7">
        <f t="shared" si="43"/>
        <v>1003.2</v>
      </c>
      <c r="J152" s="7">
        <v>8599.65</v>
      </c>
      <c r="K152" s="7">
        <v>10549.95</v>
      </c>
      <c r="L152" s="11">
        <f t="shared" si="42"/>
        <v>22450.05</v>
      </c>
      <c r="M152" s="2"/>
    </row>
    <row r="153" spans="1:15" ht="35.1" customHeight="1" x14ac:dyDescent="0.25">
      <c r="A153" s="1"/>
      <c r="B153" s="4" t="s">
        <v>164</v>
      </c>
      <c r="C153" s="5" t="s">
        <v>19</v>
      </c>
      <c r="D153" s="4" t="s">
        <v>152</v>
      </c>
      <c r="E153" s="4" t="s">
        <v>24</v>
      </c>
      <c r="F153" s="6">
        <v>33000</v>
      </c>
      <c r="G153" s="6">
        <v>947.1</v>
      </c>
      <c r="H153" s="6">
        <v>0</v>
      </c>
      <c r="I153" s="7">
        <f t="shared" si="43"/>
        <v>1003.2</v>
      </c>
      <c r="J153" s="7">
        <v>16025</v>
      </c>
      <c r="K153" s="7">
        <f t="shared" si="44"/>
        <v>17975.3</v>
      </c>
      <c r="L153" s="11">
        <f t="shared" si="42"/>
        <v>15024.7</v>
      </c>
      <c r="M153" s="2"/>
    </row>
    <row r="154" spans="1:15" ht="35.1" customHeight="1" x14ac:dyDescent="0.25">
      <c r="A154" s="1"/>
      <c r="B154" s="4" t="s">
        <v>165</v>
      </c>
      <c r="C154" s="5" t="s">
        <v>19</v>
      </c>
      <c r="D154" s="4" t="s">
        <v>152</v>
      </c>
      <c r="E154" s="4" t="s">
        <v>24</v>
      </c>
      <c r="F154" s="6">
        <v>33000</v>
      </c>
      <c r="G154" s="6">
        <v>947.1</v>
      </c>
      <c r="H154" s="6">
        <v>0</v>
      </c>
      <c r="I154" s="7">
        <f t="shared" si="43"/>
        <v>1003.2</v>
      </c>
      <c r="J154" s="7">
        <v>3186.63</v>
      </c>
      <c r="K154" s="7">
        <f t="shared" si="44"/>
        <v>5136.93</v>
      </c>
      <c r="L154" s="8">
        <f t="shared" si="42"/>
        <v>27863.07</v>
      </c>
      <c r="M154" s="2"/>
    </row>
    <row r="155" spans="1:15" ht="45.75" customHeight="1" x14ac:dyDescent="0.25">
      <c r="A155" s="1"/>
      <c r="B155" s="4" t="s">
        <v>199</v>
      </c>
      <c r="C155" s="5" t="s">
        <v>19</v>
      </c>
      <c r="D155" s="4" t="s">
        <v>143</v>
      </c>
      <c r="E155" s="4" t="s">
        <v>24</v>
      </c>
      <c r="F155" s="6">
        <v>40000</v>
      </c>
      <c r="G155" s="6">
        <v>1148</v>
      </c>
      <c r="H155" s="6">
        <v>442.65</v>
      </c>
      <c r="I155" s="7">
        <f>+F155*0.0304</f>
        <v>1216</v>
      </c>
      <c r="J155" s="7">
        <v>4417.5</v>
      </c>
      <c r="K155" s="7">
        <v>7224.15</v>
      </c>
      <c r="L155" s="11">
        <f>F155-K155</f>
        <v>32775.85</v>
      </c>
      <c r="M155" s="2"/>
    </row>
    <row r="156" spans="1:15" ht="35.1" customHeight="1" x14ac:dyDescent="0.25">
      <c r="A156" s="1"/>
      <c r="B156" s="4" t="s">
        <v>115</v>
      </c>
      <c r="C156" s="5" t="s">
        <v>19</v>
      </c>
      <c r="D156" s="4" t="s">
        <v>152</v>
      </c>
      <c r="E156" s="4" t="s">
        <v>24</v>
      </c>
      <c r="F156" s="6">
        <v>33000</v>
      </c>
      <c r="G156" s="6">
        <v>947.1</v>
      </c>
      <c r="H156" s="6">
        <v>0</v>
      </c>
      <c r="I156" s="7">
        <f t="shared" ref="I156" si="45">+F156*0.0304</f>
        <v>1003.2</v>
      </c>
      <c r="J156" s="10">
        <v>12402.19</v>
      </c>
      <c r="K156" s="7">
        <f t="shared" si="44"/>
        <v>14352.490000000002</v>
      </c>
      <c r="L156" s="8">
        <f t="shared" si="42"/>
        <v>18647.509999999998</v>
      </c>
      <c r="M156" s="2"/>
    </row>
    <row r="157" spans="1:15" ht="35.1" customHeight="1" x14ac:dyDescent="0.25">
      <c r="A157" s="1"/>
      <c r="B157" s="4" t="s">
        <v>25</v>
      </c>
      <c r="C157" s="5" t="s">
        <v>19</v>
      </c>
      <c r="D157" s="4" t="s">
        <v>23</v>
      </c>
      <c r="E157" s="4" t="s">
        <v>26</v>
      </c>
      <c r="F157" s="9">
        <v>65000</v>
      </c>
      <c r="G157" s="9">
        <v>1865.5</v>
      </c>
      <c r="H157" s="9">
        <v>4110.1000000000004</v>
      </c>
      <c r="I157" s="10">
        <f t="shared" si="43"/>
        <v>1976</v>
      </c>
      <c r="J157" s="10">
        <v>10716.79</v>
      </c>
      <c r="K157" s="7">
        <f t="shared" si="44"/>
        <v>18668.39</v>
      </c>
      <c r="L157" s="8">
        <f t="shared" si="42"/>
        <v>46331.61</v>
      </c>
      <c r="M157" s="2"/>
    </row>
    <row r="158" spans="1:15" ht="35.1" customHeight="1" x14ac:dyDescent="0.25">
      <c r="A158" s="1"/>
      <c r="B158" s="4" t="s">
        <v>206</v>
      </c>
      <c r="C158" s="5" t="s">
        <v>15</v>
      </c>
      <c r="D158" s="4" t="s">
        <v>152</v>
      </c>
      <c r="E158" s="4" t="s">
        <v>24</v>
      </c>
      <c r="F158" s="6">
        <v>30000</v>
      </c>
      <c r="G158" s="6">
        <v>861</v>
      </c>
      <c r="H158" s="6">
        <v>0</v>
      </c>
      <c r="I158" s="7">
        <f t="shared" si="43"/>
        <v>912</v>
      </c>
      <c r="J158" s="7">
        <v>725</v>
      </c>
      <c r="K158" s="7">
        <f>SUM(G158:J158)</f>
        <v>2498</v>
      </c>
      <c r="L158" s="8">
        <f t="shared" si="42"/>
        <v>27502</v>
      </c>
      <c r="M158" s="2"/>
    </row>
    <row r="159" spans="1:15" ht="35.1" customHeight="1" x14ac:dyDescent="0.25">
      <c r="A159" s="1"/>
      <c r="B159" s="12" t="s">
        <v>78</v>
      </c>
      <c r="C159" s="5" t="s">
        <v>15</v>
      </c>
      <c r="D159" s="4" t="s">
        <v>60</v>
      </c>
      <c r="E159" s="4" t="s">
        <v>24</v>
      </c>
      <c r="F159" s="9">
        <v>33000</v>
      </c>
      <c r="G159" s="9">
        <v>947.1</v>
      </c>
      <c r="H159" s="9">
        <f>IF(F159&gt;72260.25,(F159*0.25))+ IF(AND(F159&lt;72260.25,F159&gt;52027.41667),(F159*0.2))+ IF(AND(F159&lt;52027.41668,F159&gt;34685),(F159*0.15))+ IF(F159&lt;416220,(0)+FALSE)</f>
        <v>0</v>
      </c>
      <c r="I159" s="10">
        <v>1003.2</v>
      </c>
      <c r="J159" s="10">
        <v>3001.98</v>
      </c>
      <c r="K159" s="10">
        <f>SUM(G159:J159)</f>
        <v>4952.2800000000007</v>
      </c>
      <c r="L159" s="11">
        <f>F159-K159</f>
        <v>28047.72</v>
      </c>
      <c r="M159" s="2"/>
    </row>
    <row r="160" spans="1:15" ht="35.1" customHeight="1" thickBot="1" x14ac:dyDescent="0.3">
      <c r="A160" s="1"/>
      <c r="B160" s="91"/>
      <c r="C160" s="92"/>
      <c r="D160" s="92"/>
      <c r="E160" s="92"/>
      <c r="F160" s="46">
        <f>SUM(F136:F159)</f>
        <v>956000</v>
      </c>
      <c r="G160" s="36">
        <f>SUM(G136:G159)</f>
        <v>27437.199999999993</v>
      </c>
      <c r="H160" s="36">
        <f>SUM(H137:H159)</f>
        <v>6373.1900000000005</v>
      </c>
      <c r="I160" s="37">
        <f>SUM(I136:I159)</f>
        <v>29062.400000000009</v>
      </c>
      <c r="J160" s="37">
        <f>SUM(J136:J159)</f>
        <v>208084.17</v>
      </c>
      <c r="K160" s="38">
        <f>SUM(K136:K159)</f>
        <v>292074.48000000004</v>
      </c>
      <c r="L160" s="39">
        <f>SUM(L136:L159)</f>
        <v>663925.52</v>
      </c>
      <c r="M160" s="2"/>
      <c r="N160" s="44"/>
      <c r="O160" s="43"/>
    </row>
    <row r="161" spans="1:14" ht="35.1" customHeight="1" x14ac:dyDescent="0.25">
      <c r="A161" s="1"/>
      <c r="B161" s="93" t="s">
        <v>166</v>
      </c>
      <c r="C161" s="94"/>
      <c r="D161" s="94"/>
      <c r="E161" s="94"/>
      <c r="F161" s="94"/>
      <c r="G161" s="94"/>
      <c r="H161" s="94"/>
      <c r="I161" s="94"/>
      <c r="J161" s="94"/>
      <c r="K161" s="94"/>
      <c r="L161" s="95"/>
      <c r="M161" s="2"/>
    </row>
    <row r="162" spans="1:14" ht="47.25" customHeight="1" x14ac:dyDescent="0.25">
      <c r="A162" s="1"/>
      <c r="B162" s="4" t="s">
        <v>167</v>
      </c>
      <c r="C162" s="5" t="s">
        <v>19</v>
      </c>
      <c r="D162" s="4" t="s">
        <v>168</v>
      </c>
      <c r="E162" s="4" t="s">
        <v>26</v>
      </c>
      <c r="F162" s="6">
        <v>140000</v>
      </c>
      <c r="G162" s="6">
        <v>4018</v>
      </c>
      <c r="H162" s="6">
        <v>21514.37</v>
      </c>
      <c r="I162" s="7">
        <f>+F162*0.0304</f>
        <v>4256</v>
      </c>
      <c r="J162" s="7">
        <v>8235.4599999999991</v>
      </c>
      <c r="K162" s="7">
        <f>SUM(G162:J162)</f>
        <v>38023.83</v>
      </c>
      <c r="L162" s="11">
        <f>F162-K162</f>
        <v>101976.17</v>
      </c>
      <c r="M162" s="2"/>
    </row>
    <row r="163" spans="1:14" ht="35.1" customHeight="1" x14ac:dyDescent="0.25">
      <c r="A163" s="1"/>
      <c r="B163" s="4" t="s">
        <v>132</v>
      </c>
      <c r="C163" s="5" t="s">
        <v>19</v>
      </c>
      <c r="D163" s="4" t="s">
        <v>32</v>
      </c>
      <c r="E163" s="4" t="s">
        <v>24</v>
      </c>
      <c r="F163" s="9">
        <v>60000</v>
      </c>
      <c r="G163" s="9">
        <v>1722</v>
      </c>
      <c r="H163" s="9">
        <v>3486.68</v>
      </c>
      <c r="I163" s="10">
        <f>+F163*0.0304</f>
        <v>1824</v>
      </c>
      <c r="J163" s="10">
        <v>2320.7399999999998</v>
      </c>
      <c r="K163" s="10">
        <f>SUM(G163:J163)</f>
        <v>9353.42</v>
      </c>
      <c r="L163" s="11">
        <f>F163-K163</f>
        <v>50646.58</v>
      </c>
      <c r="M163" s="2"/>
    </row>
    <row r="164" spans="1:14" ht="51.75" customHeight="1" thickBot="1" x14ac:dyDescent="0.3">
      <c r="A164" s="1"/>
      <c r="B164" s="16" t="s">
        <v>59</v>
      </c>
      <c r="C164" s="47" t="s">
        <v>15</v>
      </c>
      <c r="D164" s="4" t="s">
        <v>143</v>
      </c>
      <c r="E164" s="16" t="s">
        <v>24</v>
      </c>
      <c r="F164" s="9">
        <v>33000</v>
      </c>
      <c r="G164" s="9">
        <v>947.1</v>
      </c>
      <c r="H164" s="6">
        <v>0</v>
      </c>
      <c r="I164" s="10">
        <f>+F164*0.0304</f>
        <v>1003.2</v>
      </c>
      <c r="J164" s="10">
        <v>3325.02</v>
      </c>
      <c r="K164" s="10">
        <f>SUM(G164:J164)</f>
        <v>5275.32</v>
      </c>
      <c r="L164" s="11">
        <f>F164-K164</f>
        <v>27724.68</v>
      </c>
      <c r="M164" s="2"/>
    </row>
    <row r="165" spans="1:14" ht="35.1" customHeight="1" thickBot="1" x14ac:dyDescent="0.3">
      <c r="A165" s="1"/>
      <c r="B165" s="96"/>
      <c r="C165" s="97"/>
      <c r="D165" s="97"/>
      <c r="E165" s="97"/>
      <c r="F165" s="19">
        <f t="shared" ref="F165:L165" si="46">SUM(F162:F164)</f>
        <v>233000</v>
      </c>
      <c r="G165" s="20">
        <f t="shared" si="46"/>
        <v>6687.1</v>
      </c>
      <c r="H165" s="20">
        <f t="shared" si="46"/>
        <v>25001.05</v>
      </c>
      <c r="I165" s="21">
        <f t="shared" si="46"/>
        <v>7083.2</v>
      </c>
      <c r="J165" s="21">
        <f t="shared" si="46"/>
        <v>13881.22</v>
      </c>
      <c r="K165" s="22">
        <f t="shared" si="46"/>
        <v>52652.57</v>
      </c>
      <c r="L165" s="23">
        <f t="shared" si="46"/>
        <v>180347.43</v>
      </c>
      <c r="M165" s="2"/>
      <c r="N165" s="44"/>
    </row>
    <row r="166" spans="1:14" ht="35.1" customHeight="1" x14ac:dyDescent="0.25">
      <c r="A166" s="1"/>
      <c r="B166" s="93" t="s">
        <v>169</v>
      </c>
      <c r="C166" s="94"/>
      <c r="D166" s="94"/>
      <c r="E166" s="94"/>
      <c r="F166" s="94"/>
      <c r="G166" s="94"/>
      <c r="H166" s="94"/>
      <c r="I166" s="94"/>
      <c r="J166" s="94"/>
      <c r="K166" s="94"/>
      <c r="L166" s="95"/>
      <c r="M166" s="2"/>
    </row>
    <row r="167" spans="1:14" ht="64.5" customHeight="1" x14ac:dyDescent="0.25">
      <c r="A167" s="1"/>
      <c r="B167" s="4" t="s">
        <v>170</v>
      </c>
      <c r="C167" s="5" t="s">
        <v>15</v>
      </c>
      <c r="D167" s="4" t="s">
        <v>171</v>
      </c>
      <c r="E167" s="4" t="s">
        <v>26</v>
      </c>
      <c r="F167" s="6">
        <v>150000</v>
      </c>
      <c r="G167" s="6">
        <v>4305</v>
      </c>
      <c r="H167" s="6">
        <v>23866.62</v>
      </c>
      <c r="I167" s="7">
        <v>4560</v>
      </c>
      <c r="J167" s="7">
        <v>10735.46</v>
      </c>
      <c r="K167" s="7">
        <v>43467.08</v>
      </c>
      <c r="L167" s="11">
        <f t="shared" ref="L167:L171" si="47">F167-K167</f>
        <v>106532.92</v>
      </c>
      <c r="M167" s="2"/>
    </row>
    <row r="168" spans="1:14" ht="35.1" customHeight="1" x14ac:dyDescent="0.25">
      <c r="A168" s="1"/>
      <c r="B168" s="4" t="s">
        <v>172</v>
      </c>
      <c r="C168" s="5" t="s">
        <v>19</v>
      </c>
      <c r="D168" s="4" t="s">
        <v>237</v>
      </c>
      <c r="E168" s="4" t="s">
        <v>24</v>
      </c>
      <c r="F168" s="6">
        <v>85000</v>
      </c>
      <c r="G168" s="6">
        <v>2439.5</v>
      </c>
      <c r="H168" s="6">
        <v>8180.15</v>
      </c>
      <c r="I168" s="7">
        <f>+F168*0.0304</f>
        <v>2584</v>
      </c>
      <c r="J168" s="7">
        <v>31261.11</v>
      </c>
      <c r="K168" s="7">
        <f>SUM(G168:J168)</f>
        <v>44464.76</v>
      </c>
      <c r="L168" s="11">
        <f t="shared" si="47"/>
        <v>40535.24</v>
      </c>
      <c r="M168" s="2"/>
    </row>
    <row r="169" spans="1:14" ht="35.1" customHeight="1" x14ac:dyDescent="0.25">
      <c r="A169" s="1"/>
      <c r="B169" s="4" t="s">
        <v>173</v>
      </c>
      <c r="C169" s="5" t="s">
        <v>15</v>
      </c>
      <c r="D169" s="4" t="s">
        <v>237</v>
      </c>
      <c r="E169" s="4" t="s">
        <v>24</v>
      </c>
      <c r="F169" s="6">
        <v>65000</v>
      </c>
      <c r="G169" s="6">
        <v>1865.5</v>
      </c>
      <c r="H169" s="6">
        <v>4110.1000000000004</v>
      </c>
      <c r="I169" s="7">
        <f>+F169*0.0304</f>
        <v>1976</v>
      </c>
      <c r="J169" s="7">
        <v>5892.23</v>
      </c>
      <c r="K169" s="7">
        <f>SUM(G169:J169)</f>
        <v>13843.83</v>
      </c>
      <c r="L169" s="11">
        <f t="shared" si="47"/>
        <v>51156.17</v>
      </c>
      <c r="M169" s="2"/>
    </row>
    <row r="170" spans="1:14" ht="35.1" customHeight="1" x14ac:dyDescent="0.25">
      <c r="A170" s="1"/>
      <c r="B170" s="4" t="s">
        <v>174</v>
      </c>
      <c r="C170" s="5" t="s">
        <v>15</v>
      </c>
      <c r="D170" s="4" t="s">
        <v>238</v>
      </c>
      <c r="E170" s="4" t="s">
        <v>24</v>
      </c>
      <c r="F170" s="6">
        <v>43000</v>
      </c>
      <c r="G170" s="6">
        <v>1234.0999999999999</v>
      </c>
      <c r="H170" s="6">
        <v>866.06</v>
      </c>
      <c r="I170" s="7">
        <f>+F170*0.0304</f>
        <v>1307.2</v>
      </c>
      <c r="J170" s="7">
        <v>6872.84</v>
      </c>
      <c r="K170" s="7">
        <f>SUM(G170:J170)</f>
        <v>10280.200000000001</v>
      </c>
      <c r="L170" s="11">
        <f t="shared" si="47"/>
        <v>32719.8</v>
      </c>
      <c r="M170" s="2"/>
    </row>
    <row r="171" spans="1:14" ht="60.75" customHeight="1" thickBot="1" x14ac:dyDescent="0.3">
      <c r="A171" s="1"/>
      <c r="B171" s="4" t="s">
        <v>122</v>
      </c>
      <c r="C171" s="5" t="s">
        <v>15</v>
      </c>
      <c r="D171" s="4" t="s">
        <v>207</v>
      </c>
      <c r="E171" s="4" t="s">
        <v>26</v>
      </c>
      <c r="F171" s="6">
        <v>75000</v>
      </c>
      <c r="G171" s="6">
        <v>2152.5</v>
      </c>
      <c r="H171" s="6">
        <v>6309.38</v>
      </c>
      <c r="I171" s="7">
        <v>2280</v>
      </c>
      <c r="J171" s="7">
        <v>4886.17</v>
      </c>
      <c r="K171" s="7">
        <v>15628.05</v>
      </c>
      <c r="L171" s="11">
        <f t="shared" si="47"/>
        <v>59371.95</v>
      </c>
      <c r="M171" s="2"/>
    </row>
    <row r="172" spans="1:14" ht="35.1" customHeight="1" thickBot="1" x14ac:dyDescent="0.3">
      <c r="A172" s="1"/>
      <c r="B172" s="96"/>
      <c r="C172" s="97"/>
      <c r="D172" s="97"/>
      <c r="E172" s="97"/>
      <c r="F172" s="19">
        <f t="shared" ref="F172:L172" si="48">SUM(F167:F171)</f>
        <v>418000</v>
      </c>
      <c r="G172" s="20">
        <f t="shared" si="48"/>
        <v>11996.6</v>
      </c>
      <c r="H172" s="20">
        <f t="shared" si="48"/>
        <v>43332.30999999999</v>
      </c>
      <c r="I172" s="21">
        <f t="shared" si="48"/>
        <v>12707.2</v>
      </c>
      <c r="J172" s="21">
        <f t="shared" si="48"/>
        <v>59647.81</v>
      </c>
      <c r="K172" s="22">
        <f t="shared" si="48"/>
        <v>127683.92</v>
      </c>
      <c r="L172" s="23">
        <f t="shared" si="48"/>
        <v>290316.08</v>
      </c>
      <c r="M172" s="2"/>
      <c r="N172" s="44"/>
    </row>
    <row r="173" spans="1:14" ht="35.1" customHeight="1" x14ac:dyDescent="0.25">
      <c r="A173" s="1"/>
      <c r="B173" s="93" t="s">
        <v>175</v>
      </c>
      <c r="C173" s="94"/>
      <c r="D173" s="94"/>
      <c r="E173" s="94"/>
      <c r="F173" s="94"/>
      <c r="G173" s="94"/>
      <c r="H173" s="94"/>
      <c r="I173" s="94"/>
      <c r="J173" s="94"/>
      <c r="K173" s="94"/>
      <c r="L173" s="95"/>
      <c r="M173" s="2"/>
    </row>
    <row r="174" spans="1:14" ht="73.5" customHeight="1" thickBot="1" x14ac:dyDescent="0.3">
      <c r="A174" s="1"/>
      <c r="B174" s="4" t="s">
        <v>176</v>
      </c>
      <c r="C174" s="5" t="s">
        <v>15</v>
      </c>
      <c r="D174" s="4" t="s">
        <v>177</v>
      </c>
      <c r="E174" s="4" t="s">
        <v>24</v>
      </c>
      <c r="F174" s="9">
        <v>110000</v>
      </c>
      <c r="G174" s="9">
        <v>3157</v>
      </c>
      <c r="H174" s="9">
        <v>13663.93</v>
      </c>
      <c r="I174" s="10">
        <f>+F174*0.0304</f>
        <v>3344</v>
      </c>
      <c r="J174" s="10">
        <v>35451.08</v>
      </c>
      <c r="K174" s="10">
        <f>SUM(G174:J174)</f>
        <v>55616.01</v>
      </c>
      <c r="L174" s="11">
        <f>F174-K174</f>
        <v>54383.99</v>
      </c>
      <c r="M174" s="2"/>
    </row>
    <row r="175" spans="1:14" ht="35.1" customHeight="1" thickBot="1" x14ac:dyDescent="0.3">
      <c r="A175" s="1"/>
      <c r="B175" s="96"/>
      <c r="C175" s="97"/>
      <c r="D175" s="97"/>
      <c r="E175" s="97"/>
      <c r="F175" s="19">
        <f>SUM(F174)</f>
        <v>110000</v>
      </c>
      <c r="G175" s="20">
        <f t="shared" ref="G175:K175" si="49">SUM(G174)</f>
        <v>3157</v>
      </c>
      <c r="H175" s="20">
        <f t="shared" si="49"/>
        <v>13663.93</v>
      </c>
      <c r="I175" s="21">
        <f t="shared" si="49"/>
        <v>3344</v>
      </c>
      <c r="J175" s="21">
        <f t="shared" si="49"/>
        <v>35451.08</v>
      </c>
      <c r="K175" s="22">
        <f t="shared" si="49"/>
        <v>55616.01</v>
      </c>
      <c r="L175" s="23">
        <f>SUM(L174)</f>
        <v>54383.99</v>
      </c>
      <c r="M175" s="2"/>
      <c r="N175" s="44"/>
    </row>
    <row r="176" spans="1:14" ht="35.1" customHeight="1" x14ac:dyDescent="0.25">
      <c r="A176" s="1"/>
      <c r="B176" s="93" t="s">
        <v>178</v>
      </c>
      <c r="C176" s="94"/>
      <c r="D176" s="94"/>
      <c r="E176" s="94"/>
      <c r="F176" s="94"/>
      <c r="G176" s="94"/>
      <c r="H176" s="94"/>
      <c r="I176" s="94"/>
      <c r="J176" s="94"/>
      <c r="K176" s="94"/>
      <c r="L176" s="95"/>
      <c r="M176" s="2"/>
    </row>
    <row r="177" spans="1:13" ht="35.1" customHeight="1" x14ac:dyDescent="0.25">
      <c r="A177" s="1"/>
      <c r="B177" s="4" t="s">
        <v>182</v>
      </c>
      <c r="C177" s="13" t="s">
        <v>19</v>
      </c>
      <c r="D177" s="4" t="s">
        <v>89</v>
      </c>
      <c r="E177" s="4" t="s">
        <v>83</v>
      </c>
      <c r="F177" s="6">
        <v>23000</v>
      </c>
      <c r="G177" s="6">
        <v>660.1</v>
      </c>
      <c r="H177" s="6">
        <v>0</v>
      </c>
      <c r="I177" s="7">
        <f>+F177*0.0304</f>
        <v>699.2</v>
      </c>
      <c r="J177" s="7">
        <v>9173.08</v>
      </c>
      <c r="K177" s="7">
        <f>SUM(G177:J177)</f>
        <v>10532.380000000001</v>
      </c>
      <c r="L177" s="11">
        <f>F177-K177</f>
        <v>12467.619999999999</v>
      </c>
      <c r="M177" s="2"/>
    </row>
    <row r="178" spans="1:13" ht="35.1" customHeight="1" x14ac:dyDescent="0.25">
      <c r="A178" s="1"/>
      <c r="B178" s="4" t="s">
        <v>179</v>
      </c>
      <c r="C178" s="13" t="s">
        <v>19</v>
      </c>
      <c r="D178" s="4" t="s">
        <v>27</v>
      </c>
      <c r="E178" s="4" t="s">
        <v>24</v>
      </c>
      <c r="F178" s="6">
        <v>40000</v>
      </c>
      <c r="G178" s="6">
        <v>1148</v>
      </c>
      <c r="H178" s="6">
        <v>442.65</v>
      </c>
      <c r="I178" s="7">
        <f>+F178*0.0304</f>
        <v>1216</v>
      </c>
      <c r="J178" s="7">
        <v>8336.9500000000007</v>
      </c>
      <c r="K178" s="7">
        <f t="shared" ref="K178:K183" si="50">SUM(G178:J178)</f>
        <v>11143.6</v>
      </c>
      <c r="L178" s="11">
        <f t="shared" ref="L178:L184" si="51">F178-K178</f>
        <v>28856.400000000001</v>
      </c>
      <c r="M178" s="2"/>
    </row>
    <row r="179" spans="1:13" ht="35.1" customHeight="1" x14ac:dyDescent="0.25">
      <c r="A179" s="1"/>
      <c r="B179" s="4" t="s">
        <v>180</v>
      </c>
      <c r="C179" s="13" t="s">
        <v>19</v>
      </c>
      <c r="D179" s="4" t="s">
        <v>32</v>
      </c>
      <c r="E179" s="4" t="s">
        <v>24</v>
      </c>
      <c r="F179" s="6">
        <v>33000</v>
      </c>
      <c r="G179" s="6">
        <v>947.1</v>
      </c>
      <c r="H179" s="6">
        <v>0</v>
      </c>
      <c r="I179" s="7">
        <f>+F179*0.0304</f>
        <v>1003.2</v>
      </c>
      <c r="J179" s="7">
        <v>2612.38</v>
      </c>
      <c r="K179" s="7">
        <f t="shared" si="50"/>
        <v>4562.68</v>
      </c>
      <c r="L179" s="11">
        <f t="shared" si="51"/>
        <v>28437.32</v>
      </c>
      <c r="M179" s="2"/>
    </row>
    <row r="180" spans="1:13" ht="35.1" customHeight="1" x14ac:dyDescent="0.25">
      <c r="A180" s="1"/>
      <c r="B180" s="4" t="s">
        <v>181</v>
      </c>
      <c r="C180" s="13" t="s">
        <v>19</v>
      </c>
      <c r="D180" s="4" t="s">
        <v>32</v>
      </c>
      <c r="E180" s="4" t="s">
        <v>24</v>
      </c>
      <c r="F180" s="6">
        <v>23000</v>
      </c>
      <c r="G180" s="6">
        <v>660.1</v>
      </c>
      <c r="H180" s="6">
        <v>0</v>
      </c>
      <c r="I180" s="7">
        <f>+F180*0.0304</f>
        <v>699.2</v>
      </c>
      <c r="J180" s="7">
        <v>2025</v>
      </c>
      <c r="K180" s="7">
        <f t="shared" si="50"/>
        <v>3384.3</v>
      </c>
      <c r="L180" s="11">
        <f t="shared" si="51"/>
        <v>19615.7</v>
      </c>
      <c r="M180" s="2"/>
    </row>
    <row r="181" spans="1:13" ht="35.1" customHeight="1" x14ac:dyDescent="0.25">
      <c r="A181" s="1"/>
      <c r="B181" s="16" t="s">
        <v>183</v>
      </c>
      <c r="C181" s="33" t="s">
        <v>19</v>
      </c>
      <c r="D181" s="16" t="s">
        <v>89</v>
      </c>
      <c r="E181" s="16" t="s">
        <v>83</v>
      </c>
      <c r="F181" s="9">
        <v>18000</v>
      </c>
      <c r="G181" s="9">
        <v>516.6</v>
      </c>
      <c r="H181" s="9">
        <v>0</v>
      </c>
      <c r="I181" s="10">
        <v>547.20000000000005</v>
      </c>
      <c r="J181" s="10">
        <v>5639.98</v>
      </c>
      <c r="K181" s="10">
        <f t="shared" si="50"/>
        <v>6703.78</v>
      </c>
      <c r="L181" s="11">
        <f t="shared" si="51"/>
        <v>11296.220000000001</v>
      </c>
      <c r="M181" s="2"/>
    </row>
    <row r="182" spans="1:13" ht="35.1" customHeight="1" x14ac:dyDescent="0.25">
      <c r="A182" s="1"/>
      <c r="B182" s="16" t="s">
        <v>197</v>
      </c>
      <c r="C182" s="33" t="s">
        <v>19</v>
      </c>
      <c r="D182" s="16" t="s">
        <v>114</v>
      </c>
      <c r="E182" s="16" t="s">
        <v>24</v>
      </c>
      <c r="F182" s="9">
        <v>33000</v>
      </c>
      <c r="G182" s="9">
        <v>947.1</v>
      </c>
      <c r="H182" s="9">
        <v>0</v>
      </c>
      <c r="I182" s="10">
        <v>1003.2</v>
      </c>
      <c r="J182" s="10">
        <v>4877.83</v>
      </c>
      <c r="K182" s="10">
        <f>SUM(G182:J182)</f>
        <v>6828.13</v>
      </c>
      <c r="L182" s="11">
        <f>F182-K182</f>
        <v>26171.87</v>
      </c>
      <c r="M182" s="2"/>
    </row>
    <row r="183" spans="1:13" ht="35.1" customHeight="1" x14ac:dyDescent="0.25">
      <c r="A183" s="1"/>
      <c r="B183" s="16" t="s">
        <v>203</v>
      </c>
      <c r="C183" s="33" t="s">
        <v>15</v>
      </c>
      <c r="D183" s="16" t="s">
        <v>109</v>
      </c>
      <c r="E183" s="16" t="s">
        <v>83</v>
      </c>
      <c r="F183" s="9">
        <v>20000</v>
      </c>
      <c r="G183" s="9">
        <v>574</v>
      </c>
      <c r="H183" s="9">
        <v>0</v>
      </c>
      <c r="I183" s="10">
        <v>608</v>
      </c>
      <c r="J183" s="10">
        <v>2491.38</v>
      </c>
      <c r="K183" s="10">
        <f t="shared" si="50"/>
        <v>3673.38</v>
      </c>
      <c r="L183" s="11">
        <f t="shared" si="51"/>
        <v>16326.619999999999</v>
      </c>
      <c r="M183" s="2"/>
    </row>
    <row r="184" spans="1:13" ht="35.1" customHeight="1" x14ac:dyDescent="0.25">
      <c r="A184" s="1"/>
      <c r="B184" s="4" t="s">
        <v>153</v>
      </c>
      <c r="C184" s="13" t="s">
        <v>19</v>
      </c>
      <c r="D184" s="4" t="s">
        <v>32</v>
      </c>
      <c r="E184" s="4" t="s">
        <v>26</v>
      </c>
      <c r="F184" s="6">
        <v>40000</v>
      </c>
      <c r="G184" s="6">
        <v>1148</v>
      </c>
      <c r="H184" s="6">
        <v>204.54</v>
      </c>
      <c r="I184" s="7">
        <v>1216</v>
      </c>
      <c r="J184" s="7">
        <v>3302.38</v>
      </c>
      <c r="K184" s="7">
        <v>5870.92</v>
      </c>
      <c r="L184" s="8">
        <f t="shared" si="51"/>
        <v>34129.08</v>
      </c>
      <c r="M184" s="2"/>
    </row>
    <row r="185" spans="1:13" ht="35.1" customHeight="1" thickBot="1" x14ac:dyDescent="0.3">
      <c r="A185" s="1"/>
      <c r="B185" s="91"/>
      <c r="C185" s="92"/>
      <c r="D185" s="92"/>
      <c r="E185" s="92"/>
      <c r="F185" s="46">
        <f>SUM(F177:F184)</f>
        <v>230000</v>
      </c>
      <c r="G185" s="36">
        <f>SUM(G177:G184)</f>
        <v>6601</v>
      </c>
      <c r="H185" s="36">
        <f>SUM(H178:H184)</f>
        <v>647.18999999999994</v>
      </c>
      <c r="I185" s="37">
        <f>SUM(I177:I184)</f>
        <v>6992</v>
      </c>
      <c r="J185" s="37">
        <f>SUM(J177:J184)</f>
        <v>38458.979999999996</v>
      </c>
      <c r="K185" s="49">
        <f>SUM(K177:K184)</f>
        <v>52699.17</v>
      </c>
      <c r="L185" s="39">
        <f>SUM(L177:L184)</f>
        <v>177300.83000000002</v>
      </c>
      <c r="M185" s="2"/>
    </row>
    <row r="186" spans="1:13" ht="10.5" customHeight="1" x14ac:dyDescent="0.25">
      <c r="A186" s="1"/>
      <c r="B186" s="66"/>
      <c r="C186" s="67"/>
      <c r="D186" s="67"/>
      <c r="E186" s="67"/>
      <c r="F186" s="67"/>
      <c r="G186" s="67"/>
      <c r="H186" s="67"/>
      <c r="I186" s="67"/>
      <c r="J186" s="67"/>
      <c r="K186" s="67"/>
      <c r="L186" s="68"/>
      <c r="M186" s="2"/>
    </row>
    <row r="187" spans="1:13" ht="47.25" x14ac:dyDescent="0.25">
      <c r="A187" s="1"/>
      <c r="B187" s="82"/>
      <c r="C187" s="83"/>
      <c r="D187" s="84"/>
      <c r="E187" s="26" t="s">
        <v>188</v>
      </c>
      <c r="F187" s="27">
        <f>SUM(F185,F175,F172,F165,F160,F134,F129,F124,F119,F115,F111,F104,F76,F71,F67,F58,F49,F46,F42,F37,F30,F23,F19,F13,F33)</f>
        <v>6824380</v>
      </c>
      <c r="G187" s="85"/>
      <c r="H187" s="86"/>
      <c r="I187" s="86"/>
      <c r="J187" s="87"/>
      <c r="K187" s="26" t="s">
        <v>189</v>
      </c>
      <c r="L187" s="28">
        <f>SUM(L185,L175,L172,L165,L160,L134,L129,L124,L119,L115,L111,L104,L76,L71,L67,L58,L49,L46,L42,L37,L30,L23,L19,L13,L33)</f>
        <v>4731563.5639999993</v>
      </c>
      <c r="M187" s="2"/>
    </row>
    <row r="188" spans="1:13" ht="9" customHeight="1" x14ac:dyDescent="0.25">
      <c r="A188" s="1"/>
      <c r="B188" s="88"/>
      <c r="C188" s="89"/>
      <c r="D188" s="89"/>
      <c r="E188" s="89"/>
      <c r="F188" s="89"/>
      <c r="G188" s="89"/>
      <c r="H188" s="89"/>
      <c r="I188" s="89"/>
      <c r="J188" s="89"/>
      <c r="K188" s="89"/>
      <c r="L188" s="90"/>
      <c r="M188" s="2"/>
    </row>
    <row r="189" spans="1:13" x14ac:dyDescent="0.25">
      <c r="A189" s="1"/>
      <c r="B189" s="69" t="s">
        <v>190</v>
      </c>
      <c r="C189" s="69"/>
      <c r="D189" s="69"/>
      <c r="E189" s="70"/>
      <c r="F189" s="70"/>
      <c r="G189" s="70"/>
      <c r="H189" s="70"/>
      <c r="I189" s="70"/>
      <c r="J189" s="70"/>
      <c r="K189" s="70"/>
      <c r="L189" s="71"/>
      <c r="M189" s="2"/>
    </row>
    <row r="190" spans="1:13" x14ac:dyDescent="0.25">
      <c r="A190" s="1"/>
      <c r="B190" s="69"/>
      <c r="C190" s="69"/>
      <c r="D190" s="69"/>
      <c r="E190" s="72"/>
      <c r="F190" s="72"/>
      <c r="G190" s="72"/>
      <c r="H190" s="72"/>
      <c r="I190" s="72"/>
      <c r="J190" s="72"/>
      <c r="K190" s="72"/>
      <c r="L190" s="73"/>
      <c r="M190" s="2"/>
    </row>
    <row r="191" spans="1:13" ht="31.5" x14ac:dyDescent="0.25">
      <c r="A191" s="1"/>
      <c r="B191" s="17" t="s">
        <v>191</v>
      </c>
      <c r="C191" s="76">
        <v>484530.98</v>
      </c>
      <c r="D191" s="77"/>
      <c r="E191" s="72"/>
      <c r="F191" s="72"/>
      <c r="G191" s="72"/>
      <c r="H191" s="72"/>
      <c r="I191" s="72"/>
      <c r="J191" s="72"/>
      <c r="K191" s="72"/>
      <c r="L191" s="73"/>
      <c r="M191" s="2"/>
    </row>
    <row r="192" spans="1:13" ht="31.5" x14ac:dyDescent="0.25">
      <c r="A192" s="1"/>
      <c r="B192" s="17" t="s">
        <v>192</v>
      </c>
      <c r="C192" s="76">
        <v>62176.36</v>
      </c>
      <c r="D192" s="77"/>
      <c r="E192" s="72"/>
      <c r="F192" s="72"/>
      <c r="G192" s="72"/>
      <c r="H192" s="72"/>
      <c r="I192" s="72"/>
      <c r="J192" s="72"/>
      <c r="K192" s="72"/>
      <c r="L192" s="73"/>
      <c r="M192" s="2"/>
    </row>
    <row r="193" spans="1:15" ht="31.5" x14ac:dyDescent="0.25">
      <c r="A193" s="1"/>
      <c r="B193" s="18" t="s">
        <v>193</v>
      </c>
      <c r="C193" s="78">
        <v>470140.74</v>
      </c>
      <c r="D193" s="79"/>
      <c r="E193" s="72"/>
      <c r="F193" s="72"/>
      <c r="G193" s="72"/>
      <c r="H193" s="72"/>
      <c r="I193" s="72"/>
      <c r="J193" s="72"/>
      <c r="K193" s="72"/>
      <c r="L193" s="73"/>
      <c r="M193" s="2"/>
    </row>
    <row r="194" spans="1:15" ht="20.25" customHeight="1" x14ac:dyDescent="0.25">
      <c r="A194" s="1"/>
      <c r="B194" s="29" t="s">
        <v>194</v>
      </c>
      <c r="C194" s="80">
        <f>SUM(C191:D193)</f>
        <v>1016848.08</v>
      </c>
      <c r="D194" s="81"/>
      <c r="E194" s="74"/>
      <c r="F194" s="74"/>
      <c r="G194" s="74"/>
      <c r="H194" s="74"/>
      <c r="I194" s="74"/>
      <c r="J194" s="74"/>
      <c r="K194" s="74"/>
      <c r="L194" s="75"/>
      <c r="M194" s="2"/>
      <c r="O194" t="s">
        <v>201</v>
      </c>
    </row>
    <row r="195" spans="1:15" ht="36" customHeight="1" x14ac:dyDescent="0.25">
      <c r="A195" s="1"/>
      <c r="B195" s="55" t="s">
        <v>251</v>
      </c>
      <c r="C195" s="56"/>
      <c r="D195" s="56"/>
      <c r="E195" s="56"/>
      <c r="F195" s="56"/>
      <c r="G195" s="56"/>
      <c r="H195" s="56"/>
      <c r="I195" s="56"/>
      <c r="J195" s="56"/>
      <c r="K195" s="56"/>
      <c r="L195" s="57"/>
      <c r="M195" s="2"/>
    </row>
    <row r="196" spans="1:15" ht="98.25" customHeight="1" x14ac:dyDescent="0.25">
      <c r="A196" s="1"/>
      <c r="B196" s="59"/>
      <c r="C196" s="60"/>
      <c r="D196" s="32" t="s">
        <v>195</v>
      </c>
      <c r="E196" s="63" t="s">
        <v>36</v>
      </c>
      <c r="F196" s="64"/>
      <c r="G196" s="65"/>
      <c r="H196" s="30" t="s">
        <v>196</v>
      </c>
      <c r="I196" s="61" t="s">
        <v>243</v>
      </c>
      <c r="J196" s="62"/>
      <c r="K196" s="62"/>
      <c r="L196" s="60"/>
      <c r="M196" s="2"/>
    </row>
    <row r="197" spans="1:15" ht="11.25" customHeight="1" x14ac:dyDescent="0.25">
      <c r="A197" s="1"/>
      <c r="B197" s="58"/>
      <c r="C197" s="58"/>
      <c r="D197" s="58"/>
      <c r="E197" s="58"/>
      <c r="F197" s="58"/>
      <c r="G197" s="58"/>
      <c r="H197" s="58"/>
      <c r="I197" s="58"/>
      <c r="J197" s="58"/>
      <c r="K197" s="58"/>
      <c r="L197" s="58"/>
      <c r="M197" s="2"/>
    </row>
    <row r="199" spans="1:15" x14ac:dyDescent="0.25">
      <c r="H199" s="42"/>
    </row>
    <row r="200" spans="1:15" x14ac:dyDescent="0.25">
      <c r="H200" s="42"/>
    </row>
    <row r="201" spans="1:15" x14ac:dyDescent="0.25">
      <c r="H201" s="42"/>
    </row>
  </sheetData>
  <mergeCells count="81">
    <mergeCell ref="B2:K2"/>
    <mergeCell ref="L2:L4"/>
    <mergeCell ref="B3:K3"/>
    <mergeCell ref="B4:K4"/>
    <mergeCell ref="B5:B7"/>
    <mergeCell ref="C5:C7"/>
    <mergeCell ref="D5:D7"/>
    <mergeCell ref="E5:E7"/>
    <mergeCell ref="F5:F7"/>
    <mergeCell ref="B23:E23"/>
    <mergeCell ref="G5:I5"/>
    <mergeCell ref="J5:J7"/>
    <mergeCell ref="K5:K7"/>
    <mergeCell ref="L5:L7"/>
    <mergeCell ref="G6:G7"/>
    <mergeCell ref="H6:H7"/>
    <mergeCell ref="I6:I7"/>
    <mergeCell ref="B8:L8"/>
    <mergeCell ref="B13:E13"/>
    <mergeCell ref="B14:L14"/>
    <mergeCell ref="B19:E19"/>
    <mergeCell ref="B20:L20"/>
    <mergeCell ref="B49:E49"/>
    <mergeCell ref="B24:L24"/>
    <mergeCell ref="B30:E30"/>
    <mergeCell ref="B34:L34"/>
    <mergeCell ref="B37:E37"/>
    <mergeCell ref="B38:L38"/>
    <mergeCell ref="B42:E42"/>
    <mergeCell ref="B43:L43"/>
    <mergeCell ref="B46:E46"/>
    <mergeCell ref="B47:L47"/>
    <mergeCell ref="B31:L31"/>
    <mergeCell ref="B33:E33"/>
    <mergeCell ref="B111:E111"/>
    <mergeCell ref="B50:L50"/>
    <mergeCell ref="B58:E58"/>
    <mergeCell ref="B59:L59"/>
    <mergeCell ref="B67:E67"/>
    <mergeCell ref="B68:L68"/>
    <mergeCell ref="B71:E71"/>
    <mergeCell ref="B72:L72"/>
    <mergeCell ref="B76:E76"/>
    <mergeCell ref="B77:L77"/>
    <mergeCell ref="B104:E104"/>
    <mergeCell ref="B105:L105"/>
    <mergeCell ref="B160:E160"/>
    <mergeCell ref="B112:L112"/>
    <mergeCell ref="B115:E115"/>
    <mergeCell ref="B116:L116"/>
    <mergeCell ref="B119:E119"/>
    <mergeCell ref="B120:L120"/>
    <mergeCell ref="B124:E124"/>
    <mergeCell ref="B125:L125"/>
    <mergeCell ref="B129:E129"/>
    <mergeCell ref="B130:L130"/>
    <mergeCell ref="B134:E134"/>
    <mergeCell ref="B135:L135"/>
    <mergeCell ref="B185:E185"/>
    <mergeCell ref="B161:L161"/>
    <mergeCell ref="B165:E165"/>
    <mergeCell ref="B166:L166"/>
    <mergeCell ref="B172:E172"/>
    <mergeCell ref="B173:L173"/>
    <mergeCell ref="B175:E175"/>
    <mergeCell ref="B176:L176"/>
    <mergeCell ref="B186:L186"/>
    <mergeCell ref="B189:D190"/>
    <mergeCell ref="E189:L194"/>
    <mergeCell ref="C191:D191"/>
    <mergeCell ref="C192:D192"/>
    <mergeCell ref="C193:D193"/>
    <mergeCell ref="C194:D194"/>
    <mergeCell ref="B187:D187"/>
    <mergeCell ref="G187:J187"/>
    <mergeCell ref="B188:L188"/>
    <mergeCell ref="B195:L195"/>
    <mergeCell ref="B197:L197"/>
    <mergeCell ref="B196:C196"/>
    <mergeCell ref="I196:L196"/>
    <mergeCell ref="E196:G196"/>
  </mergeCells>
  <printOptions horizontalCentered="1"/>
  <pageMargins left="0.35" right="0.28000000000000003" top="0.28999999999999998" bottom="0.49" header="0.25" footer="0.26"/>
  <pageSetup paperSize="5" scale="95" orientation="landscape" r:id="rId1"/>
  <headerFooter>
    <oddFooter>Página &amp;P</oddFooter>
  </headerFooter>
  <ignoredErrors>
    <ignoredError sqref="C194 G185" unlockedFormula="1"/>
    <ignoredError sqref="K74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Hoja1</vt:lpstr>
      <vt:lpstr>Hoja1!Print_Area</vt:lpstr>
      <vt:lpstr>Hoja1!Print_Titles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Geraldine Peña</dc:creator>
  <cp:lastModifiedBy>Noelia Bencosme</cp:lastModifiedBy>
  <cp:lastPrinted>2024-01-15T16:08:15Z</cp:lastPrinted>
  <dcterms:created xsi:type="dcterms:W3CDTF">2021-07-20T15:29:34Z</dcterms:created>
  <dcterms:modified xsi:type="dcterms:W3CDTF">2024-01-15T16:08:27Z</dcterms:modified>
</cp:coreProperties>
</file>