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LIZARY DICKSON\Nómina PORTAL\2-Febrero\"/>
    </mc:Choice>
  </mc:AlternateContent>
  <xr:revisionPtr revIDLastSave="0" documentId="13_ncr:1_{153EA24C-2792-490A-B6F7-6AD4818CA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Hoja1!$A$8:$M$193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L14" i="1"/>
  <c r="K14" i="1"/>
  <c r="J14" i="1"/>
  <c r="I14" i="1"/>
  <c r="H14" i="1"/>
  <c r="G14" i="1"/>
  <c r="F14" i="1"/>
  <c r="D190" i="1"/>
  <c r="I11" i="1"/>
  <c r="G9" i="1"/>
  <c r="J103" i="1"/>
  <c r="H103" i="1"/>
  <c r="G103" i="1"/>
  <c r="F103" i="1"/>
  <c r="K102" i="1"/>
  <c r="L102" i="1" s="1"/>
  <c r="K101" i="1"/>
  <c r="L101" i="1" s="1"/>
  <c r="K100" i="1" l="1"/>
  <c r="L100" i="1" s="1"/>
  <c r="H74" i="1"/>
  <c r="G74" i="1"/>
  <c r="F74" i="1"/>
  <c r="L73" i="1"/>
  <c r="J74" i="1"/>
  <c r="J162" i="1"/>
  <c r="H162" i="1"/>
  <c r="G162" i="1"/>
  <c r="F162" i="1"/>
  <c r="J158" i="1"/>
  <c r="G158" i="1"/>
  <c r="J35" i="1"/>
  <c r="H35" i="1"/>
  <c r="G35" i="1"/>
  <c r="F35" i="1"/>
  <c r="H110" i="1"/>
  <c r="G110" i="1"/>
  <c r="F110" i="1"/>
  <c r="J110" i="1"/>
  <c r="K99" i="1"/>
  <c r="L99" i="1" s="1"/>
  <c r="L164" i="1"/>
  <c r="J24" i="1"/>
  <c r="H24" i="1"/>
  <c r="F24" i="1"/>
  <c r="G23" i="1"/>
  <c r="L23" i="1" s="1"/>
  <c r="J133" i="1"/>
  <c r="H133" i="1"/>
  <c r="F133" i="1"/>
  <c r="F123" i="1"/>
  <c r="G123" i="1"/>
  <c r="H123" i="1"/>
  <c r="J123" i="1"/>
  <c r="K98" i="1"/>
  <c r="L98" i="1" s="1"/>
  <c r="J57" i="1"/>
  <c r="H57" i="1"/>
  <c r="F57" i="1"/>
  <c r="L56" i="1"/>
  <c r="K53" i="1"/>
  <c r="L53" i="1" s="1"/>
  <c r="F128" i="1"/>
  <c r="G127" i="1"/>
  <c r="G128" i="1" s="1"/>
  <c r="H128" i="1"/>
  <c r="J128" i="1"/>
  <c r="J31" i="1"/>
  <c r="H31" i="1"/>
  <c r="F31" i="1"/>
  <c r="K89" i="1"/>
  <c r="L55" i="1"/>
  <c r="I30" i="1"/>
  <c r="K30" i="1" s="1"/>
  <c r="L30" i="1" s="1"/>
  <c r="G49" i="1"/>
  <c r="G50" i="1"/>
  <c r="K97" i="1"/>
  <c r="L97" i="1" s="1"/>
  <c r="F182" i="1"/>
  <c r="F172" i="1"/>
  <c r="F169" i="1"/>
  <c r="F118" i="1"/>
  <c r="F114" i="1"/>
  <c r="F69" i="1"/>
  <c r="F65" i="1"/>
  <c r="F47" i="1"/>
  <c r="F44" i="1"/>
  <c r="F40" i="1"/>
  <c r="J182" i="1"/>
  <c r="G51" i="1"/>
  <c r="I51" i="1"/>
  <c r="K54" i="1"/>
  <c r="L54" i="1" s="1"/>
  <c r="L181" i="1"/>
  <c r="H182" i="1"/>
  <c r="K34" i="1"/>
  <c r="L34" i="1" s="1"/>
  <c r="I12" i="1"/>
  <c r="L179" i="1"/>
  <c r="I155" i="1"/>
  <c r="I151" i="1"/>
  <c r="I152" i="1"/>
  <c r="I153" i="1"/>
  <c r="I145" i="1"/>
  <c r="I146" i="1"/>
  <c r="I147" i="1"/>
  <c r="I148" i="1"/>
  <c r="G57" i="1" l="1"/>
  <c r="K51" i="1"/>
  <c r="L51" i="1" s="1"/>
  <c r="I156" i="1"/>
  <c r="K63" i="1"/>
  <c r="L63" i="1" s="1"/>
  <c r="G16" i="1"/>
  <c r="K9" i="1"/>
  <c r="K156" i="1" l="1"/>
  <c r="L156" i="1" s="1"/>
  <c r="K180" i="1"/>
  <c r="L180" i="1" s="1"/>
  <c r="K155" i="1"/>
  <c r="L155" i="1" s="1"/>
  <c r="I161" i="1"/>
  <c r="K161" i="1" s="1"/>
  <c r="L161" i="1" s="1"/>
  <c r="I13" i="1"/>
  <c r="I122" i="1"/>
  <c r="I154" i="1"/>
  <c r="J65" i="1"/>
  <c r="K64" i="1"/>
  <c r="L64" i="1" s="1"/>
  <c r="H65" i="1"/>
  <c r="F20" i="1"/>
  <c r="F184" i="1" s="1"/>
  <c r="H20" i="1"/>
  <c r="J20" i="1"/>
  <c r="K13" i="1" l="1"/>
  <c r="L13" i="1" s="1"/>
  <c r="L122" i="1"/>
  <c r="L154" i="1"/>
  <c r="I106" i="1"/>
  <c r="K106" i="1" s="1"/>
  <c r="L106" i="1" s="1"/>
  <c r="I107" i="1"/>
  <c r="I108" i="1"/>
  <c r="I105" i="1"/>
  <c r="K178" i="1"/>
  <c r="L178" i="1" s="1"/>
  <c r="I174" i="1"/>
  <c r="I177" i="1"/>
  <c r="K177" i="1" s="1"/>
  <c r="L177" i="1" s="1"/>
  <c r="I176" i="1"/>
  <c r="K176" i="1" s="1"/>
  <c r="L176" i="1" s="1"/>
  <c r="I175" i="1"/>
  <c r="G182" i="1"/>
  <c r="J172" i="1"/>
  <c r="H172" i="1"/>
  <c r="I171" i="1"/>
  <c r="I172" i="1" s="1"/>
  <c r="G172" i="1"/>
  <c r="J169" i="1"/>
  <c r="H169" i="1"/>
  <c r="I167" i="1"/>
  <c r="I166" i="1"/>
  <c r="I165" i="1"/>
  <c r="I160" i="1"/>
  <c r="I150" i="1"/>
  <c r="I149" i="1"/>
  <c r="I144" i="1"/>
  <c r="I143" i="1"/>
  <c r="I142" i="1"/>
  <c r="I141" i="1"/>
  <c r="I140" i="1"/>
  <c r="I139" i="1"/>
  <c r="I138" i="1"/>
  <c r="I137" i="1"/>
  <c r="I136" i="1"/>
  <c r="I130" i="1"/>
  <c r="G130" i="1"/>
  <c r="G133" i="1" s="1"/>
  <c r="I125" i="1"/>
  <c r="K121" i="1"/>
  <c r="L121" i="1" s="1"/>
  <c r="I123" i="1"/>
  <c r="J118" i="1"/>
  <c r="H118" i="1"/>
  <c r="I117" i="1"/>
  <c r="I127" i="1"/>
  <c r="I126" i="1"/>
  <c r="L168" i="1"/>
  <c r="J114" i="1"/>
  <c r="H114" i="1"/>
  <c r="I113" i="1"/>
  <c r="G113" i="1"/>
  <c r="I112" i="1"/>
  <c r="G112" i="1"/>
  <c r="I94" i="1"/>
  <c r="I93" i="1"/>
  <c r="K92" i="1"/>
  <c r="L92" i="1" s="1"/>
  <c r="I91" i="1"/>
  <c r="I90" i="1"/>
  <c r="L89" i="1"/>
  <c r="I88" i="1"/>
  <c r="L88" i="1" s="1"/>
  <c r="I87" i="1"/>
  <c r="K87" i="1" s="1"/>
  <c r="I86" i="1"/>
  <c r="I85" i="1"/>
  <c r="K85" i="1" s="1"/>
  <c r="L85" i="1" s="1"/>
  <c r="I84" i="1"/>
  <c r="K84" i="1" s="1"/>
  <c r="L84" i="1" s="1"/>
  <c r="I83" i="1"/>
  <c r="L83" i="1" s="1"/>
  <c r="I82" i="1"/>
  <c r="K82" i="1" s="1"/>
  <c r="I81" i="1"/>
  <c r="K81" i="1" s="1"/>
  <c r="L81" i="1" s="1"/>
  <c r="I80" i="1"/>
  <c r="K80" i="1" s="1"/>
  <c r="I95" i="1"/>
  <c r="L95" i="1" s="1"/>
  <c r="I109" i="1"/>
  <c r="L109" i="1" s="1"/>
  <c r="K79" i="1"/>
  <c r="L79" i="1" s="1"/>
  <c r="I78" i="1"/>
  <c r="K77" i="1"/>
  <c r="L77" i="1" s="1"/>
  <c r="I76" i="1"/>
  <c r="H157" i="1"/>
  <c r="I71" i="1"/>
  <c r="I74" i="1" s="1"/>
  <c r="J69" i="1"/>
  <c r="H69" i="1"/>
  <c r="I68" i="1"/>
  <c r="G68" i="1"/>
  <c r="G67" i="1"/>
  <c r="K62" i="1"/>
  <c r="L62" i="1" s="1"/>
  <c r="I60" i="1"/>
  <c r="G60" i="1"/>
  <c r="I61" i="1"/>
  <c r="G61" i="1"/>
  <c r="I59" i="1"/>
  <c r="G59" i="1"/>
  <c r="I52" i="1"/>
  <c r="I49" i="1"/>
  <c r="I50" i="1"/>
  <c r="J47" i="1"/>
  <c r="H47" i="1"/>
  <c r="G47" i="1"/>
  <c r="I46" i="1"/>
  <c r="I47" i="1" s="1"/>
  <c r="J44" i="1"/>
  <c r="H44" i="1"/>
  <c r="G43" i="1"/>
  <c r="K43" i="1" s="1"/>
  <c r="L43" i="1" s="1"/>
  <c r="I44" i="1"/>
  <c r="J40" i="1"/>
  <c r="H40" i="1"/>
  <c r="I39" i="1"/>
  <c r="G39" i="1"/>
  <c r="I38" i="1"/>
  <c r="G37" i="1"/>
  <c r="I33" i="1"/>
  <c r="I35" i="1" s="1"/>
  <c r="I29" i="1"/>
  <c r="K29" i="1" s="1"/>
  <c r="L29" i="1" s="1"/>
  <c r="I28" i="1"/>
  <c r="G28" i="1"/>
  <c r="G27" i="1"/>
  <c r="G26" i="1"/>
  <c r="I22" i="1"/>
  <c r="I24" i="1" s="1"/>
  <c r="G22" i="1"/>
  <c r="G24" i="1" s="1"/>
  <c r="I19" i="1"/>
  <c r="K19" i="1" s="1"/>
  <c r="L19" i="1" s="1"/>
  <c r="L17" i="1"/>
  <c r="I18" i="1"/>
  <c r="G18" i="1"/>
  <c r="I16" i="1"/>
  <c r="K16" i="1" s="1"/>
  <c r="L16" i="1" s="1"/>
  <c r="G12" i="1"/>
  <c r="G11" i="1"/>
  <c r="G10" i="1"/>
  <c r="L9" i="1"/>
  <c r="L117" i="1" l="1"/>
  <c r="K117" i="1"/>
  <c r="I103" i="1"/>
  <c r="L82" i="1"/>
  <c r="L80" i="1"/>
  <c r="K157" i="1"/>
  <c r="L157" i="1" s="1"/>
  <c r="H158" i="1"/>
  <c r="I158" i="1"/>
  <c r="I162" i="1"/>
  <c r="I110" i="1"/>
  <c r="L87" i="1"/>
  <c r="I133" i="1"/>
  <c r="I57" i="1"/>
  <c r="I128" i="1"/>
  <c r="G31" i="1"/>
  <c r="I31" i="1"/>
  <c r="L27" i="1"/>
  <c r="I182" i="1"/>
  <c r="K60" i="1"/>
  <c r="L60" i="1" s="1"/>
  <c r="L108" i="1"/>
  <c r="K18" i="1"/>
  <c r="G20" i="1"/>
  <c r="K139" i="1"/>
  <c r="L139" i="1" s="1"/>
  <c r="K12" i="1"/>
  <c r="L12" i="1" s="1"/>
  <c r="K138" i="1"/>
  <c r="L138" i="1" s="1"/>
  <c r="K136" i="1"/>
  <c r="L136" i="1" s="1"/>
  <c r="K52" i="1"/>
  <c r="L52" i="1" s="1"/>
  <c r="G65" i="1"/>
  <c r="I65" i="1"/>
  <c r="K50" i="1"/>
  <c r="I20" i="1"/>
  <c r="K26" i="1"/>
  <c r="K71" i="1"/>
  <c r="L151" i="1"/>
  <c r="K96" i="1"/>
  <c r="L96" i="1" s="1"/>
  <c r="K90" i="1"/>
  <c r="L90" i="1" s="1"/>
  <c r="G40" i="1"/>
  <c r="K126" i="1"/>
  <c r="L126" i="1" s="1"/>
  <c r="K145" i="1"/>
  <c r="L145" i="1" s="1"/>
  <c r="L131" i="1"/>
  <c r="L137" i="1"/>
  <c r="K144" i="1"/>
  <c r="L144" i="1" s="1"/>
  <c r="K147" i="1"/>
  <c r="L147" i="1" s="1"/>
  <c r="K150" i="1"/>
  <c r="L150" i="1" s="1"/>
  <c r="K76" i="1"/>
  <c r="G114" i="1"/>
  <c r="I40" i="1"/>
  <c r="I118" i="1"/>
  <c r="G44" i="1"/>
  <c r="K67" i="1"/>
  <c r="K165" i="1"/>
  <c r="L165" i="1" s="1"/>
  <c r="K105" i="1"/>
  <c r="K11" i="1"/>
  <c r="L11" i="1" s="1"/>
  <c r="K28" i="1"/>
  <c r="L28" i="1" s="1"/>
  <c r="K39" i="1"/>
  <c r="L39" i="1" s="1"/>
  <c r="K141" i="1"/>
  <c r="L141" i="1" s="1"/>
  <c r="K143" i="1"/>
  <c r="L143" i="1" s="1"/>
  <c r="K166" i="1"/>
  <c r="L166" i="1" s="1"/>
  <c r="L37" i="1"/>
  <c r="K120" i="1"/>
  <c r="K123" i="1" s="1"/>
  <c r="K149" i="1"/>
  <c r="L149" i="1" s="1"/>
  <c r="K153" i="1"/>
  <c r="L153" i="1" s="1"/>
  <c r="I169" i="1"/>
  <c r="L107" i="1"/>
  <c r="K33" i="1"/>
  <c r="K35" i="1" s="1"/>
  <c r="K61" i="1"/>
  <c r="L61" i="1" s="1"/>
  <c r="K68" i="1"/>
  <c r="L68" i="1" s="1"/>
  <c r="K93" i="1"/>
  <c r="L93" i="1" s="1"/>
  <c r="L38" i="1"/>
  <c r="K72" i="1"/>
  <c r="L72" i="1" s="1"/>
  <c r="K94" i="1"/>
  <c r="L94" i="1" s="1"/>
  <c r="K135" i="1"/>
  <c r="G69" i="1"/>
  <c r="G118" i="1"/>
  <c r="K49" i="1"/>
  <c r="K86" i="1"/>
  <c r="L86" i="1" s="1"/>
  <c r="I114" i="1"/>
  <c r="L130" i="1"/>
  <c r="K167" i="1"/>
  <c r="L167" i="1" s="1"/>
  <c r="K175" i="1"/>
  <c r="L91" i="1"/>
  <c r="L113" i="1"/>
  <c r="K140" i="1"/>
  <c r="L140" i="1" s="1"/>
  <c r="K142" i="1"/>
  <c r="L142" i="1" s="1"/>
  <c r="K146" i="1"/>
  <c r="L146" i="1" s="1"/>
  <c r="L148" i="1"/>
  <c r="K152" i="1"/>
  <c r="L152" i="1" s="1"/>
  <c r="K59" i="1"/>
  <c r="K174" i="1"/>
  <c r="I69" i="1"/>
  <c r="K160" i="1"/>
  <c r="K162" i="1" s="1"/>
  <c r="G169" i="1"/>
  <c r="K171" i="1"/>
  <c r="K10" i="1"/>
  <c r="K78" i="1"/>
  <c r="L78" i="1" s="1"/>
  <c r="K103" i="1" l="1"/>
  <c r="L71" i="1"/>
  <c r="L74" i="1" s="1"/>
  <c r="K74" i="1"/>
  <c r="K158" i="1"/>
  <c r="K110" i="1"/>
  <c r="L22" i="1"/>
  <c r="L24" i="1" s="1"/>
  <c r="K24" i="1"/>
  <c r="L132" i="1"/>
  <c r="L133" i="1" s="1"/>
  <c r="K133" i="1"/>
  <c r="L105" i="1"/>
  <c r="L110" i="1" s="1"/>
  <c r="K57" i="1"/>
  <c r="L127" i="1"/>
  <c r="K128" i="1"/>
  <c r="L49" i="1"/>
  <c r="K31" i="1"/>
  <c r="L169" i="1"/>
  <c r="L40" i="1"/>
  <c r="L174" i="1"/>
  <c r="K182" i="1"/>
  <c r="L76" i="1"/>
  <c r="L103" i="1" s="1"/>
  <c r="L10" i="1"/>
  <c r="L120" i="1"/>
  <c r="L123" i="1" s="1"/>
  <c r="L135" i="1"/>
  <c r="L158" i="1" s="1"/>
  <c r="K65" i="1"/>
  <c r="L50" i="1"/>
  <c r="L175" i="1"/>
  <c r="L26" i="1"/>
  <c r="L31" i="1" s="1"/>
  <c r="L18" i="1"/>
  <c r="L20" i="1" s="1"/>
  <c r="K20" i="1"/>
  <c r="L125" i="1"/>
  <c r="K69" i="1"/>
  <c r="K114" i="1"/>
  <c r="K40" i="1"/>
  <c r="L67" i="1"/>
  <c r="L69" i="1" s="1"/>
  <c r="L112" i="1"/>
  <c r="L114" i="1" s="1"/>
  <c r="K169" i="1"/>
  <c r="L33" i="1"/>
  <c r="L35" i="1" s="1"/>
  <c r="L59" i="1"/>
  <c r="L65" i="1" s="1"/>
  <c r="L160" i="1"/>
  <c r="L162" i="1" s="1"/>
  <c r="L171" i="1"/>
  <c r="L172" i="1" s="1"/>
  <c r="K172" i="1"/>
  <c r="L116" i="1"/>
  <c r="L118" i="1" s="1"/>
  <c r="K118" i="1"/>
  <c r="K47" i="1"/>
  <c r="L46" i="1"/>
  <c r="L47" i="1" s="1"/>
  <c r="L42" i="1"/>
  <c r="L44" i="1" s="1"/>
  <c r="K44" i="1"/>
  <c r="L57" i="1" l="1"/>
  <c r="L128" i="1"/>
  <c r="L182" i="1"/>
  <c r="L184" i="1" s="1"/>
</calcChain>
</file>

<file path=xl/sharedStrings.xml><?xml version="1.0" encoding="utf-8"?>
<sst xmlns="http://schemas.openxmlformats.org/spreadsheetml/2006/main" count="560" uniqueCount="251">
  <si>
    <t>CONSEJO NACIONAL DE ZONAS FRANCAS DE EXPORTACION</t>
  </si>
  <si>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</si>
  <si>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</si>
  <si>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</si>
  <si>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</si>
  <si>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</si>
  <si>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</si>
  <si>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</si>
  <si>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</si>
  <si>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</si>
  <si>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</si>
  <si>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</si>
  <si>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</si>
  <si>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</si>
  <si>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</si>
  <si>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</si>
  <si>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</si>
  <si>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</si>
  <si>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</si>
  <si>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</si>
  <si>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</si>
  <si>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</si>
  <si>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</si>
  <si>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</si>
  <si>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</si>
  <si>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</si>
  <si>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</si>
  <si>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</si>
  <si>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</si>
  <si>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</si>
  <si>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</si>
  <si>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>LIZARY DICKSON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</si>
  <si>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</si>
  <si>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</si>
  <si>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</si>
  <si>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</si>
  <si>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</si>
  <si>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</si>
  <si>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</si>
  <si>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</si>
  <si>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</si>
  <si>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</si>
  <si>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</si>
  <si>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</si>
  <si>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</si>
  <si>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</si>
  <si>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</si>
  <si>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</si>
  <si>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</si>
  <si>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</si>
  <si>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</si>
  <si>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</si>
  <si>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</si>
  <si>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</si>
  <si>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</si>
  <si>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</si>
  <si>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</si>
  <si>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</si>
  <si>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</si>
  <si>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</si>
  <si>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</si>
  <si>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</si>
  <si>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</si>
  <si>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</si>
  <si>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</si>
  <si>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</si>
  <si>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</si>
  <si>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</si>
  <si>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</si>
  <si>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</si>
  <si>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</si>
  <si>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</si>
  <si>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</si>
  <si>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</si>
  <si>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</si>
  <si>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</si>
  <si>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</si>
  <si>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</si>
  <si>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</si>
  <si>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</si>
  <si>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</si>
  <si>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</si>
  <si>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</si>
  <si>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</si>
  <si>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</si>
  <si>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</si>
  <si>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</si>
  <si>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</si>
  <si>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</si>
  <si>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</si>
  <si>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</si>
  <si>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</si>
  <si>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</si>
  <si>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</si>
  <si>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</si>
  <si>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</si>
  <si>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</si>
  <si>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</si>
  <si>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</si>
  <si>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</si>
  <si>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</si>
  <si>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</si>
  <si>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</si>
  <si>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</si>
  <si>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</si>
  <si>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</si>
  <si>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</si>
  <si>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</si>
  <si>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</si>
  <si>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</si>
  <si>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</si>
  <si>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</si>
  <si>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</si>
  <si>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</si>
  <si>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</si>
  <si>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</si>
  <si>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</si>
  <si>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</si>
  <si>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</si>
  <si>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</si>
  <si>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</si>
  <si>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</si>
  <si>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</si>
  <si>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</si>
  <si>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</si>
  <si>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</si>
  <si>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</si>
  <si>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</si>
  <si>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</si>
  <si>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</si>
  <si>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</si>
  <si>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</si>
  <si>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</si>
  <si>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</si>
  <si>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</si>
  <si>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</si>
  <si>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</si>
  <si>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</si>
  <si>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</si>
  <si>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</si>
  <si>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</si>
  <si>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</si>
  <si>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</si>
  <si>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</si>
  <si>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</si>
  <si>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</si>
  <si>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</si>
  <si>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</si>
  <si>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</si>
  <si>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</si>
  <si>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</si>
  <si>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</si>
  <si>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CHOFER I</t>
  </si>
  <si>
    <t>GESTOR DE EVENTOS</t>
  </si>
  <si>
    <t>ANALISTA DE SERVICIOS A ZONAS FRANCAS ESPECIALES</t>
  </si>
  <si>
    <t>WALESKA BENZAN</t>
  </si>
  <si>
    <t>JORGE VERAS</t>
  </si>
  <si>
    <t>AYUDANTE DE MANTENIMIENTO</t>
  </si>
  <si>
    <t>AUXILIAR DE COBROS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</si>
  <si>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</si>
  <si>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</si>
  <si>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</si>
  <si>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</si>
  <si>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</si>
  <si>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</si>
  <si>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SECRETATRIA</t>
  </si>
  <si>
    <t>MARIELY BORROME</t>
  </si>
  <si>
    <t>CERTIFICO QUE ESTA NÓMINA DE PAGO ESTA CORRECTA Y COMPLETA Y QUE LAS PERSONAS ENUMERADAS EN LA MISMA SON LAS QUE AL 29 DE FEBRRO 2024 FIGURAN EN LOS RECORDS DE PERSONAL FIJO QUE MANTIENE LA INSTITUCIÓN.</t>
  </si>
  <si>
    <t>DIVISIÓN  DE SERVICIOS A ZONAS FRANCAS ESPECIALES</t>
  </si>
  <si>
    <t>JOSE GONZÁLEZ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</si>
  <si>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</si>
  <si>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</si>
  <si>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</si>
  <si>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</si>
  <si>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</si>
  <si>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</si>
  <si>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</si>
  <si>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</si>
  <si>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</si>
  <si>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</si>
  <si>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</si>
  <si>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</si>
  <si>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</si>
  <si>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</si>
  <si>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</si>
  <si>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</si>
  <si>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</si>
  <si>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</si>
  <si>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</si>
  <si>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</si>
  <si>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</si>
  <si>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</si>
  <si>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</si>
  <si>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</si>
  <si>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</si>
  <si>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</si>
  <si>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ENMANUEL ROJAS</t>
  </si>
  <si>
    <t>KENDRICK SÁNCHEZ</t>
  </si>
  <si>
    <t>ANA GÓMEZ</t>
  </si>
  <si>
    <t>SECCIÓN DE TESORERIA</t>
  </si>
  <si>
    <t>JUAN HERNÁNDEZ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</si>
  <si>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</si>
  <si>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</si>
  <si>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</si>
  <si>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</si>
  <si>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</si>
  <si>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</si>
  <si>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</si>
  <si>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</si>
  <si>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</si>
  <si>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</si>
  <si>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</si>
  <si>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</si>
  <si>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</si>
  <si>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</si>
  <si>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SILVIA COCHÓN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</si>
  <si>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</si>
  <si>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</si>
  <si>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</si>
  <si>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</si>
  <si>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</si>
  <si>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</si>
  <si>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</si>
  <si>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</si>
  <si>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</si>
  <si>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</si>
  <si>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</si>
  <si>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</si>
  <si>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</si>
  <si>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</si>
  <si>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</si>
  <si>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</si>
  <si>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</si>
  <si>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</si>
  <si>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</si>
  <si>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ENC. SECCIÓN DE TESORERIA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</si>
  <si>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</si>
  <si>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</si>
  <si>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</si>
  <si>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</si>
  <si>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</si>
  <si>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</si>
  <si>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</si>
  <si>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ENCARGADA DEPTO. PROMOCIÓN</t>
  </si>
  <si>
    <t>ENCARGADO DPTO. ESTADÍSTICAS DE ZONAS FRANCAS</t>
  </si>
  <si>
    <t>ANALISTA DATOS ESTADÍSTICOS</t>
  </si>
  <si>
    <t>TECNICO DATOS ESTADÍSTICOS</t>
  </si>
  <si>
    <t>COORDINADOR DPTO. ESTADÍSTICAS DE ZONAS FRANCAS</t>
  </si>
  <si>
    <t>ENCARGADO DIVISIÓN DE ELABORACIÓN DE INFORMES TÉCNICOS</t>
  </si>
  <si>
    <t>NÓMINA PERSONAL FIJO FEBRERO 2024</t>
  </si>
  <si>
    <t>RESPONSABLE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</si>
</sst>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165" fontId="6" fillId="4" borderId="8" xfId="1" applyFont="1" applyFill="1" applyBorder="1" applyAlignment="1" applyProtection="1">
      <alignment horizontal="center" vertical="center"/>
    </xf>
    <xf numFmtId="165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vertical="center" wrapText="1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1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topLeftCell="A182" zoomScale="150" zoomScaleNormal="150" workbookViewId="0">
      <pane xSplit="11" topLeftCell="L1" activePane="topRight" state="frozen"/>
      <selection activeCell="A5" sqref="A5"/>
      <selection pane="topRight" activeCell="B13" sqref="B13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2"/>
    </row>
    <row r="3" spans="1:14" ht="15.75" customHeight="1" x14ac:dyDescent="0.25">
      <c r="A3" s="1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2"/>
    </row>
    <row r="4" spans="1:14" ht="23.25" customHeight="1" x14ac:dyDescent="0.25">
      <c r="A4" s="1"/>
      <c r="B4" s="85" t="s">
        <v>249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2"/>
    </row>
    <row r="5" spans="1:14" ht="15.75" customHeight="1" x14ac:dyDescent="0.25">
      <c r="A5" s="1"/>
      <c r="B5" s="91" t="s">
        <v>161</v>
      </c>
      <c r="C5" s="91" t="s">
        <v>221</v>
      </c>
      <c r="D5" s="91" t="s">
        <v>2</v>
      </c>
      <c r="E5" s="91" t="s">
        <v>3</v>
      </c>
      <c r="F5" s="86" t="s">
        <v>4</v>
      </c>
      <c r="G5" s="86" t="s">
        <v>5</v>
      </c>
      <c r="H5" s="86"/>
      <c r="I5" s="86"/>
      <c r="J5" s="86" t="s">
        <v>6</v>
      </c>
      <c r="K5" s="86" t="s">
        <v>7</v>
      </c>
      <c r="L5" s="87" t="s">
        <v>8</v>
      </c>
      <c r="M5" s="2"/>
    </row>
    <row r="6" spans="1:14" ht="15" customHeight="1" x14ac:dyDescent="0.25">
      <c r="A6" s="1"/>
      <c r="B6" s="91"/>
      <c r="C6" s="91"/>
      <c r="D6" s="91"/>
      <c r="E6" s="91"/>
      <c r="F6" s="86"/>
      <c r="G6" s="88" t="s">
        <v>9</v>
      </c>
      <c r="H6" s="88" t="s">
        <v>10</v>
      </c>
      <c r="I6" s="88" t="s">
        <v>11</v>
      </c>
      <c r="J6" s="86"/>
      <c r="K6" s="86"/>
      <c r="L6" s="87"/>
      <c r="M6" s="2"/>
    </row>
    <row r="7" spans="1:14" ht="15" customHeight="1" x14ac:dyDescent="0.25">
      <c r="A7" s="1"/>
      <c r="B7" s="91"/>
      <c r="C7" s="91"/>
      <c r="D7" s="91"/>
      <c r="E7" s="91"/>
      <c r="F7" s="86"/>
      <c r="G7" s="89"/>
      <c r="H7" s="89"/>
      <c r="I7" s="89"/>
      <c r="J7" s="86"/>
      <c r="K7" s="86"/>
      <c r="L7" s="87"/>
      <c r="M7" s="2"/>
    </row>
    <row r="8" spans="1:14" ht="29.25" customHeight="1" x14ac:dyDescent="0.25">
      <c r="A8" s="1"/>
      <c r="B8" s="79" t="s">
        <v>170</v>
      </c>
      <c r="C8" s="80"/>
      <c r="D8" s="80"/>
      <c r="E8" s="80"/>
      <c r="F8" s="80"/>
      <c r="G8" s="80"/>
      <c r="H8" s="80"/>
      <c r="I8" s="80"/>
      <c r="J8" s="80"/>
      <c r="K8" s="80"/>
      <c r="L8" s="90"/>
      <c r="M8" s="2"/>
    </row>
    <row r="9" spans="1:14" ht="42" customHeight="1" x14ac:dyDescent="0.25">
      <c r="A9" s="1"/>
      <c r="B9" s="4" t="s">
        <v>12</v>
      </c>
      <c r="C9" s="5" t="s">
        <v>13</v>
      </c>
      <c r="D9" s="4" t="s">
        <v>14</v>
      </c>
      <c r="E9" s="4" t="s">
        <v>15</v>
      </c>
      <c r="F9" s="6">
        <v>327800</v>
      </c>
      <c r="G9" s="6">
        <f>IF(F9&gt;=35000,(F9*0.0287),(0))</f>
        <v>9407.86</v>
      </c>
      <c r="H9" s="6">
        <v>66710.11</v>
      </c>
      <c r="I9" s="7">
        <v>5883.16</v>
      </c>
      <c r="J9" s="7">
        <v>77530.59</v>
      </c>
      <c r="K9" s="7">
        <f>SUM(G9:J9)</f>
        <v>159531.72</v>
      </c>
      <c r="L9" s="8">
        <f t="shared" ref="L9" si="0">F9-K9</f>
        <v>168268.28</v>
      </c>
      <c r="M9" s="2"/>
    </row>
    <row r="10" spans="1:14" ht="35.1" customHeight="1" x14ac:dyDescent="0.25">
      <c r="A10" s="1"/>
      <c r="B10" s="4" t="s">
        <v>171</v>
      </c>
      <c r="C10" s="5" t="s">
        <v>16</v>
      </c>
      <c r="D10" s="4" t="s">
        <v>17</v>
      </c>
      <c r="E10" s="4" t="s">
        <v>222</v>
      </c>
      <c r="F10" s="6">
        <v>239580</v>
      </c>
      <c r="G10" s="6">
        <f>IF(F10&gt;=35000,(F10*0.0287),(0))</f>
        <v>6875.9459999999999</v>
      </c>
      <c r="H10" s="6">
        <v>45288.09</v>
      </c>
      <c r="I10" s="7">
        <v>5883.16</v>
      </c>
      <c r="J10" s="7">
        <v>905</v>
      </c>
      <c r="K10" s="7">
        <f t="shared" ref="K10:K11" si="1">SUM(G10:J10)</f>
        <v>58952.195999999996</v>
      </c>
      <c r="L10" s="8">
        <f>F10-K10</f>
        <v>180627.804</v>
      </c>
      <c r="M10" s="2"/>
    </row>
    <row r="11" spans="1:14" ht="35.1" customHeight="1" x14ac:dyDescent="0.25">
      <c r="A11" s="1"/>
      <c r="B11" s="4" t="s">
        <v>18</v>
      </c>
      <c r="C11" s="5" t="s">
        <v>16</v>
      </c>
      <c r="D11" s="4" t="s">
        <v>19</v>
      </c>
      <c r="E11" s="4" t="s">
        <v>20</v>
      </c>
      <c r="F11" s="6">
        <v>65000</v>
      </c>
      <c r="G11" s="6">
        <f>IF(F11&gt;=35000,(F11*0.0287),(0))</f>
        <v>1865.5</v>
      </c>
      <c r="H11" s="6">
        <v>4427.58</v>
      </c>
      <c r="I11" s="7">
        <f>+F11*0.0304</f>
        <v>1976</v>
      </c>
      <c r="J11" s="7">
        <v>22875.24</v>
      </c>
      <c r="K11" s="7">
        <f t="shared" si="1"/>
        <v>31144.32</v>
      </c>
      <c r="L11" s="8">
        <f>F11-K11</f>
        <v>33855.68</v>
      </c>
      <c r="M11" s="2"/>
    </row>
    <row r="12" spans="1:14" ht="35.1" customHeight="1" x14ac:dyDescent="0.25">
      <c r="A12" s="1"/>
      <c r="B12" s="4" t="s">
        <v>139</v>
      </c>
      <c r="C12" s="5" t="s">
        <v>16</v>
      </c>
      <c r="D12" s="4" t="s">
        <v>23</v>
      </c>
      <c r="E12" s="4" t="s">
        <v>20</v>
      </c>
      <c r="F12" s="9">
        <v>50000</v>
      </c>
      <c r="G12" s="9">
        <f>IF(F12&gt;=35000,(F12*0.0287),(0))</f>
        <v>1435</v>
      </c>
      <c r="H12" s="9">
        <v>1854</v>
      </c>
      <c r="I12" s="10">
        <f>+F12*0.0304</f>
        <v>1520</v>
      </c>
      <c r="J12" s="10">
        <v>7120.62</v>
      </c>
      <c r="K12" s="10">
        <f>SUM(G12:J12)</f>
        <v>11929.619999999999</v>
      </c>
      <c r="L12" s="11">
        <f>F12-K12</f>
        <v>38070.380000000005</v>
      </c>
      <c r="M12" s="2"/>
    </row>
    <row r="13" spans="1:14" ht="48" customHeight="1" thickBot="1" x14ac:dyDescent="0.3">
      <c r="A13" s="1"/>
      <c r="B13" s="4" t="s">
        <v>21</v>
      </c>
      <c r="C13" s="5" t="s">
        <v>16</v>
      </c>
      <c r="D13" s="4" t="s">
        <v>250</v>
      </c>
      <c r="E13" s="4" t="s">
        <v>22</v>
      </c>
      <c r="F13" s="6">
        <v>65000</v>
      </c>
      <c r="G13" s="6">
        <v>1865.5</v>
      </c>
      <c r="H13" s="6">
        <v>4084.48</v>
      </c>
      <c r="I13" s="7">
        <f>+F13*0.0304</f>
        <v>1976</v>
      </c>
      <c r="J13" s="7">
        <v>10844.87</v>
      </c>
      <c r="K13" s="7">
        <f>SUM(G13:J13)</f>
        <v>18770.849999999999</v>
      </c>
      <c r="L13" s="8">
        <f>F13-K13</f>
        <v>46229.15</v>
      </c>
      <c r="M13" s="2"/>
    </row>
    <row r="14" spans="1:14" ht="35.1" customHeight="1" thickBot="1" x14ac:dyDescent="0.3">
      <c r="A14" s="1"/>
      <c r="B14" s="72"/>
      <c r="C14" s="73"/>
      <c r="D14" s="73"/>
      <c r="E14" s="73"/>
      <c r="F14" s="16">
        <f t="shared" ref="F14:L14" si="2">SUM(F9:F13)</f>
        <v>747380</v>
      </c>
      <c r="G14" s="17">
        <f t="shared" si="2"/>
        <v>21449.806</v>
      </c>
      <c r="H14" s="17">
        <f t="shared" si="2"/>
        <v>122364.26</v>
      </c>
      <c r="I14" s="18">
        <f t="shared" si="2"/>
        <v>17238.32</v>
      </c>
      <c r="J14" s="18">
        <f t="shared" si="2"/>
        <v>119276.31999999999</v>
      </c>
      <c r="K14" s="19">
        <f t="shared" si="2"/>
        <v>280328.70600000001</v>
      </c>
      <c r="L14" s="20">
        <f t="shared" si="2"/>
        <v>467051.29400000005</v>
      </c>
      <c r="M14" s="2"/>
      <c r="N14" s="37"/>
    </row>
    <row r="15" spans="1:14" ht="35.1" customHeight="1" x14ac:dyDescent="0.25">
      <c r="A15" s="1"/>
      <c r="B15" s="74" t="s">
        <v>172</v>
      </c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2"/>
    </row>
    <row r="16" spans="1:14" ht="42" customHeight="1" x14ac:dyDescent="0.25">
      <c r="A16" s="1"/>
      <c r="B16" s="4" t="s">
        <v>24</v>
      </c>
      <c r="C16" s="5" t="s">
        <v>13</v>
      </c>
      <c r="D16" s="4" t="s">
        <v>146</v>
      </c>
      <c r="E16" s="4" t="s">
        <v>20</v>
      </c>
      <c r="F16" s="6">
        <v>140000</v>
      </c>
      <c r="G16" s="6">
        <f>IF(F16&gt;=35000,(F16*0.0287),(0))</f>
        <v>4018</v>
      </c>
      <c r="H16" s="6">
        <v>21514.37</v>
      </c>
      <c r="I16" s="7">
        <f>+F16*0.0304</f>
        <v>4256</v>
      </c>
      <c r="J16" s="7">
        <v>25325</v>
      </c>
      <c r="K16" s="7">
        <f>SUM(G16:J16)</f>
        <v>55113.369999999995</v>
      </c>
      <c r="L16" s="8">
        <f>F16-K16</f>
        <v>84886.63</v>
      </c>
      <c r="M16" s="2"/>
    </row>
    <row r="17" spans="1:14" ht="41.25" customHeight="1" x14ac:dyDescent="0.25">
      <c r="A17" s="1"/>
      <c r="B17" s="4" t="s">
        <v>26</v>
      </c>
      <c r="C17" s="5" t="s">
        <v>16</v>
      </c>
      <c r="D17" s="4" t="s">
        <v>27</v>
      </c>
      <c r="E17" s="4" t="s">
        <v>20</v>
      </c>
      <c r="F17" s="6">
        <v>40000</v>
      </c>
      <c r="G17" s="6">
        <v>1148</v>
      </c>
      <c r="H17" s="6">
        <v>204.54</v>
      </c>
      <c r="I17" s="7">
        <v>1216</v>
      </c>
      <c r="J17" s="7">
        <v>18367.32</v>
      </c>
      <c r="K17" s="7">
        <v>20916.650000000001</v>
      </c>
      <c r="L17" s="8">
        <f>F17-K17</f>
        <v>19083.349999999999</v>
      </c>
      <c r="M17" s="2"/>
    </row>
    <row r="18" spans="1:14" ht="35.1" customHeight="1" x14ac:dyDescent="0.25">
      <c r="A18" s="1"/>
      <c r="B18" s="4" t="s">
        <v>25</v>
      </c>
      <c r="C18" s="5" t="s">
        <v>16</v>
      </c>
      <c r="D18" s="4" t="s">
        <v>145</v>
      </c>
      <c r="E18" s="4" t="s">
        <v>22</v>
      </c>
      <c r="F18" s="6">
        <v>75000</v>
      </c>
      <c r="G18" s="6">
        <f>IF(F18&gt;=35000,(F18*0.0287),(0))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>F18-K18</f>
        <v>59033.119999999995</v>
      </c>
      <c r="M18" s="2"/>
    </row>
    <row r="19" spans="1:14" ht="42.75" customHeight="1" thickBot="1" x14ac:dyDescent="0.3">
      <c r="A19" s="1"/>
      <c r="B19" s="4" t="s">
        <v>173</v>
      </c>
      <c r="C19" s="5" t="s">
        <v>16</v>
      </c>
      <c r="D19" s="4" t="s">
        <v>27</v>
      </c>
      <c r="E19" s="4" t="s">
        <v>20</v>
      </c>
      <c r="F19" s="9">
        <v>33000</v>
      </c>
      <c r="G19" s="9">
        <v>947.1</v>
      </c>
      <c r="H19" s="9">
        <v>0</v>
      </c>
      <c r="I19" s="10">
        <f>+F19*0.0304</f>
        <v>1003.2</v>
      </c>
      <c r="J19" s="10">
        <v>1325</v>
      </c>
      <c r="K19" s="10">
        <f>SUM(G19:J19)</f>
        <v>3275.3</v>
      </c>
      <c r="L19" s="11">
        <f>F19-K19</f>
        <v>29724.7</v>
      </c>
      <c r="M19" s="2"/>
    </row>
    <row r="20" spans="1:14" ht="35.1" customHeight="1" thickBot="1" x14ac:dyDescent="0.3">
      <c r="A20" s="1"/>
      <c r="B20" s="72"/>
      <c r="C20" s="73"/>
      <c r="D20" s="73"/>
      <c r="E20" s="73"/>
      <c r="F20" s="16">
        <f t="shared" ref="F20:L20" si="3">SUM(F16:F19)</f>
        <v>288000</v>
      </c>
      <c r="G20" s="17">
        <f t="shared" si="3"/>
        <v>8265.6</v>
      </c>
      <c r="H20" s="17">
        <f t="shared" si="3"/>
        <v>28028.29</v>
      </c>
      <c r="I20" s="18">
        <f t="shared" si="3"/>
        <v>8755.2000000000007</v>
      </c>
      <c r="J20" s="18">
        <f t="shared" si="3"/>
        <v>50242.32</v>
      </c>
      <c r="K20" s="19">
        <f t="shared" si="3"/>
        <v>95272.2</v>
      </c>
      <c r="L20" s="20">
        <f t="shared" si="3"/>
        <v>192727.80000000002</v>
      </c>
      <c r="M20" s="2"/>
      <c r="N20" s="37"/>
    </row>
    <row r="21" spans="1:14" ht="35.1" customHeight="1" x14ac:dyDescent="0.25">
      <c r="A21" s="1"/>
      <c r="B21" s="74" t="s">
        <v>175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2"/>
    </row>
    <row r="22" spans="1:14" ht="42.75" customHeight="1" x14ac:dyDescent="0.25">
      <c r="A22" s="1"/>
      <c r="B22" s="4" t="s">
        <v>174</v>
      </c>
      <c r="C22" s="5" t="s">
        <v>16</v>
      </c>
      <c r="D22" s="4" t="s">
        <v>147</v>
      </c>
      <c r="E22" s="4" t="s">
        <v>22</v>
      </c>
      <c r="F22" s="6">
        <v>75000</v>
      </c>
      <c r="G22" s="6">
        <f>IF(F22&gt;=35000,(F22*0.0287),(0))</f>
        <v>2152.5</v>
      </c>
      <c r="H22" s="6">
        <v>5674.42</v>
      </c>
      <c r="I22" s="7">
        <f>+F22*0.0304</f>
        <v>2280</v>
      </c>
      <c r="J22" s="7">
        <v>3965.92</v>
      </c>
      <c r="K22" s="7">
        <v>14021.61</v>
      </c>
      <c r="L22" s="8">
        <f>F22-K22</f>
        <v>60978.39</v>
      </c>
      <c r="M22" s="2"/>
    </row>
    <row r="23" spans="1:14" ht="42.75" customHeight="1" thickBot="1" x14ac:dyDescent="0.3">
      <c r="A23" s="1"/>
      <c r="B23" s="4" t="s">
        <v>160</v>
      </c>
      <c r="C23" s="5" t="s">
        <v>16</v>
      </c>
      <c r="D23" s="4" t="s">
        <v>223</v>
      </c>
      <c r="E23" s="4" t="s">
        <v>22</v>
      </c>
      <c r="F23" s="9">
        <v>50000</v>
      </c>
      <c r="G23" s="9">
        <f>IF(F23&gt;=35000,(F23*0.0287),(0))</f>
        <v>1435</v>
      </c>
      <c r="H23" s="9">
        <v>1854</v>
      </c>
      <c r="I23" s="10">
        <v>1520</v>
      </c>
      <c r="J23" s="10">
        <v>3919.29</v>
      </c>
      <c r="K23" s="10">
        <v>8728.2900000000009</v>
      </c>
      <c r="L23" s="11">
        <f>F23-K23</f>
        <v>41271.71</v>
      </c>
      <c r="M23" s="2"/>
    </row>
    <row r="24" spans="1:14" ht="35.1" customHeight="1" thickBot="1" x14ac:dyDescent="0.3">
      <c r="A24" s="1"/>
      <c r="B24" s="72"/>
      <c r="C24" s="73"/>
      <c r="D24" s="73"/>
      <c r="E24" s="73"/>
      <c r="F24" s="16">
        <f t="shared" ref="F24:L24" si="4">SUM(F22:F23)</f>
        <v>125000</v>
      </c>
      <c r="G24" s="17">
        <f t="shared" si="4"/>
        <v>3587.5</v>
      </c>
      <c r="H24" s="17">
        <f t="shared" si="4"/>
        <v>7528.42</v>
      </c>
      <c r="I24" s="18">
        <f t="shared" si="4"/>
        <v>3800</v>
      </c>
      <c r="J24" s="18">
        <f t="shared" si="4"/>
        <v>7885.21</v>
      </c>
      <c r="K24" s="19">
        <f t="shared" si="4"/>
        <v>22749.9</v>
      </c>
      <c r="L24" s="20">
        <f t="shared" si="4"/>
        <v>102250.1</v>
      </c>
      <c r="M24" s="2"/>
    </row>
    <row r="25" spans="1:14" ht="35.1" customHeight="1" x14ac:dyDescent="0.25">
      <c r="A25" s="1"/>
      <c r="B25" s="48" t="s">
        <v>1</v>
      </c>
      <c r="C25" s="49"/>
      <c r="D25" s="49"/>
      <c r="E25" s="49"/>
      <c r="F25" s="75"/>
      <c r="G25" s="75"/>
      <c r="H25" s="75"/>
      <c r="I25" s="75"/>
      <c r="J25" s="75"/>
      <c r="K25" s="75"/>
      <c r="L25" s="76"/>
      <c r="M25" s="2"/>
    </row>
    <row r="26" spans="1:14" ht="61.5" customHeight="1" x14ac:dyDescent="0.25">
      <c r="A26" s="1"/>
      <c r="B26" s="4" t="s">
        <v>28</v>
      </c>
      <c r="C26" s="5" t="s">
        <v>16</v>
      </c>
      <c r="D26" s="4" t="s">
        <v>29</v>
      </c>
      <c r="E26" s="4" t="s">
        <v>20</v>
      </c>
      <c r="F26" s="6">
        <v>130000</v>
      </c>
      <c r="G26" s="6">
        <f>IF(F26&gt;=35000,(F26*0.0287),(0))</f>
        <v>3731</v>
      </c>
      <c r="H26" s="6">
        <v>18733.25</v>
      </c>
      <c r="I26" s="7">
        <v>3952</v>
      </c>
      <c r="J26" s="7">
        <v>32494.89</v>
      </c>
      <c r="K26" s="7">
        <f t="shared" ref="K26:K30" si="5">SUM(G26:J26)</f>
        <v>58911.14</v>
      </c>
      <c r="L26" s="8">
        <f t="shared" ref="L26:L30" si="6">F26-K26</f>
        <v>71088.86</v>
      </c>
      <c r="M26" s="2"/>
    </row>
    <row r="27" spans="1:14" ht="35.1" customHeight="1" x14ac:dyDescent="0.25">
      <c r="A27" s="1"/>
      <c r="B27" s="4" t="s">
        <v>30</v>
      </c>
      <c r="C27" s="5" t="s">
        <v>16</v>
      </c>
      <c r="D27" s="4" t="s">
        <v>144</v>
      </c>
      <c r="E27" s="4" t="s">
        <v>20</v>
      </c>
      <c r="F27" s="6">
        <v>47000</v>
      </c>
      <c r="G27" s="6">
        <f>IF(F27&gt;=35000,(F27*0.0287),(0))</f>
        <v>1348.9</v>
      </c>
      <c r="H27" s="6">
        <v>192.49</v>
      </c>
      <c r="I27" s="7">
        <v>1428.8</v>
      </c>
      <c r="J27" s="7">
        <v>23108.95</v>
      </c>
      <c r="K27" s="7">
        <v>27059.93</v>
      </c>
      <c r="L27" s="8">
        <f t="shared" si="6"/>
        <v>19940.07</v>
      </c>
      <c r="M27" s="2"/>
    </row>
    <row r="28" spans="1:14" ht="35.1" customHeight="1" x14ac:dyDescent="0.25">
      <c r="A28" s="1"/>
      <c r="B28" s="4" t="s">
        <v>31</v>
      </c>
      <c r="C28" s="5" t="s">
        <v>16</v>
      </c>
      <c r="D28" s="4" t="s">
        <v>27</v>
      </c>
      <c r="E28" s="4" t="s">
        <v>20</v>
      </c>
      <c r="F28" s="6">
        <v>40000</v>
      </c>
      <c r="G28" s="6">
        <f>IF(F28&gt;=35000,(F28*0.0287),(0))</f>
        <v>1148</v>
      </c>
      <c r="H28" s="6">
        <v>442.65</v>
      </c>
      <c r="I28" s="7">
        <f>+F28*0.0304</f>
        <v>1216</v>
      </c>
      <c r="J28" s="7">
        <v>8036.85</v>
      </c>
      <c r="K28" s="7">
        <f t="shared" si="5"/>
        <v>10843.5</v>
      </c>
      <c r="L28" s="8">
        <f t="shared" si="6"/>
        <v>29156.5</v>
      </c>
      <c r="M28" s="2"/>
    </row>
    <row r="29" spans="1:14" ht="44.25" customHeight="1" x14ac:dyDescent="0.25">
      <c r="A29" s="1"/>
      <c r="B29" s="4" t="s">
        <v>32</v>
      </c>
      <c r="C29" s="5" t="s">
        <v>16</v>
      </c>
      <c r="D29" s="4" t="s">
        <v>148</v>
      </c>
      <c r="E29" s="4" t="s">
        <v>20</v>
      </c>
      <c r="F29" s="6">
        <v>30000</v>
      </c>
      <c r="G29" s="6">
        <v>861</v>
      </c>
      <c r="H29" s="6">
        <v>0</v>
      </c>
      <c r="I29" s="7">
        <f>+F29*0.0304</f>
        <v>912</v>
      </c>
      <c r="J29" s="7">
        <v>1225</v>
      </c>
      <c r="K29" s="7">
        <f t="shared" si="5"/>
        <v>2998</v>
      </c>
      <c r="L29" s="8">
        <f t="shared" si="6"/>
        <v>27002</v>
      </c>
      <c r="M29" s="2"/>
    </row>
    <row r="30" spans="1:14" ht="44.25" customHeight="1" thickBot="1" x14ac:dyDescent="0.3">
      <c r="A30" s="1"/>
      <c r="B30" s="4" t="s">
        <v>155</v>
      </c>
      <c r="C30" s="5" t="s">
        <v>16</v>
      </c>
      <c r="D30" s="4" t="s">
        <v>27</v>
      </c>
      <c r="E30" s="4" t="s">
        <v>20</v>
      </c>
      <c r="F30" s="9">
        <v>33000</v>
      </c>
      <c r="G30" s="9">
        <v>947.1</v>
      </c>
      <c r="H30" s="9">
        <v>0</v>
      </c>
      <c r="I30" s="10">
        <f>+F30*0.0304</f>
        <v>1003.2</v>
      </c>
      <c r="J30" s="10">
        <v>7818.67</v>
      </c>
      <c r="K30" s="10">
        <f t="shared" si="5"/>
        <v>9768.9700000000012</v>
      </c>
      <c r="L30" s="11">
        <f t="shared" si="6"/>
        <v>23231.03</v>
      </c>
      <c r="M30" s="2"/>
    </row>
    <row r="31" spans="1:14" ht="35.1" customHeight="1" thickBot="1" x14ac:dyDescent="0.3">
      <c r="A31" s="1"/>
      <c r="B31" s="72"/>
      <c r="C31" s="73"/>
      <c r="D31" s="73"/>
      <c r="E31" s="73"/>
      <c r="F31" s="16">
        <f t="shared" ref="F31:L31" si="7">SUM(F26:F30)</f>
        <v>280000</v>
      </c>
      <c r="G31" s="17">
        <f t="shared" si="7"/>
        <v>8036</v>
      </c>
      <c r="H31" s="17">
        <f t="shared" si="7"/>
        <v>19368.390000000003</v>
      </c>
      <c r="I31" s="18">
        <f t="shared" si="7"/>
        <v>8512</v>
      </c>
      <c r="J31" s="18">
        <f t="shared" si="7"/>
        <v>72684.36</v>
      </c>
      <c r="K31" s="19">
        <f t="shared" si="7"/>
        <v>109581.54000000001</v>
      </c>
      <c r="L31" s="20">
        <f t="shared" si="7"/>
        <v>170418.46</v>
      </c>
      <c r="M31" s="2"/>
    </row>
    <row r="32" spans="1:14" ht="35.1" customHeight="1" x14ac:dyDescent="0.25">
      <c r="A32" s="1"/>
      <c r="B32" s="48" t="s">
        <v>176</v>
      </c>
      <c r="C32" s="49"/>
      <c r="D32" s="49"/>
      <c r="E32" s="49"/>
      <c r="F32" s="75"/>
      <c r="G32" s="75"/>
      <c r="H32" s="75"/>
      <c r="I32" s="75"/>
      <c r="J32" s="75"/>
      <c r="K32" s="75"/>
      <c r="L32" s="76"/>
      <c r="M32" s="2"/>
    </row>
    <row r="33" spans="1:13" ht="35.1" customHeight="1" x14ac:dyDescent="0.25">
      <c r="A33" s="1"/>
      <c r="B33" s="4" t="s">
        <v>33</v>
      </c>
      <c r="C33" s="5" t="s">
        <v>13</v>
      </c>
      <c r="D33" s="4" t="s">
        <v>149</v>
      </c>
      <c r="E33" s="4" t="s">
        <v>20</v>
      </c>
      <c r="F33" s="6">
        <v>40000</v>
      </c>
      <c r="G33" s="6">
        <v>1148</v>
      </c>
      <c r="H33" s="6">
        <v>442.65</v>
      </c>
      <c r="I33" s="7">
        <f>+F33*0.0304</f>
        <v>1216</v>
      </c>
      <c r="J33" s="7">
        <v>4754.0600000000004</v>
      </c>
      <c r="K33" s="7">
        <f>SUM(G33:J33)</f>
        <v>7560.7100000000009</v>
      </c>
      <c r="L33" s="8">
        <f>F33-K33</f>
        <v>32439.29</v>
      </c>
      <c r="M33" s="2"/>
    </row>
    <row r="34" spans="1:13" ht="35.1" customHeight="1" thickBot="1" x14ac:dyDescent="0.3">
      <c r="A34" s="1"/>
      <c r="B34" s="12" t="s">
        <v>177</v>
      </c>
      <c r="C34" s="5" t="s">
        <v>16</v>
      </c>
      <c r="D34" s="12" t="s">
        <v>44</v>
      </c>
      <c r="E34" s="4" t="s">
        <v>20</v>
      </c>
      <c r="F34" s="9">
        <v>40000</v>
      </c>
      <c r="G34" s="9">
        <v>1148</v>
      </c>
      <c r="H34" s="9">
        <v>0</v>
      </c>
      <c r="I34" s="10">
        <v>1216</v>
      </c>
      <c r="J34" s="10">
        <v>5625</v>
      </c>
      <c r="K34" s="10">
        <f>SUM(G34:J34)</f>
        <v>7989</v>
      </c>
      <c r="L34" s="11">
        <f>F34-K34</f>
        <v>32011</v>
      </c>
      <c r="M34" s="2"/>
    </row>
    <row r="35" spans="1:13" ht="35.1" customHeight="1" thickBot="1" x14ac:dyDescent="0.3">
      <c r="A35" s="1"/>
      <c r="B35" s="72"/>
      <c r="C35" s="73"/>
      <c r="D35" s="73"/>
      <c r="E35" s="73"/>
      <c r="F35" s="16">
        <f t="shared" ref="F35:L35" si="8">SUM(F33:F34)</f>
        <v>80000</v>
      </c>
      <c r="G35" s="17">
        <f t="shared" si="8"/>
        <v>2296</v>
      </c>
      <c r="H35" s="17">
        <f t="shared" si="8"/>
        <v>442.65</v>
      </c>
      <c r="I35" s="18">
        <f t="shared" si="8"/>
        <v>2432</v>
      </c>
      <c r="J35" s="18">
        <f t="shared" si="8"/>
        <v>10379.060000000001</v>
      </c>
      <c r="K35" s="19">
        <f t="shared" si="8"/>
        <v>15549.710000000001</v>
      </c>
      <c r="L35" s="20">
        <f t="shared" si="8"/>
        <v>64450.29</v>
      </c>
      <c r="M35" s="2"/>
    </row>
    <row r="36" spans="1:13" ht="35.1" customHeight="1" x14ac:dyDescent="0.25">
      <c r="A36" s="1"/>
      <c r="B36" s="79" t="s">
        <v>178</v>
      </c>
      <c r="C36" s="80"/>
      <c r="D36" s="80"/>
      <c r="E36" s="80"/>
      <c r="F36" s="81"/>
      <c r="G36" s="81"/>
      <c r="H36" s="81"/>
      <c r="I36" s="81"/>
      <c r="J36" s="81"/>
      <c r="K36" s="81"/>
      <c r="L36" s="82"/>
      <c r="M36" s="2"/>
    </row>
    <row r="37" spans="1:13" ht="46.5" customHeight="1" x14ac:dyDescent="0.25">
      <c r="A37" s="1"/>
      <c r="B37" s="4" t="s">
        <v>35</v>
      </c>
      <c r="C37" s="5" t="s">
        <v>13</v>
      </c>
      <c r="D37" s="4" t="s">
        <v>224</v>
      </c>
      <c r="E37" s="4" t="s">
        <v>22</v>
      </c>
      <c r="F37" s="6">
        <v>140000</v>
      </c>
      <c r="G37" s="6">
        <f>IF(F37&gt;=35000,(F37*0.0287),(0))</f>
        <v>4018</v>
      </c>
      <c r="H37" s="6">
        <v>20656.64</v>
      </c>
      <c r="I37" s="7">
        <v>4256</v>
      </c>
      <c r="J37" s="7">
        <v>20167.37</v>
      </c>
      <c r="K37" s="7">
        <v>49098.01</v>
      </c>
      <c r="L37" s="8">
        <f>F37-K37</f>
        <v>90901.989999999991</v>
      </c>
      <c r="M37" s="2"/>
    </row>
    <row r="38" spans="1:13" ht="35.1" customHeight="1" x14ac:dyDescent="0.25">
      <c r="A38" s="1"/>
      <c r="B38" s="12" t="s">
        <v>179</v>
      </c>
      <c r="C38" s="5" t="s">
        <v>13</v>
      </c>
      <c r="D38" s="12" t="s">
        <v>36</v>
      </c>
      <c r="E38" s="4" t="s">
        <v>20</v>
      </c>
      <c r="F38" s="6">
        <v>73000</v>
      </c>
      <c r="G38" s="6">
        <v>2095.1</v>
      </c>
      <c r="H38" s="6">
        <v>5933.02</v>
      </c>
      <c r="I38" s="7">
        <f>+F38*0.0304</f>
        <v>2219.1999999999998</v>
      </c>
      <c r="J38" s="7">
        <v>15246.74</v>
      </c>
      <c r="K38" s="7">
        <v>25494.06</v>
      </c>
      <c r="L38" s="8">
        <f>F38-K38</f>
        <v>47505.94</v>
      </c>
      <c r="M38" s="2"/>
    </row>
    <row r="39" spans="1:13" ht="35.1" customHeight="1" thickBot="1" x14ac:dyDescent="0.3">
      <c r="A39" s="1"/>
      <c r="B39" s="12" t="s">
        <v>37</v>
      </c>
      <c r="C39" s="5" t="s">
        <v>13</v>
      </c>
      <c r="D39" s="12" t="s">
        <v>34</v>
      </c>
      <c r="E39" s="12" t="s">
        <v>20</v>
      </c>
      <c r="F39" s="9">
        <v>40000</v>
      </c>
      <c r="G39" s="9">
        <f>IF(F39&gt;=35000,(F39*0.0287),(0))</f>
        <v>1148</v>
      </c>
      <c r="H39" s="9">
        <v>442.65</v>
      </c>
      <c r="I39" s="10">
        <f>+F39*0.0304</f>
        <v>1216</v>
      </c>
      <c r="J39" s="10">
        <v>1325</v>
      </c>
      <c r="K39" s="10">
        <f>SUM(G39:J39)</f>
        <v>4131.6499999999996</v>
      </c>
      <c r="L39" s="11">
        <f>F39-K39</f>
        <v>35868.35</v>
      </c>
      <c r="M39" s="2"/>
    </row>
    <row r="40" spans="1:13" ht="35.1" customHeight="1" thickBot="1" x14ac:dyDescent="0.3">
      <c r="A40" s="1"/>
      <c r="B40" s="72"/>
      <c r="C40" s="73"/>
      <c r="D40" s="73"/>
      <c r="E40" s="73"/>
      <c r="F40" s="16">
        <f>SUM(F37:F39)</f>
        <v>253000</v>
      </c>
      <c r="G40" s="17">
        <f t="shared" ref="G40:K40" si="9">SUM(G37:G39)</f>
        <v>7261.1</v>
      </c>
      <c r="H40" s="17">
        <f t="shared" si="9"/>
        <v>27032.31</v>
      </c>
      <c r="I40" s="18">
        <f t="shared" si="9"/>
        <v>7691.2</v>
      </c>
      <c r="J40" s="18">
        <f t="shared" si="9"/>
        <v>36739.11</v>
      </c>
      <c r="K40" s="19">
        <f t="shared" si="9"/>
        <v>78723.72</v>
      </c>
      <c r="L40" s="20">
        <f>SUM(L37:L39)</f>
        <v>174276.28</v>
      </c>
      <c r="M40" s="2"/>
    </row>
    <row r="41" spans="1:13" ht="35.1" customHeight="1" x14ac:dyDescent="0.25">
      <c r="A41" s="1"/>
      <c r="B41" s="48" t="s">
        <v>180</v>
      </c>
      <c r="C41" s="49"/>
      <c r="D41" s="49"/>
      <c r="E41" s="49"/>
      <c r="F41" s="75"/>
      <c r="G41" s="75"/>
      <c r="H41" s="75"/>
      <c r="I41" s="75"/>
      <c r="J41" s="75"/>
      <c r="K41" s="75"/>
      <c r="L41" s="76"/>
      <c r="M41" s="2"/>
    </row>
    <row r="42" spans="1:13" ht="35.1" customHeight="1" x14ac:dyDescent="0.25">
      <c r="A42" s="1"/>
      <c r="B42" s="12" t="s">
        <v>38</v>
      </c>
      <c r="C42" s="5" t="s">
        <v>13</v>
      </c>
      <c r="D42" s="12" t="s">
        <v>150</v>
      </c>
      <c r="E42" s="12" t="s">
        <v>22</v>
      </c>
      <c r="F42" s="6">
        <v>90000</v>
      </c>
      <c r="G42" s="6">
        <v>2583</v>
      </c>
      <c r="H42" s="6">
        <v>2736</v>
      </c>
      <c r="I42" s="7">
        <v>2736</v>
      </c>
      <c r="J42" s="7">
        <v>10144.290000000001</v>
      </c>
      <c r="K42" s="7">
        <v>24787.54</v>
      </c>
      <c r="L42" s="8">
        <f>F42-K42</f>
        <v>65212.46</v>
      </c>
      <c r="M42" s="2"/>
    </row>
    <row r="43" spans="1:13" ht="35.1" customHeight="1" thickBot="1" x14ac:dyDescent="0.3">
      <c r="A43" s="1"/>
      <c r="B43" s="12" t="s">
        <v>39</v>
      </c>
      <c r="C43" s="5" t="s">
        <v>13</v>
      </c>
      <c r="D43" s="12" t="s">
        <v>151</v>
      </c>
      <c r="E43" s="4" t="s">
        <v>22</v>
      </c>
      <c r="F43" s="9">
        <v>45000</v>
      </c>
      <c r="G43" s="9">
        <f>IF(F43&gt;=35000,(F43*0.0287),(0))</f>
        <v>1291.5</v>
      </c>
      <c r="H43" s="9">
        <v>1148.33</v>
      </c>
      <c r="I43" s="10">
        <v>1368</v>
      </c>
      <c r="J43" s="10">
        <v>1325</v>
      </c>
      <c r="K43" s="10">
        <f>SUM(G43:J43)</f>
        <v>5132.83</v>
      </c>
      <c r="L43" s="11">
        <f>F43-K43</f>
        <v>39867.17</v>
      </c>
      <c r="M43" s="2"/>
    </row>
    <row r="44" spans="1:13" ht="35.1" customHeight="1" thickBot="1" x14ac:dyDescent="0.3">
      <c r="A44" s="1"/>
      <c r="B44" s="72"/>
      <c r="C44" s="73"/>
      <c r="D44" s="73"/>
      <c r="E44" s="73"/>
      <c r="F44" s="16">
        <f>SUM(F42:F43)</f>
        <v>135000</v>
      </c>
      <c r="G44" s="17">
        <f t="shared" ref="G44:K44" si="10">SUM(G42:G43)</f>
        <v>3874.5</v>
      </c>
      <c r="H44" s="17">
        <f t="shared" si="10"/>
        <v>3884.33</v>
      </c>
      <c r="I44" s="18">
        <f t="shared" si="10"/>
        <v>4104</v>
      </c>
      <c r="J44" s="18">
        <f t="shared" si="10"/>
        <v>11469.29</v>
      </c>
      <c r="K44" s="19">
        <f t="shared" si="10"/>
        <v>29920.370000000003</v>
      </c>
      <c r="L44" s="20">
        <f>SUM(L42:L43)</f>
        <v>105079.63</v>
      </c>
      <c r="M44" s="2"/>
    </row>
    <row r="45" spans="1:13" ht="35.1" customHeight="1" x14ac:dyDescent="0.25">
      <c r="A45" s="1"/>
      <c r="B45" s="48" t="s">
        <v>181</v>
      </c>
      <c r="C45" s="49"/>
      <c r="D45" s="49"/>
      <c r="E45" s="49"/>
      <c r="F45" s="75"/>
      <c r="G45" s="75"/>
      <c r="H45" s="75"/>
      <c r="I45" s="75"/>
      <c r="J45" s="75"/>
      <c r="K45" s="75"/>
      <c r="L45" s="76"/>
      <c r="M45" s="2"/>
    </row>
    <row r="46" spans="1:13" ht="46.5" customHeight="1" x14ac:dyDescent="0.25">
      <c r="A46" s="1"/>
      <c r="B46" s="12" t="s">
        <v>40</v>
      </c>
      <c r="C46" s="5" t="s">
        <v>16</v>
      </c>
      <c r="D46" s="12" t="s">
        <v>225</v>
      </c>
      <c r="E46" s="12" t="s">
        <v>22</v>
      </c>
      <c r="F46" s="6">
        <v>100000</v>
      </c>
      <c r="G46" s="6">
        <v>2870</v>
      </c>
      <c r="H46" s="6">
        <v>12105.37</v>
      </c>
      <c r="I46" s="7">
        <f>+F46*0.0304</f>
        <v>3040</v>
      </c>
      <c r="J46" s="7">
        <v>2425</v>
      </c>
      <c r="K46" s="7">
        <v>20540.37</v>
      </c>
      <c r="L46" s="8">
        <f>F46-K46</f>
        <v>79459.63</v>
      </c>
      <c r="M46" s="2"/>
    </row>
    <row r="47" spans="1:13" ht="35.1" customHeight="1" thickBot="1" x14ac:dyDescent="0.3">
      <c r="A47" s="1"/>
      <c r="B47" s="72"/>
      <c r="C47" s="73"/>
      <c r="D47" s="73"/>
      <c r="E47" s="73"/>
      <c r="F47" s="39">
        <f>SUM(F46:F46)</f>
        <v>100000</v>
      </c>
      <c r="G47" s="29">
        <f t="shared" ref="G47:K47" si="11">SUM(G46:G46)</f>
        <v>2870</v>
      </c>
      <c r="H47" s="29">
        <f t="shared" si="11"/>
        <v>12105.37</v>
      </c>
      <c r="I47" s="30">
        <f t="shared" si="11"/>
        <v>3040</v>
      </c>
      <c r="J47" s="30">
        <f t="shared" si="11"/>
        <v>2425</v>
      </c>
      <c r="K47" s="31">
        <f t="shared" si="11"/>
        <v>20540.37</v>
      </c>
      <c r="L47" s="32">
        <f>SUM(L46:L46)</f>
        <v>79459.63</v>
      </c>
      <c r="M47" s="2"/>
    </row>
    <row r="48" spans="1:13" ht="35.1" customHeight="1" x14ac:dyDescent="0.25">
      <c r="A48" s="1"/>
      <c r="B48" s="48" t="s">
        <v>41</v>
      </c>
      <c r="C48" s="49"/>
      <c r="D48" s="49"/>
      <c r="E48" s="49"/>
      <c r="F48" s="75"/>
      <c r="G48" s="75"/>
      <c r="H48" s="75"/>
      <c r="I48" s="75"/>
      <c r="J48" s="75"/>
      <c r="K48" s="75"/>
      <c r="L48" s="76"/>
      <c r="M48" s="2"/>
    </row>
    <row r="49" spans="1:15" ht="35.1" customHeight="1" x14ac:dyDescent="0.25">
      <c r="A49" s="1"/>
      <c r="B49" s="4" t="s">
        <v>43</v>
      </c>
      <c r="C49" s="5" t="s">
        <v>16</v>
      </c>
      <c r="D49" s="4" t="s">
        <v>27</v>
      </c>
      <c r="E49" s="4" t="s">
        <v>20</v>
      </c>
      <c r="F49" s="6">
        <v>40000</v>
      </c>
      <c r="G49" s="6">
        <f>IF(F49&gt;=35000,(F49*0.0287),(0))</f>
        <v>1148</v>
      </c>
      <c r="H49" s="6">
        <v>442.65</v>
      </c>
      <c r="I49" s="7">
        <f>+F49*0.0304</f>
        <v>1216</v>
      </c>
      <c r="J49" s="7">
        <v>22610.51</v>
      </c>
      <c r="K49" s="7">
        <f>SUM(G49:J49)</f>
        <v>25417.16</v>
      </c>
      <c r="L49" s="8">
        <f>F49-K49</f>
        <v>14582.84</v>
      </c>
      <c r="M49" s="2"/>
    </row>
    <row r="50" spans="1:15" ht="35.1" customHeight="1" x14ac:dyDescent="0.25">
      <c r="A50" s="1"/>
      <c r="B50" s="4" t="s">
        <v>42</v>
      </c>
      <c r="C50" s="5" t="s">
        <v>16</v>
      </c>
      <c r="D50" s="4" t="s">
        <v>143</v>
      </c>
      <c r="E50" s="4" t="s">
        <v>22</v>
      </c>
      <c r="F50" s="6">
        <v>50000</v>
      </c>
      <c r="G50" s="6">
        <f>IF(F50&gt;=35000,(F50*0.0287),(0))</f>
        <v>1435</v>
      </c>
      <c r="H50" s="6">
        <v>1854</v>
      </c>
      <c r="I50" s="7">
        <f t="shared" ref="I50" si="12">+F50*0.0304</f>
        <v>1520</v>
      </c>
      <c r="J50" s="7">
        <v>19872.87</v>
      </c>
      <c r="K50" s="7">
        <f t="shared" ref="K50" si="13">SUM(G50:J50)</f>
        <v>24681.87</v>
      </c>
      <c r="L50" s="8">
        <f t="shared" ref="L50" si="14">F50-K50</f>
        <v>25318.13</v>
      </c>
      <c r="M50" s="2"/>
    </row>
    <row r="51" spans="1:15" ht="35.1" customHeight="1" x14ac:dyDescent="0.25">
      <c r="A51" s="1"/>
      <c r="B51" s="12" t="s">
        <v>50</v>
      </c>
      <c r="C51" s="5" t="s">
        <v>13</v>
      </c>
      <c r="D51" s="12" t="s">
        <v>44</v>
      </c>
      <c r="E51" s="12" t="s">
        <v>20</v>
      </c>
      <c r="F51" s="6">
        <v>35000</v>
      </c>
      <c r="G51" s="6">
        <f>IF(F51&gt;=35000,(F51*0.0287),(0))</f>
        <v>1004.5</v>
      </c>
      <c r="H51" s="6">
        <v>0</v>
      </c>
      <c r="I51" s="7">
        <f>+F51*0.0304</f>
        <v>1064</v>
      </c>
      <c r="J51" s="7">
        <v>6325</v>
      </c>
      <c r="K51" s="7">
        <f>SUM(G51:J51)</f>
        <v>8393.5</v>
      </c>
      <c r="L51" s="8">
        <f>F51-K51</f>
        <v>26606.5</v>
      </c>
      <c r="M51" s="2"/>
    </row>
    <row r="52" spans="1:15" ht="35.1" customHeight="1" x14ac:dyDescent="0.25">
      <c r="A52" s="1"/>
      <c r="B52" s="12" t="s">
        <v>45</v>
      </c>
      <c r="C52" s="5" t="s">
        <v>13</v>
      </c>
      <c r="D52" s="12" t="s">
        <v>44</v>
      </c>
      <c r="E52" s="4" t="s">
        <v>20</v>
      </c>
      <c r="F52" s="6">
        <v>33000</v>
      </c>
      <c r="G52" s="6">
        <v>947.1</v>
      </c>
      <c r="H52" s="6">
        <v>0</v>
      </c>
      <c r="I52" s="7">
        <f>+F52*0.0304</f>
        <v>1003.2</v>
      </c>
      <c r="J52" s="7">
        <v>5755.92</v>
      </c>
      <c r="K52" s="7">
        <f t="shared" ref="K52:K54" si="15">SUM(G52:J52)</f>
        <v>7706.22</v>
      </c>
      <c r="L52" s="8">
        <f t="shared" ref="L52:L56" si="16">F52-K52</f>
        <v>25293.78</v>
      </c>
      <c r="M52" s="2"/>
    </row>
    <row r="53" spans="1:15" ht="35.1" customHeight="1" x14ac:dyDescent="0.25">
      <c r="A53" s="1"/>
      <c r="B53" s="12" t="s">
        <v>101</v>
      </c>
      <c r="C53" s="5" t="s">
        <v>16</v>
      </c>
      <c r="D53" s="12" t="s">
        <v>44</v>
      </c>
      <c r="E53" s="4" t="s">
        <v>20</v>
      </c>
      <c r="F53" s="6">
        <v>33000</v>
      </c>
      <c r="G53" s="6">
        <v>947.1</v>
      </c>
      <c r="H53" s="6">
        <v>0</v>
      </c>
      <c r="I53" s="7">
        <v>1003.2</v>
      </c>
      <c r="J53" s="7">
        <v>6031.53</v>
      </c>
      <c r="K53" s="7">
        <f t="shared" si="15"/>
        <v>7981.83</v>
      </c>
      <c r="L53" s="8">
        <f t="shared" si="16"/>
        <v>25018.17</v>
      </c>
      <c r="M53" s="2"/>
    </row>
    <row r="54" spans="1:15" ht="35.1" customHeight="1" x14ac:dyDescent="0.25">
      <c r="A54" s="1"/>
      <c r="B54" s="12" t="s">
        <v>100</v>
      </c>
      <c r="C54" s="5" t="s">
        <v>13</v>
      </c>
      <c r="D54" s="12" t="s">
        <v>44</v>
      </c>
      <c r="E54" s="4" t="s">
        <v>20</v>
      </c>
      <c r="F54" s="6">
        <v>40000</v>
      </c>
      <c r="G54" s="6">
        <v>1148</v>
      </c>
      <c r="H54" s="6">
        <v>0</v>
      </c>
      <c r="I54" s="7">
        <v>1216</v>
      </c>
      <c r="J54" s="7">
        <v>6168.12</v>
      </c>
      <c r="K54" s="7">
        <f t="shared" si="15"/>
        <v>8532.119999999999</v>
      </c>
      <c r="L54" s="8">
        <f t="shared" si="16"/>
        <v>31467.88</v>
      </c>
      <c r="M54" s="2"/>
      <c r="O54" s="38"/>
    </row>
    <row r="55" spans="1:15" ht="35.1" customHeight="1" x14ac:dyDescent="0.25">
      <c r="A55" s="1"/>
      <c r="B55" s="12" t="s">
        <v>182</v>
      </c>
      <c r="C55" s="5" t="s">
        <v>13</v>
      </c>
      <c r="D55" s="12" t="s">
        <v>44</v>
      </c>
      <c r="E55" s="4" t="s">
        <v>20</v>
      </c>
      <c r="F55" s="6">
        <v>45000</v>
      </c>
      <c r="G55" s="6">
        <v>1291.5</v>
      </c>
      <c r="H55" s="6">
        <v>1148.33</v>
      </c>
      <c r="I55" s="7">
        <v>1368</v>
      </c>
      <c r="J55" s="7">
        <v>1325</v>
      </c>
      <c r="K55" s="7">
        <v>5132.83</v>
      </c>
      <c r="L55" s="8">
        <f t="shared" si="16"/>
        <v>39867.17</v>
      </c>
      <c r="M55" s="2"/>
      <c r="O55" s="38"/>
    </row>
    <row r="56" spans="1:15" ht="35.1" customHeight="1" thickBot="1" x14ac:dyDescent="0.3">
      <c r="A56" s="1"/>
      <c r="B56" s="12" t="s">
        <v>183</v>
      </c>
      <c r="C56" s="5" t="s">
        <v>16</v>
      </c>
      <c r="D56" s="12" t="s">
        <v>44</v>
      </c>
      <c r="E56" s="4" t="s">
        <v>20</v>
      </c>
      <c r="F56" s="9">
        <v>33000</v>
      </c>
      <c r="G56" s="9">
        <v>947.1</v>
      </c>
      <c r="H56" s="9">
        <v>0</v>
      </c>
      <c r="I56" s="10">
        <v>1003.2</v>
      </c>
      <c r="J56" s="10">
        <v>1425</v>
      </c>
      <c r="K56" s="10">
        <v>3375.3</v>
      </c>
      <c r="L56" s="11">
        <f t="shared" si="16"/>
        <v>29624.7</v>
      </c>
      <c r="M56" s="2"/>
      <c r="O56" s="38"/>
    </row>
    <row r="57" spans="1:15" ht="35.1" customHeight="1" thickBot="1" x14ac:dyDescent="0.3">
      <c r="A57" s="1"/>
      <c r="B57" s="77"/>
      <c r="C57" s="78"/>
      <c r="D57" s="78"/>
      <c r="E57" s="78"/>
      <c r="F57" s="46">
        <f t="shared" ref="F57:L57" si="17">SUM(F49:F56)</f>
        <v>309000</v>
      </c>
      <c r="G57" s="19">
        <f t="shared" si="17"/>
        <v>8868.3000000000011</v>
      </c>
      <c r="H57" s="19">
        <f t="shared" si="17"/>
        <v>3444.98</v>
      </c>
      <c r="I57" s="19">
        <f t="shared" si="17"/>
        <v>9393.6</v>
      </c>
      <c r="J57" s="19">
        <f t="shared" si="17"/>
        <v>69513.95</v>
      </c>
      <c r="K57" s="19">
        <f t="shared" si="17"/>
        <v>91220.83</v>
      </c>
      <c r="L57" s="20">
        <f t="shared" si="17"/>
        <v>217779.16999999998</v>
      </c>
      <c r="M57" s="2"/>
      <c r="N57" s="36"/>
    </row>
    <row r="58" spans="1:15" ht="35.1" customHeight="1" x14ac:dyDescent="0.25">
      <c r="A58" s="1"/>
      <c r="B58" s="48" t="s">
        <v>184</v>
      </c>
      <c r="C58" s="49"/>
      <c r="D58" s="49"/>
      <c r="E58" s="49"/>
      <c r="F58" s="75"/>
      <c r="G58" s="75"/>
      <c r="H58" s="75"/>
      <c r="I58" s="75"/>
      <c r="J58" s="75"/>
      <c r="K58" s="75"/>
      <c r="L58" s="76"/>
      <c r="M58" s="2"/>
    </row>
    <row r="59" spans="1:15" ht="45" customHeight="1" x14ac:dyDescent="0.25">
      <c r="A59" s="1"/>
      <c r="B59" s="4" t="s">
        <v>46</v>
      </c>
      <c r="C59" s="5" t="s">
        <v>16</v>
      </c>
      <c r="D59" s="4" t="s">
        <v>226</v>
      </c>
      <c r="E59" s="4" t="s">
        <v>22</v>
      </c>
      <c r="F59" s="6">
        <v>130000</v>
      </c>
      <c r="G59" s="6">
        <f>IF(F59&gt;=35000,(F59*0.0287),(0))</f>
        <v>3731</v>
      </c>
      <c r="H59" s="6">
        <v>19162.12</v>
      </c>
      <c r="I59" s="7">
        <f t="shared" ref="I59:I61" si="18">+F59*0.0304</f>
        <v>3952</v>
      </c>
      <c r="J59" s="14">
        <v>12177.86</v>
      </c>
      <c r="K59" s="7">
        <f t="shared" ref="K59:K63" si="19">SUM(G59:J59)</f>
        <v>39022.979999999996</v>
      </c>
      <c r="L59" s="8">
        <f t="shared" ref="L59:L63" si="20">F59-K59</f>
        <v>90977.02</v>
      </c>
      <c r="M59" s="2"/>
    </row>
    <row r="60" spans="1:15" ht="50.25" customHeight="1" x14ac:dyDescent="0.25">
      <c r="A60" s="1"/>
      <c r="B60" s="4" t="s">
        <v>49</v>
      </c>
      <c r="C60" s="5" t="s">
        <v>13</v>
      </c>
      <c r="D60" s="4" t="s">
        <v>227</v>
      </c>
      <c r="E60" s="4" t="s">
        <v>20</v>
      </c>
      <c r="F60" s="6">
        <v>40000</v>
      </c>
      <c r="G60" s="6">
        <f>IF(F60&gt;=35000,(F60*0.0287),(0))</f>
        <v>1148</v>
      </c>
      <c r="H60" s="6">
        <v>442.65</v>
      </c>
      <c r="I60" s="7">
        <f>+F60*0.0304</f>
        <v>1216</v>
      </c>
      <c r="J60" s="7">
        <v>13943.26</v>
      </c>
      <c r="K60" s="7">
        <f>SUM(G60:J60)</f>
        <v>16749.91</v>
      </c>
      <c r="L60" s="8">
        <f>F60-K60</f>
        <v>23250.09</v>
      </c>
      <c r="M60" s="2"/>
    </row>
    <row r="61" spans="1:15" ht="35.1" customHeight="1" x14ac:dyDescent="0.25">
      <c r="A61" s="1"/>
      <c r="B61" s="4" t="s">
        <v>47</v>
      </c>
      <c r="C61" s="5" t="s">
        <v>16</v>
      </c>
      <c r="D61" s="4" t="s">
        <v>48</v>
      </c>
      <c r="E61" s="4" t="s">
        <v>22</v>
      </c>
      <c r="F61" s="6">
        <v>60000</v>
      </c>
      <c r="G61" s="6">
        <f>IF(F61&gt;=35000,(F61*0.0287),(0))</f>
        <v>1722</v>
      </c>
      <c r="H61" s="6">
        <v>3486.68</v>
      </c>
      <c r="I61" s="7">
        <f t="shared" si="18"/>
        <v>1824</v>
      </c>
      <c r="J61" s="7">
        <v>3745</v>
      </c>
      <c r="K61" s="7">
        <f t="shared" si="19"/>
        <v>10777.68</v>
      </c>
      <c r="L61" s="8">
        <f t="shared" si="20"/>
        <v>49222.32</v>
      </c>
      <c r="M61" s="2"/>
    </row>
    <row r="62" spans="1:15" ht="35.1" customHeight="1" x14ac:dyDescent="0.25">
      <c r="A62" s="1"/>
      <c r="B62" s="4" t="s">
        <v>51</v>
      </c>
      <c r="C62" s="5" t="s">
        <v>16</v>
      </c>
      <c r="D62" s="4" t="s">
        <v>27</v>
      </c>
      <c r="E62" s="4" t="s">
        <v>22</v>
      </c>
      <c r="F62" s="6">
        <v>35000</v>
      </c>
      <c r="G62" s="6">
        <v>1004.5</v>
      </c>
      <c r="H62" s="6">
        <v>0</v>
      </c>
      <c r="I62" s="7">
        <v>1064</v>
      </c>
      <c r="J62" s="33">
        <v>805</v>
      </c>
      <c r="K62" s="7">
        <f>SUM(G62:J62)</f>
        <v>2873.5</v>
      </c>
      <c r="L62" s="8">
        <f>F62-K62</f>
        <v>32126.5</v>
      </c>
      <c r="M62" s="2"/>
    </row>
    <row r="63" spans="1:15" ht="35.1" customHeight="1" x14ac:dyDescent="0.25">
      <c r="A63" s="1"/>
      <c r="B63" s="4" t="s">
        <v>185</v>
      </c>
      <c r="C63" s="5" t="s">
        <v>16</v>
      </c>
      <c r="D63" s="4" t="s">
        <v>228</v>
      </c>
      <c r="E63" s="4" t="s">
        <v>22</v>
      </c>
      <c r="F63" s="6">
        <v>35000</v>
      </c>
      <c r="G63" s="6">
        <v>1004.5</v>
      </c>
      <c r="H63" s="6">
        <v>0</v>
      </c>
      <c r="I63" s="7">
        <v>1064</v>
      </c>
      <c r="J63" s="7">
        <v>3040.46</v>
      </c>
      <c r="K63" s="7">
        <f t="shared" si="19"/>
        <v>5108.96</v>
      </c>
      <c r="L63" s="8">
        <f t="shared" si="20"/>
        <v>29891.040000000001</v>
      </c>
      <c r="M63" s="2"/>
    </row>
    <row r="64" spans="1:15" ht="35.1" customHeight="1" thickBot="1" x14ac:dyDescent="0.3">
      <c r="A64" s="1"/>
      <c r="B64" s="4" t="s">
        <v>103</v>
      </c>
      <c r="C64" s="5" t="s">
        <v>13</v>
      </c>
      <c r="D64" s="4" t="s">
        <v>34</v>
      </c>
      <c r="E64" s="4" t="s">
        <v>20</v>
      </c>
      <c r="F64" s="9">
        <v>33000</v>
      </c>
      <c r="G64" s="9">
        <v>947.1</v>
      </c>
      <c r="H64" s="9">
        <v>0</v>
      </c>
      <c r="I64" s="10">
        <v>1003.2</v>
      </c>
      <c r="J64" s="15">
        <v>9035.94</v>
      </c>
      <c r="K64" s="10">
        <f>SUM(G64:J64)</f>
        <v>10986.240000000002</v>
      </c>
      <c r="L64" s="11">
        <f>F64-K64</f>
        <v>22013.759999999998</v>
      </c>
      <c r="M64" s="2"/>
    </row>
    <row r="65" spans="1:13" ht="35.1" customHeight="1" thickBot="1" x14ac:dyDescent="0.3">
      <c r="A65" s="1"/>
      <c r="B65" s="72"/>
      <c r="C65" s="73"/>
      <c r="D65" s="73"/>
      <c r="E65" s="73"/>
      <c r="F65" s="16">
        <f t="shared" ref="F65:L65" si="21">SUM(F59:F64)</f>
        <v>333000</v>
      </c>
      <c r="G65" s="17">
        <f t="shared" si="21"/>
        <v>9557.1</v>
      </c>
      <c r="H65" s="17">
        <f t="shared" si="21"/>
        <v>23091.45</v>
      </c>
      <c r="I65" s="27">
        <f t="shared" si="21"/>
        <v>10123.200000000001</v>
      </c>
      <c r="J65" s="27">
        <f t="shared" si="21"/>
        <v>42747.520000000004</v>
      </c>
      <c r="K65" s="34">
        <f t="shared" si="21"/>
        <v>85519.270000000019</v>
      </c>
      <c r="L65" s="20">
        <f t="shared" si="21"/>
        <v>247480.73</v>
      </c>
      <c r="M65" s="2"/>
    </row>
    <row r="66" spans="1:13" ht="35.1" customHeight="1" x14ac:dyDescent="0.25">
      <c r="A66" s="1"/>
      <c r="B66" s="48" t="s">
        <v>187</v>
      </c>
      <c r="C66" s="49"/>
      <c r="D66" s="49"/>
      <c r="E66" s="49"/>
      <c r="F66" s="75"/>
      <c r="G66" s="75"/>
      <c r="H66" s="75"/>
      <c r="I66" s="75"/>
      <c r="J66" s="75"/>
      <c r="K66" s="75"/>
      <c r="L66" s="76"/>
      <c r="M66" s="2"/>
    </row>
    <row r="67" spans="1:13" ht="42.75" customHeight="1" x14ac:dyDescent="0.25">
      <c r="A67" s="1"/>
      <c r="B67" s="4" t="s">
        <v>52</v>
      </c>
      <c r="C67" s="5" t="s">
        <v>16</v>
      </c>
      <c r="D67" s="4" t="s">
        <v>229</v>
      </c>
      <c r="E67" s="4" t="s">
        <v>20</v>
      </c>
      <c r="F67" s="6">
        <v>90000</v>
      </c>
      <c r="G67" s="6">
        <f>IF(F67&gt;=35000,(F67*0.0287),(0))</f>
        <v>2583</v>
      </c>
      <c r="H67" s="6">
        <v>9324.25</v>
      </c>
      <c r="I67" s="7">
        <v>2736</v>
      </c>
      <c r="J67" s="7">
        <v>12658.82</v>
      </c>
      <c r="K67" s="7">
        <f>SUM(G67:J67)</f>
        <v>27302.07</v>
      </c>
      <c r="L67" s="8">
        <f>F67-K67</f>
        <v>62697.93</v>
      </c>
      <c r="M67" s="2"/>
    </row>
    <row r="68" spans="1:13" ht="35.1" customHeight="1" thickBot="1" x14ac:dyDescent="0.3">
      <c r="A68" s="1"/>
      <c r="B68" s="4" t="s">
        <v>186</v>
      </c>
      <c r="C68" s="5" t="s">
        <v>13</v>
      </c>
      <c r="D68" s="4" t="s">
        <v>230</v>
      </c>
      <c r="E68" s="4" t="s">
        <v>20</v>
      </c>
      <c r="F68" s="9">
        <v>50000</v>
      </c>
      <c r="G68" s="9">
        <f>IF(F68&gt;=35000,(F68*0.0287),(0))</f>
        <v>1435</v>
      </c>
      <c r="H68" s="9">
        <v>1854</v>
      </c>
      <c r="I68" s="10">
        <f>+F68*0.0304</f>
        <v>1520</v>
      </c>
      <c r="J68" s="10">
        <v>21160.53</v>
      </c>
      <c r="K68" s="10">
        <f>SUM(G68:J68)</f>
        <v>25969.53</v>
      </c>
      <c r="L68" s="11">
        <f>F68-K68</f>
        <v>24030.47</v>
      </c>
      <c r="M68" s="2"/>
    </row>
    <row r="69" spans="1:13" ht="35.1" customHeight="1" thickBot="1" x14ac:dyDescent="0.3">
      <c r="A69" s="1"/>
      <c r="B69" s="72"/>
      <c r="C69" s="73"/>
      <c r="D69" s="73"/>
      <c r="E69" s="73"/>
      <c r="F69" s="16">
        <f>SUM(F67:F68)</f>
        <v>140000</v>
      </c>
      <c r="G69" s="17">
        <f t="shared" ref="G69:K69" si="22">SUM(G67:G68)</f>
        <v>4018</v>
      </c>
      <c r="H69" s="17">
        <f t="shared" si="22"/>
        <v>11178.25</v>
      </c>
      <c r="I69" s="18">
        <f t="shared" si="22"/>
        <v>4256</v>
      </c>
      <c r="J69" s="18">
        <f t="shared" si="22"/>
        <v>33819.35</v>
      </c>
      <c r="K69" s="19">
        <f t="shared" si="22"/>
        <v>53271.6</v>
      </c>
      <c r="L69" s="20">
        <f>SUM(L67:L68)</f>
        <v>86728.4</v>
      </c>
      <c r="M69" s="2"/>
    </row>
    <row r="70" spans="1:13" ht="35.1" customHeight="1" x14ac:dyDescent="0.25">
      <c r="A70" s="1"/>
      <c r="B70" s="48" t="s">
        <v>188</v>
      </c>
      <c r="C70" s="49"/>
      <c r="D70" s="49"/>
      <c r="E70" s="49"/>
      <c r="F70" s="75"/>
      <c r="G70" s="75"/>
      <c r="H70" s="75"/>
      <c r="I70" s="75"/>
      <c r="J70" s="75"/>
      <c r="K70" s="75"/>
      <c r="L70" s="76"/>
      <c r="M70" s="2"/>
    </row>
    <row r="71" spans="1:13" ht="55.5" customHeight="1" x14ac:dyDescent="0.25">
      <c r="A71" s="1"/>
      <c r="B71" s="4" t="s">
        <v>189</v>
      </c>
      <c r="C71" s="5" t="s">
        <v>16</v>
      </c>
      <c r="D71" s="4" t="s">
        <v>53</v>
      </c>
      <c r="E71" s="4" t="s">
        <v>20</v>
      </c>
      <c r="F71" s="6">
        <v>110000</v>
      </c>
      <c r="G71" s="6">
        <v>3157</v>
      </c>
      <c r="H71" s="6">
        <v>14457.62</v>
      </c>
      <c r="I71" s="7">
        <f>+F71*0.0304</f>
        <v>3344</v>
      </c>
      <c r="J71" s="7">
        <v>24802.15</v>
      </c>
      <c r="K71" s="7">
        <f>SUM(G71:J71)</f>
        <v>45760.770000000004</v>
      </c>
      <c r="L71" s="8">
        <f>F71-K71</f>
        <v>64239.229999999996</v>
      </c>
      <c r="M71" s="2"/>
    </row>
    <row r="72" spans="1:13" ht="45.75" customHeight="1" x14ac:dyDescent="0.25">
      <c r="A72" s="1"/>
      <c r="B72" s="12" t="s">
        <v>190</v>
      </c>
      <c r="C72" s="5" t="s">
        <v>16</v>
      </c>
      <c r="D72" s="4" t="s">
        <v>231</v>
      </c>
      <c r="E72" s="4" t="s">
        <v>22</v>
      </c>
      <c r="F72" s="6">
        <v>40000</v>
      </c>
      <c r="G72" s="6">
        <v>1148</v>
      </c>
      <c r="H72" s="6">
        <v>185.33</v>
      </c>
      <c r="I72" s="7">
        <v>1216</v>
      </c>
      <c r="J72" s="7">
        <v>2640.46</v>
      </c>
      <c r="K72" s="7">
        <f>SUM(G72:J72)</f>
        <v>5189.79</v>
      </c>
      <c r="L72" s="8">
        <f>F72-K72</f>
        <v>34810.21</v>
      </c>
      <c r="M72" s="2"/>
    </row>
    <row r="73" spans="1:13" ht="45.75" customHeight="1" thickBot="1" x14ac:dyDescent="0.3">
      <c r="A73" s="1"/>
      <c r="B73" s="12" t="s">
        <v>164</v>
      </c>
      <c r="C73" s="5" t="s">
        <v>16</v>
      </c>
      <c r="D73" s="4" t="s">
        <v>165</v>
      </c>
      <c r="E73" s="4" t="s">
        <v>20</v>
      </c>
      <c r="F73" s="9">
        <v>30000</v>
      </c>
      <c r="G73" s="9">
        <v>861</v>
      </c>
      <c r="H73" s="9">
        <v>0</v>
      </c>
      <c r="I73" s="10">
        <v>912</v>
      </c>
      <c r="J73" s="10">
        <v>3225</v>
      </c>
      <c r="K73" s="10">
        <v>5098</v>
      </c>
      <c r="L73" s="11">
        <f>F73-K73</f>
        <v>24902</v>
      </c>
      <c r="M73" s="2"/>
    </row>
    <row r="74" spans="1:13" ht="35.1" customHeight="1" thickBot="1" x14ac:dyDescent="0.3">
      <c r="A74" s="1"/>
      <c r="B74" s="72"/>
      <c r="C74" s="73"/>
      <c r="D74" s="73"/>
      <c r="E74" s="73"/>
      <c r="F74" s="16">
        <f t="shared" ref="F74:L74" si="23">SUM(F71:F73)</f>
        <v>180000</v>
      </c>
      <c r="G74" s="17">
        <f t="shared" si="23"/>
        <v>5166</v>
      </c>
      <c r="H74" s="17">
        <f t="shared" si="23"/>
        <v>14642.95</v>
      </c>
      <c r="I74" s="18">
        <f t="shared" si="23"/>
        <v>5472</v>
      </c>
      <c r="J74" s="18">
        <f t="shared" si="23"/>
        <v>30667.61</v>
      </c>
      <c r="K74" s="19">
        <f t="shared" si="23"/>
        <v>56048.560000000005</v>
      </c>
      <c r="L74" s="20">
        <f t="shared" si="23"/>
        <v>123951.44</v>
      </c>
      <c r="M74" s="2"/>
    </row>
    <row r="75" spans="1:13" ht="35.1" customHeight="1" x14ac:dyDescent="0.25">
      <c r="A75" s="1"/>
      <c r="B75" s="48" t="s">
        <v>191</v>
      </c>
      <c r="C75" s="49"/>
      <c r="D75" s="49"/>
      <c r="E75" s="49"/>
      <c r="F75" s="75"/>
      <c r="G75" s="75"/>
      <c r="H75" s="75"/>
      <c r="I75" s="75"/>
      <c r="J75" s="75"/>
      <c r="K75" s="75"/>
      <c r="L75" s="76"/>
      <c r="M75" s="2"/>
    </row>
    <row r="76" spans="1:13" ht="45" customHeight="1" x14ac:dyDescent="0.25">
      <c r="A76" s="1"/>
      <c r="B76" s="4" t="s">
        <v>55</v>
      </c>
      <c r="C76" s="5" t="s">
        <v>16</v>
      </c>
      <c r="D76" s="4" t="s">
        <v>56</v>
      </c>
      <c r="E76" s="4" t="s">
        <v>20</v>
      </c>
      <c r="F76" s="6">
        <v>110000</v>
      </c>
      <c r="G76" s="6">
        <v>3157</v>
      </c>
      <c r="H76" s="6">
        <v>14028.75</v>
      </c>
      <c r="I76" s="7">
        <f t="shared" ref="I76:I95" si="24">+F76*0.0304</f>
        <v>3344</v>
      </c>
      <c r="J76" s="7">
        <v>35119.33</v>
      </c>
      <c r="K76" s="7">
        <f>SUM(G76:J76)</f>
        <v>55649.08</v>
      </c>
      <c r="L76" s="8">
        <f>F76-K76</f>
        <v>54350.92</v>
      </c>
      <c r="M76" s="2"/>
    </row>
    <row r="77" spans="1:13" ht="35.1" customHeight="1" x14ac:dyDescent="0.25">
      <c r="A77" s="1"/>
      <c r="B77" s="4" t="s">
        <v>57</v>
      </c>
      <c r="C77" s="5" t="s">
        <v>13</v>
      </c>
      <c r="D77" s="4" t="s">
        <v>152</v>
      </c>
      <c r="E77" s="4" t="s">
        <v>58</v>
      </c>
      <c r="F77" s="6">
        <v>30000</v>
      </c>
      <c r="G77" s="6">
        <v>861</v>
      </c>
      <c r="H77" s="6">
        <v>0</v>
      </c>
      <c r="I77" s="7">
        <v>912</v>
      </c>
      <c r="J77" s="7">
        <v>5420.88</v>
      </c>
      <c r="K77" s="7">
        <f t="shared" ref="K77:K96" si="25">SUM(G77:J77)</f>
        <v>7193.88</v>
      </c>
      <c r="L77" s="8">
        <f t="shared" ref="L77:L98" si="26">F77-K77</f>
        <v>22806.12</v>
      </c>
      <c r="M77" s="2"/>
    </row>
    <row r="78" spans="1:13" ht="35.1" customHeight="1" x14ac:dyDescent="0.25">
      <c r="A78" s="1"/>
      <c r="B78" s="4" t="s">
        <v>59</v>
      </c>
      <c r="C78" s="5" t="s">
        <v>13</v>
      </c>
      <c r="D78" s="4" t="s">
        <v>232</v>
      </c>
      <c r="E78" s="4" t="s">
        <v>58</v>
      </c>
      <c r="F78" s="6">
        <v>35000</v>
      </c>
      <c r="G78" s="6">
        <v>1004.5</v>
      </c>
      <c r="H78" s="6">
        <v>0</v>
      </c>
      <c r="I78" s="7">
        <f t="shared" si="24"/>
        <v>1064</v>
      </c>
      <c r="J78" s="7">
        <v>13779.99</v>
      </c>
      <c r="K78" s="7">
        <f t="shared" si="25"/>
        <v>15848.49</v>
      </c>
      <c r="L78" s="8">
        <f t="shared" si="26"/>
        <v>19151.510000000002</v>
      </c>
      <c r="M78" s="2"/>
    </row>
    <row r="79" spans="1:13" ht="35.1" customHeight="1" x14ac:dyDescent="0.25">
      <c r="A79" s="1"/>
      <c r="B79" s="4" t="s">
        <v>60</v>
      </c>
      <c r="C79" s="5" t="s">
        <v>13</v>
      </c>
      <c r="D79" s="4" t="s">
        <v>152</v>
      </c>
      <c r="E79" s="4" t="s">
        <v>58</v>
      </c>
      <c r="F79" s="6">
        <v>30000</v>
      </c>
      <c r="G79" s="6">
        <v>861</v>
      </c>
      <c r="H79" s="6">
        <v>0</v>
      </c>
      <c r="I79" s="7">
        <v>912</v>
      </c>
      <c r="J79" s="7">
        <v>7606.42</v>
      </c>
      <c r="K79" s="7">
        <f t="shared" ref="K79:K92" si="27">SUM(G79:J79)</f>
        <v>9379.42</v>
      </c>
      <c r="L79" s="8">
        <f t="shared" si="26"/>
        <v>20620.580000000002</v>
      </c>
      <c r="M79" s="2"/>
    </row>
    <row r="80" spans="1:13" ht="35.1" customHeight="1" x14ac:dyDescent="0.25">
      <c r="A80" s="1"/>
      <c r="B80" s="4" t="s">
        <v>61</v>
      </c>
      <c r="C80" s="5" t="s">
        <v>16</v>
      </c>
      <c r="D80" s="4" t="s">
        <v>62</v>
      </c>
      <c r="E80" s="4" t="s">
        <v>58</v>
      </c>
      <c r="F80" s="6">
        <v>26000</v>
      </c>
      <c r="G80" s="6">
        <v>746.2</v>
      </c>
      <c r="H80" s="6">
        <v>0</v>
      </c>
      <c r="I80" s="7">
        <f t="shared" ref="I80:I88" si="28">+F80*0.0304</f>
        <v>790.4</v>
      </c>
      <c r="J80" s="7">
        <v>14353.4</v>
      </c>
      <c r="K80" s="7">
        <f t="shared" si="27"/>
        <v>15890</v>
      </c>
      <c r="L80" s="8">
        <f t="shared" ref="L80:L92" si="29">F80-K80</f>
        <v>10110</v>
      </c>
      <c r="M80" s="2"/>
    </row>
    <row r="81" spans="1:13" ht="35.1" customHeight="1" x14ac:dyDescent="0.25">
      <c r="A81" s="1"/>
      <c r="B81" s="4" t="s">
        <v>63</v>
      </c>
      <c r="C81" s="5" t="s">
        <v>13</v>
      </c>
      <c r="D81" s="4" t="s">
        <v>62</v>
      </c>
      <c r="E81" s="4" t="s">
        <v>58</v>
      </c>
      <c r="F81" s="6">
        <v>25000</v>
      </c>
      <c r="G81" s="6">
        <v>717.5</v>
      </c>
      <c r="H81" s="6">
        <v>0</v>
      </c>
      <c r="I81" s="7">
        <f t="shared" si="28"/>
        <v>760</v>
      </c>
      <c r="J81" s="7">
        <v>10692.64</v>
      </c>
      <c r="K81" s="7">
        <f t="shared" si="27"/>
        <v>12170.14</v>
      </c>
      <c r="L81" s="8">
        <f t="shared" si="29"/>
        <v>12829.86</v>
      </c>
      <c r="M81" s="2"/>
    </row>
    <row r="82" spans="1:13" ht="35.1" customHeight="1" x14ac:dyDescent="0.25">
      <c r="A82" s="1"/>
      <c r="B82" s="12" t="s">
        <v>192</v>
      </c>
      <c r="C82" s="5" t="s">
        <v>13</v>
      </c>
      <c r="D82" s="12" t="s">
        <v>62</v>
      </c>
      <c r="E82" s="4" t="s">
        <v>58</v>
      </c>
      <c r="F82" s="6">
        <v>23000</v>
      </c>
      <c r="G82" s="6">
        <v>660.1</v>
      </c>
      <c r="H82" s="6">
        <v>0</v>
      </c>
      <c r="I82" s="7">
        <f t="shared" si="28"/>
        <v>699.2</v>
      </c>
      <c r="J82" s="7">
        <v>9983.7099999999991</v>
      </c>
      <c r="K82" s="7">
        <f t="shared" si="27"/>
        <v>11343.009999999998</v>
      </c>
      <c r="L82" s="8">
        <f t="shared" si="29"/>
        <v>11656.990000000002</v>
      </c>
      <c r="M82" s="2"/>
    </row>
    <row r="83" spans="1:13" ht="35.1" customHeight="1" x14ac:dyDescent="0.25">
      <c r="A83" s="1"/>
      <c r="B83" s="4" t="s">
        <v>64</v>
      </c>
      <c r="C83" s="5" t="s">
        <v>16</v>
      </c>
      <c r="D83" s="4" t="s">
        <v>62</v>
      </c>
      <c r="E83" s="4" t="s">
        <v>58</v>
      </c>
      <c r="F83" s="6">
        <v>25000</v>
      </c>
      <c r="G83" s="6">
        <v>717.5</v>
      </c>
      <c r="H83" s="6">
        <v>0</v>
      </c>
      <c r="I83" s="7">
        <f t="shared" si="28"/>
        <v>760</v>
      </c>
      <c r="J83" s="7">
        <v>6923.93</v>
      </c>
      <c r="K83" s="7">
        <v>8401.43</v>
      </c>
      <c r="L83" s="8">
        <f t="shared" si="29"/>
        <v>16598.57</v>
      </c>
      <c r="M83" s="2"/>
    </row>
    <row r="84" spans="1:13" ht="35.1" customHeight="1" x14ac:dyDescent="0.25">
      <c r="A84" s="1"/>
      <c r="B84" s="4" t="s">
        <v>65</v>
      </c>
      <c r="C84" s="5" t="s">
        <v>16</v>
      </c>
      <c r="D84" s="4" t="s">
        <v>62</v>
      </c>
      <c r="E84" s="4" t="s">
        <v>58</v>
      </c>
      <c r="F84" s="6">
        <v>25000</v>
      </c>
      <c r="G84" s="6">
        <v>717.5</v>
      </c>
      <c r="H84" s="6">
        <v>0</v>
      </c>
      <c r="I84" s="7">
        <f t="shared" si="28"/>
        <v>760</v>
      </c>
      <c r="J84" s="7">
        <v>3705</v>
      </c>
      <c r="K84" s="7">
        <f t="shared" si="27"/>
        <v>5182.5</v>
      </c>
      <c r="L84" s="8">
        <f t="shared" si="29"/>
        <v>19817.5</v>
      </c>
      <c r="M84" s="2"/>
    </row>
    <row r="85" spans="1:13" ht="35.1" customHeight="1" x14ac:dyDescent="0.25">
      <c r="A85" s="1"/>
      <c r="B85" s="4" t="s">
        <v>66</v>
      </c>
      <c r="C85" s="5" t="s">
        <v>16</v>
      </c>
      <c r="D85" s="4" t="s">
        <v>62</v>
      </c>
      <c r="E85" s="4" t="s">
        <v>58</v>
      </c>
      <c r="F85" s="6">
        <v>25000</v>
      </c>
      <c r="G85" s="6">
        <v>717.5</v>
      </c>
      <c r="H85" s="6">
        <v>0</v>
      </c>
      <c r="I85" s="7">
        <f t="shared" si="28"/>
        <v>760</v>
      </c>
      <c r="J85" s="7">
        <v>825</v>
      </c>
      <c r="K85" s="7">
        <f t="shared" si="27"/>
        <v>2302.5</v>
      </c>
      <c r="L85" s="8">
        <f t="shared" si="29"/>
        <v>22697.5</v>
      </c>
      <c r="M85" s="2"/>
    </row>
    <row r="86" spans="1:13" ht="35.1" customHeight="1" x14ac:dyDescent="0.25">
      <c r="A86" s="1"/>
      <c r="B86" s="4" t="s">
        <v>67</v>
      </c>
      <c r="C86" s="5" t="s">
        <v>16</v>
      </c>
      <c r="D86" s="4" t="s">
        <v>153</v>
      </c>
      <c r="E86" s="4" t="s">
        <v>22</v>
      </c>
      <c r="F86" s="6">
        <v>50000</v>
      </c>
      <c r="G86" s="6">
        <v>1435</v>
      </c>
      <c r="H86" s="6">
        <v>1854</v>
      </c>
      <c r="I86" s="7">
        <f t="shared" si="28"/>
        <v>1520</v>
      </c>
      <c r="J86" s="7">
        <v>5605</v>
      </c>
      <c r="K86" s="7">
        <f t="shared" si="27"/>
        <v>10414</v>
      </c>
      <c r="L86" s="8">
        <f t="shared" si="29"/>
        <v>39586</v>
      </c>
      <c r="M86" s="2"/>
    </row>
    <row r="87" spans="1:13" ht="44.25" customHeight="1" x14ac:dyDescent="0.25">
      <c r="A87" s="1"/>
      <c r="B87" s="4" t="s">
        <v>193</v>
      </c>
      <c r="C87" s="5" t="s">
        <v>13</v>
      </c>
      <c r="D87" s="4" t="s">
        <v>233</v>
      </c>
      <c r="E87" s="4" t="s">
        <v>22</v>
      </c>
      <c r="F87" s="6">
        <v>40000</v>
      </c>
      <c r="G87" s="6">
        <v>1148</v>
      </c>
      <c r="H87" s="6">
        <v>442.65</v>
      </c>
      <c r="I87" s="7">
        <f t="shared" si="28"/>
        <v>1216</v>
      </c>
      <c r="J87" s="7">
        <v>880.4</v>
      </c>
      <c r="K87" s="7">
        <f t="shared" si="27"/>
        <v>3687.05</v>
      </c>
      <c r="L87" s="8">
        <f t="shared" si="29"/>
        <v>36312.949999999997</v>
      </c>
      <c r="M87" s="2"/>
    </row>
    <row r="88" spans="1:13" ht="36.75" customHeight="1" x14ac:dyDescent="0.25">
      <c r="A88" s="1"/>
      <c r="B88" s="4" t="s">
        <v>194</v>
      </c>
      <c r="C88" s="5" t="s">
        <v>13</v>
      </c>
      <c r="D88" s="4" t="s">
        <v>68</v>
      </c>
      <c r="E88" s="4" t="s">
        <v>58</v>
      </c>
      <c r="F88" s="6">
        <v>30000</v>
      </c>
      <c r="G88" s="6">
        <v>861</v>
      </c>
      <c r="H88" s="6">
        <v>0</v>
      </c>
      <c r="I88" s="7">
        <f t="shared" si="28"/>
        <v>912</v>
      </c>
      <c r="J88" s="7">
        <v>1995</v>
      </c>
      <c r="K88" s="7">
        <v>3768</v>
      </c>
      <c r="L88" s="8">
        <f t="shared" si="29"/>
        <v>26232</v>
      </c>
      <c r="M88" s="2"/>
    </row>
    <row r="89" spans="1:13" ht="35.1" customHeight="1" x14ac:dyDescent="0.25">
      <c r="A89" s="1"/>
      <c r="B89" s="4" t="s">
        <v>195</v>
      </c>
      <c r="C89" s="5" t="s">
        <v>13</v>
      </c>
      <c r="D89" s="4" t="s">
        <v>69</v>
      </c>
      <c r="E89" s="4" t="s">
        <v>58</v>
      </c>
      <c r="F89" s="6">
        <v>26000</v>
      </c>
      <c r="G89" s="6">
        <v>746.2</v>
      </c>
      <c r="H89" s="6">
        <v>0</v>
      </c>
      <c r="I89" s="7">
        <v>790.4</v>
      </c>
      <c r="J89" s="7">
        <v>9293.68</v>
      </c>
      <c r="K89" s="7">
        <f t="shared" si="27"/>
        <v>10830.28</v>
      </c>
      <c r="L89" s="8">
        <f t="shared" si="29"/>
        <v>15169.72</v>
      </c>
      <c r="M89" s="2"/>
    </row>
    <row r="90" spans="1:13" ht="35.1" customHeight="1" x14ac:dyDescent="0.25">
      <c r="A90" s="1"/>
      <c r="B90" s="4" t="s">
        <v>70</v>
      </c>
      <c r="C90" s="5" t="s">
        <v>16</v>
      </c>
      <c r="D90" s="4" t="s">
        <v>71</v>
      </c>
      <c r="E90" s="4" t="s">
        <v>20</v>
      </c>
      <c r="F90" s="6">
        <v>40000</v>
      </c>
      <c r="G90" s="6">
        <v>1148</v>
      </c>
      <c r="H90" s="6">
        <v>442.65</v>
      </c>
      <c r="I90" s="7">
        <f>+F90*0.0304</f>
        <v>1216</v>
      </c>
      <c r="J90" s="7">
        <v>5325</v>
      </c>
      <c r="K90" s="7">
        <f t="shared" si="27"/>
        <v>8131.65</v>
      </c>
      <c r="L90" s="8">
        <f t="shared" si="29"/>
        <v>31868.35</v>
      </c>
      <c r="M90" s="2"/>
    </row>
    <row r="91" spans="1:13" ht="35.1" customHeight="1" x14ac:dyDescent="0.25">
      <c r="A91" s="1"/>
      <c r="B91" s="4" t="s">
        <v>72</v>
      </c>
      <c r="C91" s="5" t="s">
        <v>13</v>
      </c>
      <c r="D91" s="4" t="s">
        <v>73</v>
      </c>
      <c r="E91" s="4" t="s">
        <v>58</v>
      </c>
      <c r="F91" s="6">
        <v>40000</v>
      </c>
      <c r="G91" s="6">
        <v>1148</v>
      </c>
      <c r="H91" s="6">
        <v>204.54</v>
      </c>
      <c r="I91" s="7">
        <f>+F91*0.0304</f>
        <v>1216</v>
      </c>
      <c r="J91" s="7">
        <v>4040.46</v>
      </c>
      <c r="K91" s="7">
        <v>6589.79</v>
      </c>
      <c r="L91" s="8">
        <f t="shared" si="29"/>
        <v>33410.21</v>
      </c>
      <c r="M91" s="2"/>
    </row>
    <row r="92" spans="1:13" ht="48.75" customHeight="1" x14ac:dyDescent="0.25">
      <c r="A92" s="1"/>
      <c r="B92" s="4" t="s">
        <v>74</v>
      </c>
      <c r="C92" s="5" t="s">
        <v>13</v>
      </c>
      <c r="D92" s="4" t="s">
        <v>233</v>
      </c>
      <c r="E92" s="4" t="s">
        <v>58</v>
      </c>
      <c r="F92" s="6">
        <v>40000</v>
      </c>
      <c r="G92" s="6">
        <v>1148</v>
      </c>
      <c r="H92" s="6">
        <v>0</v>
      </c>
      <c r="I92" s="7">
        <v>1216</v>
      </c>
      <c r="J92" s="7">
        <v>11782.6</v>
      </c>
      <c r="K92" s="7">
        <f t="shared" si="27"/>
        <v>14146.6</v>
      </c>
      <c r="L92" s="8">
        <f t="shared" si="29"/>
        <v>25853.4</v>
      </c>
      <c r="M92" s="2"/>
    </row>
    <row r="93" spans="1:13" ht="35.1" customHeight="1" x14ac:dyDescent="0.25">
      <c r="A93" s="1"/>
      <c r="B93" s="12" t="s">
        <v>75</v>
      </c>
      <c r="C93" s="5" t="s">
        <v>13</v>
      </c>
      <c r="D93" s="12" t="s">
        <v>76</v>
      </c>
      <c r="E93" s="4" t="s">
        <v>58</v>
      </c>
      <c r="F93" s="6">
        <v>25000</v>
      </c>
      <c r="G93" s="6">
        <v>717.5</v>
      </c>
      <c r="H93" s="6">
        <v>0</v>
      </c>
      <c r="I93" s="7">
        <f>+F93*0.0304</f>
        <v>760</v>
      </c>
      <c r="J93" s="7">
        <v>8385.83</v>
      </c>
      <c r="K93" s="7">
        <f>SUM(G93:J93)</f>
        <v>9863.33</v>
      </c>
      <c r="L93" s="8">
        <f>F93-K93</f>
        <v>15136.67</v>
      </c>
      <c r="M93" s="2"/>
    </row>
    <row r="94" spans="1:13" ht="35.1" customHeight="1" x14ac:dyDescent="0.25">
      <c r="A94" s="1"/>
      <c r="B94" s="12" t="s">
        <v>77</v>
      </c>
      <c r="C94" s="5" t="s">
        <v>13</v>
      </c>
      <c r="D94" s="12" t="s">
        <v>78</v>
      </c>
      <c r="E94" s="4" t="s">
        <v>58</v>
      </c>
      <c r="F94" s="6">
        <v>30000</v>
      </c>
      <c r="G94" s="6">
        <v>861</v>
      </c>
      <c r="H94" s="6">
        <v>0</v>
      </c>
      <c r="I94" s="7">
        <f>+F94*0.0304</f>
        <v>912</v>
      </c>
      <c r="J94" s="7">
        <v>3863.72</v>
      </c>
      <c r="K94" s="7">
        <f>SUM(G94:J94)</f>
        <v>5636.7199999999993</v>
      </c>
      <c r="L94" s="8">
        <f>F94-K94</f>
        <v>24363.279999999999</v>
      </c>
      <c r="M94" s="2"/>
    </row>
    <row r="95" spans="1:13" ht="35.1" customHeight="1" x14ac:dyDescent="0.25">
      <c r="A95" s="1"/>
      <c r="B95" s="4" t="s">
        <v>196</v>
      </c>
      <c r="C95" s="5" t="s">
        <v>13</v>
      </c>
      <c r="D95" s="4" t="s">
        <v>152</v>
      </c>
      <c r="E95" s="4" t="s">
        <v>58</v>
      </c>
      <c r="F95" s="6">
        <v>27000</v>
      </c>
      <c r="G95" s="6">
        <v>774.9</v>
      </c>
      <c r="H95" s="6">
        <v>0</v>
      </c>
      <c r="I95" s="7">
        <f t="shared" si="24"/>
        <v>820.8</v>
      </c>
      <c r="J95" s="7">
        <v>7323.14</v>
      </c>
      <c r="K95" s="7">
        <v>8918.84</v>
      </c>
      <c r="L95" s="8">
        <f t="shared" si="26"/>
        <v>18081.16</v>
      </c>
      <c r="M95" s="2"/>
    </row>
    <row r="96" spans="1:13" ht="35.1" customHeight="1" x14ac:dyDescent="0.25">
      <c r="A96" s="1"/>
      <c r="B96" s="12" t="s">
        <v>79</v>
      </c>
      <c r="C96" s="5" t="s">
        <v>13</v>
      </c>
      <c r="D96" s="12" t="s">
        <v>78</v>
      </c>
      <c r="E96" s="4" t="s">
        <v>58</v>
      </c>
      <c r="F96" s="6">
        <v>25000</v>
      </c>
      <c r="G96" s="6">
        <v>717.5</v>
      </c>
      <c r="H96" s="6">
        <v>0</v>
      </c>
      <c r="I96" s="7">
        <v>760</v>
      </c>
      <c r="J96" s="7">
        <v>1325</v>
      </c>
      <c r="K96" s="7">
        <f t="shared" si="25"/>
        <v>2802.5</v>
      </c>
      <c r="L96" s="8">
        <f t="shared" si="26"/>
        <v>22197.5</v>
      </c>
      <c r="M96" s="2"/>
    </row>
    <row r="97" spans="1:13" ht="35.1" customHeight="1" x14ac:dyDescent="0.25">
      <c r="A97" s="1"/>
      <c r="B97" s="12" t="s">
        <v>142</v>
      </c>
      <c r="C97" s="5" t="s">
        <v>13</v>
      </c>
      <c r="D97" s="12" t="s">
        <v>76</v>
      </c>
      <c r="E97" s="4" t="s">
        <v>58</v>
      </c>
      <c r="F97" s="6">
        <v>30000</v>
      </c>
      <c r="G97" s="6">
        <v>861</v>
      </c>
      <c r="H97" s="6">
        <v>0</v>
      </c>
      <c r="I97" s="7">
        <v>912</v>
      </c>
      <c r="J97" s="7">
        <v>5909.43</v>
      </c>
      <c r="K97" s="7">
        <f t="shared" ref="K97:K102" si="30">SUM(G97:J97)</f>
        <v>7682.43</v>
      </c>
      <c r="L97" s="8">
        <f t="shared" si="26"/>
        <v>22317.57</v>
      </c>
      <c r="M97" s="2"/>
    </row>
    <row r="98" spans="1:13" ht="35.1" customHeight="1" x14ac:dyDescent="0.25">
      <c r="A98" s="1"/>
      <c r="B98" s="12" t="s">
        <v>156</v>
      </c>
      <c r="C98" s="5" t="s">
        <v>13</v>
      </c>
      <c r="D98" s="12" t="s">
        <v>157</v>
      </c>
      <c r="E98" s="4" t="s">
        <v>58</v>
      </c>
      <c r="F98" s="6">
        <v>25000</v>
      </c>
      <c r="G98" s="6">
        <v>717.5</v>
      </c>
      <c r="H98" s="6">
        <v>0</v>
      </c>
      <c r="I98" s="7">
        <v>760</v>
      </c>
      <c r="J98" s="7">
        <v>325</v>
      </c>
      <c r="K98" s="7">
        <f t="shared" si="30"/>
        <v>1802.5</v>
      </c>
      <c r="L98" s="8">
        <f t="shared" si="26"/>
        <v>23197.5</v>
      </c>
      <c r="M98" s="2"/>
    </row>
    <row r="99" spans="1:13" ht="35.1" customHeight="1" x14ac:dyDescent="0.25">
      <c r="A99" s="1"/>
      <c r="B99" s="12" t="s">
        <v>162</v>
      </c>
      <c r="C99" s="5" t="s">
        <v>13</v>
      </c>
      <c r="D99" s="12" t="s">
        <v>76</v>
      </c>
      <c r="E99" s="4" t="s">
        <v>58</v>
      </c>
      <c r="F99" s="6">
        <v>20000</v>
      </c>
      <c r="G99" s="6">
        <v>574</v>
      </c>
      <c r="H99" s="6">
        <v>0</v>
      </c>
      <c r="I99" s="7">
        <v>608</v>
      </c>
      <c r="J99" s="7">
        <v>2605</v>
      </c>
      <c r="K99" s="7">
        <f t="shared" si="30"/>
        <v>3787</v>
      </c>
      <c r="L99" s="8">
        <f t="shared" ref="L99:L100" si="31">F99-K99</f>
        <v>16213</v>
      </c>
      <c r="M99" s="2"/>
    </row>
    <row r="100" spans="1:13" ht="35.1" customHeight="1" x14ac:dyDescent="0.25">
      <c r="A100" s="1"/>
      <c r="B100" s="12" t="s">
        <v>197</v>
      </c>
      <c r="C100" s="5" t="s">
        <v>13</v>
      </c>
      <c r="D100" s="12" t="s">
        <v>234</v>
      </c>
      <c r="E100" s="4" t="s">
        <v>58</v>
      </c>
      <c r="F100" s="6">
        <v>23000</v>
      </c>
      <c r="G100" s="6">
        <v>660.1</v>
      </c>
      <c r="H100" s="6">
        <v>0</v>
      </c>
      <c r="I100" s="7">
        <v>699.2</v>
      </c>
      <c r="J100" s="7">
        <v>1025</v>
      </c>
      <c r="K100" s="7">
        <f t="shared" si="30"/>
        <v>2384.3000000000002</v>
      </c>
      <c r="L100" s="8">
        <f t="shared" si="31"/>
        <v>20615.7</v>
      </c>
      <c r="M100" s="2"/>
    </row>
    <row r="101" spans="1:13" ht="35.1" customHeight="1" x14ac:dyDescent="0.25">
      <c r="A101" s="1"/>
      <c r="B101" s="12" t="s">
        <v>166</v>
      </c>
      <c r="C101" s="5" t="s">
        <v>16</v>
      </c>
      <c r="D101" s="12" t="s">
        <v>62</v>
      </c>
      <c r="E101" s="4" t="s">
        <v>58</v>
      </c>
      <c r="F101" s="6">
        <v>23000</v>
      </c>
      <c r="G101" s="6">
        <v>660.1</v>
      </c>
      <c r="H101" s="6">
        <v>0</v>
      </c>
      <c r="I101" s="7">
        <v>699.2</v>
      </c>
      <c r="J101" s="7">
        <v>1325</v>
      </c>
      <c r="K101" s="7">
        <f t="shared" si="30"/>
        <v>2684.3</v>
      </c>
      <c r="L101" s="8">
        <f t="shared" ref="L101" si="32">F101-K101</f>
        <v>20315.7</v>
      </c>
      <c r="M101" s="2"/>
    </row>
    <row r="102" spans="1:13" ht="35.1" customHeight="1" thickBot="1" x14ac:dyDescent="0.3">
      <c r="A102" s="1"/>
      <c r="B102" s="12" t="s">
        <v>198</v>
      </c>
      <c r="C102" s="5" t="s">
        <v>16</v>
      </c>
      <c r="D102" s="12" t="s">
        <v>62</v>
      </c>
      <c r="E102" s="4" t="s">
        <v>58</v>
      </c>
      <c r="F102" s="9">
        <v>23000</v>
      </c>
      <c r="G102" s="9">
        <v>660.1</v>
      </c>
      <c r="H102" s="9">
        <v>0</v>
      </c>
      <c r="I102" s="10">
        <v>699.2</v>
      </c>
      <c r="J102" s="10">
        <v>25</v>
      </c>
      <c r="K102" s="10">
        <f t="shared" si="30"/>
        <v>1384.3000000000002</v>
      </c>
      <c r="L102" s="11">
        <f t="shared" ref="L102" si="33">F102-K102</f>
        <v>21615.7</v>
      </c>
      <c r="M102" s="2"/>
    </row>
    <row r="103" spans="1:13" ht="35.1" customHeight="1" thickBot="1" x14ac:dyDescent="0.3">
      <c r="A103" s="1"/>
      <c r="B103" s="72"/>
      <c r="C103" s="73"/>
      <c r="D103" s="73"/>
      <c r="E103" s="73"/>
      <c r="F103" s="16">
        <f t="shared" ref="F103:L103" si="34">SUM(F76:F102)</f>
        <v>871000</v>
      </c>
      <c r="G103" s="17">
        <f t="shared" si="34"/>
        <v>24997.699999999997</v>
      </c>
      <c r="H103" s="17">
        <f t="shared" si="34"/>
        <v>16972.59</v>
      </c>
      <c r="I103" s="18">
        <f t="shared" si="34"/>
        <v>26478.400000000001</v>
      </c>
      <c r="J103" s="18">
        <f t="shared" si="34"/>
        <v>179444.55999999997</v>
      </c>
      <c r="K103" s="19">
        <f t="shared" si="34"/>
        <v>247874.03999999992</v>
      </c>
      <c r="L103" s="20">
        <f t="shared" si="34"/>
        <v>623125.95999999985</v>
      </c>
      <c r="M103" s="2"/>
    </row>
    <row r="104" spans="1:13" ht="35.1" customHeight="1" x14ac:dyDescent="0.25">
      <c r="A104" s="1"/>
      <c r="B104" s="48" t="s">
        <v>199</v>
      </c>
      <c r="C104" s="49"/>
      <c r="D104" s="49"/>
      <c r="E104" s="49"/>
      <c r="F104" s="75"/>
      <c r="G104" s="75"/>
      <c r="H104" s="75"/>
      <c r="I104" s="75"/>
      <c r="J104" s="75"/>
      <c r="K104" s="75"/>
      <c r="L104" s="76"/>
      <c r="M104" s="2"/>
    </row>
    <row r="105" spans="1:13" ht="38.25" customHeight="1" x14ac:dyDescent="0.25">
      <c r="A105" s="1"/>
      <c r="B105" s="4" t="s">
        <v>200</v>
      </c>
      <c r="C105" s="5" t="s">
        <v>13</v>
      </c>
      <c r="D105" s="4" t="s">
        <v>235</v>
      </c>
      <c r="E105" s="4" t="s">
        <v>22</v>
      </c>
      <c r="F105" s="6">
        <v>90000</v>
      </c>
      <c r="G105" s="6">
        <v>2583</v>
      </c>
      <c r="H105" s="6">
        <v>9324.25</v>
      </c>
      <c r="I105" s="7">
        <f>+F105*0.0304</f>
        <v>2736</v>
      </c>
      <c r="J105" s="7">
        <v>33906.620000000003</v>
      </c>
      <c r="K105" s="7">
        <f>SUM(G105:J105)</f>
        <v>48549.87</v>
      </c>
      <c r="L105" s="8">
        <f>F105-K105</f>
        <v>41450.129999999997</v>
      </c>
      <c r="M105" s="2"/>
    </row>
    <row r="106" spans="1:13" ht="35.1" customHeight="1" x14ac:dyDescent="0.25">
      <c r="A106" s="1"/>
      <c r="B106" s="4" t="s">
        <v>125</v>
      </c>
      <c r="C106" s="5" t="s">
        <v>13</v>
      </c>
      <c r="D106" s="4" t="s">
        <v>44</v>
      </c>
      <c r="E106" s="4" t="s">
        <v>20</v>
      </c>
      <c r="F106" s="6">
        <v>33000</v>
      </c>
      <c r="G106" s="6">
        <v>947.1</v>
      </c>
      <c r="H106" s="6">
        <v>0</v>
      </c>
      <c r="I106" s="7">
        <f>+F106*0.0304</f>
        <v>1003.2</v>
      </c>
      <c r="J106" s="7">
        <v>7175</v>
      </c>
      <c r="K106" s="7">
        <f>SUM(G106:J106)</f>
        <v>9125.2999999999993</v>
      </c>
      <c r="L106" s="8">
        <f>F106-K106</f>
        <v>23874.7</v>
      </c>
      <c r="M106" s="2"/>
    </row>
    <row r="107" spans="1:13" ht="35.1" customHeight="1" x14ac:dyDescent="0.25">
      <c r="A107" s="1"/>
      <c r="B107" s="4" t="s">
        <v>124</v>
      </c>
      <c r="C107" s="5" t="s">
        <v>13</v>
      </c>
      <c r="D107" s="4" t="s">
        <v>236</v>
      </c>
      <c r="E107" s="4" t="s">
        <v>20</v>
      </c>
      <c r="F107" s="6">
        <v>43000</v>
      </c>
      <c r="G107" s="6">
        <v>1234.0999999999999</v>
      </c>
      <c r="H107" s="6">
        <v>866.06</v>
      </c>
      <c r="I107" s="7">
        <f>+F107*0.0304</f>
        <v>1307.2</v>
      </c>
      <c r="J107" s="7">
        <v>4873.12</v>
      </c>
      <c r="K107" s="7">
        <v>8280.48</v>
      </c>
      <c r="L107" s="8">
        <f>F107-K107</f>
        <v>34719.520000000004</v>
      </c>
      <c r="M107" s="2"/>
    </row>
    <row r="108" spans="1:13" ht="38.25" customHeight="1" x14ac:dyDescent="0.25">
      <c r="A108" s="1"/>
      <c r="B108" s="4" t="s">
        <v>201</v>
      </c>
      <c r="C108" s="5" t="s">
        <v>16</v>
      </c>
      <c r="D108" s="4" t="s">
        <v>158</v>
      </c>
      <c r="E108" s="4" t="s">
        <v>20</v>
      </c>
      <c r="F108" s="6">
        <v>43000</v>
      </c>
      <c r="G108" s="6">
        <v>1234.0999999999999</v>
      </c>
      <c r="H108" s="6">
        <v>866.06</v>
      </c>
      <c r="I108" s="7">
        <f>+F108*0.0304</f>
        <v>1307.2</v>
      </c>
      <c r="J108" s="7">
        <v>7455.02</v>
      </c>
      <c r="K108" s="7">
        <v>10862.38</v>
      </c>
      <c r="L108" s="8">
        <f>F108-K108</f>
        <v>32137.620000000003</v>
      </c>
      <c r="M108" s="2"/>
    </row>
    <row r="109" spans="1:13" ht="35.1" customHeight="1" x14ac:dyDescent="0.25">
      <c r="A109" s="1"/>
      <c r="B109" s="4" t="s">
        <v>202</v>
      </c>
      <c r="C109" s="5" t="s">
        <v>13</v>
      </c>
      <c r="D109" s="4" t="s">
        <v>152</v>
      </c>
      <c r="E109" s="4" t="s">
        <v>58</v>
      </c>
      <c r="F109" s="6">
        <v>30000</v>
      </c>
      <c r="G109" s="6">
        <v>861</v>
      </c>
      <c r="H109" s="6">
        <v>0</v>
      </c>
      <c r="I109" s="7">
        <f>+F109*0.0304</f>
        <v>912</v>
      </c>
      <c r="J109" s="7">
        <v>9865.39</v>
      </c>
      <c r="K109" s="7">
        <v>11638.39</v>
      </c>
      <c r="L109" s="8">
        <f>F109-K109</f>
        <v>18361.61</v>
      </c>
      <c r="M109" s="2"/>
    </row>
    <row r="110" spans="1:13" ht="35.1" customHeight="1" thickBot="1" x14ac:dyDescent="0.3">
      <c r="A110" s="1"/>
      <c r="B110" s="72"/>
      <c r="C110" s="73"/>
      <c r="D110" s="73"/>
      <c r="E110" s="73"/>
      <c r="F110" s="39">
        <f t="shared" ref="F110:L110" si="35">SUM(F105:F109)</f>
        <v>239000</v>
      </c>
      <c r="G110" s="29">
        <f t="shared" si="35"/>
        <v>6859.2999999999993</v>
      </c>
      <c r="H110" s="29">
        <f t="shared" si="35"/>
        <v>11056.369999999999</v>
      </c>
      <c r="I110" s="30">
        <f t="shared" si="35"/>
        <v>7265.5999999999995</v>
      </c>
      <c r="J110" s="30">
        <f t="shared" si="35"/>
        <v>63275.150000000009</v>
      </c>
      <c r="K110" s="31">
        <f t="shared" si="35"/>
        <v>88456.42</v>
      </c>
      <c r="L110" s="32">
        <f t="shared" si="35"/>
        <v>150543.58000000002</v>
      </c>
      <c r="M110" s="2"/>
    </row>
    <row r="111" spans="1:13" ht="35.1" customHeight="1" x14ac:dyDescent="0.25">
      <c r="A111" s="1"/>
      <c r="B111" s="48" t="s">
        <v>203</v>
      </c>
      <c r="C111" s="49"/>
      <c r="D111" s="49"/>
      <c r="E111" s="49"/>
      <c r="F111" s="75"/>
      <c r="G111" s="75"/>
      <c r="H111" s="75"/>
      <c r="I111" s="75"/>
      <c r="J111" s="75"/>
      <c r="K111" s="75"/>
      <c r="L111" s="76"/>
      <c r="M111" s="2"/>
    </row>
    <row r="112" spans="1:13" ht="35.1" customHeight="1" x14ac:dyDescent="0.25">
      <c r="A112" s="1"/>
      <c r="B112" s="4" t="s">
        <v>82</v>
      </c>
      <c r="C112" s="5" t="s">
        <v>16</v>
      </c>
      <c r="D112" s="12" t="s">
        <v>237</v>
      </c>
      <c r="E112" s="4" t="s">
        <v>22</v>
      </c>
      <c r="F112" s="6">
        <v>40000</v>
      </c>
      <c r="G112" s="6">
        <f>IF(F112&gt;=35000,(F112*0.0287),(0))</f>
        <v>1148</v>
      </c>
      <c r="H112" s="6">
        <v>185.33</v>
      </c>
      <c r="I112" s="7">
        <f>+F112*0.0304</f>
        <v>1216</v>
      </c>
      <c r="J112" s="7">
        <v>11479.67</v>
      </c>
      <c r="K112" s="7">
        <v>14029</v>
      </c>
      <c r="L112" s="8">
        <f>F112-K112</f>
        <v>25971</v>
      </c>
      <c r="M112" s="2"/>
    </row>
    <row r="113" spans="1:14" ht="35.1" customHeight="1" thickBot="1" x14ac:dyDescent="0.3">
      <c r="A113" s="1"/>
      <c r="B113" s="12" t="s">
        <v>83</v>
      </c>
      <c r="C113" s="5" t="s">
        <v>13</v>
      </c>
      <c r="D113" s="12" t="s">
        <v>237</v>
      </c>
      <c r="E113" s="12" t="s">
        <v>20</v>
      </c>
      <c r="F113" s="9">
        <v>40000</v>
      </c>
      <c r="G113" s="9">
        <f>IF(F113&gt;=35000,(F113*0.0287),(0))</f>
        <v>1148</v>
      </c>
      <c r="H113" s="9">
        <v>15.33</v>
      </c>
      <c r="I113" s="10">
        <f>+F113*0.0304</f>
        <v>1216</v>
      </c>
      <c r="J113" s="10">
        <v>5574.67</v>
      </c>
      <c r="K113" s="10">
        <v>8124</v>
      </c>
      <c r="L113" s="11">
        <f>F113-K113</f>
        <v>31876</v>
      </c>
      <c r="M113" s="2"/>
    </row>
    <row r="114" spans="1:14" ht="35.1" customHeight="1" thickBot="1" x14ac:dyDescent="0.3">
      <c r="A114" s="1"/>
      <c r="B114" s="72"/>
      <c r="C114" s="73"/>
      <c r="D114" s="73"/>
      <c r="E114" s="73"/>
      <c r="F114" s="16">
        <f>SUM(F112:F113)</f>
        <v>80000</v>
      </c>
      <c r="G114" s="17">
        <f t="shared" ref="G114:K114" si="36">SUM(G112:G113)</f>
        <v>2296</v>
      </c>
      <c r="H114" s="17">
        <f t="shared" si="36"/>
        <v>200.66000000000003</v>
      </c>
      <c r="I114" s="18">
        <f t="shared" si="36"/>
        <v>2432</v>
      </c>
      <c r="J114" s="18">
        <f t="shared" si="36"/>
        <v>17054.34</v>
      </c>
      <c r="K114" s="19">
        <f t="shared" si="36"/>
        <v>22153</v>
      </c>
      <c r="L114" s="20">
        <f>SUM(L112:L113)</f>
        <v>57847</v>
      </c>
      <c r="M114" s="2"/>
      <c r="N114" s="37"/>
    </row>
    <row r="115" spans="1:14" ht="35.1" customHeight="1" x14ac:dyDescent="0.25">
      <c r="A115" s="1"/>
      <c r="B115" s="48" t="s">
        <v>84</v>
      </c>
      <c r="C115" s="49"/>
      <c r="D115" s="49"/>
      <c r="E115" s="49"/>
      <c r="F115" s="75"/>
      <c r="G115" s="75"/>
      <c r="H115" s="75"/>
      <c r="I115" s="75"/>
      <c r="J115" s="75"/>
      <c r="K115" s="75"/>
      <c r="L115" s="76"/>
      <c r="M115" s="2"/>
    </row>
    <row r="116" spans="1:14" ht="65.25" customHeight="1" x14ac:dyDescent="0.25">
      <c r="A116" s="1"/>
      <c r="B116" s="4" t="s">
        <v>204</v>
      </c>
      <c r="C116" s="5" t="s">
        <v>13</v>
      </c>
      <c r="D116" s="4" t="s">
        <v>85</v>
      </c>
      <c r="E116" s="4" t="s">
        <v>22</v>
      </c>
      <c r="F116" s="6">
        <v>150000</v>
      </c>
      <c r="G116" s="6">
        <v>4305</v>
      </c>
      <c r="H116" s="6">
        <v>23072.93</v>
      </c>
      <c r="I116" s="7">
        <v>4560</v>
      </c>
      <c r="J116" s="7">
        <v>35621.65</v>
      </c>
      <c r="K116" s="7">
        <v>67495.539999999994</v>
      </c>
      <c r="L116" s="8">
        <f t="shared" ref="L116:L117" si="37">F116-K116</f>
        <v>82504.460000000006</v>
      </c>
      <c r="M116" s="2"/>
    </row>
    <row r="117" spans="1:14" ht="35.1" customHeight="1" thickBot="1" x14ac:dyDescent="0.3">
      <c r="A117" s="1"/>
      <c r="B117" s="12" t="s">
        <v>91</v>
      </c>
      <c r="C117" s="5" t="s">
        <v>13</v>
      </c>
      <c r="D117" s="12" t="s">
        <v>44</v>
      </c>
      <c r="E117" s="4" t="s">
        <v>20</v>
      </c>
      <c r="F117" s="9">
        <v>30000</v>
      </c>
      <c r="G117" s="9">
        <v>861</v>
      </c>
      <c r="H117" s="9">
        <v>0</v>
      </c>
      <c r="I117" s="10">
        <f t="shared" ref="I117" si="38">+F117*0.0304</f>
        <v>912</v>
      </c>
      <c r="J117" s="10">
        <v>1125</v>
      </c>
      <c r="K117" s="10">
        <f>SUM(G117:J117)</f>
        <v>2898</v>
      </c>
      <c r="L117" s="11">
        <f t="shared" si="37"/>
        <v>27102</v>
      </c>
      <c r="M117" s="2"/>
    </row>
    <row r="118" spans="1:14" ht="35.1" customHeight="1" thickBot="1" x14ac:dyDescent="0.3">
      <c r="A118" s="1"/>
      <c r="B118" s="72"/>
      <c r="C118" s="73"/>
      <c r="D118" s="73"/>
      <c r="E118" s="73"/>
      <c r="F118" s="16">
        <f t="shared" ref="F118:L118" si="39">SUM(F116:F117)</f>
        <v>180000</v>
      </c>
      <c r="G118" s="17">
        <f t="shared" si="39"/>
        <v>5166</v>
      </c>
      <c r="H118" s="17">
        <f t="shared" si="39"/>
        <v>23072.93</v>
      </c>
      <c r="I118" s="18">
        <f t="shared" si="39"/>
        <v>5472</v>
      </c>
      <c r="J118" s="18">
        <f t="shared" si="39"/>
        <v>36746.65</v>
      </c>
      <c r="K118" s="19">
        <f t="shared" si="39"/>
        <v>70393.539999999994</v>
      </c>
      <c r="L118" s="20">
        <f t="shared" si="39"/>
        <v>109606.46</v>
      </c>
      <c r="M118" s="2"/>
      <c r="N118" s="37"/>
    </row>
    <row r="119" spans="1:14" ht="35.1" customHeight="1" x14ac:dyDescent="0.25">
      <c r="A119" s="1"/>
      <c r="B119" s="74" t="s">
        <v>168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6"/>
      <c r="M119" s="2"/>
    </row>
    <row r="120" spans="1:14" ht="45" customHeight="1" x14ac:dyDescent="0.25">
      <c r="A120" s="1"/>
      <c r="B120" s="4" t="s">
        <v>169</v>
      </c>
      <c r="C120" s="5" t="s">
        <v>13</v>
      </c>
      <c r="D120" s="4" t="s">
        <v>238</v>
      </c>
      <c r="E120" s="4" t="s">
        <v>22</v>
      </c>
      <c r="F120" s="6">
        <v>90000</v>
      </c>
      <c r="G120" s="6">
        <v>2583</v>
      </c>
      <c r="H120" s="6">
        <v>9753.1200000000008</v>
      </c>
      <c r="I120" s="7">
        <v>2736</v>
      </c>
      <c r="J120" s="7">
        <v>27320.799999999999</v>
      </c>
      <c r="K120" s="7">
        <f>SUM(G120:J120)</f>
        <v>42392.92</v>
      </c>
      <c r="L120" s="8">
        <f>F120-K120</f>
        <v>47607.08</v>
      </c>
      <c r="M120" s="2"/>
    </row>
    <row r="121" spans="1:14" ht="62.25" customHeight="1" x14ac:dyDescent="0.25">
      <c r="A121" s="1"/>
      <c r="B121" s="4" t="s">
        <v>92</v>
      </c>
      <c r="C121" s="5" t="s">
        <v>16</v>
      </c>
      <c r="D121" s="4" t="s">
        <v>154</v>
      </c>
      <c r="E121" s="4" t="s">
        <v>22</v>
      </c>
      <c r="F121" s="6">
        <v>55000</v>
      </c>
      <c r="G121" s="6">
        <v>1578.5</v>
      </c>
      <c r="H121" s="6">
        <v>2559.6799999999998</v>
      </c>
      <c r="I121" s="7">
        <v>1672</v>
      </c>
      <c r="J121" s="7">
        <v>17378.240000000002</v>
      </c>
      <c r="K121" s="7">
        <f>SUM(G121:J121)</f>
        <v>23188.420000000002</v>
      </c>
      <c r="L121" s="8">
        <f>F121-K121</f>
        <v>31811.579999999998</v>
      </c>
      <c r="M121" s="2"/>
    </row>
    <row r="122" spans="1:14" ht="58.5" customHeight="1" thickBot="1" x14ac:dyDescent="0.3">
      <c r="A122" s="1"/>
      <c r="B122" s="4" t="s">
        <v>137</v>
      </c>
      <c r="C122" s="5" t="s">
        <v>13</v>
      </c>
      <c r="D122" s="4" t="s">
        <v>154</v>
      </c>
      <c r="E122" s="4" t="s">
        <v>22</v>
      </c>
      <c r="F122" s="9">
        <v>50000</v>
      </c>
      <c r="G122" s="9">
        <v>1435</v>
      </c>
      <c r="H122" s="9">
        <v>1854</v>
      </c>
      <c r="I122" s="10">
        <f>+F122*0.0304</f>
        <v>1520</v>
      </c>
      <c r="J122" s="10">
        <v>12503.93</v>
      </c>
      <c r="K122" s="10">
        <v>17312.93</v>
      </c>
      <c r="L122" s="11">
        <f>F122-K122</f>
        <v>32687.07</v>
      </c>
      <c r="M122" s="2"/>
    </row>
    <row r="123" spans="1:14" ht="35.1" customHeight="1" thickBot="1" x14ac:dyDescent="0.3">
      <c r="A123" s="1"/>
      <c r="B123" s="72"/>
      <c r="C123" s="73"/>
      <c r="D123" s="73"/>
      <c r="E123" s="73"/>
      <c r="F123" s="46">
        <f t="shared" ref="F123:L123" si="40">SUM(F120:F122)</f>
        <v>195000</v>
      </c>
      <c r="G123" s="19">
        <f t="shared" si="40"/>
        <v>5596.5</v>
      </c>
      <c r="H123" s="19">
        <f t="shared" si="40"/>
        <v>14166.800000000001</v>
      </c>
      <c r="I123" s="19">
        <f t="shared" si="40"/>
        <v>5928</v>
      </c>
      <c r="J123" s="19">
        <f t="shared" si="40"/>
        <v>57202.97</v>
      </c>
      <c r="K123" s="19">
        <f t="shared" si="40"/>
        <v>82894.26999999999</v>
      </c>
      <c r="L123" s="20">
        <f t="shared" si="40"/>
        <v>112105.73000000001</v>
      </c>
      <c r="M123" s="2"/>
      <c r="N123" s="37"/>
    </row>
    <row r="124" spans="1:14" ht="35.1" customHeight="1" x14ac:dyDescent="0.25">
      <c r="A124" s="1"/>
      <c r="B124" s="74" t="s">
        <v>205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2"/>
    </row>
    <row r="125" spans="1:14" ht="60.75" customHeight="1" x14ac:dyDescent="0.25">
      <c r="A125" s="1"/>
      <c r="B125" s="4" t="s">
        <v>93</v>
      </c>
      <c r="C125" s="5" t="s">
        <v>13</v>
      </c>
      <c r="D125" s="4" t="s">
        <v>239</v>
      </c>
      <c r="E125" s="4" t="s">
        <v>22</v>
      </c>
      <c r="F125" s="6">
        <v>90000</v>
      </c>
      <c r="G125" s="6">
        <v>2583</v>
      </c>
      <c r="H125" s="6">
        <v>975.12</v>
      </c>
      <c r="I125" s="7">
        <f>+F125*0.0304</f>
        <v>2736</v>
      </c>
      <c r="J125" s="7">
        <v>15742.88</v>
      </c>
      <c r="K125" s="7">
        <v>30815</v>
      </c>
      <c r="L125" s="8">
        <f>F125-K125</f>
        <v>59185</v>
      </c>
      <c r="M125" s="2"/>
    </row>
    <row r="126" spans="1:14" ht="45.75" customHeight="1" x14ac:dyDescent="0.25">
      <c r="A126" s="1"/>
      <c r="B126" s="4" t="s">
        <v>87</v>
      </c>
      <c r="C126" s="5" t="s">
        <v>16</v>
      </c>
      <c r="D126" s="4" t="s">
        <v>240</v>
      </c>
      <c r="E126" s="4" t="s">
        <v>20</v>
      </c>
      <c r="F126" s="6">
        <v>55000</v>
      </c>
      <c r="G126" s="6">
        <v>1578.5</v>
      </c>
      <c r="H126" s="6">
        <v>2302.36</v>
      </c>
      <c r="I126" s="7">
        <f>+F126*0.0304</f>
        <v>1672</v>
      </c>
      <c r="J126" s="7">
        <v>22818.21</v>
      </c>
      <c r="K126" s="7">
        <f>SUM(G126:J126)</f>
        <v>28371.07</v>
      </c>
      <c r="L126" s="8">
        <f>F126-K126</f>
        <v>26628.93</v>
      </c>
      <c r="M126" s="2"/>
    </row>
    <row r="127" spans="1:14" ht="47.25" customHeight="1" thickBot="1" x14ac:dyDescent="0.3">
      <c r="A127" s="1"/>
      <c r="B127" s="4" t="s">
        <v>88</v>
      </c>
      <c r="C127" s="5" t="s">
        <v>16</v>
      </c>
      <c r="D127" s="4" t="s">
        <v>240</v>
      </c>
      <c r="E127" s="4" t="s">
        <v>20</v>
      </c>
      <c r="F127" s="9">
        <v>55000</v>
      </c>
      <c r="G127" s="9">
        <f>IF(F127&gt;=35000,(F127*0.0287),(0))</f>
        <v>1578.5</v>
      </c>
      <c r="H127" s="9">
        <v>2321.5700000000002</v>
      </c>
      <c r="I127" s="10">
        <f>+F127*0.0304</f>
        <v>1672</v>
      </c>
      <c r="J127" s="10">
        <v>19498.189999999999</v>
      </c>
      <c r="K127" s="10">
        <v>24051.05</v>
      </c>
      <c r="L127" s="11">
        <f>F127-K127</f>
        <v>30948.95</v>
      </c>
      <c r="M127" s="2"/>
    </row>
    <row r="128" spans="1:14" ht="35.1" customHeight="1" thickBot="1" x14ac:dyDescent="0.3">
      <c r="A128" s="1"/>
      <c r="B128" s="72"/>
      <c r="C128" s="73"/>
      <c r="D128" s="73"/>
      <c r="E128" s="73"/>
      <c r="F128" s="16">
        <f t="shared" ref="F128:L128" si="41">SUM(F125:F127)</f>
        <v>200000</v>
      </c>
      <c r="G128" s="17">
        <f t="shared" si="41"/>
        <v>5740</v>
      </c>
      <c r="H128" s="17">
        <f t="shared" si="41"/>
        <v>5599.05</v>
      </c>
      <c r="I128" s="18">
        <f t="shared" si="41"/>
        <v>6080</v>
      </c>
      <c r="J128" s="19">
        <f t="shared" si="41"/>
        <v>58059.28</v>
      </c>
      <c r="K128" s="19">
        <f t="shared" si="41"/>
        <v>83237.119999999995</v>
      </c>
      <c r="L128" s="20">
        <f t="shared" si="41"/>
        <v>116762.87999999999</v>
      </c>
      <c r="M128" s="2"/>
      <c r="N128" s="37"/>
    </row>
    <row r="129" spans="1:14" ht="35.1" customHeight="1" x14ac:dyDescent="0.25">
      <c r="A129" s="1"/>
      <c r="B129" s="74" t="s">
        <v>206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6"/>
      <c r="M129" s="2"/>
    </row>
    <row r="130" spans="1:14" ht="61.5" customHeight="1" x14ac:dyDescent="0.25">
      <c r="A130" s="1"/>
      <c r="B130" s="4" t="s">
        <v>94</v>
      </c>
      <c r="C130" s="5" t="s">
        <v>13</v>
      </c>
      <c r="D130" s="4" t="s">
        <v>241</v>
      </c>
      <c r="E130" s="4" t="s">
        <v>22</v>
      </c>
      <c r="F130" s="6">
        <v>90000</v>
      </c>
      <c r="G130" s="6">
        <f>IF(F130&gt;=35000,(F130*0.0287),(0))</f>
        <v>2583</v>
      </c>
      <c r="H130" s="6">
        <v>9753.09</v>
      </c>
      <c r="I130" s="7">
        <f>+F130*0.0304</f>
        <v>2736</v>
      </c>
      <c r="J130" s="7">
        <v>1325</v>
      </c>
      <c r="K130" s="7">
        <v>16397.12</v>
      </c>
      <c r="L130" s="8">
        <f>F130-K130</f>
        <v>73602.880000000005</v>
      </c>
      <c r="M130" s="2"/>
    </row>
    <row r="131" spans="1:14" ht="48.75" customHeight="1" x14ac:dyDescent="0.25">
      <c r="A131" s="1"/>
      <c r="B131" s="12" t="s">
        <v>89</v>
      </c>
      <c r="C131" s="5" t="s">
        <v>13</v>
      </c>
      <c r="D131" s="12" t="s">
        <v>242</v>
      </c>
      <c r="E131" s="4" t="s">
        <v>22</v>
      </c>
      <c r="F131" s="6">
        <v>50000</v>
      </c>
      <c r="G131" s="6">
        <v>1435</v>
      </c>
      <c r="H131" s="6">
        <v>1854</v>
      </c>
      <c r="I131" s="7">
        <v>1520</v>
      </c>
      <c r="J131" s="7">
        <v>10325</v>
      </c>
      <c r="K131" s="7">
        <v>15134</v>
      </c>
      <c r="L131" s="8">
        <f>F131-K131</f>
        <v>34866</v>
      </c>
      <c r="M131" s="2"/>
    </row>
    <row r="132" spans="1:14" ht="48.75" customHeight="1" thickBot="1" x14ac:dyDescent="0.3">
      <c r="A132" s="1"/>
      <c r="B132" s="4" t="s">
        <v>90</v>
      </c>
      <c r="C132" s="5" t="s">
        <v>16</v>
      </c>
      <c r="D132" s="12" t="s">
        <v>242</v>
      </c>
      <c r="E132" s="4" t="s">
        <v>22</v>
      </c>
      <c r="F132" s="9">
        <v>50000</v>
      </c>
      <c r="G132" s="9">
        <v>1435</v>
      </c>
      <c r="H132" s="9">
        <v>1615.89</v>
      </c>
      <c r="I132" s="10">
        <v>1520</v>
      </c>
      <c r="J132" s="10">
        <v>2340.46</v>
      </c>
      <c r="K132" s="10">
        <v>6892.14</v>
      </c>
      <c r="L132" s="11">
        <f>F132-K132</f>
        <v>43107.86</v>
      </c>
      <c r="M132" s="2"/>
    </row>
    <row r="133" spans="1:14" ht="35.1" customHeight="1" thickBot="1" x14ac:dyDescent="0.3">
      <c r="A133" s="1"/>
      <c r="B133" s="72"/>
      <c r="C133" s="73"/>
      <c r="D133" s="73"/>
      <c r="E133" s="73"/>
      <c r="F133" s="21">
        <f t="shared" ref="F133:L133" si="42">SUM(F130:F132)</f>
        <v>190000</v>
      </c>
      <c r="G133" s="22">
        <f t="shared" si="42"/>
        <v>5453</v>
      </c>
      <c r="H133" s="22">
        <f t="shared" si="42"/>
        <v>13222.98</v>
      </c>
      <c r="I133" s="18">
        <f t="shared" si="42"/>
        <v>5776</v>
      </c>
      <c r="J133" s="18">
        <f t="shared" si="42"/>
        <v>13990.46</v>
      </c>
      <c r="K133" s="19">
        <f t="shared" si="42"/>
        <v>38423.26</v>
      </c>
      <c r="L133" s="20">
        <f t="shared" si="42"/>
        <v>151576.74</v>
      </c>
      <c r="M133" s="2"/>
      <c r="N133" s="37"/>
    </row>
    <row r="134" spans="1:14" ht="35.1" customHeight="1" x14ac:dyDescent="0.25">
      <c r="A134" s="1"/>
      <c r="B134" s="74" t="s">
        <v>95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6"/>
      <c r="M134" s="2"/>
    </row>
    <row r="135" spans="1:14" ht="62.25" customHeight="1" x14ac:dyDescent="0.25">
      <c r="A135" s="1"/>
      <c r="B135" s="4" t="s">
        <v>207</v>
      </c>
      <c r="C135" s="5" t="s">
        <v>13</v>
      </c>
      <c r="D135" s="4" t="s">
        <v>96</v>
      </c>
      <c r="E135" s="4" t="s">
        <v>22</v>
      </c>
      <c r="F135" s="6">
        <v>140000</v>
      </c>
      <c r="G135" s="6">
        <v>4018</v>
      </c>
      <c r="H135" s="6">
        <v>21085.5</v>
      </c>
      <c r="I135" s="7">
        <v>4256</v>
      </c>
      <c r="J135" s="7">
        <v>18345.48</v>
      </c>
      <c r="K135" s="7">
        <f>SUM(G135:J135)</f>
        <v>47704.979999999996</v>
      </c>
      <c r="L135" s="8">
        <f t="shared" ref="L135:L156" si="43">F135-K135</f>
        <v>92295.02</v>
      </c>
      <c r="M135" s="2"/>
    </row>
    <row r="136" spans="1:14" ht="45" customHeight="1" x14ac:dyDescent="0.25">
      <c r="A136" s="1"/>
      <c r="B136" s="4" t="s">
        <v>97</v>
      </c>
      <c r="C136" s="5" t="s">
        <v>13</v>
      </c>
      <c r="D136" s="4" t="s">
        <v>98</v>
      </c>
      <c r="E136" s="4" t="s">
        <v>20</v>
      </c>
      <c r="F136" s="6">
        <v>33000</v>
      </c>
      <c r="G136" s="6">
        <v>947.1</v>
      </c>
      <c r="H136" s="6">
        <v>0</v>
      </c>
      <c r="I136" s="7">
        <f t="shared" ref="I136:I156" si="44">+F136*0.0304</f>
        <v>1003.2</v>
      </c>
      <c r="J136" s="7">
        <v>1371</v>
      </c>
      <c r="K136" s="7">
        <f t="shared" ref="K136:K155" si="45">SUM(G136:J136)</f>
        <v>3321.3</v>
      </c>
      <c r="L136" s="8">
        <f t="shared" si="43"/>
        <v>29678.7</v>
      </c>
      <c r="M136" s="2"/>
    </row>
    <row r="137" spans="1:14" ht="45.75" customHeight="1" x14ac:dyDescent="0.25">
      <c r="A137" s="1"/>
      <c r="B137" s="4" t="s">
        <v>99</v>
      </c>
      <c r="C137" s="5" t="s">
        <v>13</v>
      </c>
      <c r="D137" s="4" t="s">
        <v>98</v>
      </c>
      <c r="E137" s="4" t="s">
        <v>20</v>
      </c>
      <c r="F137" s="6">
        <v>45000</v>
      </c>
      <c r="G137" s="6">
        <v>1291.5</v>
      </c>
      <c r="H137" s="6">
        <v>1148.33</v>
      </c>
      <c r="I137" s="7">
        <f t="shared" si="44"/>
        <v>1368</v>
      </c>
      <c r="J137" s="7">
        <v>18040.72</v>
      </c>
      <c r="K137" s="7">
        <v>21848.55</v>
      </c>
      <c r="L137" s="8">
        <f t="shared" si="43"/>
        <v>23151.45</v>
      </c>
      <c r="M137" s="2"/>
    </row>
    <row r="138" spans="1:14" ht="44.25" customHeight="1" x14ac:dyDescent="0.25">
      <c r="A138" s="1"/>
      <c r="B138" s="12" t="s">
        <v>208</v>
      </c>
      <c r="C138" s="5" t="s">
        <v>13</v>
      </c>
      <c r="D138" s="4" t="s">
        <v>98</v>
      </c>
      <c r="E138" s="12" t="s">
        <v>20</v>
      </c>
      <c r="F138" s="6">
        <v>30000</v>
      </c>
      <c r="G138" s="6">
        <v>861</v>
      </c>
      <c r="H138" s="6">
        <v>0</v>
      </c>
      <c r="I138" s="7">
        <f t="shared" si="44"/>
        <v>912</v>
      </c>
      <c r="J138" s="7">
        <v>15012.32</v>
      </c>
      <c r="K138" s="7">
        <f>SUM(G138:J138)</f>
        <v>16785.32</v>
      </c>
      <c r="L138" s="8">
        <f t="shared" si="43"/>
        <v>13214.68</v>
      </c>
      <c r="M138" s="2"/>
    </row>
    <row r="139" spans="1:14" ht="43.5" customHeight="1" x14ac:dyDescent="0.25">
      <c r="A139" s="1"/>
      <c r="B139" s="12" t="s">
        <v>102</v>
      </c>
      <c r="C139" s="5" t="s">
        <v>13</v>
      </c>
      <c r="D139" s="4" t="s">
        <v>98</v>
      </c>
      <c r="E139" s="12" t="s">
        <v>20</v>
      </c>
      <c r="F139" s="6">
        <v>33000</v>
      </c>
      <c r="G139" s="6">
        <v>947.1</v>
      </c>
      <c r="H139" s="6">
        <v>0</v>
      </c>
      <c r="I139" s="7">
        <f t="shared" si="44"/>
        <v>1003.2</v>
      </c>
      <c r="J139" s="7">
        <v>6920.26</v>
      </c>
      <c r="K139" s="7">
        <f>SUM(G139:J139)</f>
        <v>8870.5600000000013</v>
      </c>
      <c r="L139" s="8">
        <f>F139-K139</f>
        <v>24129.439999999999</v>
      </c>
      <c r="M139" s="2"/>
    </row>
    <row r="140" spans="1:14" ht="35.1" customHeight="1" x14ac:dyDescent="0.25">
      <c r="A140" s="1"/>
      <c r="B140" s="4" t="s">
        <v>209</v>
      </c>
      <c r="C140" s="5" t="s">
        <v>13</v>
      </c>
      <c r="D140" s="4" t="s">
        <v>159</v>
      </c>
      <c r="E140" s="4" t="s">
        <v>20</v>
      </c>
      <c r="F140" s="6">
        <v>45000</v>
      </c>
      <c r="G140" s="6">
        <v>1291.5</v>
      </c>
      <c r="H140" s="6">
        <v>633.69000000000005</v>
      </c>
      <c r="I140" s="7">
        <f t="shared" si="44"/>
        <v>1368</v>
      </c>
      <c r="J140" s="7">
        <v>5031.92</v>
      </c>
      <c r="K140" s="7">
        <f t="shared" si="45"/>
        <v>8325.11</v>
      </c>
      <c r="L140" s="8">
        <f t="shared" si="43"/>
        <v>36674.89</v>
      </c>
      <c r="M140" s="2"/>
    </row>
    <row r="141" spans="1:14" ht="35.1" customHeight="1" x14ac:dyDescent="0.25">
      <c r="A141" s="1"/>
      <c r="B141" s="4" t="s">
        <v>210</v>
      </c>
      <c r="C141" s="5" t="s">
        <v>13</v>
      </c>
      <c r="D141" s="4" t="s">
        <v>104</v>
      </c>
      <c r="E141" s="4" t="s">
        <v>20</v>
      </c>
      <c r="F141" s="6">
        <v>33000</v>
      </c>
      <c r="G141" s="6">
        <v>947.1</v>
      </c>
      <c r="H141" s="6">
        <v>0</v>
      </c>
      <c r="I141" s="7">
        <f t="shared" si="44"/>
        <v>1003.2</v>
      </c>
      <c r="J141" s="7">
        <v>1325</v>
      </c>
      <c r="K141" s="7">
        <f t="shared" si="45"/>
        <v>3275.3</v>
      </c>
      <c r="L141" s="8">
        <f t="shared" si="43"/>
        <v>29724.7</v>
      </c>
      <c r="M141" s="2"/>
    </row>
    <row r="142" spans="1:14" ht="35.1" customHeight="1" x14ac:dyDescent="0.25">
      <c r="A142" s="1"/>
      <c r="B142" s="4" t="s">
        <v>106</v>
      </c>
      <c r="C142" s="5" t="s">
        <v>16</v>
      </c>
      <c r="D142" s="4" t="s">
        <v>104</v>
      </c>
      <c r="E142" s="4" t="s">
        <v>22</v>
      </c>
      <c r="F142" s="6">
        <v>33000</v>
      </c>
      <c r="G142" s="6">
        <v>947.1</v>
      </c>
      <c r="H142" s="6">
        <v>0</v>
      </c>
      <c r="I142" s="7">
        <f t="shared" si="44"/>
        <v>1003.2</v>
      </c>
      <c r="J142" s="7">
        <v>7526.61</v>
      </c>
      <c r="K142" s="7">
        <f t="shared" si="45"/>
        <v>9476.91</v>
      </c>
      <c r="L142" s="8">
        <f t="shared" si="43"/>
        <v>23523.09</v>
      </c>
      <c r="M142" s="2"/>
    </row>
    <row r="143" spans="1:14" ht="35.1" customHeight="1" x14ac:dyDescent="0.25">
      <c r="A143" s="1"/>
      <c r="B143" s="4" t="s">
        <v>107</v>
      </c>
      <c r="C143" s="5" t="s">
        <v>13</v>
      </c>
      <c r="D143" s="4" t="s">
        <v>104</v>
      </c>
      <c r="E143" s="4" t="s">
        <v>22</v>
      </c>
      <c r="F143" s="6">
        <v>33000</v>
      </c>
      <c r="G143" s="6">
        <v>947.1</v>
      </c>
      <c r="H143" s="6">
        <v>0</v>
      </c>
      <c r="I143" s="7">
        <f t="shared" si="44"/>
        <v>1003.2</v>
      </c>
      <c r="J143" s="7">
        <v>25</v>
      </c>
      <c r="K143" s="7">
        <f t="shared" si="45"/>
        <v>1975.3000000000002</v>
      </c>
      <c r="L143" s="8">
        <f t="shared" si="43"/>
        <v>31024.7</v>
      </c>
      <c r="M143" s="2"/>
    </row>
    <row r="144" spans="1:14" ht="35.1" customHeight="1" x14ac:dyDescent="0.25">
      <c r="A144" s="1"/>
      <c r="B144" s="4" t="s">
        <v>108</v>
      </c>
      <c r="C144" s="5" t="s">
        <v>16</v>
      </c>
      <c r="D144" s="4" t="s">
        <v>104</v>
      </c>
      <c r="E144" s="4" t="s">
        <v>22</v>
      </c>
      <c r="F144" s="6">
        <v>33000</v>
      </c>
      <c r="G144" s="6">
        <v>947.1</v>
      </c>
      <c r="H144" s="6">
        <v>0</v>
      </c>
      <c r="I144" s="7">
        <f t="shared" si="44"/>
        <v>1003.2</v>
      </c>
      <c r="J144" s="7">
        <v>5984.46</v>
      </c>
      <c r="K144" s="7">
        <f t="shared" si="45"/>
        <v>7934.76</v>
      </c>
      <c r="L144" s="8">
        <f t="shared" si="43"/>
        <v>25065.239999999998</v>
      </c>
      <c r="M144" s="2"/>
    </row>
    <row r="145" spans="1:15" ht="35.1" customHeight="1" x14ac:dyDescent="0.25">
      <c r="A145" s="1"/>
      <c r="B145" s="4" t="s">
        <v>211</v>
      </c>
      <c r="C145" s="5" t="s">
        <v>16</v>
      </c>
      <c r="D145" s="4" t="s">
        <v>104</v>
      </c>
      <c r="E145" s="4" t="s">
        <v>20</v>
      </c>
      <c r="F145" s="6">
        <v>33000</v>
      </c>
      <c r="G145" s="6">
        <v>947.1</v>
      </c>
      <c r="H145" s="6">
        <v>0</v>
      </c>
      <c r="I145" s="7">
        <f t="shared" si="44"/>
        <v>1003.2</v>
      </c>
      <c r="J145" s="7">
        <v>15497.13</v>
      </c>
      <c r="K145" s="7">
        <f t="shared" si="45"/>
        <v>17447.43</v>
      </c>
      <c r="L145" s="8">
        <f t="shared" si="43"/>
        <v>15552.57</v>
      </c>
      <c r="M145" s="2"/>
    </row>
    <row r="146" spans="1:15" ht="35.1" customHeight="1" x14ac:dyDescent="0.25">
      <c r="A146" s="1"/>
      <c r="B146" s="4" t="s">
        <v>212</v>
      </c>
      <c r="C146" s="5" t="s">
        <v>16</v>
      </c>
      <c r="D146" s="4" t="s">
        <v>104</v>
      </c>
      <c r="E146" s="4" t="s">
        <v>22</v>
      </c>
      <c r="F146" s="6">
        <v>33000</v>
      </c>
      <c r="G146" s="6">
        <v>947.1</v>
      </c>
      <c r="H146" s="6">
        <v>0</v>
      </c>
      <c r="I146" s="7">
        <f t="shared" si="44"/>
        <v>1003.2</v>
      </c>
      <c r="J146" s="7">
        <v>6281.23</v>
      </c>
      <c r="K146" s="7">
        <f t="shared" si="45"/>
        <v>8231.5299999999988</v>
      </c>
      <c r="L146" s="8">
        <f t="shared" si="43"/>
        <v>24768.47</v>
      </c>
      <c r="M146" s="2"/>
    </row>
    <row r="147" spans="1:15" ht="35.1" customHeight="1" x14ac:dyDescent="0.25">
      <c r="A147" s="1"/>
      <c r="B147" s="4" t="s">
        <v>109</v>
      </c>
      <c r="C147" s="5" t="s">
        <v>16</v>
      </c>
      <c r="D147" s="4" t="s">
        <v>104</v>
      </c>
      <c r="E147" s="4" t="s">
        <v>20</v>
      </c>
      <c r="F147" s="6">
        <v>33000</v>
      </c>
      <c r="G147" s="6">
        <v>947.1</v>
      </c>
      <c r="H147" s="6">
        <v>0</v>
      </c>
      <c r="I147" s="7">
        <f t="shared" si="44"/>
        <v>1003.2</v>
      </c>
      <c r="J147" s="7">
        <v>15691.72</v>
      </c>
      <c r="K147" s="7">
        <f t="shared" si="45"/>
        <v>17642.02</v>
      </c>
      <c r="L147" s="8">
        <f t="shared" si="43"/>
        <v>15357.98</v>
      </c>
      <c r="M147" s="2"/>
    </row>
    <row r="148" spans="1:15" ht="35.1" customHeight="1" x14ac:dyDescent="0.25">
      <c r="A148" s="1"/>
      <c r="B148" s="4" t="s">
        <v>110</v>
      </c>
      <c r="C148" s="5" t="s">
        <v>13</v>
      </c>
      <c r="D148" s="4" t="s">
        <v>104</v>
      </c>
      <c r="E148" s="4" t="s">
        <v>22</v>
      </c>
      <c r="F148" s="6">
        <v>33000</v>
      </c>
      <c r="G148" s="6">
        <v>947.1</v>
      </c>
      <c r="H148" s="6">
        <v>0</v>
      </c>
      <c r="I148" s="7">
        <f t="shared" si="44"/>
        <v>1003.2</v>
      </c>
      <c r="J148" s="7">
        <v>11884.53</v>
      </c>
      <c r="K148" s="7">
        <v>13834.87</v>
      </c>
      <c r="L148" s="8">
        <f t="shared" si="43"/>
        <v>19165.129999999997</v>
      </c>
      <c r="M148" s="2"/>
    </row>
    <row r="149" spans="1:15" ht="35.1" customHeight="1" x14ac:dyDescent="0.25">
      <c r="A149" s="1"/>
      <c r="B149" s="12" t="s">
        <v>213</v>
      </c>
      <c r="C149" s="5" t="s">
        <v>13</v>
      </c>
      <c r="D149" s="12" t="s">
        <v>104</v>
      </c>
      <c r="E149" s="4" t="s">
        <v>20</v>
      </c>
      <c r="F149" s="6">
        <v>33000</v>
      </c>
      <c r="G149" s="6">
        <v>947.1</v>
      </c>
      <c r="H149" s="6">
        <v>0</v>
      </c>
      <c r="I149" s="7">
        <f t="shared" si="44"/>
        <v>1003.2</v>
      </c>
      <c r="J149" s="7">
        <v>11123.85</v>
      </c>
      <c r="K149" s="7">
        <f t="shared" si="45"/>
        <v>13074.150000000001</v>
      </c>
      <c r="L149" s="8">
        <f t="shared" si="43"/>
        <v>19925.849999999999</v>
      </c>
      <c r="M149" s="2"/>
    </row>
    <row r="150" spans="1:15" ht="35.1" customHeight="1" x14ac:dyDescent="0.25">
      <c r="A150" s="1"/>
      <c r="B150" s="4" t="s">
        <v>111</v>
      </c>
      <c r="C150" s="5" t="s">
        <v>16</v>
      </c>
      <c r="D150" s="4" t="s">
        <v>104</v>
      </c>
      <c r="E150" s="4" t="s">
        <v>22</v>
      </c>
      <c r="F150" s="6">
        <v>33000</v>
      </c>
      <c r="G150" s="6">
        <v>947.1</v>
      </c>
      <c r="H150" s="6">
        <v>0</v>
      </c>
      <c r="I150" s="7">
        <f t="shared" si="44"/>
        <v>1003.2</v>
      </c>
      <c r="J150" s="7">
        <v>25</v>
      </c>
      <c r="K150" s="7">
        <f t="shared" si="45"/>
        <v>1975.3000000000002</v>
      </c>
      <c r="L150" s="8">
        <f t="shared" si="43"/>
        <v>31024.7</v>
      </c>
      <c r="M150" s="2"/>
    </row>
    <row r="151" spans="1:15" ht="35.1" customHeight="1" x14ac:dyDescent="0.25">
      <c r="A151" s="1"/>
      <c r="B151" s="4" t="s">
        <v>112</v>
      </c>
      <c r="C151" s="5" t="s">
        <v>13</v>
      </c>
      <c r="D151" s="4" t="s">
        <v>104</v>
      </c>
      <c r="E151" s="4" t="s">
        <v>22</v>
      </c>
      <c r="F151" s="6">
        <v>33000</v>
      </c>
      <c r="G151" s="6">
        <v>947.1</v>
      </c>
      <c r="H151" s="6">
        <v>0</v>
      </c>
      <c r="I151" s="7">
        <f t="shared" si="44"/>
        <v>1003.2</v>
      </c>
      <c r="J151" s="7">
        <v>8599.65</v>
      </c>
      <c r="K151" s="7">
        <v>10549.95</v>
      </c>
      <c r="L151" s="8">
        <f t="shared" si="43"/>
        <v>22450.05</v>
      </c>
      <c r="M151" s="2"/>
    </row>
    <row r="152" spans="1:15" ht="35.1" customHeight="1" x14ac:dyDescent="0.25">
      <c r="A152" s="1"/>
      <c r="B152" s="4" t="s">
        <v>113</v>
      </c>
      <c r="C152" s="5" t="s">
        <v>16</v>
      </c>
      <c r="D152" s="4" t="s">
        <v>104</v>
      </c>
      <c r="E152" s="4" t="s">
        <v>20</v>
      </c>
      <c r="F152" s="6">
        <v>33000</v>
      </c>
      <c r="G152" s="6">
        <v>947.1</v>
      </c>
      <c r="H152" s="6">
        <v>0</v>
      </c>
      <c r="I152" s="7">
        <f t="shared" si="44"/>
        <v>1003.2</v>
      </c>
      <c r="J152" s="7">
        <v>16025</v>
      </c>
      <c r="K152" s="7">
        <f t="shared" si="45"/>
        <v>17975.3</v>
      </c>
      <c r="L152" s="8">
        <f t="shared" si="43"/>
        <v>15024.7</v>
      </c>
      <c r="M152" s="2"/>
    </row>
    <row r="153" spans="1:15" ht="35.1" customHeight="1" x14ac:dyDescent="0.25">
      <c r="A153" s="1"/>
      <c r="B153" s="4" t="s">
        <v>114</v>
      </c>
      <c r="C153" s="5" t="s">
        <v>16</v>
      </c>
      <c r="D153" s="4" t="s">
        <v>104</v>
      </c>
      <c r="E153" s="4" t="s">
        <v>20</v>
      </c>
      <c r="F153" s="6">
        <v>33000</v>
      </c>
      <c r="G153" s="6">
        <v>947.1</v>
      </c>
      <c r="H153" s="6">
        <v>0</v>
      </c>
      <c r="I153" s="7">
        <f t="shared" si="44"/>
        <v>1003.2</v>
      </c>
      <c r="J153" s="7">
        <v>3186.63</v>
      </c>
      <c r="K153" s="7">
        <f t="shared" si="45"/>
        <v>5136.93</v>
      </c>
      <c r="L153" s="8">
        <f t="shared" si="43"/>
        <v>27863.07</v>
      </c>
      <c r="M153" s="2"/>
    </row>
    <row r="154" spans="1:15" ht="45.75" customHeight="1" x14ac:dyDescent="0.25">
      <c r="A154" s="1"/>
      <c r="B154" s="4" t="s">
        <v>136</v>
      </c>
      <c r="C154" s="5" t="s">
        <v>16</v>
      </c>
      <c r="D154" s="4" t="s">
        <v>98</v>
      </c>
      <c r="E154" s="4" t="s">
        <v>20</v>
      </c>
      <c r="F154" s="6">
        <v>40000</v>
      </c>
      <c r="G154" s="6">
        <v>1148</v>
      </c>
      <c r="H154" s="6">
        <v>442.65</v>
      </c>
      <c r="I154" s="7">
        <f>+F154*0.0304</f>
        <v>1216</v>
      </c>
      <c r="J154" s="7">
        <v>4517.5</v>
      </c>
      <c r="K154" s="7">
        <v>7324.15</v>
      </c>
      <c r="L154" s="8">
        <f>F154-K154</f>
        <v>32675.85</v>
      </c>
      <c r="M154" s="2"/>
    </row>
    <row r="155" spans="1:15" ht="35.1" customHeight="1" x14ac:dyDescent="0.25">
      <c r="A155" s="1"/>
      <c r="B155" s="4" t="s">
        <v>81</v>
      </c>
      <c r="C155" s="5" t="s">
        <v>16</v>
      </c>
      <c r="D155" s="4" t="s">
        <v>104</v>
      </c>
      <c r="E155" s="4" t="s">
        <v>20</v>
      </c>
      <c r="F155" s="6">
        <v>33000</v>
      </c>
      <c r="G155" s="6">
        <v>947.1</v>
      </c>
      <c r="H155" s="6">
        <v>0</v>
      </c>
      <c r="I155" s="7">
        <f t="shared" ref="I155" si="46">+F155*0.0304</f>
        <v>1003.2</v>
      </c>
      <c r="J155" s="7">
        <v>12402.19</v>
      </c>
      <c r="K155" s="7">
        <f t="shared" si="45"/>
        <v>14352.490000000002</v>
      </c>
      <c r="L155" s="8">
        <f t="shared" si="43"/>
        <v>18647.509999999998</v>
      </c>
      <c r="M155" s="2"/>
    </row>
    <row r="156" spans="1:15" ht="35.1" customHeight="1" x14ac:dyDescent="0.25">
      <c r="A156" s="1"/>
      <c r="B156" s="4" t="s">
        <v>141</v>
      </c>
      <c r="C156" s="5" t="s">
        <v>13</v>
      </c>
      <c r="D156" s="4" t="s">
        <v>104</v>
      </c>
      <c r="E156" s="4" t="s">
        <v>20</v>
      </c>
      <c r="F156" s="6">
        <v>30000</v>
      </c>
      <c r="G156" s="6">
        <v>861</v>
      </c>
      <c r="H156" s="6">
        <v>0</v>
      </c>
      <c r="I156" s="7">
        <f t="shared" si="44"/>
        <v>912</v>
      </c>
      <c r="J156" s="7">
        <v>825</v>
      </c>
      <c r="K156" s="7">
        <f>SUM(G156:J156)</f>
        <v>2598</v>
      </c>
      <c r="L156" s="8">
        <f t="shared" si="43"/>
        <v>27402</v>
      </c>
      <c r="M156" s="2"/>
    </row>
    <row r="157" spans="1:15" ht="35.1" customHeight="1" thickBot="1" x14ac:dyDescent="0.3">
      <c r="A157" s="1"/>
      <c r="B157" s="12" t="s">
        <v>54</v>
      </c>
      <c r="C157" s="5" t="s">
        <v>13</v>
      </c>
      <c r="D157" s="4" t="s">
        <v>44</v>
      </c>
      <c r="E157" s="4" t="s">
        <v>20</v>
      </c>
      <c r="F157" s="9">
        <v>33000</v>
      </c>
      <c r="G157" s="9">
        <v>947.1</v>
      </c>
      <c r="H157" s="9">
        <f>IF(F157&gt;72260.25,(F157*0.25))+ IF(AND(F157&lt;72260.25,F157&gt;52027.41667),(F157*0.2))+ IF(AND(F157&lt;52027.41668,F157&gt;34685),(F157*0.15))+ IF(F157&lt;416220,(0)+FALSE)</f>
        <v>0</v>
      </c>
      <c r="I157" s="10">
        <v>1003.2</v>
      </c>
      <c r="J157" s="10">
        <v>3101.98</v>
      </c>
      <c r="K157" s="10">
        <f>SUM(G157:J157)</f>
        <v>5052.2800000000007</v>
      </c>
      <c r="L157" s="11">
        <f>F157-K157</f>
        <v>27947.72</v>
      </c>
      <c r="M157" s="2"/>
    </row>
    <row r="158" spans="1:15" ht="35.1" customHeight="1" thickBot="1" x14ac:dyDescent="0.3">
      <c r="A158" s="1"/>
      <c r="B158" s="72"/>
      <c r="C158" s="73"/>
      <c r="D158" s="73"/>
      <c r="E158" s="73"/>
      <c r="F158" s="16">
        <f>SUM(F135:F157)</f>
        <v>891000</v>
      </c>
      <c r="G158" s="17">
        <f>SUM(G135:G157)</f>
        <v>25571.699999999993</v>
      </c>
      <c r="H158" s="17">
        <f>SUM(H136:H157)</f>
        <v>2224.67</v>
      </c>
      <c r="I158" s="18">
        <f>SUM(I135:I157)</f>
        <v>27086.400000000009</v>
      </c>
      <c r="J158" s="18">
        <f>SUM(J135:J157)</f>
        <v>188744.18000000002</v>
      </c>
      <c r="K158" s="19">
        <f>SUM(K135:K157)</f>
        <v>264712.48999999993</v>
      </c>
      <c r="L158" s="20">
        <f>SUM(L135:L157)</f>
        <v>626287.51</v>
      </c>
      <c r="M158" s="2"/>
      <c r="N158" s="37"/>
      <c r="O158" s="36"/>
    </row>
    <row r="159" spans="1:15" ht="35.1" customHeight="1" x14ac:dyDescent="0.25">
      <c r="A159" s="1"/>
      <c r="B159" s="74" t="s">
        <v>214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6"/>
      <c r="M159" s="2"/>
    </row>
    <row r="160" spans="1:15" ht="47.25" customHeight="1" x14ac:dyDescent="0.25">
      <c r="A160" s="1"/>
      <c r="B160" s="4" t="s">
        <v>215</v>
      </c>
      <c r="C160" s="5" t="s">
        <v>16</v>
      </c>
      <c r="D160" s="4" t="s">
        <v>243</v>
      </c>
      <c r="E160" s="4" t="s">
        <v>22</v>
      </c>
      <c r="F160" s="6">
        <v>140000</v>
      </c>
      <c r="G160" s="6">
        <v>4018</v>
      </c>
      <c r="H160" s="6">
        <v>21514.37</v>
      </c>
      <c r="I160" s="7">
        <f>+F160*0.0304</f>
        <v>4256</v>
      </c>
      <c r="J160" s="7">
        <v>8235.4599999999991</v>
      </c>
      <c r="K160" s="7">
        <f>SUM(G160:J160)</f>
        <v>38023.83</v>
      </c>
      <c r="L160" s="8">
        <f>F160-K160</f>
        <v>101976.17</v>
      </c>
      <c r="M160" s="2"/>
    </row>
    <row r="161" spans="1:14" ht="51.75" customHeight="1" thickBot="1" x14ac:dyDescent="0.3">
      <c r="A161" s="1"/>
      <c r="B161" s="4" t="s">
        <v>216</v>
      </c>
      <c r="C161" s="5" t="s">
        <v>13</v>
      </c>
      <c r="D161" s="4" t="s">
        <v>98</v>
      </c>
      <c r="E161" s="4" t="s">
        <v>20</v>
      </c>
      <c r="F161" s="9">
        <v>33000</v>
      </c>
      <c r="G161" s="9">
        <v>947.1</v>
      </c>
      <c r="H161" s="9">
        <v>0</v>
      </c>
      <c r="I161" s="10">
        <f>+F161*0.0304</f>
        <v>1003.2</v>
      </c>
      <c r="J161" s="10">
        <v>3425</v>
      </c>
      <c r="K161" s="10">
        <f>SUM(G161:J161)</f>
        <v>5375.3</v>
      </c>
      <c r="L161" s="11">
        <f>F161-K161</f>
        <v>27624.7</v>
      </c>
      <c r="M161" s="2"/>
    </row>
    <row r="162" spans="1:14" ht="35.1" customHeight="1" thickBot="1" x14ac:dyDescent="0.3">
      <c r="A162" s="1"/>
      <c r="B162" s="72"/>
      <c r="C162" s="73"/>
      <c r="D162" s="73"/>
      <c r="E162" s="73"/>
      <c r="F162" s="16">
        <f t="shared" ref="F162:L162" si="47">SUM(F160:F161)</f>
        <v>173000</v>
      </c>
      <c r="G162" s="17">
        <f t="shared" si="47"/>
        <v>4965.1000000000004</v>
      </c>
      <c r="H162" s="17">
        <f t="shared" si="47"/>
        <v>21514.37</v>
      </c>
      <c r="I162" s="18">
        <f t="shared" si="47"/>
        <v>5259.2</v>
      </c>
      <c r="J162" s="18">
        <f t="shared" si="47"/>
        <v>11660.46</v>
      </c>
      <c r="K162" s="19">
        <f t="shared" si="47"/>
        <v>43399.130000000005</v>
      </c>
      <c r="L162" s="20">
        <f t="shared" si="47"/>
        <v>129600.87</v>
      </c>
      <c r="M162" s="2"/>
      <c r="N162" s="37"/>
    </row>
    <row r="163" spans="1:14" ht="35.1" customHeight="1" x14ac:dyDescent="0.25">
      <c r="A163" s="1"/>
      <c r="B163" s="74" t="s">
        <v>217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6"/>
      <c r="M163" s="2"/>
    </row>
    <row r="164" spans="1:14" ht="64.5" customHeight="1" x14ac:dyDescent="0.25">
      <c r="A164" s="1"/>
      <c r="B164" s="4" t="s">
        <v>115</v>
      </c>
      <c r="C164" s="5" t="s">
        <v>13</v>
      </c>
      <c r="D164" s="4" t="s">
        <v>244</v>
      </c>
      <c r="E164" s="4" t="s">
        <v>22</v>
      </c>
      <c r="F164" s="6">
        <v>150000</v>
      </c>
      <c r="G164" s="6">
        <v>4305</v>
      </c>
      <c r="H164" s="6">
        <v>23866.62</v>
      </c>
      <c r="I164" s="7">
        <v>4560</v>
      </c>
      <c r="J164" s="7">
        <v>15952.63</v>
      </c>
      <c r="K164" s="7">
        <v>48684.25</v>
      </c>
      <c r="L164" s="8">
        <f t="shared" ref="L164:L168" si="48">F164-K164</f>
        <v>101315.75</v>
      </c>
      <c r="M164" s="2"/>
    </row>
    <row r="165" spans="1:14" ht="35.1" customHeight="1" x14ac:dyDescent="0.25">
      <c r="A165" s="1"/>
      <c r="B165" s="4" t="s">
        <v>218</v>
      </c>
      <c r="C165" s="5" t="s">
        <v>16</v>
      </c>
      <c r="D165" s="4" t="s">
        <v>245</v>
      </c>
      <c r="E165" s="4" t="s">
        <v>20</v>
      </c>
      <c r="F165" s="6">
        <v>85000</v>
      </c>
      <c r="G165" s="6">
        <v>2439.5</v>
      </c>
      <c r="H165" s="6">
        <v>8148.13</v>
      </c>
      <c r="I165" s="7">
        <f>+F165*0.0304</f>
        <v>2584</v>
      </c>
      <c r="J165" s="7">
        <v>20107.3</v>
      </c>
      <c r="K165" s="7">
        <f>SUM(G165:J165)</f>
        <v>33278.93</v>
      </c>
      <c r="L165" s="8">
        <f t="shared" si="48"/>
        <v>51721.07</v>
      </c>
      <c r="M165" s="2"/>
    </row>
    <row r="166" spans="1:14" ht="35.1" customHeight="1" x14ac:dyDescent="0.25">
      <c r="A166" s="1"/>
      <c r="B166" s="4" t="s">
        <v>116</v>
      </c>
      <c r="C166" s="5" t="s">
        <v>13</v>
      </c>
      <c r="D166" s="4" t="s">
        <v>245</v>
      </c>
      <c r="E166" s="4" t="s">
        <v>20</v>
      </c>
      <c r="F166" s="6">
        <v>65000</v>
      </c>
      <c r="G166" s="6">
        <v>1865.5</v>
      </c>
      <c r="H166" s="6">
        <v>4084.48</v>
      </c>
      <c r="I166" s="7">
        <f>+F166*0.0304</f>
        <v>1976</v>
      </c>
      <c r="J166" s="7">
        <v>8997.76</v>
      </c>
      <c r="K166" s="7">
        <f>SUM(G166:J166)</f>
        <v>16923.739999999998</v>
      </c>
      <c r="L166" s="8">
        <f t="shared" si="48"/>
        <v>48076.26</v>
      </c>
      <c r="M166" s="2"/>
    </row>
    <row r="167" spans="1:14" ht="35.1" customHeight="1" x14ac:dyDescent="0.25">
      <c r="A167" s="1"/>
      <c r="B167" s="4" t="s">
        <v>219</v>
      </c>
      <c r="C167" s="5" t="s">
        <v>13</v>
      </c>
      <c r="D167" s="4" t="s">
        <v>246</v>
      </c>
      <c r="E167" s="4" t="s">
        <v>20</v>
      </c>
      <c r="F167" s="6">
        <v>43000</v>
      </c>
      <c r="G167" s="6">
        <v>1234.0999999999999</v>
      </c>
      <c r="H167" s="6">
        <v>866.06</v>
      </c>
      <c r="I167" s="7">
        <f>+F167*0.0304</f>
        <v>1307.2</v>
      </c>
      <c r="J167" s="7">
        <v>5594.21</v>
      </c>
      <c r="K167" s="7">
        <f>SUM(G167:J167)</f>
        <v>9001.57</v>
      </c>
      <c r="L167" s="8">
        <f t="shared" si="48"/>
        <v>33998.43</v>
      </c>
      <c r="M167" s="2"/>
    </row>
    <row r="168" spans="1:14" ht="60.75" customHeight="1" thickBot="1" x14ac:dyDescent="0.3">
      <c r="A168" s="1"/>
      <c r="B168" s="4" t="s">
        <v>86</v>
      </c>
      <c r="C168" s="5" t="s">
        <v>13</v>
      </c>
      <c r="D168" s="4" t="s">
        <v>247</v>
      </c>
      <c r="E168" s="4" t="s">
        <v>22</v>
      </c>
      <c r="F168" s="9">
        <v>75000</v>
      </c>
      <c r="G168" s="9">
        <v>2152.5</v>
      </c>
      <c r="H168" s="9">
        <v>6309.38</v>
      </c>
      <c r="I168" s="10">
        <v>2280</v>
      </c>
      <c r="J168" s="10">
        <v>4986.17</v>
      </c>
      <c r="K168" s="10">
        <v>15728.05</v>
      </c>
      <c r="L168" s="11">
        <f t="shared" si="48"/>
        <v>59271.95</v>
      </c>
      <c r="M168" s="2"/>
    </row>
    <row r="169" spans="1:14" ht="35.1" customHeight="1" thickBot="1" x14ac:dyDescent="0.3">
      <c r="A169" s="1"/>
      <c r="B169" s="72"/>
      <c r="C169" s="73"/>
      <c r="D169" s="73"/>
      <c r="E169" s="73"/>
      <c r="F169" s="16">
        <f t="shared" ref="F169:L169" si="49">SUM(F164:F168)</f>
        <v>418000</v>
      </c>
      <c r="G169" s="17">
        <f t="shared" si="49"/>
        <v>11996.6</v>
      </c>
      <c r="H169" s="17">
        <f t="shared" si="49"/>
        <v>43274.67</v>
      </c>
      <c r="I169" s="18">
        <f t="shared" si="49"/>
        <v>12707.2</v>
      </c>
      <c r="J169" s="18">
        <f t="shared" si="49"/>
        <v>55638.07</v>
      </c>
      <c r="K169" s="19">
        <f t="shared" si="49"/>
        <v>123616.54</v>
      </c>
      <c r="L169" s="20">
        <f t="shared" si="49"/>
        <v>294383.46000000002</v>
      </c>
      <c r="M169" s="2"/>
      <c r="N169" s="37"/>
    </row>
    <row r="170" spans="1:14" ht="35.1" customHeight="1" x14ac:dyDescent="0.25">
      <c r="A170" s="1"/>
      <c r="B170" s="74" t="s">
        <v>220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6"/>
      <c r="M170" s="2"/>
    </row>
    <row r="171" spans="1:14" ht="76.5" customHeight="1" thickBot="1" x14ac:dyDescent="0.3">
      <c r="A171" s="1"/>
      <c r="B171" s="4" t="s">
        <v>117</v>
      </c>
      <c r="C171" s="5" t="s">
        <v>13</v>
      </c>
      <c r="D171" s="4" t="s">
        <v>248</v>
      </c>
      <c r="E171" s="4" t="s">
        <v>20</v>
      </c>
      <c r="F171" s="9">
        <v>110000</v>
      </c>
      <c r="G171" s="9">
        <v>3157</v>
      </c>
      <c r="H171" s="9">
        <v>13599.89</v>
      </c>
      <c r="I171" s="10">
        <f>+F171*0.0304</f>
        <v>3344</v>
      </c>
      <c r="J171" s="10">
        <v>35508.32</v>
      </c>
      <c r="K171" s="10">
        <f>SUM(G171:J171)</f>
        <v>55609.21</v>
      </c>
      <c r="L171" s="11">
        <f>F171-K171</f>
        <v>54390.79</v>
      </c>
      <c r="M171" s="2"/>
    </row>
    <row r="172" spans="1:14" ht="35.1" customHeight="1" thickBot="1" x14ac:dyDescent="0.3">
      <c r="A172" s="1"/>
      <c r="B172" s="72"/>
      <c r="C172" s="73"/>
      <c r="D172" s="73"/>
      <c r="E172" s="73"/>
      <c r="F172" s="16">
        <f>SUM(F171)</f>
        <v>110000</v>
      </c>
      <c r="G172" s="17">
        <f t="shared" ref="G172:K172" si="50">SUM(G171)</f>
        <v>3157</v>
      </c>
      <c r="H172" s="17">
        <f t="shared" si="50"/>
        <v>13599.89</v>
      </c>
      <c r="I172" s="18">
        <f t="shared" si="50"/>
        <v>3344</v>
      </c>
      <c r="J172" s="18">
        <f t="shared" si="50"/>
        <v>35508.32</v>
      </c>
      <c r="K172" s="19">
        <f t="shared" si="50"/>
        <v>55609.21</v>
      </c>
      <c r="L172" s="20">
        <f>SUM(L171)</f>
        <v>54390.79</v>
      </c>
      <c r="M172" s="2"/>
      <c r="N172" s="37"/>
    </row>
    <row r="173" spans="1:14" ht="35.1" customHeight="1" x14ac:dyDescent="0.25">
      <c r="A173" s="1"/>
      <c r="B173" s="74" t="s">
        <v>118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6"/>
      <c r="M173" s="2"/>
    </row>
    <row r="174" spans="1:14" ht="35.1" customHeight="1" x14ac:dyDescent="0.25">
      <c r="A174" s="1"/>
      <c r="B174" s="4" t="s">
        <v>122</v>
      </c>
      <c r="C174" s="13" t="s">
        <v>16</v>
      </c>
      <c r="D174" s="4" t="s">
        <v>62</v>
      </c>
      <c r="E174" s="4" t="s">
        <v>58</v>
      </c>
      <c r="F174" s="6">
        <v>23000</v>
      </c>
      <c r="G174" s="6">
        <v>660.1</v>
      </c>
      <c r="H174" s="6">
        <v>0</v>
      </c>
      <c r="I174" s="7">
        <f>+F174*0.0304</f>
        <v>699.2</v>
      </c>
      <c r="J174" s="7">
        <v>10619.89</v>
      </c>
      <c r="K174" s="7">
        <f>SUM(G174:J174)</f>
        <v>11979.189999999999</v>
      </c>
      <c r="L174" s="8">
        <f>F174-K174</f>
        <v>11020.810000000001</v>
      </c>
      <c r="M174" s="2"/>
    </row>
    <row r="175" spans="1:14" ht="35.1" customHeight="1" x14ac:dyDescent="0.25">
      <c r="A175" s="1"/>
      <c r="B175" s="4" t="s">
        <v>119</v>
      </c>
      <c r="C175" s="13" t="s">
        <v>16</v>
      </c>
      <c r="D175" s="4" t="s">
        <v>23</v>
      </c>
      <c r="E175" s="4" t="s">
        <v>20</v>
      </c>
      <c r="F175" s="6">
        <v>40000</v>
      </c>
      <c r="G175" s="6">
        <v>1148</v>
      </c>
      <c r="H175" s="6">
        <v>442.65</v>
      </c>
      <c r="I175" s="7">
        <f>+F175*0.0304</f>
        <v>1216</v>
      </c>
      <c r="J175" s="7">
        <v>8436.9500000000007</v>
      </c>
      <c r="K175" s="7">
        <f t="shared" ref="K175:K180" si="51">SUM(G175:J175)</f>
        <v>11243.6</v>
      </c>
      <c r="L175" s="8">
        <f t="shared" ref="L175:L181" si="52">F175-K175</f>
        <v>28756.400000000001</v>
      </c>
      <c r="M175" s="2"/>
    </row>
    <row r="176" spans="1:14" ht="35.1" customHeight="1" x14ac:dyDescent="0.25">
      <c r="A176" s="1"/>
      <c r="B176" s="4" t="s">
        <v>120</v>
      </c>
      <c r="C176" s="13" t="s">
        <v>16</v>
      </c>
      <c r="D176" s="4" t="s">
        <v>27</v>
      </c>
      <c r="E176" s="4" t="s">
        <v>20</v>
      </c>
      <c r="F176" s="6">
        <v>33000</v>
      </c>
      <c r="G176" s="6">
        <v>947.1</v>
      </c>
      <c r="H176" s="6">
        <v>0</v>
      </c>
      <c r="I176" s="7">
        <f>+F176*0.0304</f>
        <v>1003.2</v>
      </c>
      <c r="J176" s="7">
        <v>2740.46</v>
      </c>
      <c r="K176" s="7">
        <f t="shared" si="51"/>
        <v>4690.76</v>
      </c>
      <c r="L176" s="8">
        <f t="shared" si="52"/>
        <v>28309.239999999998</v>
      </c>
      <c r="M176" s="2"/>
    </row>
    <row r="177" spans="1:15" ht="35.1" customHeight="1" x14ac:dyDescent="0.25">
      <c r="A177" s="1"/>
      <c r="B177" s="4" t="s">
        <v>121</v>
      </c>
      <c r="C177" s="13" t="s">
        <v>16</v>
      </c>
      <c r="D177" s="4" t="s">
        <v>27</v>
      </c>
      <c r="E177" s="4" t="s">
        <v>20</v>
      </c>
      <c r="F177" s="6">
        <v>23000</v>
      </c>
      <c r="G177" s="6">
        <v>660.1</v>
      </c>
      <c r="H177" s="6">
        <v>0</v>
      </c>
      <c r="I177" s="7">
        <f>+F177*0.0304</f>
        <v>699.2</v>
      </c>
      <c r="J177" s="7">
        <v>2325</v>
      </c>
      <c r="K177" s="7">
        <f t="shared" si="51"/>
        <v>3684.3</v>
      </c>
      <c r="L177" s="8">
        <f t="shared" si="52"/>
        <v>19315.7</v>
      </c>
      <c r="M177" s="2"/>
    </row>
    <row r="178" spans="1:15" ht="35.1" customHeight="1" x14ac:dyDescent="0.25">
      <c r="A178" s="1"/>
      <c r="B178" s="4" t="s">
        <v>123</v>
      </c>
      <c r="C178" s="13" t="s">
        <v>16</v>
      </c>
      <c r="D178" s="4" t="s">
        <v>62</v>
      </c>
      <c r="E178" s="4" t="s">
        <v>58</v>
      </c>
      <c r="F178" s="6">
        <v>18000</v>
      </c>
      <c r="G178" s="6">
        <v>516.6</v>
      </c>
      <c r="H178" s="6">
        <v>0</v>
      </c>
      <c r="I178" s="7">
        <v>547.20000000000005</v>
      </c>
      <c r="J178" s="7">
        <v>5739.98</v>
      </c>
      <c r="K178" s="7">
        <f t="shared" si="51"/>
        <v>6803.78</v>
      </c>
      <c r="L178" s="8">
        <f t="shared" si="52"/>
        <v>11196.220000000001</v>
      </c>
      <c r="M178" s="2"/>
    </row>
    <row r="179" spans="1:15" ht="35.1" customHeight="1" x14ac:dyDescent="0.25">
      <c r="A179" s="1"/>
      <c r="B179" s="4" t="s">
        <v>135</v>
      </c>
      <c r="C179" s="13" t="s">
        <v>16</v>
      </c>
      <c r="D179" s="4" t="s">
        <v>80</v>
      </c>
      <c r="E179" s="4" t="s">
        <v>20</v>
      </c>
      <c r="F179" s="6">
        <v>33000</v>
      </c>
      <c r="G179" s="6">
        <v>947.1</v>
      </c>
      <c r="H179" s="6">
        <v>0</v>
      </c>
      <c r="I179" s="7">
        <v>1003.2</v>
      </c>
      <c r="J179" s="7">
        <v>6808.62</v>
      </c>
      <c r="K179" s="7">
        <v>8758.61</v>
      </c>
      <c r="L179" s="8">
        <f>F179-K179</f>
        <v>24241.39</v>
      </c>
      <c r="M179" s="2"/>
    </row>
    <row r="180" spans="1:15" ht="35.1" customHeight="1" x14ac:dyDescent="0.25">
      <c r="A180" s="1"/>
      <c r="B180" s="4" t="s">
        <v>140</v>
      </c>
      <c r="C180" s="13" t="s">
        <v>13</v>
      </c>
      <c r="D180" s="4" t="s">
        <v>76</v>
      </c>
      <c r="E180" s="4" t="s">
        <v>58</v>
      </c>
      <c r="F180" s="6">
        <v>20000</v>
      </c>
      <c r="G180" s="6">
        <v>574</v>
      </c>
      <c r="H180" s="6">
        <v>0</v>
      </c>
      <c r="I180" s="7">
        <v>608</v>
      </c>
      <c r="J180" s="7">
        <v>4758.41</v>
      </c>
      <c r="K180" s="7">
        <f t="shared" si="51"/>
        <v>5940.41</v>
      </c>
      <c r="L180" s="8">
        <f t="shared" si="52"/>
        <v>14059.59</v>
      </c>
      <c r="M180" s="2"/>
    </row>
    <row r="181" spans="1:15" ht="35.1" customHeight="1" thickBot="1" x14ac:dyDescent="0.3">
      <c r="A181" s="1"/>
      <c r="B181" s="4" t="s">
        <v>105</v>
      </c>
      <c r="C181" s="13" t="s">
        <v>16</v>
      </c>
      <c r="D181" s="4" t="s">
        <v>27</v>
      </c>
      <c r="E181" s="4" t="s">
        <v>22</v>
      </c>
      <c r="F181" s="9">
        <v>40000</v>
      </c>
      <c r="G181" s="9">
        <v>1148</v>
      </c>
      <c r="H181" s="9">
        <v>204.54</v>
      </c>
      <c r="I181" s="10">
        <v>1216</v>
      </c>
      <c r="J181" s="10">
        <v>3530.46</v>
      </c>
      <c r="K181" s="10">
        <v>6079.79</v>
      </c>
      <c r="L181" s="11">
        <f t="shared" si="52"/>
        <v>33920.21</v>
      </c>
      <c r="M181" s="2"/>
    </row>
    <row r="182" spans="1:15" ht="22.5" customHeight="1" thickBot="1" x14ac:dyDescent="0.3">
      <c r="A182" s="1"/>
      <c r="B182" s="72"/>
      <c r="C182" s="73"/>
      <c r="D182" s="73"/>
      <c r="E182" s="73"/>
      <c r="F182" s="16">
        <f>SUM(F174:F181)</f>
        <v>230000</v>
      </c>
      <c r="G182" s="17">
        <f>SUM(G174:G181)</f>
        <v>6601</v>
      </c>
      <c r="H182" s="17">
        <f>SUM(H175:H181)</f>
        <v>647.18999999999994</v>
      </c>
      <c r="I182" s="18">
        <f>SUM(I174:I181)</f>
        <v>6992</v>
      </c>
      <c r="J182" s="18">
        <f>SUM(J174:J181)</f>
        <v>44959.77</v>
      </c>
      <c r="K182" s="47">
        <f>SUM(K174:K181)</f>
        <v>59180.44000000001</v>
      </c>
      <c r="L182" s="20">
        <f>SUM(L174:L181)</f>
        <v>170819.56</v>
      </c>
      <c r="M182" s="2"/>
    </row>
    <row r="183" spans="1:15" ht="10.5" customHeight="1" x14ac:dyDescent="0.25">
      <c r="A183" s="1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1"/>
      <c r="M183" s="2"/>
    </row>
    <row r="184" spans="1:15" ht="29.25" customHeight="1" x14ac:dyDescent="0.25">
      <c r="A184" s="1"/>
      <c r="B184" s="62"/>
      <c r="C184" s="63"/>
      <c r="D184" s="64"/>
      <c r="E184" s="23" t="s">
        <v>126</v>
      </c>
      <c r="F184" s="24">
        <f>SUM(F182,F172,F169,F162,F158,F133,F128,F123,F118,F114,F110,F103,F74,F69,F65,F57,F47,F44,F40,F35,F31,F24,F20,F14)</f>
        <v>6747380</v>
      </c>
      <c r="G184" s="65"/>
      <c r="H184" s="66"/>
      <c r="I184" s="66"/>
      <c r="J184" s="67"/>
      <c r="K184" s="23" t="s">
        <v>127</v>
      </c>
      <c r="L184" s="25">
        <f>SUM(L182,L172,L169,L162,L158,L133,L128,L123,L118,L114,L110,L103,L74,L69,L65,L57,L47,L44,L40,L35,L31,L24,L20,L14)</f>
        <v>4628703.7639999986</v>
      </c>
      <c r="M184" s="2"/>
    </row>
    <row r="185" spans="1:15" ht="9" customHeight="1" x14ac:dyDescent="0.25">
      <c r="A185" s="1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2"/>
    </row>
    <row r="186" spans="1:15" ht="15" customHeight="1" x14ac:dyDescent="0.25">
      <c r="A186" s="1"/>
      <c r="B186" s="71" t="s">
        <v>128</v>
      </c>
      <c r="C186" s="71"/>
      <c r="D186" s="71"/>
      <c r="E186" s="71"/>
      <c r="F186" s="40"/>
      <c r="G186" s="40"/>
      <c r="H186" s="40"/>
      <c r="I186" s="40"/>
      <c r="J186" s="40"/>
      <c r="K186" s="40"/>
      <c r="L186" s="41"/>
      <c r="M186" s="2"/>
    </row>
    <row r="187" spans="1:15" ht="20.25" customHeight="1" x14ac:dyDescent="0.25">
      <c r="A187" s="1"/>
      <c r="B187" s="95" t="s">
        <v>129</v>
      </c>
      <c r="C187" s="95"/>
      <c r="D187" s="92">
        <v>479063.98</v>
      </c>
      <c r="E187" s="92"/>
      <c r="F187" s="42"/>
      <c r="G187" s="42"/>
      <c r="H187" s="42"/>
      <c r="I187" s="42"/>
      <c r="J187" s="42"/>
      <c r="K187" s="42"/>
      <c r="L187" s="43"/>
      <c r="M187" s="2"/>
    </row>
    <row r="188" spans="1:15" ht="20.25" customHeight="1" x14ac:dyDescent="0.25">
      <c r="A188" s="1"/>
      <c r="B188" s="95" t="s">
        <v>130</v>
      </c>
      <c r="C188" s="95"/>
      <c r="D188" s="92">
        <v>61936.71</v>
      </c>
      <c r="E188" s="92"/>
      <c r="F188" s="42"/>
      <c r="G188" s="42"/>
      <c r="H188" s="42"/>
      <c r="I188" s="42"/>
      <c r="J188" s="42"/>
      <c r="K188" s="42"/>
      <c r="L188" s="43"/>
      <c r="M188" s="2"/>
    </row>
    <row r="189" spans="1:15" ht="20.25" customHeight="1" x14ac:dyDescent="0.25">
      <c r="A189" s="1"/>
      <c r="B189" s="96" t="s">
        <v>131</v>
      </c>
      <c r="C189" s="96"/>
      <c r="D189" s="93">
        <v>465603.84000000003</v>
      </c>
      <c r="E189" s="93"/>
      <c r="F189" s="42"/>
      <c r="G189" s="42"/>
      <c r="H189" s="42"/>
      <c r="I189" s="42"/>
      <c r="J189" s="42"/>
      <c r="K189" s="42"/>
      <c r="L189" s="43"/>
      <c r="M189" s="2"/>
    </row>
    <row r="190" spans="1:15" ht="20.25" customHeight="1" x14ac:dyDescent="0.25">
      <c r="A190" s="1"/>
      <c r="B190" s="71" t="s">
        <v>132</v>
      </c>
      <c r="C190" s="71"/>
      <c r="D190" s="94">
        <f>SUM(D187:E189)</f>
        <v>1006604.53</v>
      </c>
      <c r="E190" s="94"/>
      <c r="F190" s="44"/>
      <c r="G190" s="44"/>
      <c r="H190" s="44"/>
      <c r="I190" s="44"/>
      <c r="J190" s="44"/>
      <c r="K190" s="44"/>
      <c r="L190" s="45"/>
      <c r="M190" s="2"/>
      <c r="O190" t="s">
        <v>138</v>
      </c>
    </row>
    <row r="191" spans="1:15" ht="28.5" customHeight="1" x14ac:dyDescent="0.25">
      <c r="A191" s="1"/>
      <c r="B191" s="48" t="s">
        <v>167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50"/>
      <c r="M191" s="2"/>
    </row>
    <row r="192" spans="1:15" ht="90.75" customHeight="1" x14ac:dyDescent="0.25">
      <c r="A192" s="1"/>
      <c r="B192" s="52"/>
      <c r="C192" s="53"/>
      <c r="D192" s="28" t="s">
        <v>133</v>
      </c>
      <c r="E192" s="56" t="s">
        <v>28</v>
      </c>
      <c r="F192" s="57"/>
      <c r="G192" s="58"/>
      <c r="H192" s="26" t="s">
        <v>134</v>
      </c>
      <c r="I192" s="54" t="s">
        <v>163</v>
      </c>
      <c r="J192" s="55"/>
      <c r="K192" s="55"/>
      <c r="L192" s="53"/>
      <c r="M192" s="2"/>
    </row>
    <row r="193" spans="1:13" ht="11.25" customHeight="1" x14ac:dyDescent="0.25">
      <c r="A193" s="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2"/>
    </row>
    <row r="195" spans="1:13" x14ac:dyDescent="0.25">
      <c r="H195" s="35"/>
    </row>
    <row r="196" spans="1:13" x14ac:dyDescent="0.25">
      <c r="H196" s="35"/>
    </row>
    <row r="197" spans="1:13" x14ac:dyDescent="0.25">
      <c r="H197" s="35"/>
    </row>
  </sheetData>
  <mergeCells count="81">
    <mergeCell ref="D187:E187"/>
    <mergeCell ref="D188:E188"/>
    <mergeCell ref="D189:E189"/>
    <mergeCell ref="D190:E190"/>
    <mergeCell ref="B187:C187"/>
    <mergeCell ref="B188:C188"/>
    <mergeCell ref="B189:C189"/>
    <mergeCell ref="B190:C190"/>
    <mergeCell ref="B5:B7"/>
    <mergeCell ref="C5:C7"/>
    <mergeCell ref="D5:D7"/>
    <mergeCell ref="E5:E7"/>
    <mergeCell ref="F5:F7"/>
    <mergeCell ref="B2:L2"/>
    <mergeCell ref="B3:L3"/>
    <mergeCell ref="B4:L4"/>
    <mergeCell ref="B24:E24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0:E20"/>
    <mergeCell ref="B21:L21"/>
    <mergeCell ref="B47:E47"/>
    <mergeCell ref="B25:L25"/>
    <mergeCell ref="B31:E31"/>
    <mergeCell ref="B32:L32"/>
    <mergeCell ref="B35:E35"/>
    <mergeCell ref="B36:L36"/>
    <mergeCell ref="B40:E40"/>
    <mergeCell ref="B41:L41"/>
    <mergeCell ref="B44:E44"/>
    <mergeCell ref="B45:L45"/>
    <mergeCell ref="B110:E110"/>
    <mergeCell ref="B48:L48"/>
    <mergeCell ref="B57:E57"/>
    <mergeCell ref="B58:L58"/>
    <mergeCell ref="B65:E65"/>
    <mergeCell ref="B66:L66"/>
    <mergeCell ref="B69:E69"/>
    <mergeCell ref="B70:L70"/>
    <mergeCell ref="B74:E74"/>
    <mergeCell ref="B75:L75"/>
    <mergeCell ref="B103:E103"/>
    <mergeCell ref="B104:L104"/>
    <mergeCell ref="B158:E158"/>
    <mergeCell ref="B111:L111"/>
    <mergeCell ref="B114:E114"/>
    <mergeCell ref="B115:L115"/>
    <mergeCell ref="B118:E118"/>
    <mergeCell ref="B119:L119"/>
    <mergeCell ref="B123:E123"/>
    <mergeCell ref="B124:L124"/>
    <mergeCell ref="B128:E128"/>
    <mergeCell ref="B129:L129"/>
    <mergeCell ref="B133:E133"/>
    <mergeCell ref="B134:L134"/>
    <mergeCell ref="B182:E182"/>
    <mergeCell ref="B159:L159"/>
    <mergeCell ref="B162:E162"/>
    <mergeCell ref="B163:L163"/>
    <mergeCell ref="B169:E169"/>
    <mergeCell ref="B170:L170"/>
    <mergeCell ref="B172:E172"/>
    <mergeCell ref="B173:L173"/>
    <mergeCell ref="B183:L183"/>
    <mergeCell ref="B184:D184"/>
    <mergeCell ref="G184:J184"/>
    <mergeCell ref="B185:L185"/>
    <mergeCell ref="B186:E186"/>
    <mergeCell ref="B191:L191"/>
    <mergeCell ref="B193:L193"/>
    <mergeCell ref="B192:C192"/>
    <mergeCell ref="I192:L192"/>
    <mergeCell ref="E192:G192"/>
  </mergeCells>
  <printOptions horizontalCentered="1"/>
  <pageMargins left="0.35" right="0.28000000000000003" top="0.28999999999999998" bottom="0.49" header="0.25" footer="0.26"/>
  <pageSetup paperSize="5" scale="93" orientation="landscape" r:id="rId1"/>
  <headerFooter>
    <oddFooter>Página &amp;P</oddFooter>
  </headerFooter>
  <rowBreaks count="2" manualBreakCount="2">
    <brk id="96" max="12" man="1"/>
    <brk id="110" max="12" man="1"/>
  </rowBreaks>
  <ignoredErrors>
    <ignoredError sqref="G182 D190" unlockedFormula="1"/>
    <ignoredError sqref="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2024-02-23T16:12:08Z</cp:lastPrinted>
  <dcterms:created xsi:type="dcterms:W3CDTF">2021-07-20T15:29:34Z</dcterms:created>
  <dcterms:modified xsi:type="dcterms:W3CDTF">2024-03-07T13:02:45Z</dcterms:modified>
</cp:coreProperties>
</file>