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martinez\Desktop\"/>
    </mc:Choice>
  </mc:AlternateContent>
  <bookViews>
    <workbookView xWindow="0" yWindow="0" windowWidth="21570" windowHeight="9615"/>
  </bookViews>
  <sheets>
    <sheet name="PLANTILLA RESUMEN" sheetId="17" r:id="rId1"/>
    <sheet name="PyD" sheetId="3" r:id="rId2"/>
    <sheet name="RRHH" sheetId="4" r:id="rId3"/>
    <sheet name="JURID" sheetId="5" r:id="rId4"/>
    <sheet name="REV Y ANA" sheetId="6" r:id="rId5"/>
    <sheet name="COMUNICACIONES" sheetId="7" r:id="rId6"/>
    <sheet name="TIC" sheetId="8" r:id="rId7"/>
    <sheet name="ADMVO" sheetId="9" r:id="rId8"/>
    <sheet name="CONTABILIDAD" sheetId="11" r:id="rId9"/>
    <sheet name="PRESUPUESTO" sheetId="10" r:id="rId10"/>
    <sheet name="ENCADENAMIENTO P" sheetId="18" r:id="rId11"/>
    <sheet name="PROMOCION" sheetId="12" r:id="rId12"/>
    <sheet name="SERVICIOS AL USUARIO" sheetId="13" r:id="rId13"/>
    <sheet name="ESTADISTICAS" sheetId="14" r:id="rId14"/>
    <sheet name="ANALISIS EYC" sheetId="20" r:id="rId15"/>
    <sheet name="ZFP" sheetId="15" r:id="rId16"/>
    <sheet name="ZFE" sheetId="19" r:id="rId17"/>
    <sheet name="RTPYC" sheetId="21" r:id="rId18"/>
  </sheets>
  <calcPr calcId="152511"/>
</workbook>
</file>

<file path=xl/calcChain.xml><?xml version="1.0" encoding="utf-8"?>
<calcChain xmlns="http://schemas.openxmlformats.org/spreadsheetml/2006/main">
  <c r="F18" i="17" l="1"/>
  <c r="F13" i="17"/>
  <c r="F9" i="17"/>
  <c r="Q17" i="21" l="1"/>
  <c r="P19" i="21"/>
  <c r="P18" i="21"/>
  <c r="P17" i="21"/>
  <c r="P17" i="5" l="1"/>
  <c r="O17" i="5"/>
  <c r="O22" i="21" l="1"/>
  <c r="N22" i="21"/>
  <c r="O20" i="21"/>
  <c r="N20" i="21"/>
  <c r="O17" i="21"/>
  <c r="N17" i="21"/>
  <c r="O24" i="14" l="1"/>
  <c r="N24" i="14"/>
  <c r="Q24" i="12"/>
  <c r="K24" i="12"/>
  <c r="K17" i="12" l="1"/>
  <c r="Q18" i="12" s="1"/>
  <c r="N52" i="9" l="1"/>
  <c r="O17" i="9"/>
  <c r="P17" i="9" s="1"/>
  <c r="N17" i="9"/>
  <c r="Q34" i="3"/>
  <c r="P34" i="3"/>
  <c r="O34" i="3"/>
  <c r="P33" i="3"/>
  <c r="Q33" i="3" s="1"/>
  <c r="O33" i="3"/>
  <c r="N24" i="4"/>
  <c r="O24" i="4"/>
  <c r="P24" i="4" s="1"/>
  <c r="O28" i="4"/>
  <c r="P28" i="4" s="1"/>
  <c r="N28" i="4"/>
  <c r="O27" i="4"/>
  <c r="P27" i="4" s="1"/>
  <c r="N27" i="4"/>
  <c r="O26" i="4"/>
  <c r="P26" i="4" s="1"/>
  <c r="N26" i="4"/>
  <c r="P27" i="7" l="1"/>
  <c r="O27" i="7"/>
  <c r="O28" i="7"/>
  <c r="P28" i="7" s="1"/>
  <c r="O29" i="7"/>
  <c r="P29" i="7" s="1"/>
  <c r="N27" i="7"/>
  <c r="N28" i="7"/>
  <c r="N29" i="7"/>
  <c r="F22" i="7"/>
  <c r="O22" i="7" s="1"/>
  <c r="P22" i="7" s="1"/>
  <c r="F18" i="7"/>
  <c r="N18" i="7" s="1"/>
  <c r="N23" i="7"/>
  <c r="N24" i="7"/>
  <c r="N25" i="7"/>
  <c r="N26" i="7"/>
  <c r="N19" i="7"/>
  <c r="N20" i="7"/>
  <c r="N21" i="7"/>
  <c r="O26" i="7"/>
  <c r="P26" i="7" s="1"/>
  <c r="O25" i="7"/>
  <c r="P25" i="7" s="1"/>
  <c r="O24" i="7"/>
  <c r="P24" i="7" s="1"/>
  <c r="O23" i="7"/>
  <c r="P23" i="7" s="1"/>
  <c r="O21" i="7"/>
  <c r="P21" i="7" s="1"/>
  <c r="O20" i="7"/>
  <c r="P20" i="7" s="1"/>
  <c r="O19" i="7"/>
  <c r="P19" i="7" s="1"/>
  <c r="N17" i="5"/>
  <c r="N19" i="5"/>
  <c r="N20" i="5"/>
  <c r="N21" i="5"/>
  <c r="N22" i="5"/>
  <c r="N23" i="5"/>
  <c r="N24" i="5"/>
  <c r="N25" i="5"/>
  <c r="N26" i="5"/>
  <c r="O18" i="7" l="1"/>
  <c r="P18" i="7" s="1"/>
  <c r="N22" i="7"/>
  <c r="O24" i="5"/>
  <c r="P24" i="5" s="1"/>
  <c r="O26" i="5"/>
  <c r="P26" i="5" s="1"/>
  <c r="O25" i="5"/>
  <c r="P25" i="5" s="1"/>
  <c r="O23" i="5"/>
  <c r="P23" i="5" s="1"/>
  <c r="O22" i="5"/>
  <c r="P22" i="5" s="1"/>
  <c r="O21" i="5"/>
  <c r="P21" i="5" s="1"/>
  <c r="O20" i="5"/>
  <c r="P20" i="5" s="1"/>
  <c r="O19" i="5"/>
  <c r="P19" i="5" s="1"/>
  <c r="Q25" i="15" l="1"/>
  <c r="K25" i="15"/>
  <c r="N36" i="15" l="1"/>
  <c r="O36" i="15"/>
  <c r="P36" i="15" s="1"/>
  <c r="L25" i="15"/>
  <c r="Q19" i="19"/>
  <c r="N19" i="19"/>
  <c r="O21" i="20" l="1"/>
  <c r="P21" i="20" s="1"/>
  <c r="N21" i="20"/>
  <c r="O39" i="20"/>
  <c r="P39" i="20" s="1"/>
  <c r="N39" i="20"/>
  <c r="O42" i="20"/>
  <c r="P42" i="20" s="1"/>
  <c r="N42" i="20"/>
  <c r="O17" i="20"/>
  <c r="P17" i="20" s="1"/>
  <c r="N17" i="20"/>
  <c r="O37" i="20"/>
  <c r="P37" i="20" s="1"/>
  <c r="N37" i="20"/>
  <c r="O35" i="20"/>
  <c r="P35" i="20" s="1"/>
  <c r="N35" i="20"/>
  <c r="O32" i="20"/>
  <c r="P32" i="20" s="1"/>
  <c r="N32" i="20"/>
  <c r="O28" i="20"/>
  <c r="P28" i="20" s="1"/>
  <c r="N28" i="20"/>
  <c r="O24" i="20"/>
  <c r="P24" i="20" s="1"/>
  <c r="N24" i="20"/>
  <c r="O28" i="19" l="1"/>
  <c r="P28" i="19" s="1"/>
  <c r="N28" i="19"/>
  <c r="O27" i="19"/>
  <c r="P27" i="19" s="1"/>
  <c r="N27" i="19"/>
  <c r="O26" i="19"/>
  <c r="P26" i="19" s="1"/>
  <c r="N26" i="19"/>
  <c r="O25" i="19"/>
  <c r="P25" i="19" s="1"/>
  <c r="N25" i="19"/>
  <c r="O24" i="19"/>
  <c r="P24" i="19" s="1"/>
  <c r="N24" i="19"/>
  <c r="O23" i="19"/>
  <c r="P23" i="19" s="1"/>
  <c r="N23" i="19"/>
  <c r="O22" i="19"/>
  <c r="P22" i="19" s="1"/>
  <c r="N22" i="19"/>
  <c r="O21" i="19"/>
  <c r="P21" i="19" s="1"/>
  <c r="N21" i="19"/>
  <c r="O20" i="19"/>
  <c r="P20" i="19" s="1"/>
  <c r="N20" i="19"/>
  <c r="O19" i="19"/>
  <c r="P19" i="19" s="1"/>
  <c r="O17" i="19"/>
  <c r="P17" i="19" s="1"/>
  <c r="N17" i="19"/>
  <c r="O37" i="15"/>
  <c r="P37" i="15" s="1"/>
  <c r="N37" i="15"/>
  <c r="O35" i="15"/>
  <c r="P35" i="15" s="1"/>
  <c r="N35" i="15"/>
  <c r="O34" i="15"/>
  <c r="P34" i="15" s="1"/>
  <c r="N34" i="15"/>
  <c r="O33" i="15"/>
  <c r="P33" i="15" s="1"/>
  <c r="N33" i="15"/>
  <c r="O32" i="15"/>
  <c r="P32" i="15" s="1"/>
  <c r="N32" i="15"/>
  <c r="O31" i="15"/>
  <c r="P31" i="15" s="1"/>
  <c r="N31" i="15"/>
  <c r="O30" i="15"/>
  <c r="P30" i="15" s="1"/>
  <c r="N30" i="15"/>
  <c r="O29" i="15"/>
  <c r="P29" i="15" s="1"/>
  <c r="N29" i="15"/>
  <c r="O28" i="15"/>
  <c r="P28" i="15" s="1"/>
  <c r="N28" i="15"/>
  <c r="O27" i="15"/>
  <c r="P27" i="15" s="1"/>
  <c r="N27" i="15"/>
  <c r="O26" i="15"/>
  <c r="P26" i="15" s="1"/>
  <c r="N26" i="15"/>
  <c r="O25" i="15"/>
  <c r="P25" i="15" s="1"/>
  <c r="N25" i="15"/>
  <c r="O24" i="15"/>
  <c r="P24" i="15" s="1"/>
  <c r="N24" i="15"/>
  <c r="O23" i="15"/>
  <c r="P23" i="15" s="1"/>
  <c r="N23" i="15"/>
  <c r="O22" i="15"/>
  <c r="P22" i="15" s="1"/>
  <c r="N22" i="15"/>
  <c r="O21" i="15"/>
  <c r="P21" i="15" s="1"/>
  <c r="N21" i="15"/>
  <c r="O20" i="15"/>
  <c r="P20" i="15" s="1"/>
  <c r="N20" i="15"/>
  <c r="O19" i="15"/>
  <c r="P19" i="15" s="1"/>
  <c r="N19" i="15"/>
  <c r="O18" i="15"/>
  <c r="P18" i="15" s="1"/>
  <c r="N18" i="15"/>
  <c r="O17" i="15"/>
  <c r="P17" i="15" s="1"/>
  <c r="N17" i="15"/>
  <c r="O28" i="8" l="1"/>
  <c r="P28" i="8" s="1"/>
  <c r="N28" i="8"/>
  <c r="Q24" i="8"/>
  <c r="O24" i="8"/>
  <c r="P24" i="8" s="1"/>
  <c r="N24" i="8"/>
  <c r="P20" i="8"/>
  <c r="O20" i="8"/>
  <c r="N20" i="8"/>
  <c r="O17" i="8"/>
  <c r="P17" i="8" s="1"/>
  <c r="N17" i="8"/>
  <c r="M31" i="12" l="1"/>
  <c r="P30" i="12"/>
  <c r="N30" i="12"/>
  <c r="P29" i="12"/>
  <c r="N29" i="12"/>
  <c r="P28" i="12"/>
  <c r="P27" i="12"/>
  <c r="P26" i="12"/>
  <c r="O26" i="12"/>
  <c r="N26" i="12"/>
  <c r="O25" i="12"/>
  <c r="P25" i="12" s="1"/>
  <c r="N25" i="12"/>
  <c r="O24" i="12"/>
  <c r="P24" i="12" s="1"/>
  <c r="N24" i="12"/>
  <c r="P23" i="12"/>
  <c r="N23" i="12"/>
  <c r="O22" i="12"/>
  <c r="P22" i="12" s="1"/>
  <c r="N22" i="12"/>
  <c r="O21" i="12"/>
  <c r="P21" i="12" s="1"/>
  <c r="N21" i="12"/>
  <c r="O20" i="12"/>
  <c r="P20" i="12" s="1"/>
  <c r="N20" i="12"/>
  <c r="P19" i="12"/>
  <c r="N19" i="12"/>
  <c r="P18" i="12"/>
  <c r="N18" i="12"/>
  <c r="P17" i="12"/>
  <c r="N17" i="12"/>
  <c r="N31" i="12" l="1"/>
  <c r="O31" i="12"/>
  <c r="P31" i="12" s="1"/>
  <c r="O23" i="18" l="1"/>
  <c r="P23" i="18" s="1"/>
  <c r="N23" i="18"/>
  <c r="O18" i="18"/>
  <c r="P18" i="18" s="1"/>
  <c r="N18" i="18"/>
  <c r="O17" i="18"/>
  <c r="P17" i="18" s="1"/>
  <c r="N17" i="18"/>
  <c r="O28" i="10" l="1"/>
  <c r="P28" i="10" s="1"/>
  <c r="N28" i="10"/>
  <c r="P27" i="10"/>
  <c r="O27" i="10"/>
  <c r="N27" i="10"/>
  <c r="O26" i="10"/>
  <c r="P26" i="10" s="1"/>
  <c r="N26" i="10"/>
  <c r="O25" i="10"/>
  <c r="P25" i="10" s="1"/>
  <c r="N25" i="10"/>
  <c r="O24" i="10"/>
  <c r="P24" i="10" s="1"/>
  <c r="N24" i="10"/>
  <c r="P23" i="10"/>
  <c r="O23" i="10"/>
  <c r="N23" i="10"/>
  <c r="O22" i="10"/>
  <c r="P22" i="10" s="1"/>
  <c r="N22" i="10"/>
  <c r="O21" i="10"/>
  <c r="P21" i="10" s="1"/>
  <c r="N21" i="10"/>
  <c r="O20" i="10"/>
  <c r="P20" i="10" s="1"/>
  <c r="N20" i="10"/>
  <c r="P19" i="10"/>
  <c r="O19" i="10"/>
  <c r="N19" i="10"/>
  <c r="O18" i="10"/>
  <c r="P18" i="10" s="1"/>
  <c r="N18" i="10"/>
  <c r="O17" i="10"/>
  <c r="P17" i="10" s="1"/>
  <c r="N17" i="10"/>
  <c r="O44" i="11" l="1"/>
  <c r="N44" i="11"/>
  <c r="O43" i="11"/>
  <c r="P43" i="11" s="1"/>
  <c r="N43" i="11"/>
  <c r="O40" i="11"/>
  <c r="P40" i="11" s="1"/>
  <c r="N40" i="11"/>
  <c r="P37" i="11"/>
  <c r="N37" i="11"/>
  <c r="O35" i="11"/>
  <c r="P35" i="11" s="1"/>
  <c r="O34" i="11"/>
  <c r="P34" i="11" s="1"/>
  <c r="O33" i="11"/>
  <c r="P33" i="11" s="1"/>
  <c r="P32" i="11"/>
  <c r="O31" i="11"/>
  <c r="P31" i="11" s="1"/>
  <c r="P30" i="11"/>
  <c r="O29" i="11"/>
  <c r="P29" i="11" s="1"/>
  <c r="P28" i="11"/>
  <c r="N28" i="11"/>
  <c r="P27" i="11"/>
  <c r="N27" i="11"/>
  <c r="P26" i="11"/>
  <c r="P25" i="11"/>
  <c r="P24" i="11"/>
  <c r="N24" i="11"/>
  <c r="P23" i="11"/>
  <c r="N23" i="11"/>
  <c r="P22" i="11"/>
  <c r="N22" i="11"/>
  <c r="P21" i="11"/>
  <c r="N21" i="11"/>
  <c r="P20" i="11"/>
  <c r="N20" i="11"/>
  <c r="P19" i="11"/>
  <c r="N19" i="11"/>
  <c r="P18" i="11"/>
  <c r="N18" i="11"/>
  <c r="O17" i="11"/>
  <c r="P17" i="11" s="1"/>
  <c r="N17" i="11"/>
  <c r="O57" i="9" l="1"/>
  <c r="P57" i="9" s="1"/>
  <c r="N57" i="9"/>
  <c r="O52" i="9"/>
  <c r="P52" i="9" s="1"/>
  <c r="O49" i="9"/>
  <c r="P49" i="9" s="1"/>
  <c r="N49" i="9"/>
  <c r="O44" i="9"/>
  <c r="P44" i="9" s="1"/>
  <c r="N44" i="9"/>
  <c r="O41" i="9"/>
  <c r="P41" i="9" s="1"/>
  <c r="N41" i="9"/>
  <c r="O37" i="9"/>
  <c r="P37" i="9" s="1"/>
  <c r="N37" i="9"/>
  <c r="O33" i="9"/>
  <c r="P33" i="9" s="1"/>
  <c r="N33" i="9"/>
  <c r="O27" i="9"/>
  <c r="P27" i="9" s="1"/>
  <c r="N27" i="9"/>
  <c r="Q18" i="9"/>
  <c r="O18" i="9"/>
  <c r="P18" i="9" s="1"/>
  <c r="N18" i="9"/>
  <c r="P24" i="14" l="1"/>
  <c r="O21" i="14"/>
  <c r="P21" i="14" s="1"/>
  <c r="N21" i="14"/>
  <c r="O17" i="14"/>
  <c r="P17" i="14" s="1"/>
  <c r="N17" i="14"/>
  <c r="O20" i="13" l="1"/>
  <c r="P20" i="13" s="1"/>
  <c r="N20" i="13"/>
  <c r="O19" i="13"/>
  <c r="P19" i="13" s="1"/>
  <c r="N19" i="13"/>
  <c r="O17" i="13"/>
  <c r="P17" i="13" s="1"/>
  <c r="N17" i="13"/>
  <c r="O24" i="13"/>
  <c r="P24" i="13" s="1"/>
  <c r="N24" i="13"/>
  <c r="O22" i="13"/>
  <c r="P22" i="13" s="1"/>
  <c r="N22" i="13"/>
  <c r="O52" i="6" l="1"/>
  <c r="P52" i="6" s="1"/>
  <c r="N52" i="6"/>
  <c r="O51" i="6"/>
  <c r="P51" i="6" s="1"/>
  <c r="N51" i="6"/>
  <c r="O50" i="6"/>
  <c r="P50" i="6" s="1"/>
  <c r="N50" i="6"/>
  <c r="O49" i="6"/>
  <c r="P49" i="6" s="1"/>
  <c r="N49" i="6"/>
  <c r="O48" i="6"/>
  <c r="P48" i="6" s="1"/>
  <c r="N48" i="6"/>
  <c r="O47" i="6"/>
  <c r="P47" i="6" s="1"/>
  <c r="N47" i="6"/>
  <c r="O17" i="6"/>
  <c r="P17" i="6" s="1"/>
  <c r="N17" i="6"/>
  <c r="O46" i="6"/>
  <c r="P46" i="6" s="1"/>
  <c r="N46" i="6"/>
  <c r="O45" i="6"/>
  <c r="P45" i="6" s="1"/>
  <c r="N45" i="6"/>
  <c r="O44" i="6"/>
  <c r="P44" i="6" s="1"/>
  <c r="N44" i="6"/>
  <c r="O43" i="6"/>
  <c r="P43" i="6" s="1"/>
  <c r="N43" i="6"/>
  <c r="O42" i="6"/>
  <c r="P42" i="6" s="1"/>
  <c r="N42" i="6"/>
  <c r="O41" i="6"/>
  <c r="P41" i="6" s="1"/>
  <c r="N41" i="6"/>
  <c r="O40" i="6"/>
  <c r="P40" i="6" s="1"/>
  <c r="N40" i="6"/>
  <c r="O39" i="6"/>
  <c r="P39" i="6" s="1"/>
  <c r="N39" i="6"/>
  <c r="O38" i="6"/>
  <c r="P38" i="6" s="1"/>
  <c r="N38" i="6"/>
  <c r="O37" i="6"/>
  <c r="P37" i="6" s="1"/>
  <c r="N37" i="6"/>
  <c r="O36" i="6"/>
  <c r="P36" i="6" s="1"/>
  <c r="N36" i="6"/>
  <c r="O35" i="6"/>
  <c r="P35" i="6" s="1"/>
  <c r="N35" i="6"/>
  <c r="O34" i="6"/>
  <c r="P34" i="6" s="1"/>
  <c r="N34" i="6"/>
  <c r="O33" i="6"/>
  <c r="P33" i="6" s="1"/>
  <c r="N33" i="6"/>
  <c r="O32" i="6"/>
  <c r="P32" i="6" s="1"/>
  <c r="N32" i="6"/>
  <c r="O31" i="6"/>
  <c r="P31" i="6" s="1"/>
  <c r="N31" i="6"/>
  <c r="O30" i="6"/>
  <c r="P30" i="6" s="1"/>
  <c r="N30" i="6"/>
  <c r="O29" i="6"/>
  <c r="P29" i="6" s="1"/>
  <c r="N29" i="6"/>
  <c r="O28" i="6"/>
  <c r="P28" i="6" s="1"/>
  <c r="N28" i="6"/>
  <c r="O27" i="6"/>
  <c r="P27" i="6" s="1"/>
  <c r="N27" i="6"/>
  <c r="O26" i="6"/>
  <c r="P26" i="6" s="1"/>
  <c r="N26" i="6"/>
  <c r="O25" i="6"/>
  <c r="P25" i="6" s="1"/>
  <c r="N25" i="6"/>
  <c r="O24" i="6"/>
  <c r="P24" i="6" s="1"/>
  <c r="N24" i="6"/>
  <c r="O23" i="6"/>
  <c r="P23" i="6" s="1"/>
  <c r="N23" i="6"/>
  <c r="O22" i="6"/>
  <c r="P22" i="6" s="1"/>
  <c r="N22" i="6"/>
  <c r="O21" i="6"/>
  <c r="P21" i="6" s="1"/>
  <c r="N21" i="6"/>
  <c r="O20" i="6"/>
  <c r="P20" i="6" s="1"/>
  <c r="N20" i="6"/>
  <c r="O19" i="6"/>
  <c r="P19" i="6" s="1"/>
  <c r="N19" i="6"/>
  <c r="O18" i="6"/>
  <c r="P18" i="6" s="1"/>
  <c r="N18" i="6"/>
  <c r="O23" i="4" l="1"/>
  <c r="P23" i="4" s="1"/>
  <c r="N23" i="4"/>
  <c r="O22" i="4"/>
  <c r="P22" i="4" s="1"/>
  <c r="N22" i="4"/>
  <c r="O21" i="4"/>
  <c r="P21" i="4" s="1"/>
  <c r="N21" i="4"/>
  <c r="O20" i="4"/>
  <c r="P20" i="4" s="1"/>
  <c r="N20" i="4"/>
  <c r="O19" i="4"/>
  <c r="P19" i="4" s="1"/>
  <c r="N19" i="4"/>
  <c r="O18" i="4"/>
  <c r="P18" i="4" s="1"/>
  <c r="N18" i="4"/>
  <c r="O32" i="4"/>
  <c r="P32" i="4" s="1"/>
  <c r="N32" i="4"/>
  <c r="O31" i="4"/>
  <c r="P31" i="4" s="1"/>
  <c r="N31" i="4"/>
  <c r="O30" i="4"/>
  <c r="P30" i="4" s="1"/>
  <c r="N30" i="4"/>
  <c r="O29" i="4"/>
  <c r="P29" i="4" s="1"/>
  <c r="N29" i="4"/>
  <c r="O25" i="4"/>
  <c r="P25" i="4" s="1"/>
  <c r="N25" i="4"/>
  <c r="P25" i="3" l="1"/>
  <c r="Q25" i="3" s="1"/>
  <c r="O25" i="3"/>
  <c r="P20" i="3"/>
  <c r="Q20" i="3" s="1"/>
  <c r="O20" i="3"/>
  <c r="P32" i="3"/>
  <c r="Q32" i="3" s="1"/>
  <c r="O32" i="3"/>
  <c r="P31" i="3"/>
  <c r="Q31" i="3" s="1"/>
  <c r="O31" i="3"/>
  <c r="P30" i="3"/>
  <c r="Q30" i="3" s="1"/>
  <c r="O30" i="3"/>
  <c r="P29" i="3"/>
  <c r="Q29" i="3" s="1"/>
  <c r="O29" i="3"/>
  <c r="P28" i="3"/>
  <c r="Q28" i="3" s="1"/>
  <c r="O28" i="3"/>
  <c r="P27" i="3"/>
  <c r="Q27" i="3" s="1"/>
  <c r="O27" i="3"/>
  <c r="P26" i="3"/>
  <c r="Q26" i="3" s="1"/>
  <c r="O26" i="3"/>
  <c r="P24" i="3"/>
  <c r="Q24" i="3" s="1"/>
  <c r="O24" i="3"/>
  <c r="P23" i="3"/>
  <c r="Q23" i="3" s="1"/>
  <c r="O23" i="3"/>
  <c r="P22" i="3"/>
  <c r="Q22" i="3" s="1"/>
  <c r="O22" i="3"/>
  <c r="P21" i="3"/>
  <c r="Q21" i="3" s="1"/>
  <c r="O21" i="3"/>
  <c r="P19" i="3"/>
  <c r="Q19" i="3" s="1"/>
  <c r="O19" i="3"/>
  <c r="N18" i="19"/>
  <c r="O18" i="19"/>
  <c r="P18" i="19"/>
  <c r="A17" i="7" l="1"/>
</calcChain>
</file>

<file path=xl/sharedStrings.xml><?xml version="1.0" encoding="utf-8"?>
<sst xmlns="http://schemas.openxmlformats.org/spreadsheetml/2006/main" count="1608" uniqueCount="910">
  <si>
    <t>CORRECCIONES O ACCIONES CORRECTIVAS PROPUESTAS</t>
  </si>
  <si>
    <t>SEGUIMIENTO FINAL (ANUAL)</t>
  </si>
  <si>
    <t>PRESUPUESTO EJECUTADO A LA FECHA DEL SEGUIMIENTO</t>
  </si>
  <si>
    <t xml:space="preserve"> CUMPLIMIENTO DE LA META</t>
  </si>
  <si>
    <t xml:space="preserve">                           PORCENTAJE DE EJECUCIÓN FINAL DEL PRESUPUESTO ASIGNADO</t>
  </si>
  <si>
    <t>SE ANEXA DOCUMENTO/ EVIDENCIA ENTREGABLE</t>
  </si>
  <si>
    <t>FECHA DE SEGUIMIENTO (DIA/MES/AÑO)</t>
  </si>
  <si>
    <t>FECHA DE EVALUACIÓN FINAL (DIA/MES/AÑO)</t>
  </si>
  <si>
    <t>VERSIÓN: 1</t>
  </si>
  <si>
    <t>SEGUIMIENTO POR TRIMESTRE</t>
  </si>
  <si>
    <t>DEPARTAMENTO/DIVISIÓN</t>
  </si>
  <si>
    <t xml:space="preserve">TRIMESTRE </t>
  </si>
  <si>
    <t>I</t>
  </si>
  <si>
    <t>II</t>
  </si>
  <si>
    <t>III</t>
  </si>
  <si>
    <t>IV</t>
  </si>
  <si>
    <t>PARA EL ÁREA CORRESPONDIENTE</t>
  </si>
  <si>
    <t>FORMATO DE SEGUIMIENTO A LOS PLANES OPERATIVOS ANUALES POR DEPARTAMENTO</t>
  </si>
  <si>
    <t>CONSEJO NACIONAL DE ZONAS FRANCAS DE EXPORTACION</t>
  </si>
  <si>
    <t>CÓDIGO: FSPOA-P&amp;D-01</t>
  </si>
  <si>
    <t xml:space="preserve"> ACTIVIDADES EN EL PLAN OPERATIVO ANUAL</t>
  </si>
  <si>
    <t>DESCRIPCIÓN DEL AVANCE DE LAS ACTIVIDADES</t>
  </si>
  <si>
    <t xml:space="preserve">PRESUPUESTO </t>
  </si>
  <si>
    <t xml:space="preserve">META </t>
  </si>
  <si>
    <t>Fecha: 09/12/2019</t>
  </si>
  <si>
    <t>LIMITACIONES:</t>
  </si>
  <si>
    <t>AÑO</t>
  </si>
  <si>
    <t>SUB-PRODUCTO</t>
  </si>
  <si>
    <t>No.</t>
  </si>
  <si>
    <t>%</t>
  </si>
  <si>
    <t>RIESGO</t>
  </si>
  <si>
    <t>DIFERENCIA</t>
  </si>
  <si>
    <t>ALERTA</t>
  </si>
  <si>
    <t>LEYENDA</t>
  </si>
  <si>
    <t>Promoción</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</si>
  <si>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</si>
  <si>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</si>
  <si>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</si>
  <si>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</si>
  <si>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</si>
  <si>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</si>
  <si>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</si>
  <si>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</si>
  <si>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</si>
  <si>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</si>
  <si>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</si>
  <si>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3. Realizar una presentación de los beneficios de la Ley No. 8-90 y ventajas de instalarse en RD</t>
  </si>
  <si>
    <t>4. Dar seguimiento a la solicitud de instalación de la empresa</t>
  </si>
  <si>
    <t xml:space="preserve">5. Dar asistencia en proceso de instalación de la empresa </t>
  </si>
  <si>
    <t>Brindar asistencia técnica a los inversionistas</t>
  </si>
  <si>
    <t xml:space="preserve">Participar en ferias internaciones </t>
  </si>
  <si>
    <t>1. Identificar ferias internacionales de interés para atracción de inversión a RD</t>
  </si>
  <si>
    <t>2. Realizar presupuesto de participación en la feria</t>
  </si>
  <si>
    <t xml:space="preserve"> </t>
  </si>
  <si>
    <t>Impresión de 250 - Ley 8-90 (Inglés).  Impresión de 250 - Ley 8-90 (Español)</t>
  </si>
  <si>
    <t>Impresión de carpetas promocionales (Inglés y español)</t>
  </si>
  <si>
    <t>Remisión de perfiles de oportunidades comerciales y empresas con potencial de invertir en RD a principales 10 embajadas de RD en el exterior.  Seguimiento a empresas con potencial de invertir en RD, de acuerdo a información suministrada por la División de Análisis Económico y Competitividad.</t>
  </si>
  <si>
    <t>Confirmación del CNZFE en Feria Medica 2021, a celebrarse durante el mes de noviembre, en Dusseldorf.</t>
  </si>
  <si>
    <t>Por limitaciones del COVID-19, la institución no ha participado en eventos internacionales durante el primer trimestre del 2021, de manera presencial.</t>
  </si>
  <si>
    <t>A través de contactos recibidos de nuestras misiones comerciales en el exterior, se ha brindado seguimiento y asistencia a empresas en los Estados Unidos, Canadá, China, Reino Unido, México, Turquía, Egipto, Croacia.</t>
  </si>
  <si>
    <t xml:space="preserve">Asistencia a empresas interesadas en instalarse bajo el régimen de zonas francas.  Remisión de formularios de aplicación e instructivo y/o asistencia a empresas en proceso de instalación. </t>
  </si>
  <si>
    <t xml:space="preserve">Durante el primer trimestre del 2021, se coordinaron 5 visitas a empresas y parques de zonas francas, a potenciales inversionistas en el sector. </t>
  </si>
  <si>
    <t>Durante los meses de enero - marzo del 2021, fueron recibidos por el Departamento de Promoción ejecutivos de 5 empresas, las cuales mostraron interés real en instalarse bajo el régimen de zonas francas.</t>
  </si>
  <si>
    <t xml:space="preserve">Se brindó asistencia y seguimiento a 4 empresas en proceso de instalación. </t>
  </si>
  <si>
    <t xml:space="preserve">Confirmación del CNZFE en Feria Medica 2021, a celebrarse durante el mes de noviembre, en Dusseldorf.  De igual forma, en el evento World Food Moscú, a celebrarse durante el mes de septiembre. </t>
  </si>
  <si>
    <t>Presupuestos World Food Moscu 2021 y Medica 2021.</t>
  </si>
  <si>
    <t>Solicitud impresión y compra Ley 8-90</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</si>
  <si>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</si>
  <si>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</si>
  <si>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</si>
  <si>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</si>
  <si>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</si>
  <si>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</si>
  <si>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</si>
  <si>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</si>
  <si>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Informes mensuales enero -marzo Departamento de Promoción</t>
  </si>
  <si>
    <t>Registro Medica 2021</t>
  </si>
  <si>
    <t>Perfiles de Oportunidades 10 países principales</t>
  </si>
  <si>
    <t>Registro Medica 2021.  Presentación de la Cámara de Comercio Dominico Rusa - propuesta de participación dominicana en la feria World Food Moscow.</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</si>
  <si>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</si>
  <si>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</si>
  <si>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</si>
  <si>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</si>
  <si>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</si>
  <si>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Planificación y Desarrollo</t>
  </si>
  <si>
    <t>Plan Estratégico Institucional 2021-2024</t>
  </si>
  <si>
    <t>1. Dar seguimiento a la carga en el SISMAP de la nueva estructura organizacional con su resolución de aprobación.</t>
  </si>
  <si>
    <t>Dar Seguimiento al Sistema de Monitoreo y Medición de la Gestión Pública (SMMGP)</t>
  </si>
  <si>
    <t>Actualización periódica de los subindicadores del SISMAP:
1. Gestión y Calidad de los Servicios
2. Organización del Trabajo</t>
  </si>
  <si>
    <t>2. Presentar al Staff los avances del sistema</t>
  </si>
  <si>
    <t>1. Dar seguimiento al Sistema de Indicadores</t>
  </si>
  <si>
    <t>3. Actualizaciones del Manual de Políticas, Procesos y Procedimientos (MPPP)</t>
  </si>
  <si>
    <t>4. Dar seguimiento a la implementación del Plan de Mejora CAF</t>
  </si>
  <si>
    <t>Dar Seguimiento a las acciones vinculadas con el Plan de Relanzamiento de Zonas Francas, Plan Nacional de Fomento a las Exportaciones (PNFE) 2020-2030</t>
  </si>
  <si>
    <t>Seguimiento trimestral ejecución POA 2021</t>
  </si>
  <si>
    <t>1. Remitir formato para el seguimiento de los POAs institucionales</t>
  </si>
  <si>
    <t>2. Solicitar la evaluación de los POAS a los departamentos</t>
  </si>
  <si>
    <t>1. Solicitar informe de actividades a las áreas involucradas</t>
  </si>
  <si>
    <t>2. Remitir el PEI 2021-2014 revisado y aprobado al MEPyD</t>
  </si>
  <si>
    <t>3. Solicitar la impresión de ejemplares al Depto. Admvo y Financiero</t>
  </si>
  <si>
    <t>4. Socializar con todo el personal</t>
  </si>
  <si>
    <t>1. Completar Matriz de formulación estratégica 2021-2024 con los lineamientos del MEPyD</t>
  </si>
  <si>
    <t>Vincular los productos estratégicos institucionales con los instrumentos de planificación pública</t>
  </si>
  <si>
    <t>Remisión a la Analista del MEPyD para revisión y/o validación</t>
  </si>
  <si>
    <t>No está validado</t>
  </si>
  <si>
    <t>Remisión de borrador del PEI y de la matriz de formulación estratégica a las áreas</t>
  </si>
  <si>
    <t>La estructura organizacional está rediseñada, de acuerdo a la detección de las necesidades de las áreas impactadas, estamos a la espera de la resolución validada y firmada por el MAP</t>
  </si>
  <si>
    <t>En espera de resolución de aprobación estructura organizacional</t>
  </si>
  <si>
    <t>3. Remitir Manual de Organización y Funciones actualizado al MAP para carga en el SISMAP</t>
  </si>
  <si>
    <t xml:space="preserve">2. Actualización Manual de Organización y Funciones </t>
  </si>
  <si>
    <t>Presentación de los avances del Sistema de Indicadores en reunión de equipo directivo</t>
  </si>
  <si>
    <t>Solicitud de los reportes de seguimiento a los responsables</t>
  </si>
  <si>
    <t>Inclusión de políticas y procedimientos según requerimiento NOBACI</t>
  </si>
  <si>
    <t>Remisión de correo electrónico para seguimiento de las acciones identificadas en el Plan de Mejora CAF</t>
  </si>
  <si>
    <t>Remisión de correo electrónico solicitando los avances en los planes transversales</t>
  </si>
  <si>
    <t>Remisión de correo electrónico para seguimiento de la ejecución de los POAs</t>
  </si>
  <si>
    <t>Remisión de correo electrónico incluyendo el formato para el seguimiento de la ejecución de los POAs</t>
  </si>
  <si>
    <t xml:space="preserve">Recursos Humanos </t>
  </si>
  <si>
    <t>Cumplir con lo establecido en la Ley No. 41-08 de Función Pública</t>
  </si>
  <si>
    <t>Adecuar la estructura del personal a la realidad funcional</t>
  </si>
  <si>
    <t>Se readecuaron de División a Departamento las áreas de Recursos Humanos y Planificación y Desarrollo. También se modificaron el Departamento deZonas Francas y Parques, el cual cuenta con tres nuevas divisiones: División Autorizaciones a Parques, División de Servicios de Zonas Francas Especiales y División Regulación Textiles, Calzados y Piele. Además al depto de Estadísticas se le agregó la División de Elaboración de Informes Técnicos</t>
  </si>
  <si>
    <t xml:space="preserve">Ajustar el puesto de trabajo, modificando o disminuyendo funciones, cambiando el contenido de la tarea, organización de la misma o reestructuración horaria. </t>
  </si>
  <si>
    <t xml:space="preserve">Garantizar que todos los trabajadores obtengan la información y la formación adecuadas sobre las funciones de sus puestos de trabajos. </t>
  </si>
  <si>
    <t>Realizar diagnóstico de necesidades y prioridades en materia de Recursos Humanos</t>
  </si>
  <si>
    <t>Se realizó el levantamiento de las áreas impactadas y se buscaron soluciones para las mismas</t>
  </si>
  <si>
    <t>Deficiente diseño de la planificación y realización de las actividades a desempeñar en el área de RRHH. Procedimiento incompletos.</t>
  </si>
  <si>
    <t xml:space="preserve">Implementar procedimientos de actuación que garanticen el cumplimiento de la planificación del área. </t>
  </si>
  <si>
    <t>Elaborar Plan de Capacitación</t>
  </si>
  <si>
    <t>Se realizó el levantamiento de las necesidades de capacitación de todas las áreas de la Institución y se realizó un plan de capacitación acorde con las mismas.</t>
  </si>
  <si>
    <t>Postulación de programa de Capacitación favoreciendo a unos trabajadores y a otros no. Solicitud de capacitaciones que no se correspondan con las necesidades de la entidad.</t>
  </si>
  <si>
    <t>Desarrollar e implementar políticas de validez y seguimiento a los procesos internos del programa de Capacitación de forma constante.</t>
  </si>
  <si>
    <t>Solicitar la capacitación al MAP y fijar la fecha en el calendario de la institución</t>
  </si>
  <si>
    <t>Se  realizó todo el proceso en conjunto con el MAP para fines de las capacitaciones y se comenzó la coordinación de fechas.</t>
  </si>
  <si>
    <t xml:space="preserve">Postergar la fecha pautada a la capacitación por parte del MAP a causa de imprevistos climaticos y/o escaso seguimiento con dicha cuestion. </t>
  </si>
  <si>
    <t>Fomentar la colaboración entre trabajadores, mandos intermedios y directivos entre el CNZFE y el MAP.</t>
  </si>
  <si>
    <t>Convocar al personal identificado</t>
  </si>
  <si>
    <t>Todos los cursos tienen ya tienen identificados y convocados el personal de la institución a participar.</t>
  </si>
  <si>
    <t xml:space="preserve">Trato preferencial en el personal a tomar la capacitación. </t>
  </si>
  <si>
    <t xml:space="preserve">Garantizar que todos los trabajadores obtengan las informaciones requeridas para la convocatoria al programa de capacitación. </t>
  </si>
  <si>
    <t>Realizar convocatoria del concurso</t>
  </si>
  <si>
    <t>Cumpliendo con las disposiciones de la Ley No. 41-08 y las del MAP, el CNZFE  realizó el proceso de lugar para la convocatoria a los concursos de oposición</t>
  </si>
  <si>
    <t>No captar la totalidad de la demanda requerida para abrir los concursos por la escasa transmisión por lo medios indicados.</t>
  </si>
  <si>
    <t xml:space="preserve">Desarrollar las herramientas necesarias para levantar la información del mercado y dirigir publicidad a los medios indicados por la poblacion. </t>
  </si>
  <si>
    <t>Completar proceso del concurso</t>
  </si>
  <si>
    <t>Actualmente la Fase II, correspondiente a las Purebas Técnicas, ha finalizado y estamos a la espera del MAP para iniciar con la última fase, que es la de Evaluaciones por Competencias</t>
  </si>
  <si>
    <t xml:space="preserve">Impercepción de la totalidad de los pasos requeridos para completar el proceso de concurso. </t>
  </si>
  <si>
    <t xml:space="preserve">Conocer la rigurosidad de los procesos necesarios para completar el proceso de concurso de forma efectiva. </t>
  </si>
  <si>
    <t>Dar seguimiento a la carga del dossier de documentos del mismo en el SISMAP</t>
  </si>
  <si>
    <t>Diariamente el personal del CNZFE asignado da seguimiento al SISMAP y todos sus dossiers</t>
  </si>
  <si>
    <t>Que los dossiers no sean cargados y nuestra puntuación esté en rojo. Posibilidad de que los analistas no carguen los documentos.</t>
  </si>
  <si>
    <t>Seguimiento continuo en el envío y recibo de evidencias, así como tambien, a los analistas para cumplir con los objetivos de nuestros indicadores.</t>
  </si>
  <si>
    <t>Implementar mejoras en consonancia con la encuesta de clima laboral y clima organizacional, análisis de los procesos, controles y procedimientos técnicos de valoración de absentismo laboral</t>
  </si>
  <si>
    <t>Implementación del Plan de Mejora de Clima Organizacional</t>
  </si>
  <si>
    <t xml:space="preserve">Se han realizado el 50% de las actividades correspondientes a las acciones de mejora provenientes de la Encuesta de Clima Institucional. </t>
  </si>
  <si>
    <t>Que no se implemente el plan correctamente ni en su totalidad</t>
  </si>
  <si>
    <t>Verificacion continua de la planificación y de las acciones a seguir</t>
  </si>
  <si>
    <t>Actualización de los Indicadores dle SISMAP</t>
  </si>
  <si>
    <t>Actualizar el Indicador Organización de la Función de RRHH</t>
  </si>
  <si>
    <t>Se realizó la charla sobre la Ley No. 41-08 de Función Pública a los colaboradores del CNZFE</t>
  </si>
  <si>
    <t>No cumplimiento de la charla de Función Pública</t>
  </si>
  <si>
    <t>Planificación y seguimiento a la charla de Función Pública</t>
  </si>
  <si>
    <t>Actualizar el Indicador  Planificación de RRHH</t>
  </si>
  <si>
    <t>Actualizados con evidencias Plantilla de Planificación de RRHH</t>
  </si>
  <si>
    <t>No remisión de la Planificación de RRHH en el plazo estipulado</t>
  </si>
  <si>
    <t>Planificación y seguimiento constante a la remisión de evidencias dentro del plazo establecido</t>
  </si>
  <si>
    <t>Actualizar el Indicador Organización del Trabajo</t>
  </si>
  <si>
    <t>Se trabajó el proceso de rediseño de la estructura organizacional y estamos a la espera de que sea emitida la Resolución sobre la misma</t>
  </si>
  <si>
    <t>No cumplimiento de las acciones que requieren los subindicadores establecidos</t>
  </si>
  <si>
    <t>Actualizar el Indicador Gestión del Empleo</t>
  </si>
  <si>
    <t>Tenemos 03 concursos de oposición que actualmente ha concluido la fase II y estamos a la espera del MAP para iniciar la Fase III</t>
  </si>
  <si>
    <t>No cumplimiento de las acciones requeridas por los subindicadores establecidos en este indicador</t>
  </si>
  <si>
    <t>Actualizar el Indicador Gestión de las Compensaciones y Beneficios</t>
  </si>
  <si>
    <t>Se designó el representante de la Comisión de personal</t>
  </si>
  <si>
    <t>Actualizar el Indicador Gestión del Rendimiento</t>
  </si>
  <si>
    <t>Actualmente estamos ejecutando el plan de accion de mejoras de la Encuesta de clima organizacional</t>
  </si>
  <si>
    <t>REVISION Y ANALISIS</t>
  </si>
  <si>
    <t>Revisión de la Presentación de los Estados Financieros y Ejecución Presupuestaria</t>
  </si>
  <si>
    <t>1. Revisar los Estados Financieros y su presentación    mensual,    semestral    y anual; de acuerdo a  las normas, leyes, regulaciones establecidas.</t>
  </si>
  <si>
    <t>Revisar las presentaciones de los estados.</t>
  </si>
  <si>
    <t>Que los Estados Financieros y Ejecución Presupuestaria no presenten razonablemente la situación Financiera de la entidad y contengan errores materiales y no cumplan con las NICSP y las NOBACI.</t>
  </si>
  <si>
    <t>2.   Revisar   las   entradas   de   diario   y verificar sus documentos respaldantes.</t>
  </si>
  <si>
    <t>Revisión y analisis de las entradas de diario y sus documentos rescalpantes de las carpetas de cada mes.</t>
  </si>
  <si>
    <t>Que las entradas no cuenten con los documentos respaldantes  o contengan errorres materiales.</t>
  </si>
  <si>
    <t>3.  Revisar  las  codificaciones  contables de   las   partidas   que   componen   los Estados Financieros.</t>
  </si>
  <si>
    <t>Revisión de las codificaciones contables segun el manual de clasificadores del sector público y catalogos de cuentas existente.</t>
  </si>
  <si>
    <t>Que se registre una partida en ur rubro que no le corresponda.</t>
  </si>
  <si>
    <t>4. Revisar las Ejecuciones presupuestarias vs.  Lo ejecutado</t>
  </si>
  <si>
    <t xml:space="preserve">  Revisar  la  programación  trimestral física  financiera  y  revisar  el  producto con la ejecución presupuestaria.</t>
  </si>
  <si>
    <t>Que las partidas del presupuesto no se ejecuten como se formularan.</t>
  </si>
  <si>
    <t>Análisis  y Revisión de los Activos</t>
  </si>
  <si>
    <t>1.    Verificar    los    Activos    según    su
clasificación contable.</t>
  </si>
  <si>
    <t>Analizar los activos segun su clasificación o rubro contable.</t>
  </si>
  <si>
    <t>Que los activos no se clasifquen correctamente.</t>
  </si>
  <si>
    <t>2.  Revisar  los  fondos  fijos  reponibles,
como    cajas    chicas    y    fondos    de devoluciones.</t>
  </si>
  <si>
    <t>Revisión de reposiciones de los fondos fijos y documentos soportes.</t>
  </si>
  <si>
    <t>Que estos fondos no se usen para los fines que fueron creados.</t>
  </si>
  <si>
    <t>3.   Realizar   arqueos   trimestrales   de
fondos     fijos,     con     su     respectivos informes.</t>
  </si>
  <si>
    <t>Realizar arqueos de caja y cajas chicas sorpresivos, en el trimestre y realizar informe, en Stgo., La Vega y San Pedro.</t>
  </si>
  <si>
    <t>Que puedan darle un mal manejo, o existan faltantes.</t>
  </si>
  <si>
    <t>4.  Revisar  las  Conciliaciones  Bancarias de todas las cuentas de Bancos, tanto en  pesos RD$ como en  dolar US$.</t>
  </si>
  <si>
    <t>Revisar y analizar todas las conciliaciones bancarias y sus documentos respaldante. Revisar  con las cuentas del balance general y su cuadre en detalle.</t>
  </si>
  <si>
    <t>Que las conciliaciones no presenten los balances reales, o no se documenten adecuadamente.</t>
  </si>
  <si>
    <t>5. Revisar las Cuentas por Cobrar y sus
auxilliares.</t>
  </si>
  <si>
    <t>Revisar las cuentas y sus auxiliares, aplicaciones de cobros, variaciones,etc.</t>
  </si>
  <si>
    <t>Que las cuentas por cobrar no sean reales,</t>
  </si>
  <si>
    <t>6.   Revisar   los   Gastos   Pagados   por
Anticipado,           su           vencimiento, renovaciones,     registros     y    debidas amortizaciones</t>
  </si>
  <si>
    <t>Revisar las polizas de seguros vigentes sus adiciones y calculos de amortizaciones</t>
  </si>
  <si>
    <t>Que las polizas no contengan todos los activos de la entidad o que se amorticen mal.</t>
  </si>
  <si>
    <t>7. Realizar un inventario de suministro con las áreas responsables y conciliar y realizar informe.</t>
  </si>
  <si>
    <t>Revisar las entradas de sumistros por compras de materiales y revisar las salidas por requerimientos de las area a usar con las autorizacviones pertinentes.</t>
  </si>
  <si>
    <t>Que existan faltantes en este rubro, o  se registren ajustes sin el debido contol y seguimiento.</t>
  </si>
  <si>
    <t>8. Analizar los Activos Fijos, auxiliar vs
cuentas  control,  revisar  las  compras, retiros, ubicación, codificación.</t>
  </si>
  <si>
    <t>Revisar las compras de Activos Fijos segun el plan de compras del trimestre y movimientos contables, ver retiros y revisar cuadre de auxiliares con cuenta control y calculos de depreciación acumulada. Y la Relacion del sistema.</t>
  </si>
  <si>
    <t>Que los activos no esten identificados, que tengan errores geograficos de ubicación, que existan faltantes, que no esten asignado a un personal, que existan faltantes, que se ajusten indebidamente. Riesgos de descuadres con la cuenta control.</t>
  </si>
  <si>
    <t>9. Revisar los descargos de activos fijos con Bienes nacionales.</t>
  </si>
  <si>
    <t>Revisar los descargos segun requerimientos de bienes nacionales ymovimientos dcontables en los casos que exitan.</t>
  </si>
  <si>
    <t>Que re realicen descargos de activos que esten en excelentes condicones, o que no esten debidamente autorizados, o que no cumplan con los requerimientos y normas del organo de control que es bienes nacionales.</t>
  </si>
  <si>
    <t>10.        Verificar        la        Depreciación Acumulada, porcentajes establdecidos, gasto registrado.</t>
  </si>
  <si>
    <t>Revisar los calculos de depreacion segun llas clasificaciones de los activos fijos. Y comparar con la cuenta del gasto.</t>
  </si>
  <si>
    <t>Errores en las tasas o calculos a depreciar.</t>
  </si>
  <si>
    <t>11.  Realizar  un  inventario  de  activos fijos    en    conjunto    con    las    areas responsables para mantener el control y cuadre de los  activos fijos.</t>
  </si>
  <si>
    <t>Participar en la toma fisica del inventario de activos para cuadrar auxiliar con cuenta control y tener adecuado control de los activos, con responsables y ubicacion y codigo de registro.</t>
  </si>
  <si>
    <t>Que inventario no sea oportuno, que no exista segregacion de funciones  en el proceso de custodiuo, que exista hurto, que no existan politicas clara para le control de l invwenario de los activos fijos.</t>
  </si>
  <si>
    <t>Revisión de los Pasivos</t>
  </si>
  <si>
    <t>1.  Analizar  los  Pasivos  desde  Cuentas
por               Pagar               Proveedores, Acumulaciones    por    Pagar    y    Otros Pasivos.</t>
  </si>
  <si>
    <t>Revisar los registro y documentos que soportan los pasivos o compromisos de la entidad, cuadraqr auxiliares con cuenta control</t>
  </si>
  <si>
    <t>Que existan pasivos contraidos, que no puedan ser honrados afectando la correcta ejecución presupuestaria., que existan pasivos que no sean reales, que no existan controles. Incumplmiento de las normas legales.</t>
  </si>
  <si>
    <t>2. Revisar las Provisiones por Pagar, su registro mensualmente.</t>
  </si>
  <si>
    <t>Revisarr los calculos de las provisones existentes y su adecuado registro contable.</t>
  </si>
  <si>
    <t>Que se realicen registros con calculos errados.</t>
  </si>
  <si>
    <t>Revisión de los Ingresos</t>
  </si>
  <si>
    <t>1.  Revisar  los  Ingresos  de  la  Entidad por los Servicios realizados, el Live Pro Busines (LPB), validando los pagos  vía transferencias    o    depósitos    con    el estado   bancario   de   la   cuenta   del Banco de Reservas de R. D. del Tesoro Nacional      Colectora      de      Recursos Propios   del   CNZFE.   Más   todos   los ingresos de los puntos de ventas tanto de      Santo      Domingo      como      las
localidades del interior.</t>
  </si>
  <si>
    <t>Revisar los ingreso via puntos de venta o transferencias bancarias, identicar pada pago en el estado de la cuenta unica del Tesoto del CNZFE,  revisar el depositos de cks y efectivo en tiempo y orma y cuadre con los reportes de ingresos diarios de todas las localidades.</t>
  </si>
  <si>
    <t xml:space="preserve">Que el total ingresado no sea depositado , segun los reportes y transferencias o cobros por punto de ventas o sistemas. Que no se discriminen los ingreso por tipo de servicios, que no se registren adecuadamente. </t>
  </si>
  <si>
    <t>2.       Revisar       los       ingresos       por Contribuiones de entidades del Sector.</t>
  </si>
  <si>
    <t>Revisar las contribuciones recibidas por entidades del sector y su adecuado registro contable.</t>
  </si>
  <si>
    <t>Que no se registen la recepción de las contribuciones del sector.</t>
  </si>
  <si>
    <t>3.  Validar  y  controlar  la  secuencia  de los       Ingresos       por       Ventas      de Formularios de Exportación.</t>
  </si>
  <si>
    <t>Dar seguimiento a la secuencia y control de los formularios de exportaciones y al cobro y validacion de esta partida sea via VUCE o punto de venta.</t>
  </si>
  <si>
    <t>Que no se controlen la secuencias y cobro de los formularios físicos y puedan ser urtados.</t>
  </si>
  <si>
    <t>4. Revisar los ingresos cobrados por la Ventanilla  Única  de  Comercio Exterior de  RD  (VUCE  )  y  validar  estos  cobros con  el  estado  del  banco  de  la  cuenta única del CNZFE.</t>
  </si>
  <si>
    <t>Revisar, cuadrar y analizarlos ingresos recibidos por la ventanilla unica de Comercio Exterior VUCE, para su adecuado registro e identiciacion de cada partida, segun reporte y sistema.</t>
  </si>
  <si>
    <t>Que los ingresos cobrados via vuce, no sean transferidos a la cuenta colectora de la entidad, en linea y oportunamente. O queno tengamos acceso al sistema vuce para ver las operaciones y generar reportes, etc.</t>
  </si>
  <si>
    <t>5.  Revisar  los  Ingresos  por  asignación
del    Gobierno    Central    para    Gastos Corrientes.</t>
  </si>
  <si>
    <t>Dar seguimiento al registro y recibo de las partida formulada de asignación del Gobierno central para los gastos corrientes institucionales.</t>
  </si>
  <si>
    <t>que no se reciba y registre oportunamente la asignación del gobierno central.</t>
  </si>
  <si>
    <t>Revisar los gastos corrientes en el SIGEF</t>
  </si>
  <si>
    <t>1.     Revisar     las     Nóminas     y     sus
novedades.</t>
  </si>
  <si>
    <t>Revisar las nóminas mensuales,  las entradas, salidas y promociones del personal asi como todas las deducciones segun las novedades, compromisos y leyes, impuestos, etc y adecuado registro de la nómina y pago.</t>
  </si>
  <si>
    <t>Que se entre personal sin tener las apropiaciones presupuestarias ,o que no cumpla con el perfil de requerimientos. Que existan errores de pago en salarios, o descuentos erradaos. O se pague a personal que ya este desvinculado, etc.</t>
  </si>
  <si>
    <t>2. Revisar los impuestos y deducciones de     TSS,     COOPNAZONA     y     otros, autorizados     con     sus     documentos respaldantes.</t>
  </si>
  <si>
    <t>Revisar las  retenciones de impuestos segun regulaciones de la DGII y las deducciones de la Tesoreria de la Seguridad Social y demas compromisos asumidos por la entidad y los empleados como prestamos de Empleado Feliz, cooperativas, seguros medicos, etc.</t>
  </si>
  <si>
    <t>Que no se retengan los impuestos establecidos, o que se retengan y no se paguen a tiempo.</t>
  </si>
  <si>
    <t>3.  Realizar  la Conciliación  de Nóminas con sus variaciones en detalle.</t>
  </si>
  <si>
    <t>Realizar las concilaciones de nominas con las variacines de los salarios Brutos por las novedades de entradas y/o salidas de personall, mensaulmente.</t>
  </si>
  <si>
    <t>Que no se realice  ese procedimiento.</t>
  </si>
  <si>
    <t>4.      Revisar      las      compensaciones
mensuales, horas extras.</t>
  </si>
  <si>
    <t>Revisar las compesaciones mensuales, ycalculor de horas extras autorizas y su adecuado registro.</t>
  </si>
  <si>
    <t>Que se paguen horas que no esten documentadas o soportadas  adecuadamente, o sin la autorización correspondiente.</t>
  </si>
  <si>
    <t>Revisión de las Ordenes de  Compras</t>
  </si>
  <si>
    <t>1. Verificar las Ordenes de Compras</t>
  </si>
  <si>
    <t>Revisar todas las ordenes de compras que cumplan con los requerimientos de la ley 340-06 y su reglamento de aplicación y las demas disposiciones de Compras y Contrataciones  Públicas desde,  revisar requerimientos, cotizaciones, ficha técnica, actas de compras, adjudicaciones, etc. para cumplir con las regulaciones y su adecuado manejo en registro, y pago, recepción del bien o servivio contratado.</t>
  </si>
  <si>
    <t xml:space="preserve">"Que se realicen porcesos de compras sin el marco legal vigente, o que no correspondan al umbral adecuado, que se realicen compras que no esten el el plan de compras anual. </t>
  </si>
  <si>
    <t>2.  Revisar  la  vigencia  de  los  Registros de Proveedores del Estado</t>
  </si>
  <si>
    <t>verificar que el proveedor, sea proveedor del estado registrado y este vigente y ver sus rubros o.</t>
  </si>
  <si>
    <t>Que se seleccione un proveedor que no este abilitado para vender al estado.</t>
  </si>
  <si>
    <t>3.    Revisar    los    requerimientos    de compras de todos los gastos corrientes mensuales,    revisar    sus    registros    y documentos    respaldantes    de    cada uno.</t>
  </si>
  <si>
    <t>Revisar que el bien o servicio este requerido, este debidamente autorizado y que este incluido en el plan de compras y todos los documentos respaldantes.</t>
  </si>
  <si>
    <t>Que existan compras que no cuenten con los requerimientos adecuados y su debida apropiación o que se registre erroneamente.</t>
  </si>
  <si>
    <t>1. Cargar en el sistema de diagnóstico de las NOBACI los requerimentos de la autoevaluación      y      mantener      su actualización.</t>
  </si>
  <si>
    <t>Que no se tengan a tiempo los requerimiento y evidencias solicitados.</t>
  </si>
  <si>
    <t>Seguimiento lineamientos de la Contraloría General de la República y Camara de Cuentas de la RD.</t>
  </si>
  <si>
    <t>1.      Implementar recomendaciones recibidas de los organismos de control.</t>
  </si>
  <si>
    <t>Realizar la implentacion de las recomendaciones de los organismos de control en tiempo y forma.</t>
  </si>
  <si>
    <t>Incumplimineto de recomendaciones.</t>
  </si>
  <si>
    <t>Ser enlace con la contraloria para acatar e implementar las recomendaciones derivadas de las revisiones y monitoreo.</t>
  </si>
  <si>
    <t>Realizar ajustes o correciones derivados de auditorias de la cámara de cuentas cuando realzan revisiones de periodos auditados.</t>
  </si>
  <si>
    <t>Impuestos</t>
  </si>
  <si>
    <t>1.  Proveer  asistencia  técnica  a  todas las  áreas  que  nos  requieran,  y  a  los usuarios que nos soliciten.</t>
  </si>
  <si>
    <t>Brindar asistencia a todas las areas que requieran de nuestros servicios, y alos uruarios que nos soliciten cualquier inormación sobre pagos de servicios, etc.</t>
  </si>
  <si>
    <t>No brindar la asitencia oportunamente.</t>
  </si>
  <si>
    <t>2.  Participar en  reuniones de  staff,  de la  división  y  con  las  áreas  vinculadas, con usuarios, o empresas del sector en miras   a   mejoramiento   contínuo.   Asi como          realizar          capacitaciones relacionadas     con     el     área     para mantenernos acualizados y realizar un mejor      desempeño      en      nuestras funciones.</t>
  </si>
  <si>
    <t>Participar en reuniones de staff, para dar informes obre nuestro plas operaticvo y actividades realizadas, o informes requeridos. Asi como realizar capacitaciones que mejoren nuestro desempeño y agreguen valor a nuestro trabajo.</t>
  </si>
  <si>
    <t>No cumplir con el plan de capacitaciones del año.</t>
  </si>
  <si>
    <t>3.  Revisar  y  asegurar  el  cumplimiento con    las    disposiciones    del    Código Tributario  para  las  retenciones  de  los asalariados  y  Proveedores  del  Estado, y   presentar,   retener   y   pagar   a   la Dirección     General     de     Impuestos Internos-  DGII-  en  la  forma  y  plazos
establecidos.</t>
  </si>
  <si>
    <t>Revisar las retenciones para pago de impuestos establecidos tanto a nuestros proveedores como empleados, segun lineamientos de la DGII. Y su adecuago registro y pago.</t>
  </si>
  <si>
    <t>que no se retenga a los proveedores o empleados y se imcumpla con la ley, o se retenga no lo paguen.</t>
  </si>
  <si>
    <t>SERVICIOS AL USUARIO</t>
  </si>
  <si>
    <t xml:space="preserve">Tramitacion (In-Out) de Solicitudes y Correspondencias </t>
  </si>
  <si>
    <t>Recepción y Registro fisico y digital.</t>
  </si>
  <si>
    <t xml:space="preserve">Reporte de registro de Solicitudes y Comunicaciones.
</t>
  </si>
  <si>
    <t>1.1.1 Recibir y registrar solicitudes que no cumplen los requisitos establecidos.
1.1.2 Selección incorrecta del tipo de movimiento y de servicio.
1.1.3 Selección incorrecta de remitente de comunicación o solicitud.
1.1.4 Asignar número incorrecto a documento y/o recibo de pago en proceso de digitalización.
1.1.5 Entrega digital y física al departamento incorrecto
1.1.6 Adjuntar archivo escaneado  a solicitud o comunicación incorrecta.</t>
  </si>
  <si>
    <t>Revisión constante del instructivo
Se instruye a los usuarios donde encontrar los modelos de cada tipo de solicitud.
Realizacion de informes
Personal capacitado
Sistema informático
Labores de seguimiento
Crear protocolo de inpección.</t>
  </si>
  <si>
    <t>Registro de salida fisico y digital, y Entrega fisico y/o digital.</t>
  </si>
  <si>
    <t xml:space="preserve">Registro de labor diaria </t>
  </si>
  <si>
    <t xml:space="preserve">1.2.1 Error en asignación de número y fecha de documento.
1.2.2 Asignar o digitar numero solicitud o nombre incorrecto a documento escaneado y adjuntar archivo a solicitud o comunicación incorrecta.
1.2.3 Entrega física o envío digital de oficios a beneficiario incorrecto.
</t>
  </si>
  <si>
    <t>Gestión de solicitudes de información técnica o institucional</t>
  </si>
  <si>
    <t>Asistencia presencial, telefónica o correo</t>
  </si>
  <si>
    <t>El departamento ha gestionado y registrado satisfactoriamente las distirntas solicitudes de informacion y/o asistencia de los usurios.</t>
  </si>
  <si>
    <t>Formulario para levantamiento.
Reporte de Asistencia y/o información</t>
  </si>
  <si>
    <t xml:space="preserve">2.1.1 Que llamadas y correos no sean contestadas o ignoradas.
2.1.2 Que no se dé respuesta a la solicitud.
2.1.3 Técnico no desconozca la información que debe suministrar y  entrega de información equivocada.
</t>
  </si>
  <si>
    <t>Hemos creado un formulario digital para el registro de las asistencias.
Reuniones de reforzamiento con el personal, para elevar el nivel de compromiso.</t>
  </si>
  <si>
    <t>Informe de Implementacion de la Carta Compromiso al Ciudadano</t>
  </si>
  <si>
    <t>3.1. Realizar controles y analisis de cumplimiento de los estandares establecidos.</t>
  </si>
  <si>
    <t>Reporte de cumplimiento</t>
  </si>
  <si>
    <t>3.1.1 Incumplimientos sin soporte o evidencia.
3.1.2 Que no se realicen de manera oportuna o programática.
3.2.1 No informar al usuario de la falta cometida.</t>
  </si>
  <si>
    <t>3.2. Gestionar medidas de subsanación  por incumplimiento.</t>
  </si>
  <si>
    <t>Definir el universo y muestra para aplicación.</t>
  </si>
  <si>
    <t>Informe elaborado</t>
  </si>
  <si>
    <t xml:space="preserve">4.1.1 Que la muestra no sea representativa.
4.2.1 Que se omitan preguntas.
4.2.2 Que no se difunda el formulario de acuerdo al cronograma de trabajo.
4.3.1 Que no se identifique formularios repetidos.
4.3.2 Que se digiten o agrupen informaciones distintas.
4.4.1 Que no se cumpla con la fecha programada.
</t>
  </si>
  <si>
    <t>Mantener la comunicación con el organo rector MAP
Auxilliarnos del departamento de Estadísticas
Presentar programa de implememtación de encuesta.
Reuniones con los grupos de interes interno
Uso de plataforma digital y segura
Procesos responsabilizados</t>
  </si>
  <si>
    <t>Gestionar el Conocimiento y Compromiso individual y colectivo</t>
  </si>
  <si>
    <t>5.1.  Capacitación de reforzamiento sobre procesos del departamento</t>
  </si>
  <si>
    <t>Se efectuó satisfactoriamente la reunión de reforzamiento con la finalidad de motivar el compromiso personal y colectivo del departamento.</t>
  </si>
  <si>
    <t xml:space="preserve">Correo de convocatoria
imagenes de celebración
Minuta o informe (de ser necesario) </t>
  </si>
  <si>
    <t xml:space="preserve">5.1.1 Que no se realice el entrenamiento.
5.1.2 Que no se cuente con el Manual de Políticas, Procesos y Procedimientos actualizado.
5.2.1 Que no asistan los integrantes del departamento a la capacitación por vacaciones.
5.2.2 Que no se cumpla con programa.
</t>
  </si>
  <si>
    <t>Se mantiene una comunicación efectiva con los miembros del departamento
Creación de grupo de comunicacion via mensajería intradepartamental.</t>
  </si>
  <si>
    <t>5.2. Capacitación sobre el impacto de los procesos del departamento en la institución</t>
  </si>
  <si>
    <t xml:space="preserve">DEPARTAMENTO/DIVISIÓN </t>
  </si>
  <si>
    <t>DEPARTAMENTO ESTADISTICAS DE ZONAS FRANCAS</t>
  </si>
  <si>
    <t>Elaborar Informe Estadistico año 2020</t>
  </si>
  <si>
    <t>Elaborado y revisado el Boletin Estadistico 2020 (Cuadros, gráficos, presentacion, comentarios, indices)</t>
  </si>
  <si>
    <t>Que una cantidad significativa no se acopien
Que no se puedan procesar dentro del plazo establecido
Que una cantidad significativa no se puedan validar
Que no se elabore</t>
  </si>
  <si>
    <t>Solicitadas y recibidas bases de Export e Import (DGA)
Elaborados y entregados perfiles requeridos (Argentina y España)</t>
  </si>
  <si>
    <t>Perfiles elaborados</t>
  </si>
  <si>
    <t>Que se solicite con carácter de urgencia y no pueda ser entregado en tiempo hábil</t>
  </si>
  <si>
    <t>Elaboración previa perfiles de principales socios comerciales y paises DR-CAFTA</t>
  </si>
  <si>
    <t>Realizados Censos empleos del Trimer Trimestre (Enero-Marzo
Evaluada, registrada y presentada en formato de tablas los datos
Remitidos los datos</t>
  </si>
  <si>
    <t>Informes elaborados y remitidos</t>
  </si>
  <si>
    <t>Que no se acopie el dato de manera oportuna
Que no se acopie el universo
Que no se valide adecuadamente</t>
  </si>
  <si>
    <t>Seguimiento al proceso con responsables</t>
  </si>
  <si>
    <t>Fecha: 09/12/2020</t>
  </si>
  <si>
    <t>ADMINISTRATIVO Y FINANCIERO</t>
  </si>
  <si>
    <t xml:space="preserve">1. RECEPCION DE SOLICITUDES </t>
  </si>
  <si>
    <t>SE REALIZARON 28 PROCESOS:   18 PROCESOS DEBAJO DEL UMBRAL EQUIVALENTE A LA SUMA DE RD$938,393,69,   8 PROCESOS DE COMPRAS MENORES POR VALOR DE RD$1,190,282,04 Y 2 PROCESOS DE COMPARACIÓN DE PRECIOS POR VALOR DE RD$4,700,000.00</t>
  </si>
  <si>
    <t>PACC</t>
  </si>
  <si>
    <t>QUE NO SE CUMPLAN LOS PROCESOS, TAL Y COMO LO ESTABLECE LA LEY DE COMPRAS Y CONTRATACIONES 340-06 Y SU REGLAMENTO 543-12 Y NORMAS REFERENTES</t>
  </si>
  <si>
    <t>LLEVAR AL COMITÉ DE COMPRAS TODOS LOS PROCESOS PARA LA ADQUISICION DE BIENES Y SERVICIOS  DE NUESTRA INSTITUCION PARA SU REVISION Y EVALUACION</t>
  </si>
  <si>
    <t>2. SELECCIONAR LOS SUPLIDORES AUTORIZADOS POR EL RNPE</t>
  </si>
  <si>
    <t>3. CUMPLIR CONLO ESTABLECIDO EN LOS UMBRALES DE COMPRAS</t>
  </si>
  <si>
    <t>4. REMITIR AL COMITE DE COMPRAS LAS SOLICITUDES</t>
  </si>
  <si>
    <t>5. ELABORAR  LAS ORDENES DE COMPRA AGRUPANDO LAS RELACIONADAS</t>
  </si>
  <si>
    <t>6. COLOCACION DE ORDENES Y REMIISION DE LAS MISMAS A SUMINISTRO</t>
  </si>
  <si>
    <t xml:space="preserve">7. RECIBO DE FACTURA LUEGO DE QUE SUMINISTRO RECIBA ARTICULOS </t>
  </si>
  <si>
    <t>8. REMISION EXPEDIENTE PARA PAGO</t>
  </si>
  <si>
    <t>9. ELABORAR EL PACC DEL AÑO 2022</t>
  </si>
  <si>
    <t xml:space="preserve">1. RECIBIR LAS NOVEDADES DE LOS DIFERENTES DEPARTAMENTOS </t>
  </si>
  <si>
    <t>SE REALIZARON 548 FACTURAS</t>
  </si>
  <si>
    <t>RELACION INGRESOS</t>
  </si>
  <si>
    <t>DISMINUCION DE LOS INGRESOS PROVENIENTES DEL PAGO DE LAS CUOTAS POR SERVICIOS</t>
  </si>
  <si>
    <t>REALIZAR GESTION DE COBROS EFECTIVA MENDIANTE LLAMADAS, CORREOS Y COMUNICACIONES</t>
  </si>
  <si>
    <t>2. REMITIR LAS NOVEDADES A CONTABILIDAD PARA EMISION DE FACTURAS</t>
  </si>
  <si>
    <t>3. CLASIFICAR Y FIRMAS LAS FACTURAS</t>
  </si>
  <si>
    <t>4. REMITR VIA DIGITAL LAS FACTURAS</t>
  </si>
  <si>
    <t>5. SEGUIMIENTO A EMPRESAS PARA EL PAGO</t>
  </si>
  <si>
    <t>6. ELABORAR INFORME MENSUAL DE INGRESO</t>
  </si>
  <si>
    <t>1. AUTORIZAR LOS CONSUMOS DEBIDAMENTE JUSTIFICADOS</t>
  </si>
  <si>
    <t>SE REALIZARN 28 REPOSICIONES</t>
  </si>
  <si>
    <t xml:space="preserve">RELACION CHEQUES </t>
  </si>
  <si>
    <t>QUE SE REALICEN COMPRAS DE ARTICULOS Y PAGOS DE VIATICOS QUE NO ESTEN DEBIDAMENTE SOPORTADOS GENERANDO PAGOS INCORRECTOS Y COMPRAS NO NECESARIAS</t>
  </si>
  <si>
    <t>VALIDACIÓN Y CONFIRMACION DE LAS NECESIDADES REALES</t>
  </si>
  <si>
    <t>2. ELABORAR LAS FACTURAS A SUPLIDORES INFORMALES</t>
  </si>
  <si>
    <t>3. REPONER LA CAJA CHICA BASADO EN LAS NORMATIVAS DE MANEJO Y USO DE DICHO FONDO</t>
  </si>
  <si>
    <t>4. ELABORAR INFORME MENSUAL DE GASTOS</t>
  </si>
  <si>
    <t>1. IMPLEMENTAR LAS NORMATIVAS DE NOBACI</t>
  </si>
  <si>
    <t>SE OBSERVARON LAS NORMAS DE CONTROL</t>
  </si>
  <si>
    <t>12&amp;</t>
  </si>
  <si>
    <t>NOBACI</t>
  </si>
  <si>
    <t>LA NO OBSERVANCIA DE LAS REGLAS Y NORMAS DISPUESTAS POR LA NOBACI</t>
  </si>
  <si>
    <t>SEGUIMIENTO DIARIO A LA IMPLEMENTACION DE LA NOBACI</t>
  </si>
  <si>
    <t>1. RECIBIR LAS SOLICITUDES DE LOS DIFERENTES DEPARTAMENTOS</t>
  </si>
  <si>
    <t>SE REALIZARON DESPACHOS MENSUALMENTE</t>
  </si>
  <si>
    <t>FORMULARIOS DE AUTORIZACIÓN</t>
  </si>
  <si>
    <t>DESABASTECIMIENTO DE LOS ARTICULOS NECESARIOS QUE IMPIDAN PODER CUMPLIR CON LO REQUERIDO POR LOS DEPARTAMENTOS</t>
  </si>
  <si>
    <t>REVISION DEL INVENTARIO FISICO Y EJECUCION DEL INVENTARIO ANUAL DE MATERIALES VS INVENTARIO DIGITAL</t>
  </si>
  <si>
    <t>2. AUTORIZAR EL DESPACHO DE SUMINISTRO</t>
  </si>
  <si>
    <t>3. FACTURAR EL MATERIAL SOLICITADO POR LOS DEPARTAMENTOS</t>
  </si>
  <si>
    <t>4. ENTREGAR LOS SUMINISTROS</t>
  </si>
  <si>
    <t>1.. ESTABLECER LOS HORARIOS DE TRABAJO PARA OPTIMIZAR EL CONSUMO DE ENERGIA.</t>
  </si>
  <si>
    <t>SE REALIZARON REPORTES RUTAS SEMANALES</t>
  </si>
  <si>
    <t>ELABORACION RUTAS DE VIAJE</t>
  </si>
  <si>
    <t>QUE SE HAGA UN CONSUMO INNECESARIO INCREMENTANTO LOS GASTOS POR SERVICIO</t>
  </si>
  <si>
    <t>SEGUIMIENTO DIARIO PARA DETECTAR AREAS DE MAYOR CONSUMO</t>
  </si>
  <si>
    <t>2. COORDINAR LOS VIAJES Y RUTAS PARA OPTIMIZACION DEL COMBUSTIBLE</t>
  </si>
  <si>
    <t>3. INCREMENTAR USO DE INTERNET PARA REDUCIR LLAMADAS AL EXTERIOR</t>
  </si>
  <si>
    <t>1. FUMIGAR PERIODICAMENTE LAS INSTALACIONES</t>
  </si>
  <si>
    <t>SE REALIZARON MANTENIMIENTOS MENSUALES</t>
  </si>
  <si>
    <t>FORMULARIO CONTROL DE MANTENIMIENTO</t>
  </si>
  <si>
    <t>DAR IMAGEN NO FAVORABLE A NUESTROS COLABORADORES E INVERSIONISTAS</t>
  </si>
  <si>
    <t>ADECUADO SEGUIMIENTO A LAS LABORES REALIZADAS POR EL PERSONAL DE MAYORDOMIA</t>
  </si>
  <si>
    <t>2. LIMPIEZA DIARIA DE LAS ÁREAS</t>
  </si>
  <si>
    <t>3. PINTAR, BRILLAR PISOS Y LIMPIEZA DE ALFOMBRAS</t>
  </si>
  <si>
    <t>4. REALIZAR REPARACIONES MENORES A MOBILIARIO</t>
  </si>
  <si>
    <t>5. DAR MANTENIMIENTO DE LAS FOTOCOPIADORAS</t>
  </si>
  <si>
    <t>1. DAR MANTENIMIENTO AL ASCENSOR</t>
  </si>
  <si>
    <t>MANTENIMIENTOS NO EJECUTADOS CAUSANDO DAÑOS A LOS EQUIPOS</t>
  </si>
  <si>
    <t>REVISION DIARIA DE EQUIPOS PARA COMPROBAR SU CORRECTO FUNCIONAMIENTO</t>
  </si>
  <si>
    <t>2. MANTENIMIENTO DE LA PLANTA ELECTRICA</t>
  </si>
  <si>
    <t>3. DAR MANTENIMIENTO A AIRES ACONDICIONADOS</t>
  </si>
  <si>
    <t>1. RECIBIR LAS SOLICITUDES DE TRANSFERENCIA DE EMPLEADOS A OTRAS AREAS</t>
  </si>
  <si>
    <t>SE REALIZARON REPORTES MENSUALES DE RUTAS DE DISTRIBUCION</t>
  </si>
  <si>
    <t>FORMULARIO CONTROL ENTREGA DOCUMENTOS</t>
  </si>
  <si>
    <t>QUE VISITAS DE INSPECCION O RUTAS CON INVERSIONISTAS NO SE REALICEN, QUE LAS COMUNICACIONES NO LLEGUEN A TIEMPO A SU LUGAR DE DESTINO</t>
  </si>
  <si>
    <t>PREPARACION DE UNA AGENDA SEMANAL SEGÚN REQUERIMIENTOS RECIBIDOS</t>
  </si>
  <si>
    <t>2. RECIBIR Y DISTRIBUIR DOCUMENTOS EN LAS DIFERENTES AREAS DE LA INSTITUCION</t>
  </si>
  <si>
    <t>3. ELABORAR RUTA DIARIA Y REPORTE MENSUAL</t>
  </si>
  <si>
    <t>4. PRIORIZAR LAS RUTAS PARA DISTRIBUCION DE DOCUMENTACION ACORDE CON SU UBICACION GEOGRAFICA</t>
  </si>
  <si>
    <t xml:space="preserve">5. REDUCIR LOS VIAJES SEMANALES, EVALUANDO LAS SOLICITUDES DE LOS DIFERENTES DEPARTAMENTOS PARA OPTIMIZAR LOS RECURSOS DE COMBUSTIBLE Y VIATICOS </t>
  </si>
  <si>
    <t>1. ENTREGAR DIARIAMENTE LOS VEHICULOS AL DEPTO. DE SEGURIDAD</t>
  </si>
  <si>
    <t>SE HACEN LAVADOS SEMANALES</t>
  </si>
  <si>
    <t>FORMULARIO CONTROL MANTENIMIENTO VEHICULOS</t>
  </si>
  <si>
    <t xml:space="preserve">QUE NO SE DISPONGA DE MEDIOS DE TRANSPORTE IDONEOS PARA BRINDAR SERVICIOS A NUESTROS INVERSIONISTAS </t>
  </si>
  <si>
    <t>SEGUIMIENTO A LA ASIGNACION PRESUPUESTARIA QUE NOS PERMITA LA MATERIALIZACIÓN DE LA ADQUISICIÓN</t>
  </si>
  <si>
    <t>2. REPORTAR DE INMEDIATO LAS AVERIAS MECANICAS O ACCIDENTES</t>
  </si>
  <si>
    <t>3. EVALUAR LAS ALTERNATIVAS NECESARIAS DE COTIZACIONES PARA GARANTIZAR CALIDAD Y COSTO</t>
  </si>
  <si>
    <t>4. RENOVAR ANUALMENTE LOS MARBETES DE PLACAS</t>
  </si>
  <si>
    <t>5. RENOVAR ANUALMENTE LOS SEGUROS DE VEHICULOS</t>
  </si>
  <si>
    <t>6. ADQUIRIR VEHICULOS</t>
  </si>
  <si>
    <t>7. VELAR CON EL CUMPLIMIENTO DEL LAVADO DE LOS VEHICULOS</t>
  </si>
  <si>
    <t xml:space="preserve">DEPARTAMENTO/DIVISIÓN:         </t>
  </si>
  <si>
    <t xml:space="preserve"> CONTABILIDAD</t>
  </si>
  <si>
    <t xml:space="preserve">AÑO:  </t>
  </si>
  <si>
    <t xml:space="preserve">FECHA DE SEGUIMIENTO (DIA/MES/AÑO)        </t>
  </si>
  <si>
    <t>Realizar los informes de Estados Financieros Mensuales</t>
  </si>
  <si>
    <t>1. Aplicar en el sistema Dac-Easy, todos los libramientos pagados en el mes.</t>
  </si>
  <si>
    <t xml:space="preserve">Actualmente  la Div. de Contabilidad, prepara la presentacion de los Estados Financieros al 28 de febrero 2021, según las normas establecidas por la Digecog, realizando un informe por mes, un informe semestrar y el cierre fiscal. </t>
  </si>
  <si>
    <t>Presentación Estados Fiancieros Mensuales, Reportes de los Sistemas Dac-Easy, Sigef y Siab, Comunicaciones y formularios TSN, Cheques y Libramientos pagados</t>
  </si>
  <si>
    <t xml:space="preserve">1. Falta de capacitacion del usuario.                         
 2. No entregar en el tiempo establecido           
3.  No actualizacion de las informaciones.   
4. Pasivos registrados que no puedan ser pagados.   </t>
  </si>
  <si>
    <t>1.Capacitacion del personal.                  
2. Optimizacion de los sistemas.</t>
  </si>
  <si>
    <t xml:space="preserve"> 2. Realizar Entradas de Diarios Recurrentes.  (Registro Nóminas, Amortizaciones, Previsiones, Depreciacion Activos, Suministros, Conciliaciones Bancarias, Retenciones y pagos de Impuestos.)</t>
  </si>
  <si>
    <t>Las  Entradas de Diario se realizan en el momento que se realice el registro correspondientes en los diferentes modulos del Sistema de Contabilidad DacEasy, Sigef, Siab y Viceversas.</t>
  </si>
  <si>
    <t>3.  Registrar las Cuentas por Cobrar en el Sistema DacEasy. (Facturacion por Servicios, CxC Empleados, Acuerdo de Servicios.)</t>
  </si>
  <si>
    <t>Las facturaciones en el Sistema se realizan dentro de los primeros 5 dias del mes, y los registros de las cuentas por cobrar empleados, en el momento de la contabilizacion de la nómina al sistema.  De igual forma, los registos de c  x c otros clientes, se realizan al momento del devengado.</t>
  </si>
  <si>
    <t>4.  Realizar Conciliaciones Bancarias Mensuales.</t>
  </si>
  <si>
    <t>Las Conciliaciones Bancarias se realizan dentro de los primeros 10 dias del mes siguiente al cierre, para conformar los Estados Financieros y actualizacion de los libros contables.</t>
  </si>
  <si>
    <t>5.  Realizar Registros de Activos Fijos en el Sistema SIAB.</t>
  </si>
  <si>
    <t>Las compras de activos fijos, se digitan en el sistema SIAB y Dac-Easy, para el mayor control y cumplimiento de las NICSP 17, se genera la depreciacion mensual dentro de los primeros 6 dias del mes.</t>
  </si>
  <si>
    <t>6. Realizar Cuadro Previsiones Regalia y Prestaciones laborales</t>
  </si>
  <si>
    <t>Las provisiones para el pago de prestaciones economicas y regalia pascual y demas beneficios marginales se registran mensualmente en el sistema Dac-Easy, por entradas recurrentes.</t>
  </si>
  <si>
    <t>7. Registrar las Cuentas por Pagar Proveedores en el Sistema DacEasy. Empleados, Acuerdo de Servicios.)</t>
  </si>
  <si>
    <t>Las cuentas por pagar se registran según las normas y manual de politicas contables de la DIGECOG y las NICSP 1 Y 29</t>
  </si>
  <si>
    <t>8. Cuadre de ingresos por oficinas con el punto de ventas y el VUCE.</t>
  </si>
  <si>
    <t>Los ingresos se registran por el metodo de lo devengado para las C x C., y  el percibido cuando se realiza la venta de servicios y se realiza la revision diaria y cuadre mensual.</t>
  </si>
  <si>
    <t>Presentar a la DGII y TSS los diferentes impuestos e informes de los NCF otorgados.</t>
  </si>
  <si>
    <t>1. Realizar Declaraciones Juradas de Impuestos Mensualmente del IR-3, IR-4, IR-606,607,608, IT-1, IR-17</t>
  </si>
  <si>
    <t>Los impuestos retenidos a empleados y proveedores, se registran y se presentan los diez primeros dias laborables del siguiente mes el IR3, IR4, IR17.  Declaracion de ITEBIS y formato de envios de datos: 606, 607 y 608 los primeros 15 dias laborables del mes siguiente y el IT1, los primeros 20 dias laborables del siguiente mes. Tambien el envio de datos de novedades de nominas de empleados, los primeros 3 dias laborables del mes siguientes. De igual manera el IR13 anualmente del 15 - 20 del mes de marzo del año siguiente.</t>
  </si>
  <si>
    <t>Formularios y notificaciones de pagos, reportes de envios de archivos de la DGII</t>
  </si>
  <si>
    <t>1. Falta de capacitacion del usuario.                          
2. Problemas en el sistema            
3. incumplimiento en la fecha de presentacion.</t>
  </si>
  <si>
    <t>1.Capacitacion del personal.                   
2. Optimizacion de los sistemas.                        
3. Entrega a tiempo de las informaciones.</t>
  </si>
  <si>
    <t>2. Aplicar Novedades a la TSS.</t>
  </si>
  <si>
    <t>3. Elaborar la declaración Jurada Anual IR-13, de la Ret. Empleados.</t>
  </si>
  <si>
    <t>Realizar la  programacion y coordinacion de los fondos asignados</t>
  </si>
  <si>
    <t>1. Realizar disponibilidad de cuenta Operativa</t>
  </si>
  <si>
    <t>La disponibilidad de la cuenta operativa se realiza diariamente para la toma de desiciones.</t>
  </si>
  <si>
    <t xml:space="preserve"> Reportes del Sigef. Comunicaciones TN, Formularios</t>
  </si>
  <si>
    <t xml:space="preserve">Incumplimiento en la programacion de fondos en las fechas establecidas, </t>
  </si>
  <si>
    <t>Programar y solicitar los fondos de forma eficiente.</t>
  </si>
  <si>
    <t>2. Completar los formularios para la programación y solicitud de los fondos en tránsito y pagos programados mensual y trimestralmente.</t>
  </si>
  <si>
    <t>Las solicitudes y programacion de los fondos asignados y la programacion de recursos FASE 1, se realiza al final de cada mes.</t>
  </si>
  <si>
    <t>3. Realizar comunicación para el envío de formularios físicos a la Tesorería Nacional.</t>
  </si>
  <si>
    <t>Realizar  el levantamiento, y descargo del inventario de activos fijos y vehículos de la institución a Bienes Nacionales y el inventario de suministros</t>
  </si>
  <si>
    <t>1. Realizar el levantamiento de activos fijos anualmente.</t>
  </si>
  <si>
    <t>Actualmente se realiza la supervision de los activos fijos en las diferentes oficinas de la entidad, según la metodologia para el levantamiento de Bienes del Estado Dominicano, diseñada por la Digecog.</t>
  </si>
  <si>
    <t xml:space="preserve">Reportes del Sistema Siab,  Informes de levantamientos de Activos, </t>
  </si>
  <si>
    <t>1. Falta de actualizacion de las informaciones.   2. Incumplimiento a las normas generales de activos no financieros y la NICSP 17- y 12 Propiedad, Planta y Equipos,  No coordinacion con Bienes nacionales   3. Bienes que no estén codificados correctamente.</t>
  </si>
  <si>
    <t>Mantener la actualizacion de los registros de Altas de activos, realizar el descargo en el tiempo oportuno,</t>
  </si>
  <si>
    <t>2. Actualizar los movimientos de activos fijos en el SIAB.</t>
  </si>
  <si>
    <t>Para el movimiento  o traslado de activos fijos, se  procede al llenado del formulario tipo, para los fines correspondientes según el procedimiento de localizacion y valuacion de los Activos no financieros del Estado.</t>
  </si>
  <si>
    <t>3. Realizar informe de descargos pra Bienes Nacionales.</t>
  </si>
  <si>
    <t>Las  Bajas de Bienes se realizan de acuerdo a las necesidades y cumulos de activos en desusos, y dependiento de la pronta atencion tengan a bien dispensar Bienes Nacionales de acuerdo a nuestra solicitud. De igual manera informamos en el portal de transparencias semestralmente los movimientos de los mismos.</t>
  </si>
  <si>
    <t>4. Realizar los inventarios de suministros al corte semestral y cierre, segun las normas de DIGECOG.</t>
  </si>
  <si>
    <t>El inventario de suministro se realiza semestralmente y se informa trimestralmente para el portal transparencia de la entidad.</t>
  </si>
  <si>
    <t>Reportes del Dac-Easy, informes de inventarios</t>
  </si>
  <si>
    <t>Falta de coordinacion y fechas para el levantamiento de las informaciones</t>
  </si>
  <si>
    <t>Establecer las fechas para la realizacion de los inventarios.</t>
  </si>
  <si>
    <t>Solicitar, controlar y  tramitar libramientos, asignaciones de fondos y otras operaciones,  de pagos.</t>
  </si>
  <si>
    <t>1. Solicitar por fondo y naturaleza de cuentas el certificado de apropiacion presupuestaria</t>
  </si>
  <si>
    <t>El proceso de pago en SIGEF se realiza de acuerdo a las disponibilidades que nos permita Digepres ejecutar, porque aunque tengamos las cuotas para ejecutarlo, tenemos muchas restricciones</t>
  </si>
  <si>
    <t>Reportes del SIGEF, Dac-Easy, Libramientos fisicos pagados, Cheques y otros medios de pago.</t>
  </si>
  <si>
    <t>Falta de recursos para realizacion del pago, Interferencias en los sistemas de contabilidad, falta de equipos tecnologicos optimos</t>
  </si>
  <si>
    <t>1. Solicitar los fondos de manera oportuna,.   2.. Contar con un sistema mas eficiente y actualizado.</t>
  </si>
  <si>
    <t>2. Solicitar por fondo y naturaleza de cuentas el certificado de cuota a comprometer</t>
  </si>
  <si>
    <t>Todo el proceso de pago se registra en la Div. de Contabilidad.</t>
  </si>
  <si>
    <t>3. Registrar facturas en módulo de factura fiscal</t>
  </si>
  <si>
    <t>4. Realizar cuadro por cuentas y susbcuentas de acuerdo a la naturaleza del gasto mensualmente</t>
  </si>
  <si>
    <t>5. Realizar carta solicitando el monto asignado en el mes por gastos corrientes y de capital</t>
  </si>
  <si>
    <t>Revisar, firmar y tramitar las nóminas de pago del personal y solicitar las asignaciones corespondientes.</t>
  </si>
  <si>
    <t>1. Solicitar la apropiación de nómina y aprobarla</t>
  </si>
  <si>
    <t>El proceso  de pago de las nominas, se tramita dentro de los primeros dias del mes.</t>
  </si>
  <si>
    <t>Nominas fisicas, Reportes del  Sigef y Dac-Easy</t>
  </si>
  <si>
    <t>Falta de recursos para el pago.  2. diferencias entre el archivo y el preventivo. Problemas en el sistema financiero.</t>
  </si>
  <si>
    <t>1. Solicitar los fondos de manera oportuna.    2. Contar con un sistema mas eficiente y actualizado.</t>
  </si>
  <si>
    <t xml:space="preserve">2. Validar el archivo TXT </t>
  </si>
  <si>
    <t>3.Cargar nómina y generar libramiento de pago</t>
  </si>
  <si>
    <t>Participar en la elaboracion  anual del  anteproyecto del presupuesto de ingresos y gastos corrientes de la entidad.</t>
  </si>
  <si>
    <t>1. Participar en los ajustes y Distribucion del Presupuesto según el Tope aprobado</t>
  </si>
  <si>
    <t>La Division de  Contabilidad participa en la elaboracion, ajuste, seguimiento y ejecución del presupuesto de la entidad.</t>
  </si>
  <si>
    <t>2. Controlar los gastos correspondientes a las difentes partidas presupuestarias.</t>
  </si>
  <si>
    <t>Presupuesto aprobado en el SIGEF.</t>
  </si>
  <si>
    <t>Incumplimiento en las fechas  calendario de envio a la DIGEPRES.</t>
  </si>
  <si>
    <t>Coordinar las fechas con los departamentos involucrados, para la elaboracion y entrega oportuna.</t>
  </si>
  <si>
    <t>Fecha: 26/03/2021</t>
  </si>
  <si>
    <t xml:space="preserve">DEPARTAMENTO/DIVISIÓN:        </t>
  </si>
  <si>
    <t xml:space="preserve">PRESUPUESTO     </t>
  </si>
  <si>
    <t>FECHA DE SEGUIMIENTO (DIA/MES/AÑO)        26/03/2021</t>
  </si>
  <si>
    <t>PORCENTAJE DE EJECUCIÓN FINAL DEL PRESUPUESTO ASIGNADO</t>
  </si>
  <si>
    <t>1. Suministrar y obtener informaciones de la DIGEPRES.</t>
  </si>
  <si>
    <t>Los lineamientos recibidos de  DIGEPRES, son acatados  en el tiempo establecido.</t>
  </si>
  <si>
    <t>Formularios del SIGEF, en el modulo de Programacion Fisica Financiera del producto.</t>
  </si>
  <si>
    <t>1. Falta de capacitacion del usuario.                                2.  incumplimiento en la fecha de programacion.</t>
  </si>
  <si>
    <t>1.Capacitacion del personal.                      
2. Optimizacion de los sistemas.                       
3. Entrega a tiempo de las informaciones.</t>
  </si>
  <si>
    <t>2. Registrar la Programacion trimestral de las  Metas Fisicas Financieras del presupuesto en el SIGEF.</t>
  </si>
  <si>
    <t>La programacion se registró en los primeros 15 dias del primer mes del trimestre.</t>
  </si>
  <si>
    <t>3. Dar seguimiento a la ejecucion presupuestaria, conjuntamente con la programacion de las metas, para su cumplimiento eficiente y eficaz.</t>
  </si>
  <si>
    <t>El seguimiento a la ejecucion de las metas, se efectuó en el plazo establecido por la DIGEPRES.</t>
  </si>
  <si>
    <t>4. Preparar informe de la evaluacion de la ejecucion trimestralmente, para la DIGEPRES, en coordinacion con el analista asignado de calidad del gasto presupuestario en DIGEPRES.</t>
  </si>
  <si>
    <t>Concluido el trimestre para la realizacion del informe de evaluacion de la ejecucion.</t>
  </si>
  <si>
    <t>5. Dar seguimeniento al cumplimiento de los indicadores de medicion IGP: 1 y IGP: 2</t>
  </si>
  <si>
    <t>A la fecha, no hemos recibido el reporte de Indice de Gestión para el 1er trimestre.</t>
  </si>
  <si>
    <t>6. Digitar la ejecucion fisica trimestral, en la fecha establecida por la DIGEPRES.</t>
  </si>
  <si>
    <t>La ejecucion Financiera se realizó en el plazo establecido por la DIGEPRES</t>
  </si>
  <si>
    <t>Reportes del SIGEF, Comunicaciones, certificaciones.</t>
  </si>
  <si>
    <t>1. Que las partidas ejecutadas, no estén contempladas en el presupuesto.           2. No exista justificacion para el desvio en la ejecucion.</t>
  </si>
  <si>
    <t>Asignar personal para el monitoreo d elas metas programadas.</t>
  </si>
  <si>
    <t>1. Realizar la Regularizacion de los pagos por Fase 1 en Sigef, según  avisos de debitos conciliados.</t>
  </si>
  <si>
    <t>Al momento, tenemos pendiente la  regularizacion de pagos, por cuotas en el fondo que corresponde.</t>
  </si>
  <si>
    <t>2. Registro de Ingresos pendientes en Sigef, por Asignacion mensual del gobierno central.</t>
  </si>
  <si>
    <t>Los Registros de Ingresos por transferencias de asignaciones para gastos corrientes, estan actualizados en el SIGEF.</t>
  </si>
  <si>
    <t>3. Solicitar el aumento  y disminucion de las cuotas trimestrales a Digepres, según la programacion anual del presupuesto.</t>
  </si>
  <si>
    <t>Los aumentos y disminuciones de partidas presupuestarias se han realizado y validados por la DIGEPRES.</t>
  </si>
  <si>
    <t>4. Realizar las modificaciones presupuestarias correspondientes.</t>
  </si>
  <si>
    <t>Las modificaciones presupuestarias se realizaron  a requerimientos de la Div. de Contabilidad  y Compras.</t>
  </si>
  <si>
    <t>5. Realizar la carga de archivos de las diferentes nominas de pagos.</t>
  </si>
  <si>
    <t>Los archivos de las nominas de pagos al personal, fueron cargados debidamente en el tiempo requerido.</t>
  </si>
  <si>
    <t>6. Realizar los ajustes necesarios al presupuesto de acuerdo a las variaciones producidas.</t>
  </si>
  <si>
    <t>El presupuesto fue modificado por adicion de los recursos de años anteriores que solicitamos al Ministerio de Hacienda.</t>
  </si>
  <si>
    <t>ENCADENAMIENTOS PRODUCTIVOS</t>
  </si>
  <si>
    <t>Celebrar ronda de negocios B2B con la participación de empresas de zonas francas y la industria local. Subsector(es) a ser definidos.</t>
  </si>
  <si>
    <t>1. Coordinar reuniones entre las instituciones responsables</t>
  </si>
  <si>
    <t>Reunión de coordinación para las próximas Rondas de Negocios B2B.</t>
  </si>
  <si>
    <t xml:space="preserve">1. Existe desconocimiento de lo que son las Jornadas de  Rondas de Negocios. 
2. Las empresas tanto de zonas francas, como de la industria local, pueden no motivarse a participar en las rondas de negocios, por desconocer los beneficios que pueden traer para sus empresas la participación en las mismas. 
3. Empresas de la industria local no cuenten con las certificaciones o la calidad que las empresas de zonas francas exigen, para sus suplidores. </t>
  </si>
  <si>
    <t>Reuniones, convocatorias, envío de invitaciones, realización de llamadas telefónicas, concertaciones de citas, desplazamiento  a otras localidades, cotizaciones para evento, etc.</t>
  </si>
  <si>
    <t>2. Realizar invitación a las empresas  de zonas francas</t>
  </si>
  <si>
    <t>3. Confirmar la participacion de las empresas de zonas francas invitadas</t>
  </si>
  <si>
    <t>4. Coordinar reuniones entre las empresas que asistirá al B2B</t>
  </si>
  <si>
    <t>5. Realizar jornada de reuniones entres las empresas que asistirán al B2B</t>
  </si>
  <si>
    <t>6. Dar seguimiento a los B2B realizados</t>
  </si>
  <si>
    <t>Herramienta de Categorización de Empresas Mipymes para el Subsector de Dispositivos Médicos de Zonas Francas</t>
  </si>
  <si>
    <t>Asistencia Técnica</t>
  </si>
  <si>
    <t>Remisión de información sobre la herramienta para la inscripción de empresas.</t>
  </si>
  <si>
    <t>1. Desconocimiento de la Herramienta entre las mipymes del mercado nacional. 
2. Las empresas locales no cuenten con las certificaciones de calidad necesarias para suplir.</t>
  </si>
  <si>
    <t>1. Utilizar la base de datos de dicha Herramienta de Categorización, para suministrar información a las empresas del subsector de Dispositivos Médicos que lo requieran. 
2. Recibir información de las empresas de zonas francas y empresas locales.</t>
  </si>
  <si>
    <t>TECNOLOGIA DE LA INFORMACION Y LA COMUNICACION</t>
  </si>
  <si>
    <t>Gestionar el desarrollo e implementación del Sistema Financiero y Administrativo</t>
  </si>
  <si>
    <t xml:space="preserve">1. Determinar la necesidad de las áreas involucradas </t>
  </si>
  <si>
    <t>Proceso de elaboración del TDR y gestión inIcial de compras y contrataciones fue realizado pero fue cancelado por impugnación de uno de los proveedores.</t>
  </si>
  <si>
    <t>No entendimiento de las partes</t>
  </si>
  <si>
    <t>2. Socializar y acordar con el proveedor los terminos de referencia</t>
  </si>
  <si>
    <t>3. Implementación y/o desarrollo de la solución</t>
  </si>
  <si>
    <t>Proveer soporte técnico a todos los usuarios de la institución</t>
  </si>
  <si>
    <t>1. Registrar acorde  a lo establecido los casos requeridos por los usuarios.</t>
  </si>
  <si>
    <t>Estas actividades son recurrentes en la gestión de servicios de TIC y sirven de soporte al logro de los objetivos estratégicos de la institución.</t>
  </si>
  <si>
    <t>Reporte mensual de la gestión de servicios de TI</t>
  </si>
  <si>
    <t>1.1 Registro y catálogación inadecuado.
1.2 Usuarios no utilicen los medios establecidos para el registro.
2.1-Incumplimiento de los tiempos establecidos en solución a casos.
2.2-Cantidad excesiva de casos.
3.1 Registro inadecuado de la solución.
3.2 Cierre con solución incorrecta.</t>
  </si>
  <si>
    <t>Capacitación del personal.</t>
  </si>
  <si>
    <t>2. Dar solución a los casos en los tiempos establecidos.</t>
  </si>
  <si>
    <t>3. Documentar solución.</t>
  </si>
  <si>
    <t>4. Cerrar caso.</t>
  </si>
  <si>
    <t>Renovar los servicios de firewall, antivirus, antispyware y filtrado Web para los equipos de la institución</t>
  </si>
  <si>
    <t>1. Determinar la caducidad del servicio e incluir renovación en presupuesto departamental.</t>
  </si>
  <si>
    <t>Esta actividad involucra tanto a TI como a la unidad de Compras y Contrataciones. Se ejecutó en su totalidad y se adquirió el servicio acorde a lo planificado.</t>
  </si>
  <si>
    <t>Certificación de renovación</t>
  </si>
  <si>
    <t>1-No agendar fecha de caducidad.
2-No incluirlo en presupuesto anual.
3-Solicitud sea rechazada por departamento administrativo.
4-Servicio adquirido no incluya el tiempo solicitado
5-Funcionalidad del servicio difiere de lo contratado.</t>
  </si>
  <si>
    <t>Incluir fecha caducidad en calendario.
Registar en POA y PACC.
Realizar solicitud a depto. Administrativo y Financiero previo a fecha de vencimiento.
Recibir y registrar la recepción.
Revisar funcionamiento del producto o servicio.</t>
  </si>
  <si>
    <t>2.Realizar solicitud departamento administrativo.</t>
  </si>
  <si>
    <t>3. Recepción del servicio por el tiempo acordado.</t>
  </si>
  <si>
    <t>4. Validar la funcionalidad del servicio según lo acordado.</t>
  </si>
  <si>
    <t>Fortalecer el Sistema LIVE PRO BUSINESS (LPB) en sus diversos módulos.</t>
  </si>
  <si>
    <t>1. Recibir requerimiento del usuario y evaluar su factibilidad.</t>
  </si>
  <si>
    <t>Reporte del servicio LPB en mesa de servicio.</t>
  </si>
  <si>
    <t xml:space="preserve">1.1- Identificación inadecuada de necesidades.
2.1- Gestion de tiempo mal estimado
3.1- No cumplimiento de las necesidades identificadas.
3.2- No identificar posibles errores del sistema.
4.1- Incumplimiento de los tiempos y terminos acordados.
</t>
  </si>
  <si>
    <t>Diseñar matríz.
Revisar matríz una vez completada por requiriente de solución.
Seguimiento constante a plan de trabajo, ajustarlo ante cualquier necesidad.
Realizar pruebas acogidos a lista de comprobación.
Firma y cierre de documento de entrega.</t>
  </si>
  <si>
    <t>2. Ejecutar lo acordado con el usuario</t>
  </si>
  <si>
    <t>3. Prueba de la solución implementada</t>
  </si>
  <si>
    <t>4. Entrega de la mejora solicitada</t>
  </si>
  <si>
    <t>Zonas Francas y Parques</t>
  </si>
  <si>
    <t>Brindar asistencia y seguimiento a proyectos de operadoras de parques y empresas de zonas francas nuevas</t>
  </si>
  <si>
    <t xml:space="preserve">1. Realizar inventarios de expedientes  de reciente aprobacion que aún no le han sido emitidas las  Resoluciones  y/o Decretos   </t>
  </si>
  <si>
    <t xml:space="preserve">2. Determinar las condicionantes pendientes por parte de los promotores de los proyectos </t>
  </si>
  <si>
    <t>3. Establecer contacto con los promotores de los proyectos</t>
  </si>
  <si>
    <t>Brindar asistencia para facilitación del inicio de operaciones de nuevos proyectos</t>
  </si>
  <si>
    <t xml:space="preserve">1. Identificar aquellos proyectos aprobados que no han iniciado sus operaciones y que poseen  sus Resoluciones y/o Decretos     </t>
  </si>
  <si>
    <t>2. Establecer contacto con representates de dichos proyecto</t>
  </si>
  <si>
    <t>3.Visitas de control y seguimiento a proyectos nuevos y existentes</t>
  </si>
  <si>
    <t xml:space="preserve">4.Suministrar asistencia con posibles soluciones y procedimientos a seguir </t>
  </si>
  <si>
    <t>Evaluar, analizar y preparar los casos de Reunión del Consejo Directivo</t>
  </si>
  <si>
    <t>1. Revisar y analizar las solicitudes correspondientes a casos de reunión del consejo</t>
  </si>
  <si>
    <t>2.Visitas de control y seguimiento a proyectos nuevos y existentes</t>
  </si>
  <si>
    <t>5. Elaborar Resoluciones y Certificaciones de los casos</t>
  </si>
  <si>
    <t>Evaluar y analizar las diferentes solicitudes administrativas requeridas por las empresas y operadoras de zonas francas</t>
  </si>
  <si>
    <t>1. Revisar y analizar las solicitudes administrativas correspondientes a exoneración de materias primas, maquinarias, equipos y materiales, ventas al mercado local, cartas de no objeción, etc.</t>
  </si>
  <si>
    <t>2. Elaborar las autorizaciones administrativas según corresponda a cada caso</t>
  </si>
  <si>
    <t>Determinar y mantener actualizado el sistema de empresas para la aplicación de los incentivos otorgados por la Ley No. 8-90</t>
  </si>
  <si>
    <t xml:space="preserve">1. Realizar inventarios de resoluciones pendientes de entrega </t>
  </si>
  <si>
    <t xml:space="preserve">2.Determinar vigencia de las  resoluciones </t>
  </si>
  <si>
    <t xml:space="preserve">3. Realizar inventarios de empresas que figuran en el sistema  como no operando y en proceso de instalación   </t>
  </si>
  <si>
    <t>4. Solicitar mediante comunicación a las operadoras de parques de Zonas Francas información de   las empresas en estatus no operando y en proceso de instalación</t>
  </si>
  <si>
    <t>6. Recomendar la cancelación de aquellos permisos que las operadoras confirmen que no tienen relación contractual con las mismas</t>
  </si>
  <si>
    <t>7. Presentar al Consejo Directivo listado de empresas depuradas para su cancelación</t>
  </si>
  <si>
    <t>Zonas Francas Especiales</t>
  </si>
  <si>
    <t>ANALISIS ECONOMICO Y COMPETITIVIDAD</t>
  </si>
  <si>
    <t xml:space="preserve">Contribuir con la implementación de iniciativas para el fortalecimiento de la Logística y la facilitación del comercio en la República Dominicana 
Apoyar al CLRD en los ejes de trabajo: e-commerce y desarrollo de nuevos negocios
</t>
  </si>
  <si>
    <t>En el trimestre enero-marzo se celebró una (1) reunión de  de AMCHAM;  tres (3) reuniones del Clúster  y una del Clúster  Logístico; una (1) reunión del Primer Comité Consultivo ODCI-INTEC , minutas disponibles en formato word.</t>
  </si>
  <si>
    <t xml:space="preserve">Identificar nuevos prospectos de inversión con el apoyo de información inteligencia de mercados (Investment Map, Big Data, etc.) </t>
  </si>
  <si>
    <t>En el trimestre enero-marzo se realizaron 15 perfiles de oprotunidades comerciales para las zonas francas dominicanos con los países: España, Alemania, Jamaica, Japón, Qatar, Bosnia, Croacia, Eslovaquia, Canadá, Montenegro, Rep. Checa, Chile, Reino Unido, República de Corea y Serbia</t>
  </si>
  <si>
    <t>Analizar los principales obstáculos que limitan el crecimiento y desarrollo de las Empresas de Zona Francas, incluyendo aquellos factores que amenazan su permanencia en la República Dominicana</t>
  </si>
  <si>
    <t>A la espera de la publicación del informe estadístico del 2020</t>
  </si>
  <si>
    <t>Incidir y participar activamente en la implementación y consolidación de la política comercial de la República Dominicana, específicamente en aquellos temas de especial relevancia para el sector de zonas francas</t>
  </si>
  <si>
    <t>Participación en las reuniones de la Comisión Nacional de Negociaciones Comerciales.
La división participó en diversas reuniones con el cuerpo diplomático dominicano, acreditado en los siguientes países:  España, Jamaica, Venezuela, Japón, Reino Unido y Washington. De igual manera, con el cuerpo diplomático en Rep. Dominicana de Alemania y España.</t>
  </si>
  <si>
    <t>Realizar el seguimiento, registro y monitoreo de los indicadores económicos, competitivos, y laborales de la República Dominicana, y sus principales países competidores</t>
  </si>
  <si>
    <t>Actualización de informaciónes de regímenes de zonas francas en la región.
Actualización de la matriz con indicadores de los principales competidores en la región.</t>
  </si>
  <si>
    <t>Desarrollar el programa de capacitación para los colaboradores del área en temas de competitividad y comercio exterior</t>
  </si>
  <si>
    <t>Designación diplomado Relaciones Dominico - Europeas
Designación Especialidad Diplomacia Comercial
Designación Webinar Intercambio de mejores prácticas internacionales para la recolección de data en comercio de servicios</t>
  </si>
  <si>
    <t>Promover la participación de las empresas de zonas francas en el Premio Nacional de Producción Más Limpia</t>
  </si>
  <si>
    <t>Se planteó iniciativas en las reuniones. del equipo técnico  del proyecto de biolectricidad, así como, la posición del Consejo ante diversos temas tratados.</t>
  </si>
  <si>
    <t>Elaborar resúmenes trimestrales incluyendo las proyecciones sobre el comportamiento de las exportaciones y otras variables económicas de zona franca, así como la opinión de los principales líderes sectoriales</t>
  </si>
  <si>
    <t>Cuadro comparativo de las exportaciones de los subsectores de zonas francas hacia los Estados Unidos en periodo octubre - diciembre 2019 vs. 2020.</t>
  </si>
  <si>
    <t>Programa de intercambio de conocimientos sector de manufactura componentes electrónicos, en colaboración con la República de Corea</t>
  </si>
  <si>
    <t>Participación en seminarios entre las instituciones pertinentes, además, seguimiento y gestión del levantamiento de información pautado entre los asesores y las empresas de zonas francas</t>
  </si>
  <si>
    <t>Uno de los productos de la División no pudo completarse, debido a la no disponibilidad del informe estadístico 2020</t>
  </si>
  <si>
    <t>1. Recibir las solicitudes</t>
  </si>
  <si>
    <t>2. Analizar los casos depositados</t>
  </si>
  <si>
    <t>4.Presentar los casos al Consejo Directivo</t>
  </si>
  <si>
    <t>5. Elaborar las resoluciones que aprueban el permiso de operación</t>
  </si>
  <si>
    <t>1. Verificar las fechas de vencimiento de los permisos</t>
  </si>
  <si>
    <t>2. Informar a la empresa cuando esté próximo a la fecha de vencimiento de su permiso</t>
  </si>
  <si>
    <t>3. Llevar al Consejo Directivo las renovaciones de los permisos de operación</t>
  </si>
  <si>
    <t>2. Elaborar la resolución administrativa</t>
  </si>
  <si>
    <t xml:space="preserve">4. Entregar a la empresa </t>
  </si>
  <si>
    <t>Brindar asistencia técnica a nuevas empresas de zonas francas de servicios y/o permisos de operación para zonas francas especiales</t>
  </si>
  <si>
    <t>Llevar un control de las vigencias de los permisos de instalación de cada empresa</t>
  </si>
  <si>
    <t>Realizar las autorizaciones administrativas que solicita cada empresa, de exoneración de impuestos en la importación de materia prima, maquinaria y equipos</t>
  </si>
  <si>
    <t>3. Delegación de firmas al Enc. ZFP</t>
  </si>
  <si>
    <t>3. Generar informes para ser presentados en la Reunión del Consejo Directivo</t>
  </si>
  <si>
    <t xml:space="preserve">4. Elaborar presentación de los casos a ser conocidos en las sesiones del Consejo Directivo </t>
  </si>
  <si>
    <t>5. Recomendar la cancelación de las empresas que anunciaron retiro y de las empresas que las operadoras confirmen no tener relación contractual con las mismas</t>
  </si>
  <si>
    <t>Jurídico</t>
  </si>
  <si>
    <t>1. Realizar un levantamiento de las legislaciones</t>
  </si>
  <si>
    <t>2. Identificar cuáles impactan al sector zonas francas</t>
  </si>
  <si>
    <t>3. Realizar propuestas a la Dirección Ejecutiva sobre posibles acciones de ayuda a las empresas del sector</t>
  </si>
  <si>
    <t>4. Apoyar a las empresas que asi lo ameriten</t>
  </si>
  <si>
    <t>1. Realizar estudio de los casos sometidos al departamento</t>
  </si>
  <si>
    <t>2. Realizar las recomendaciones que apliquen</t>
  </si>
  <si>
    <t xml:space="preserve">1. Control de quorum </t>
  </si>
  <si>
    <t>2. Elaborar el acta correspondiente</t>
  </si>
  <si>
    <t>3. Elaborar las resoluciones tomadas por el CD</t>
  </si>
  <si>
    <t>Analizar los cambios en las legislaciones del sector.</t>
  </si>
  <si>
    <t xml:space="preserve">Evaluar e identificar documentación incompleta. </t>
  </si>
  <si>
    <t>Dar soporte jurÍdico a la Dirección Ejecutiva en las reuniones del Consejo Directivo.</t>
  </si>
  <si>
    <t>Inasistencia de miembros  del Consejo Directivo</t>
  </si>
  <si>
    <t xml:space="preserve">Posibles inobservancias de normativas jurídicas. </t>
  </si>
  <si>
    <t>Seguimiento continuo a la asistencia de los convocados</t>
  </si>
  <si>
    <t>Estudio y recomendaciones de los temas a tratar en las reuniones.</t>
  </si>
  <si>
    <t>Retraso en las respuestas a los requerimientos de servicios por parte de los usuarios.</t>
  </si>
  <si>
    <t>Analizar los  casos por orden de llegada</t>
  </si>
  <si>
    <t>Realizar llamadas y remitir correo electrónico de recordatorio</t>
  </si>
  <si>
    <t xml:space="preserve">Comunicación permanente con los organos que intervienen en las aprobaciones y modificaciones de textos legales.  </t>
  </si>
  <si>
    <t>No estar actualizados en el ámbito jurídico.</t>
  </si>
  <si>
    <t>Monitorear las actividades del Congreso y las demás instituciones que inciden en el sector ZF.</t>
  </si>
  <si>
    <t xml:space="preserve"> $-   </t>
  </si>
  <si>
    <t>Las mismas se realizan atendiendo las necesidades de las mismas empresas.</t>
  </si>
  <si>
    <t>Elaboración de Informe correspondiente.</t>
  </si>
  <si>
    <t xml:space="preserve">Preparar el informe correspondiente cuando hubieran recomendaciones.  </t>
  </si>
  <si>
    <t>Elaboración del acta correspondiente.</t>
  </si>
  <si>
    <t xml:space="preserve">Elaboración de las resoluciones. </t>
  </si>
  <si>
    <t>Referirlos y acompañarlos a las instituciones que inciden con el sector ZF.</t>
  </si>
  <si>
    <t xml:space="preserve">Estudiar cada documentación depositada. </t>
  </si>
  <si>
    <t>Verificación de la asistencia y pase de lista de los consejeros e invitados especiales.</t>
  </si>
  <si>
    <t xml:space="preserve">Visitas y/o desayunos en periódicos nacionales (Impresión de informaciones del CNZFE y entrega de materiales) </t>
  </si>
  <si>
    <t xml:space="preserve">Entrega de material estadísticas medios </t>
  </si>
  <si>
    <t xml:space="preserve">Grabación y difusión de historias humanas a través de las redes sociales y plataformas digitales. </t>
  </si>
  <si>
    <t xml:space="preserve">Grabación a actores del sector </t>
  </si>
  <si>
    <t>Publicidad en redes sociales</t>
  </si>
  <si>
    <t xml:space="preserve">Equipos para grabación de vídeos y fotos: micrófono, tripode, aro de luz, entre otros. </t>
  </si>
  <si>
    <t xml:space="preserve">Capacitación del equipo de Comunicaciones </t>
  </si>
  <si>
    <t xml:space="preserve">Generación de contenido para canales digitales </t>
  </si>
  <si>
    <t>Posicionamiento de la gestión ejecutiva</t>
  </si>
  <si>
    <t>RESULTADO</t>
  </si>
  <si>
    <t>PRODUCTO</t>
  </si>
  <si>
    <t>Comunicaciones</t>
  </si>
  <si>
    <t xml:space="preserve">Resumen trimestral de las acciones de la entidad y la Dirección Ejecutiva: eventos, noticias, imagenes, estadísticas. Impresión para entidades claves y difusión digital. </t>
  </si>
  <si>
    <t>Fotografías al Equipo Directivo actualizadas</t>
  </si>
  <si>
    <t>Creación de campaña #MujerEnZonasFrancas</t>
  </si>
  <si>
    <t>Elaboración del Plan de Gestión en Medios Sociales</t>
  </si>
  <si>
    <t>R3.2. Aumentada las inversiones en zonas francas</t>
  </si>
  <si>
    <t>Gestión en los Medios tradicionales de comunicación</t>
  </si>
  <si>
    <t>Sostuvimos varios encuentros con miembros de la prensa escrita</t>
  </si>
  <si>
    <t>Difusión en redes sociales de informaciones institucionales y del sector</t>
  </si>
  <si>
    <t>Toma de fotografías institucionales en dos partidas</t>
  </si>
  <si>
    <t>Elaboración de resumen trimestral de las acciones ejecutadas</t>
  </si>
  <si>
    <t>Elaboración de nuevo formato para la síntesis de noticias remitida diariamiente por correo electrónico</t>
  </si>
  <si>
    <t>Difusión en redes sociales de la campaña</t>
  </si>
  <si>
    <t>Plan de Gestión en medios sociales, elaborado, revisado y aprobado</t>
  </si>
  <si>
    <t>Rediseño estructura de síntesis de noticias diarias</t>
  </si>
  <si>
    <t>R1.2. Delimitado los niveles de jerarquías institucionales y la distribución de las funciones</t>
  </si>
  <si>
    <t>R1.3. Fortalecidas las competencias del talento humano del CNZFE</t>
  </si>
  <si>
    <t>R1.1. Fortalecido el seguimiento de los planes, programas y proyectos institucionales</t>
  </si>
  <si>
    <t>R3.3. Aumentada la resilencia en los parques de zonas francas</t>
  </si>
  <si>
    <t>R1.4. Mitigados los riesgos identificados en los procesos por cada área</t>
  </si>
  <si>
    <t>Seguimiento al Cumplimiento de las NOBACI</t>
  </si>
  <si>
    <t>Realizar un autodiagnostico de las NOBACI, actualizar las politicas existentes, cargar al sistemas las evidencias de cada requerimiento, dar seguimiento al plaN y su implementación</t>
  </si>
  <si>
    <t>R3.1. Mejorada la eficiencia en la expedición de permisos de operación de parques y zonas francas</t>
  </si>
  <si>
    <t>Fortalecer las NOBACI</t>
  </si>
  <si>
    <t>Dar seguimiento al flujo de ingresos</t>
  </si>
  <si>
    <t>Controlar los gastos de reposición</t>
  </si>
  <si>
    <t>Fortalecer y controlar el proceso de suministro</t>
  </si>
  <si>
    <t>Fortalecer y Controlar los procesos de compras</t>
  </si>
  <si>
    <t>Controlar y optimizar los servicios de soporte a la infraestructura</t>
  </si>
  <si>
    <t xml:space="preserve">Realizar el mantenimiento de los espacios y mobiliarios </t>
  </si>
  <si>
    <t xml:space="preserve">Realizar el mantenimiento de infraestructura de apoyo </t>
  </si>
  <si>
    <t xml:space="preserve">Eficientizar la distribución de correspondencias y transporte en las labores técnicas </t>
  </si>
  <si>
    <t>Optimizar la flotilla de vehiculo</t>
  </si>
  <si>
    <t>Programación de la Ejecución.</t>
  </si>
  <si>
    <t>Formulación presupuestaria</t>
  </si>
  <si>
    <t>R2.4.Aumentada la creación de nuevos clústers de exportación de bienes y servicios</t>
  </si>
  <si>
    <t>2.4. Creación de clústeres de exportación de bienes y servicios</t>
  </si>
  <si>
    <t>R2.4.Aumentada la creación de nuevos clústers de exportación de bienes y servicios
R3.4.Aumentado los encadenamientos productivos entre las zonas francas y los productores locales</t>
  </si>
  <si>
    <t>R2.3.Aumentada la atracción de inversionistas en zonas francas</t>
  </si>
  <si>
    <t>Durante el primer trimestre del 2021, el Departamento de Promoción coordinó y participó en 12 actividades donde se proyectaron los beneficios y ventajas de instalarse hajo el régimen de incentivos otorgado por la Ley No.8-90.  Se recibieron embajadores y representantes comerciales de 8 países.  Se realizaron 4 presentaciones a representantes dominicanos acreditados en el exterior, a través de los cursos de capacitación impartidos por el MIREX.</t>
  </si>
  <si>
    <r>
      <t xml:space="preserve">El departamento ha tramitado el 100% de las solicitudes recibidas que han cumplido con los requisitos minimos para su tramitación para un total de </t>
    </r>
    <r>
      <rPr>
        <b/>
        <sz val="10"/>
        <color theme="1"/>
        <rFont val="Artifex CF Light"/>
        <family val="3"/>
      </rPr>
      <t>3,181.</t>
    </r>
  </si>
  <si>
    <r>
      <t xml:space="preserve">El departamento ha realizado el registro y digitalización, asi como la entrega del 100% de los servicios y comunicaciones a los usuarios correspondientes, para un total de </t>
    </r>
    <r>
      <rPr>
        <b/>
        <sz val="10"/>
        <color theme="1"/>
        <rFont val="Artifex CF Light"/>
        <family val="3"/>
      </rPr>
      <t xml:space="preserve">3,300. </t>
    </r>
  </si>
  <si>
    <t>R2.1.Aumentada las exportaciones de las zonas francas 
R3.1. Mejorada la eficiencia en la expedición de permisos de operación de parques y zonas francas</t>
  </si>
  <si>
    <t>Reporte elaborado.
Estamos en proceso de publicación en la web.</t>
  </si>
  <si>
    <t>Informe indice de satisfacción de la calidad de los servicios ofrecidos.</t>
  </si>
  <si>
    <t>1.4. Profesionalización del talento humano</t>
  </si>
  <si>
    <t>1.1. Detección de desviaciones en los planes, programas y proyectos institucionales</t>
  </si>
  <si>
    <t>2.2. Estudio de inteligencia comercial para la inserción de los subsectores productivos de zonas francas</t>
  </si>
  <si>
    <t xml:space="preserve">R2.2.Aumentada las negociaciones con empresas anclas en los 10 principales subsectores productivos </t>
  </si>
  <si>
    <t xml:space="preserve">
Elaborar perfiles de intercambio comercial de la RD con otros países
</t>
  </si>
  <si>
    <t>Elaborar informes de actualización de empleos en las empresas del sector</t>
  </si>
  <si>
    <t>Implementar las actividades aprobadas.</t>
  </si>
  <si>
    <t>Recolección y presentación de datos de la industria a través de encuestas a empresas del sector.</t>
  </si>
  <si>
    <t>2. Procesar los datos</t>
  </si>
  <si>
    <t>3. Validar registros</t>
  </si>
  <si>
    <t>4. Elaborar informe general</t>
  </si>
  <si>
    <t>1. Culminar acopio formularios censo</t>
  </si>
  <si>
    <t>Comunicación de sensibilización previa de la Máxima Autoridad
Socializar protocolos establecidos con el grupo, previo inicio Censo.</t>
  </si>
  <si>
    <t>2. Elaborar el perfil del país solicitado</t>
  </si>
  <si>
    <t>3. Entregar al departamento que haya solicitado la información</t>
  </si>
  <si>
    <t>1. Contactar a las empresas a través de diferentes vias, solicitando número de empleos de las empresas en operación</t>
  </si>
  <si>
    <t>2. Realizar reportes de los empleos generados por las empresas</t>
  </si>
  <si>
    <t>3. Evaluar y comparar</t>
  </si>
  <si>
    <t>1. Solicitar información a diferentes organismos</t>
  </si>
  <si>
    <t>4. Enviar a la Dirección Ejecutiva, al Banco Central de la RD y la Oficina Nacional de Estadísticas</t>
  </si>
  <si>
    <t>Elaborar informes de avances y resultados.</t>
  </si>
  <si>
    <t>Identificar y seleccionar, previa autorización de la Dirección Ejecutiva, de actividades formativas a participar en el año.</t>
  </si>
  <si>
    <t>Difusión de informes finales a usuarios y grupos de interés, previa autorización de la Dirección Ejecutiva.</t>
  </si>
  <si>
    <t xml:space="preserve">Seminarios informativos con la participación local del CNZFE, MESCYT,  MICM, MEPYD, Prodominicana e INFOTEP.
</t>
  </si>
  <si>
    <t>Regulación Textiles, Calzados y Pieles</t>
  </si>
  <si>
    <t xml:space="preserve">Se elaboró un listado de las empresas que aún no completan todos los requerimientos de sus solicitudes y sus expedientes fueron  llevados al archivo </t>
  </si>
  <si>
    <t xml:space="preserve">En vista de que cada caso de reunión de Consejo tiene sus requerimientos, identificamos cuales hacen falta y les informamos mediante comunicación formal </t>
  </si>
  <si>
    <t xml:space="preserve">Al requerir información adicional de los proyectos a evaluar fue necesario establecer contactos con los promotores  </t>
  </si>
  <si>
    <t xml:space="preserve">Con la ayuda de live pro business y el Dpto. de Estadistica pudimos identificar esas empresas no operando con el fin de hacer recomendaciones pertinentes </t>
  </si>
  <si>
    <t>Llamamos y realizamos contacto directo con dichos representantes para que nos expliquen su estado actual</t>
  </si>
  <si>
    <t>Enviamos a nuestros tecnicos analistas y auxiliares a observar la realidad operacional de las empresas tantos nuevas como existentes asegurando así que esten cumpliendo con el proposito de la Ley 8-90</t>
  </si>
  <si>
    <t>De manera presencial y telefonica escuchamos las inquietudes de los distintos usuarios con el fin instruirlos en la realización de sus procedimientos y brindandoles soluciones que deriben de este Consejo</t>
  </si>
  <si>
    <t>Siendo plasmado el propósito de la solicitud procedimos a revisar los documentos de soporte en vías de encontrar las informaciones que demandan los informes a presentar</t>
  </si>
  <si>
    <t>Visitamos los proyectos de zonas francas que fueron conocidos durante la reunión del Consejo Directivo</t>
  </si>
  <si>
    <t xml:space="preserve">En la  plataforma Live Pro Business ingresamos los datos suministrados en los formularios y posteriormente generar los informes a ser presentados </t>
  </si>
  <si>
    <t>Los datos mas relevanetes de las solicitudes de Consejo Directivo así como las ratificaciones de diversos casos de aprobación administrativa son colocados en plantillas de power point para facilitar a los miembros del Consejo su facil lectura y puedan dar su punto de vista</t>
  </si>
  <si>
    <t>A través de Live Pro Business generamos las resoluciones de PI y casos diversos, anterior a esto se prepararon las certificaciones con los resultados de la reunión de consejo y se les informó a las empresas y promotores</t>
  </si>
  <si>
    <t>Las solicitudes administrativas fueron evaluadas de acuerdo a la actividad de la empresa y los propositos de la  Ley 8-90, estas fueron generadas a traves de Live Pro Business</t>
  </si>
  <si>
    <t>Las autorizaciones administrativas fueron elaboradas luego de haber confirmado que sus solicitudes procedian y estaban acordes con la Ley 8-90</t>
  </si>
  <si>
    <t xml:space="preserve">Se elaboró un listado de las empresas que aún no completan todos los requerimientos de sus solicitudes y sus expedientes fueron llevados al archivo </t>
  </si>
  <si>
    <t>Se realizó un lavantamiento de las empresas que al año actual deben renovar sus permisos de instalación. Se les envió una notificación exhortandoles que renueven</t>
  </si>
  <si>
    <t>Con la ayuda de live pro business y el Dpto. de Estadistica pudimos identificar esas empresas no operando con el fin de hacer recomendaciones pertinentes inclusive la cancelación de sus permisos de operación si fuera necesario</t>
  </si>
  <si>
    <t>Se contactaron las operadoras de los diferentes parques para verificar el estado de las empresas en observacion</t>
  </si>
  <si>
    <t>Se realizó un lavantamiento de las empresas que hasta entonces comunicaron su retiro como zona franca y no tenian compromisos pendientes</t>
  </si>
  <si>
    <t>Se realizó un lavantamiento de las empresas que hasta entonces las operadoras comunicaron no tener ninguna relación contractual</t>
  </si>
  <si>
    <t>Se realizó el listado correspondiente a las empresas que reunían las condiciones para ser canceladas</t>
  </si>
  <si>
    <t>Se recibieron las diferentes solicitudes que hasta entonces habían agotado su proceso de registro y fueron distribuidas entre nuestros analistas y auxiliares para su posterior evaluación</t>
  </si>
  <si>
    <t>Fueron analizados todos los casos recibidos a fin de determinar si cumplen o no con los propositos de la la Ley 8-90</t>
  </si>
  <si>
    <t>Se realizaron visitas de seguimiento de empresas y visitas correspondientes a las solicitudes de casos de reunión</t>
  </si>
  <si>
    <t>Mediante informes y cuadros de información de empresas fueron presentados los casos de reunión al Consejo Directivo</t>
  </si>
  <si>
    <t>A través de la plataforma Live Pro Business fueron elaboradas las resoluciones que sustentan las aprobaciones de casos aprobados por el Consejo Directivo</t>
  </si>
  <si>
    <t xml:space="preserve">Fueron verificados los permisos de instalación que durante este año agotarán su vigencia de 15 años </t>
  </si>
  <si>
    <t>Fueron identificadas e informadas las empresas que hasta entonces presentaban cercanía al vencimiento de su resolución</t>
  </si>
  <si>
    <t xml:space="preserve">Fueron identificadas las solicitudes de renovación de permiso de operación, evaluadas y finalmente llevadas al Consejo Directivo  </t>
  </si>
  <si>
    <t>Se elaboraron las diferentes autorizaciones administrativas luego de verificar que cumplían con el propósito de la la Ley 8-90</t>
  </si>
  <si>
    <t>Fueron entregadas al encargado de ZFP las autorizaciones administrativas para su respectiva firma</t>
  </si>
  <si>
    <t>Fueron anotadas y entregadas a servicios al usuario las diferentes autorizaciones para su posterior envío</t>
  </si>
  <si>
    <t xml:space="preserve">
R2.1.Aumentada las exportaciones de las zonas francas 
R3.1. Mejorada la eficiencia en la expedición de permisos de operación de parques y zonas francas</t>
  </si>
  <si>
    <t>3.1. Automatización de los servicios de permisos de operación a parques y zonas francas</t>
  </si>
  <si>
    <t>R2.2.Aumentada las negociaciones con empresas anclas en los 10 principales subsectores productivos 
R3.2. Aumentada las inversiones en zonas francas</t>
  </si>
  <si>
    <t>R2.1.Aumentada las exportaciones de las zonas francas 
R3.1. Mejorada la eficiencia en la expedición de permisos de operación de parques y zonas francas
R3.3. Aumentada la resilencia en los parques de zonas francas</t>
  </si>
  <si>
    <t>Apoyar al CLRD en los ejes de trabajo: e-commerce y desarrollo de nuevos negocios</t>
  </si>
  <si>
    <t>Recolectar, generar y difundir estadisticas de impacto de actividades logisticas de zona franca en la economía de la Rep. Dom.</t>
  </si>
  <si>
    <t>Participar en reuniones mensuales del Comité de Facilitación del Comercio de AMCHAMDR</t>
  </si>
  <si>
    <t xml:space="preserve">Participar en reuniones mensuales generales del Clúster de Logística de la República Dominicana (CLRD) </t>
  </si>
  <si>
    <t>Realizar y depurar listas de productos para país competidor (según países y/o regiones de origen) e informaciones de Inversión</t>
  </si>
  <si>
    <t>Compartir lista de contactos con entidades homólogas, que contribuyan al establecimiento de relaciones comerciales con dichas empresas</t>
  </si>
  <si>
    <t>Realizar y depurar listas de empresas atractivas para el país (según países y/o regiones de origen) utilizando el Investment Map</t>
  </si>
  <si>
    <t>Capturar información estratégica sobre empresas con alto potencial para invertir en Zona Francas en RD</t>
  </si>
  <si>
    <t>Difundir el informe final para su utilización en actividades indicadas por la Dirección Ejecutiva</t>
  </si>
  <si>
    <t>Elaborar los informes/resumen ejecutivo de resultados</t>
  </si>
  <si>
    <t xml:space="preserve">Tabular datos levantados a través de encuesta anual CNZFE y estratificación según principales categorías
</t>
  </si>
  <si>
    <t>Participar en grupos técnicos para los procesos de negociaciones comerciales, con países de interés</t>
  </si>
  <si>
    <t xml:space="preserve">Contribuir en los procesos de defensa de los sub- sectores productivos de zonas francas, particularmente ante las autoridades de los EE.UU., con respecto a los procesos de negociación de nuevos acuerdos y al mejoramiento de los existentes. </t>
  </si>
  <si>
    <t>Difusión de Matriz actualizada y/o indicadores específicos, según demanda de grupos de interés, previa autorización de la Dirección Ejecutiva.</t>
  </si>
  <si>
    <t>Procesamiento y análisis de datos obtenidos en fuentes indicadas.</t>
  </si>
  <si>
    <t>Revisión mensual y trimestral de fuentes secundarias de información, basadas en datos directos y datos espejos (BCRD, USITC Dataweb, TradeMap y EuroSTAT).</t>
  </si>
  <si>
    <t>Realizar talleres sobre diagnóstico y postulación al Premio Nacional de Producción Más Limpia, en coordinación con RED.</t>
  </si>
  <si>
    <t>Participar en reuniones periódicas de la Red Nacional de Producción Más Limpia, en condición de miembro observador.</t>
  </si>
  <si>
    <t>Revisión y actualización mensual de Matriz, según fuentes de información identificadas.</t>
  </si>
  <si>
    <t>1. Evaluación documentación de solicitud presentada.</t>
  </si>
  <si>
    <t xml:space="preserve">
2. Supervisión técnica y Elaboración de informe técnico</t>
  </si>
  <si>
    <t xml:space="preserve">
3. Generar la resolución de clasificación</t>
  </si>
  <si>
    <t>1. Verificar que la solitud cumpla con los requisitos (Carta, DGII, TSS Pago).</t>
  </si>
  <si>
    <t xml:space="preserve">
2. Aprobación técnica.</t>
  </si>
  <si>
    <t>1. Revisar y difundir formulario de encuesta.</t>
  </si>
  <si>
    <t xml:space="preserve">
2. Acopio y procesamiento.</t>
  </si>
  <si>
    <t xml:space="preserve">
3. Elaborar informe, para entregar a la D. E.</t>
  </si>
  <si>
    <t>Resolución de clasificación de empresas pertenecientes a la cadena textil, confección, fabricación de calzados y manufactura de cuero bajo la Ley No. 56-07</t>
  </si>
  <si>
    <t>Informe censo anual de las empresas de la Ley No. 56-07.</t>
  </si>
  <si>
    <t>Autorización de solicitudes de exoneración de materias primas, maquinarias y equipos de las empresas amparadas en la Ley No. 56-07 en VUCE</t>
  </si>
  <si>
    <t>Reporte de solicitudes del Sistema LPB
Resolución de clasificación.</t>
  </si>
  <si>
    <t>Reporte de gestión  de plataforma VUCCE</t>
  </si>
  <si>
    <t>El sub-producto Autorización de solicitudes de exoneración de materias primas, maquinarias y equipos de las empresas amparadas en la Ley No. 56-07 en VUCE, no se logro de acuerdo a las proyecciones realizadas, debido a los afectos de la pandemia. Las proyecciones se realizaron basados en que para el año 2021 se iban aperturar las clases presenciales, lo que dinamizaría el sector textil con la fabricación de uniformes.</t>
  </si>
  <si>
    <t xml:space="preserve">UNIDAD ORGANIZACIONAL </t>
  </si>
  <si>
    <t>NIVEL DE CUMPLIMIENTO</t>
  </si>
  <si>
    <t>PLANIFICACION Y DESARROLLO</t>
  </si>
  <si>
    <t>RECURSOS HUMANOS</t>
  </si>
  <si>
    <t>JURIDICO</t>
  </si>
  <si>
    <t>Nuevas instalaciones de zonas francas</t>
  </si>
  <si>
    <t>Autorización de ampliación en parques de zonas francas</t>
  </si>
  <si>
    <t>Detección de desviaciones en los planes, programas y proyectos institucionales</t>
  </si>
  <si>
    <t>Fortalecimiento de la estructura organizativa</t>
  </si>
  <si>
    <t>Fortalecimiento del reclutamiento y selección por carrera administrativa</t>
  </si>
  <si>
    <t>Profesionalización del talento humano</t>
  </si>
  <si>
    <t>PRODUCTOS ESTRATEGICOS</t>
  </si>
  <si>
    <t>5. Rendir el informe correspondiente a la D.E.</t>
  </si>
  <si>
    <t>Implementada la Gestión de Riesgos</t>
  </si>
  <si>
    <t>COMUNICACIONES</t>
  </si>
  <si>
    <t>Nuevas alianzas estratégicas para promoción de inversión y exportaciones</t>
  </si>
  <si>
    <t>Automatización de los servicios de permisos de operación a parques y zonas francas</t>
  </si>
  <si>
    <t>TECNOLOGIA DE LA INFORMACION Y COMUNICACION</t>
  </si>
  <si>
    <t>CONTABILIDAD</t>
  </si>
  <si>
    <t>RESUMEN EJECUTIVO</t>
  </si>
  <si>
    <t>INFORME SEGUIMIENTO DEL PLAN OPERATIVO ANUAL 2021</t>
  </si>
  <si>
    <t>TRIMESTRE 1</t>
  </si>
  <si>
    <t>PRESUPUESTO</t>
  </si>
  <si>
    <t>Creación de clústeres de exportación de bienes y servicios
Creación de encadenamientos productivos</t>
  </si>
  <si>
    <t>Creación de clústeres de exportación de bienes y servicios</t>
  </si>
  <si>
    <t>Creación de encadenamientos productivos</t>
  </si>
  <si>
    <t>PROMOCION</t>
  </si>
  <si>
    <t>ZONAS FRANCAS Y PARQUES</t>
  </si>
  <si>
    <t>ZONAS FRANCAS ESPECIALES</t>
  </si>
  <si>
    <t>REGULACION TEXTILES, CALZADOS Y PIELES</t>
  </si>
  <si>
    <t>Celebración de ferias multisectoriales para promoción de inversión en Zonas Francas</t>
  </si>
  <si>
    <t>Permisos de operación para empresas de zonas francas
Automatización de los servicios de permisos de operación a parques y zonas francas</t>
  </si>
  <si>
    <t>Permisos de operación para empresas de zonas francas</t>
  </si>
  <si>
    <t>ESTADISTICAS</t>
  </si>
  <si>
    <t>Estudio de inteligencia comercial para la inserción de los subsectores productivos de zonas francas
Nuevas instalaciones de zonas francas</t>
  </si>
  <si>
    <t>Estudio de inteligencia comercial para la inserción de los subsectores productivos de zonas francas</t>
  </si>
  <si>
    <t xml:space="preserve">
Permisos de operación para empresas de zonas francas
Automatización de los servicios de permisos de operación a parques y zonas francas
Autorización de ampliación en parques de zonas francas</t>
  </si>
  <si>
    <t>Permisos de operación para empresas de zonas francas
Automatización de los servicios de permisos de operación a parques y zonas francas</t>
  </si>
  <si>
    <t>Las solicitudes presentadas han sido procesadas satisfactoriamente.
Las proyecciones han sido afectadas por los efectos de la pandemia por COVID-19
El 100% de las solicitudes presentadas han sido evaluadas y respondidas dentre del plaza todas las que no presentaron incumplimientos de los usuarios.</t>
  </si>
  <si>
    <t>Se recibió una solicitud de permiso de clasificación la cual ha sido evaluada, supervisada las instalaciones, elaborado el informe técnico y generada la resolución.
La entrega de las resolución al beneficiario esta condicionada a la entrega de una certificación de no pertenencia a otro regimen de incentivo.</t>
  </si>
  <si>
    <t xml:space="preserve">Permisos de operación para empresas de zonas francas
Automatización de los servicios de permisos de operación a parques y zonas francas
</t>
  </si>
  <si>
    <t>Las empresas han sido notificadas y remitIdos los formularios; actualmente estamos en proceso de acopio.</t>
  </si>
  <si>
    <t>Definición clara de los requisitos para la recepción de solicitudes de este tipo.
Asistencia tecnica previa, para comunicarle los detalles de los requisitos.
Revisión constantemente del proceso de registro y realizar las mejoras de lugar.
Procesos responsabilizados.</t>
  </si>
  <si>
    <t>Seguimiento al plan de implementación de la encuesta 
Reuniones con los grupos de interes interno
Uso de plataforma digital y segura
Procesos responsabilizados</t>
  </si>
  <si>
    <t xml:space="preserve">2.1.1 Que los documentos adjuntos no estén actualizados en la solicitud.
2.1.2 Que no verifique la existencia del documento adjunto en la solicitud.
2.2.1 No aprobar solicitud dentro del plazo establecido.
</t>
  </si>
  <si>
    <t xml:space="preserve">1.1.1 Que no se verifique la autenticidad de los documentos requeridos o que los documentos suministrados correspondan a empresas con actividad no permitida.
1.1.2 Que se omitan documentos y se procese la solicitud sin los mismos.
1.2.1 Que no se lleve a cabo la visita de supervisión de acuerdo al plazo establecido o no se realice.
1.2.2 Que se omitan informaciones relevantes en el informe.
1.2.3 Que no se elabore y presente informe técnico ante consejo directivo.
1.3.1 Que se cometan errores de digitación de las informaciones de la empresa.
1.3.2 Que no se genere en plazo establecido.
</t>
  </si>
  <si>
    <t xml:space="preserve">3.1.1 Que se omitan preguntas o errores en el formulario.
3.1.2 Que el formulario no sea entregado a las empresas de manera oportuna.
3.2.1 Que los formularios no sean acopiados en el plazo establecido en cronograma de trabajo o recibir formulario con errores y/o repetidos.
3.2.2 Que se cometan errores en la fase de digitación de los datos obtenidos en los formularios.
3.3.1 Que no se elabore en el plazo programado
</t>
  </si>
  <si>
    <t xml:space="preserve">Cronograma
Formulario
Ficha técnica 
Informe
</t>
  </si>
  <si>
    <t>P</t>
  </si>
  <si>
    <t>T</t>
  </si>
  <si>
    <t xml:space="preserve">
R2.1.Aumentada las exportaciones de las zonas francas 
R3.1. Mejorada la eficiencia en la expedición de permisos de operación de parques y zonas francas
</t>
  </si>
  <si>
    <t>PRODUCTOS EJE 1</t>
  </si>
  <si>
    <t>PRODUCTOS EJE 2</t>
  </si>
  <si>
    <t>PRODUCTOS EJE 3</t>
  </si>
  <si>
    <t>1.2. Fortalecimiento de la estructura organizativa</t>
  </si>
  <si>
    <t>1.3. Fortalecimiento del reclutamiento y selección por carrera administrativa</t>
  </si>
  <si>
    <t>1.5. Implementada la Gestión de Riesgos</t>
  </si>
  <si>
    <t>2.1. Permisos de operación para empresas de zonas francas</t>
  </si>
  <si>
    <t>2.3. Celebración de ferias multisectoriales para promoción de inversión en Zonas Francas</t>
  </si>
  <si>
    <t>3.2.Nuevas instalaciones de zonas francas</t>
  </si>
  <si>
    <t>3.3. Nuevas alianzas estratégicas para promoción de inversión y exportaciones</t>
  </si>
  <si>
    <t>3.4. Autorización de ampliación en parques de zonas francas</t>
  </si>
  <si>
    <t>3.5. Creación de encadenamientos productivos</t>
  </si>
  <si>
    <t>Nivel de Cumplimiento T1</t>
  </si>
  <si>
    <r>
      <t xml:space="preserve">Las proyecciones deben ser reducidas, los efectos del COVID-19, siguen afectando el desempeño de las empresas de la Ley 56-07.
La proyeccion para el siguiente trimestre son </t>
    </r>
    <r>
      <rPr>
        <b/>
        <sz val="11"/>
        <color rgb="FFFF0000"/>
        <rFont val="Artifex CF Light"/>
        <family val="3"/>
      </rPr>
      <t>25</t>
    </r>
  </si>
  <si>
    <t>DEPARTAMENTO PLANIFICACION Y DESARROLLO</t>
  </si>
  <si>
    <t>FECHA: ABRIL 2021</t>
  </si>
  <si>
    <t>ELABORADO POR: CORINA MARTINEZ</t>
  </si>
  <si>
    <t>APROBADO POR:</t>
  </si>
  <si>
    <t xml:space="preserve">Al recorrido no asistió un fotógrafo del CNZFE, por lo que se entregaron fotos viejas a los periodistas. </t>
  </si>
  <si>
    <t xml:space="preserve">En este tipo de actividades debería ir un profesional de fotos para suministrar a los medios imágenes con calidad. </t>
  </si>
  <si>
    <t xml:space="preserve">Sin riesgo </t>
  </si>
  <si>
    <t>La periodista tuvo que recordar en tres ocasiones el envío de las preguntas</t>
  </si>
  <si>
    <t xml:space="preserve">Se debe sacar un tiempo en la agenda del director para los medios, ya que no pìden entrevistas todos los días. </t>
  </si>
  <si>
    <t xml:space="preserve">Se peretendía enviar ambas notas a las 6:00 de la tarde, hora de cierre informativo de los medios. </t>
  </si>
  <si>
    <t xml:space="preserve">Se enviaron temprano y se publicaron en varios medios importantes. </t>
  </si>
  <si>
    <t xml:space="preserve">No se contó con un equipo profesional audiovisual, por lo que la calidad del vídeo y el audio no fue igual a si se hubiese contemplado. </t>
  </si>
  <si>
    <t xml:space="preserve">Tomar en cuenta equipo audiovisual al respecto. </t>
  </si>
  <si>
    <t xml:space="preserve">La sintesís en su nuevo formato se ejecutó solo al inicio de la estretegia porque el programa por el cual se envía el mensaje de difusión envía las notas cortadas y sin los diseños y los manda dos horas después de darle a enviar. </t>
  </si>
  <si>
    <t xml:space="preserve">Es preciso contar con un programa, aunque sea de pago, para tales fines. </t>
  </si>
  <si>
    <t xml:space="preserve">Los vídeose se grabaron con los celulares del equipo y no se contó con profesionales del audiovisual. </t>
  </si>
  <si>
    <t>Director Ejecutivo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</si>
</sst>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0\ _€"/>
  </numFmts>
  <fonts count="16" x14ac:knownFonts="1">
    <font>
      <sz val="11"/>
      <color theme="1"/>
      <name val="Calibri"/>
      <family val="2"/>
      <scheme val="minor"/>
    </font>
    <font>
      <sz val="11"/>
      <color theme="1"/>
      <name val="Calibri"/>
      <family val="2"/>
      <scheme val="minor"/>
    </font>
    <font>
      <sz val="10"/>
      <color theme="1"/>
      <name val="Artifex CF Light"/>
      <family val="3"/>
    </font>
    <font>
      <b/>
      <sz val="10"/>
      <color theme="1"/>
      <name val="Artifex CF Light"/>
      <family val="3"/>
    </font>
    <font>
      <b/>
      <sz val="10"/>
      <name val="Artifex CF Light"/>
      <family val="3"/>
    </font>
    <font>
      <sz val="10"/>
      <color rgb="FFFF0000"/>
      <name val="Artifex CF Light"/>
      <family val="3"/>
    </font>
    <font>
      <sz val="10"/>
      <name val="Artifex CF Light"/>
      <family val="3"/>
    </font>
    <font>
      <sz val="11"/>
      <color theme="1"/>
      <name val="Artifex CF Light"/>
      <family val="3"/>
    </font>
    <font>
      <b/>
      <sz val="11"/>
      <color theme="1"/>
      <name val="Artifex CF Light"/>
      <family val="3"/>
    </font>
    <font>
      <b/>
      <u/>
      <sz val="11"/>
      <color theme="1"/>
      <name val="Artifex CF Light"/>
      <family val="3"/>
    </font>
    <font>
      <sz val="11"/>
      <name val="Artifex CF Light"/>
      <family val="3"/>
    </font>
    <font>
      <sz val="12"/>
      <color theme="1"/>
      <name val="Artifex CF Light"/>
      <family val="3"/>
    </font>
    <font>
      <b/>
      <sz val="12"/>
      <color theme="1"/>
      <name val="Artifex CF Light"/>
      <family val="3"/>
    </font>
    <font>
      <b/>
      <sz val="12"/>
      <name val="Artifex CF Light"/>
      <family val="3"/>
    </font>
    <font>
      <b/>
      <sz val="11"/>
      <color rgb="FFFF0000"/>
      <name val="Artifex CF Light"/>
      <family val="3"/>
    </font>
    <font>
      <b/>
      <sz val="11"/>
      <color theme="1" tint="0.14999847407452621"/>
      <name val="Artifex CF Light"/>
      <family val="3"/>
    </font>
  </fonts>
  <fills count="6">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39997558519241921"/>
        <bgColor indexed="64"/>
      </patternFill>
    </fill>
  </fills>
  <borders count="7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medium">
        <color indexed="64"/>
      </left>
      <right style="thin">
        <color indexed="64"/>
      </right>
      <top/>
      <bottom style="medium">
        <color indexed="64"/>
      </bottom>
      <diagonal/>
    </border>
    <border>
      <left style="thin">
        <color theme="4" tint="-0.499984740745262"/>
      </left>
      <right style="thin">
        <color theme="4" tint="-0.499984740745262"/>
      </right>
      <top style="medium">
        <color indexed="64"/>
      </top>
      <bottom style="thin">
        <color theme="4"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theme="4" tint="-0.499984740745262"/>
      </top>
      <bottom/>
      <diagonal/>
    </border>
    <border>
      <left style="thin">
        <color indexed="64"/>
      </left>
      <right style="thin">
        <color indexed="64"/>
      </right>
      <top/>
      <bottom style="thin">
        <color theme="4" tint="-0.499984740745262"/>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05">
    <xf numFmtId="0" fontId="0" fillId="0" borderId="0" xfId="0"/>
    <xf numFmtId="0" fontId="2" fillId="0" borderId="0" xfId="0" applyFont="1"/>
    <xf numFmtId="0" fontId="2" fillId="0" borderId="0" xfId="0" applyFont="1" applyProtection="1">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left" vertical="center"/>
      <protection locked="0"/>
    </xf>
    <xf numFmtId="0" fontId="3"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4" fillId="4" borderId="38"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6" xfId="0" applyFont="1" applyFill="1" applyBorder="1" applyAlignment="1" applyProtection="1">
      <alignment horizontal="center" vertical="center" wrapText="1"/>
      <protection locked="0"/>
    </xf>
    <xf numFmtId="0" fontId="2" fillId="0" borderId="29" xfId="0" applyFont="1" applyBorder="1" applyProtection="1">
      <protection locked="0"/>
    </xf>
    <xf numFmtId="0" fontId="2" fillId="0" borderId="0" xfId="0" applyFont="1" applyProtection="1"/>
    <xf numFmtId="0" fontId="2" fillId="0" borderId="17" xfId="0" applyFont="1" applyBorder="1" applyAlignment="1" applyProtection="1">
      <alignment horizontal="justify" wrapText="1"/>
      <protection locked="0"/>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0" fontId="4" fillId="0" borderId="17" xfId="0" applyFont="1" applyFill="1" applyBorder="1" applyAlignment="1" applyProtection="1">
      <alignment horizontal="center" vertical="center"/>
    </xf>
    <xf numFmtId="0" fontId="2" fillId="0" borderId="17" xfId="0" applyFont="1" applyFill="1" applyBorder="1" applyProtection="1">
      <protection locked="0"/>
    </xf>
    <xf numFmtId="0" fontId="2" fillId="0" borderId="17"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justify" vertical="center" wrapText="1"/>
      <protection locked="0"/>
    </xf>
    <xf numFmtId="0" fontId="2" fillId="0" borderId="4" xfId="0" applyFont="1" applyBorder="1"/>
    <xf numFmtId="0" fontId="2" fillId="0" borderId="4" xfId="0" applyFont="1" applyBorder="1" applyAlignment="1">
      <alignment horizontal="center"/>
    </xf>
    <xf numFmtId="0" fontId="2" fillId="0" borderId="55" xfId="0" applyFont="1" applyFill="1" applyBorder="1" applyProtection="1">
      <protection locked="0"/>
    </xf>
    <xf numFmtId="0" fontId="2" fillId="0" borderId="5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justify" vertical="center" wrapText="1"/>
      <protection locked="0"/>
    </xf>
    <xf numFmtId="0" fontId="2" fillId="0" borderId="4" xfId="0" applyFont="1" applyBorder="1" applyAlignment="1">
      <alignment horizontal="justify" wrapText="1"/>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Protection="1">
      <protection locked="0"/>
    </xf>
    <xf numFmtId="0" fontId="2" fillId="0" borderId="4" xfId="0" applyFont="1" applyFill="1" applyBorder="1" applyAlignment="1" applyProtection="1">
      <alignment horizontal="left" vertical="center" wrapText="1"/>
      <protection locked="0"/>
    </xf>
    <xf numFmtId="9" fontId="2" fillId="0" borderId="4" xfId="2" applyFont="1" applyBorder="1" applyAlignment="1" applyProtection="1">
      <alignment horizontal="center" vertical="center"/>
    </xf>
    <xf numFmtId="9" fontId="2" fillId="0" borderId="4" xfId="0" applyNumberFormat="1" applyFont="1" applyBorder="1"/>
    <xf numFmtId="9" fontId="2" fillId="0" borderId="4" xfId="0" applyNumberFormat="1" applyFont="1" applyBorder="1" applyAlignment="1">
      <alignment horizontal="center"/>
    </xf>
    <xf numFmtId="0" fontId="2" fillId="0" borderId="20" xfId="0" applyFont="1" applyFill="1" applyBorder="1" applyProtection="1">
      <protection locked="0"/>
    </xf>
    <xf numFmtId="0" fontId="2" fillId="0" borderId="4" xfId="0" applyFont="1" applyBorder="1" applyAlignment="1">
      <alignment vertical="center" wrapText="1"/>
    </xf>
    <xf numFmtId="0" fontId="2" fillId="0" borderId="4" xfId="0" applyFont="1" applyBorder="1" applyAlignment="1" applyProtection="1">
      <alignment horizontal="justify" wrapText="1"/>
      <protection locked="0"/>
    </xf>
    <xf numFmtId="0" fontId="2" fillId="0" borderId="4" xfId="0" applyFont="1" applyBorder="1" applyAlignment="1">
      <alignment horizontal="justify"/>
    </xf>
    <xf numFmtId="0" fontId="2" fillId="0" borderId="4" xfId="0" applyFont="1" applyFill="1" applyBorder="1" applyAlignment="1" applyProtection="1">
      <alignment wrapText="1"/>
      <protection locked="0"/>
    </xf>
    <xf numFmtId="0" fontId="2" fillId="0" borderId="21" xfId="0" applyFont="1" applyFill="1" applyBorder="1" applyAlignment="1" applyProtection="1">
      <alignment horizontal="justify" vertical="center" wrapText="1"/>
      <protection locked="0"/>
    </xf>
    <xf numFmtId="0" fontId="2" fillId="0" borderId="11" xfId="0" applyFont="1" applyBorder="1" applyAlignment="1" applyProtection="1">
      <alignment horizontal="justify" wrapText="1"/>
      <protection locked="0"/>
    </xf>
    <xf numFmtId="0" fontId="2" fillId="0" borderId="11" xfId="0" applyFont="1" applyBorder="1" applyAlignment="1">
      <alignment horizontal="center"/>
    </xf>
    <xf numFmtId="0" fontId="2" fillId="0" borderId="11" xfId="0" applyFont="1" applyBorder="1"/>
    <xf numFmtId="0" fontId="2" fillId="0" borderId="11" xfId="0" applyFont="1" applyBorder="1" applyAlignment="1">
      <alignment horizontal="justify"/>
    </xf>
    <xf numFmtId="9" fontId="2" fillId="0" borderId="11" xfId="2"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11" xfId="0" applyFont="1" applyBorder="1" applyProtection="1">
      <protection locked="0"/>
    </xf>
    <xf numFmtId="0" fontId="2" fillId="0" borderId="0" xfId="0" applyFont="1" applyAlignment="1" applyProtection="1">
      <alignment horizontal="left"/>
      <protection locked="0"/>
    </xf>
    <xf numFmtId="44" fontId="2" fillId="0" borderId="0" xfId="0" applyNumberFormat="1" applyFont="1" applyProtection="1">
      <protection locked="0"/>
    </xf>
    <xf numFmtId="0" fontId="3" fillId="0" borderId="0" xfId="0" applyFont="1" applyProtection="1">
      <protection locked="0"/>
    </xf>
    <xf numFmtId="0" fontId="2" fillId="0" borderId="20" xfId="0" applyFont="1" applyFill="1" applyBorder="1" applyAlignment="1" applyProtection="1">
      <alignment horizontal="justify"/>
      <protection locked="0"/>
    </xf>
    <xf numFmtId="0" fontId="2" fillId="0" borderId="20" xfId="0" applyFont="1" applyFill="1" applyBorder="1" applyAlignment="1" applyProtection="1">
      <alignment horizontal="justify" wrapText="1"/>
      <protection locked="0"/>
    </xf>
    <xf numFmtId="0" fontId="2" fillId="0" borderId="11" xfId="2" applyNumberFormat="1" applyFont="1" applyBorder="1" applyAlignment="1" applyProtection="1">
      <alignment horizontal="center" vertical="center"/>
    </xf>
    <xf numFmtId="0" fontId="4" fillId="0" borderId="0" xfId="0" applyNumberFormat="1"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2" fillId="0" borderId="0" xfId="0" applyFont="1" applyBorder="1" applyProtection="1">
      <protection locked="0"/>
    </xf>
    <xf numFmtId="0" fontId="2" fillId="0" borderId="0" xfId="0" applyNumberFormat="1" applyFont="1" applyBorder="1" applyProtection="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3" fillId="3" borderId="8" xfId="0" applyNumberFormat="1" applyFont="1" applyFill="1" applyBorder="1" applyAlignment="1" applyProtection="1">
      <alignment horizontal="center"/>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wrapText="1"/>
      <protection locked="0"/>
    </xf>
    <xf numFmtId="0" fontId="4" fillId="4" borderId="42" xfId="0" applyFont="1" applyFill="1" applyBorder="1" applyAlignment="1" applyProtection="1">
      <alignment vertical="center" wrapText="1"/>
    </xf>
    <xf numFmtId="0" fontId="4" fillId="4" borderId="43" xfId="0" applyNumberFormat="1" applyFont="1" applyFill="1" applyBorder="1" applyAlignment="1" applyProtection="1">
      <alignment horizontal="center" vertical="center" wrapText="1"/>
    </xf>
    <xf numFmtId="0" fontId="4" fillId="4" borderId="46"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7" xfId="0" applyFont="1" applyFill="1" applyBorder="1" applyAlignment="1" applyProtection="1">
      <alignment horizontal="justify" vertical="center" wrapText="1"/>
      <protection locked="0"/>
    </xf>
    <xf numFmtId="0" fontId="2" fillId="0" borderId="17" xfId="0" applyFont="1" applyFill="1" applyBorder="1" applyAlignment="1" applyProtection="1">
      <alignment vertical="center"/>
      <protection locked="0"/>
    </xf>
    <xf numFmtId="0" fontId="4" fillId="0" borderId="49" xfId="0" applyFont="1" applyFill="1" applyBorder="1" applyAlignment="1" applyProtection="1">
      <alignment horizontal="center" vertical="center"/>
    </xf>
    <xf numFmtId="9" fontId="2" fillId="0" borderId="4" xfId="2" applyFont="1" applyFill="1" applyBorder="1" applyAlignment="1" applyProtection="1">
      <alignment wrapText="1"/>
      <protection locked="0"/>
    </xf>
    <xf numFmtId="0" fontId="2" fillId="0" borderId="4" xfId="0" applyFont="1" applyFill="1" applyBorder="1" applyAlignment="1" applyProtection="1">
      <alignment vertical="center" wrapText="1"/>
      <protection locked="0"/>
    </xf>
    <xf numFmtId="164" fontId="2" fillId="0" borderId="4" xfId="1" applyNumberFormat="1" applyFont="1" applyFill="1" applyBorder="1" applyProtection="1">
      <protection locked="0"/>
    </xf>
    <xf numFmtId="10" fontId="2" fillId="0" borderId="4" xfId="0" applyNumberFormat="1" applyFont="1" applyFill="1" applyBorder="1" applyProtection="1">
      <protection locked="0"/>
    </xf>
    <xf numFmtId="0" fontId="2" fillId="0" borderId="11" xfId="0" applyFont="1" applyFill="1" applyBorder="1" applyProtection="1">
      <protection locked="0"/>
    </xf>
    <xf numFmtId="0" fontId="2" fillId="0" borderId="0" xfId="0" applyNumberFormat="1" applyFont="1" applyProtection="1">
      <protection locked="0"/>
    </xf>
    <xf numFmtId="0" fontId="2" fillId="0" borderId="18" xfId="0" applyFont="1" applyFill="1" applyBorder="1" applyAlignment="1" applyProtection="1">
      <alignment horizontal="justify" vertical="center" wrapText="1"/>
      <protection locked="0"/>
    </xf>
    <xf numFmtId="0" fontId="2" fillId="0" borderId="20" xfId="0" applyFont="1" applyFill="1" applyBorder="1" applyAlignment="1" applyProtection="1">
      <alignment horizontal="justify" vertical="center" wrapText="1"/>
      <protection locked="0"/>
    </xf>
    <xf numFmtId="0" fontId="2" fillId="0" borderId="62" xfId="0" applyFont="1" applyFill="1" applyBorder="1" applyAlignment="1" applyProtection="1">
      <alignment horizontal="center" vertical="center"/>
      <protection locked="0"/>
    </xf>
    <xf numFmtId="9" fontId="5" fillId="0" borderId="4" xfId="0" applyNumberFormat="1" applyFont="1" applyBorder="1" applyAlignment="1" applyProtection="1">
      <alignment horizontal="center" vertical="center"/>
      <protection locked="0"/>
    </xf>
    <xf numFmtId="44" fontId="2" fillId="0" borderId="17" xfId="1" applyFont="1" applyBorder="1" applyAlignment="1">
      <alignment horizontal="center" vertical="center"/>
    </xf>
    <xf numFmtId="0" fontId="2" fillId="0" borderId="17" xfId="0" applyFont="1" applyBorder="1" applyAlignment="1">
      <alignment vertical="center" wrapText="1"/>
    </xf>
    <xf numFmtId="0" fontId="2" fillId="0" borderId="18" xfId="0" applyFont="1" applyFill="1" applyBorder="1" applyProtection="1">
      <protection locked="0"/>
    </xf>
    <xf numFmtId="0" fontId="2" fillId="0" borderId="4" xfId="0" applyFont="1" applyFill="1" applyBorder="1" applyAlignment="1" applyProtection="1">
      <alignment horizontal="center" vertical="center"/>
      <protection locked="0"/>
    </xf>
    <xf numFmtId="44" fontId="2" fillId="0" borderId="4" xfId="1" applyFont="1" applyBorder="1" applyAlignment="1">
      <alignment horizontal="center" vertical="center"/>
    </xf>
    <xf numFmtId="9" fontId="2" fillId="0" borderId="4" xfId="2" applyFont="1" applyFill="1" applyBorder="1" applyAlignment="1" applyProtection="1">
      <alignment horizontal="center" vertical="center"/>
      <protection locked="0"/>
    </xf>
    <xf numFmtId="9" fontId="2" fillId="0" borderId="4" xfId="0" applyNumberFormat="1" applyFont="1" applyFill="1" applyBorder="1" applyAlignment="1" applyProtection="1">
      <alignment horizontal="center" vertical="center"/>
      <protection locked="0"/>
    </xf>
    <xf numFmtId="44" fontId="2" fillId="0" borderId="4" xfId="1" applyFont="1" applyFill="1" applyBorder="1" applyAlignment="1" applyProtection="1">
      <alignment horizontal="center" vertical="center"/>
      <protection locked="0"/>
    </xf>
    <xf numFmtId="44" fontId="2" fillId="0" borderId="4" xfId="1" applyFont="1" applyFill="1" applyBorder="1" applyAlignment="1" applyProtection="1">
      <alignment horizontal="center"/>
      <protection locked="0"/>
    </xf>
    <xf numFmtId="0" fontId="2" fillId="0" borderId="4" xfId="0" applyFont="1" applyBorder="1" applyProtection="1">
      <protection locked="0"/>
    </xf>
    <xf numFmtId="43" fontId="2" fillId="0" borderId="4" xfId="3"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wrapText="1"/>
      <protection locked="0"/>
    </xf>
    <xf numFmtId="164" fontId="2" fillId="0" borderId="4" xfId="1" applyNumberFormat="1" applyFont="1" applyFill="1" applyBorder="1" applyAlignment="1" applyProtection="1">
      <protection locked="0"/>
    </xf>
    <xf numFmtId="0" fontId="2" fillId="0" borderId="4" xfId="2" applyNumberFormat="1" applyFont="1" applyFill="1" applyBorder="1" applyAlignment="1" applyProtection="1">
      <alignment vertical="center"/>
      <protection locked="0"/>
    </xf>
    <xf numFmtId="9" fontId="2" fillId="0" borderId="17" xfId="2" applyFont="1" applyFill="1" applyBorder="1" applyAlignment="1" applyProtection="1">
      <alignment horizontal="center" vertical="center"/>
      <protection locked="0"/>
    </xf>
    <xf numFmtId="43" fontId="2" fillId="0" borderId="17" xfId="3" applyFont="1" applyFill="1" applyBorder="1" applyAlignment="1" applyProtection="1">
      <alignment horizontal="justify" vertical="center" wrapText="1"/>
      <protection locked="0"/>
    </xf>
    <xf numFmtId="43" fontId="2" fillId="0" borderId="20" xfId="3" applyFont="1" applyFill="1" applyBorder="1" applyAlignment="1" applyProtection="1">
      <alignment horizontal="center" vertical="center" wrapText="1"/>
      <protection locked="0"/>
    </xf>
    <xf numFmtId="0" fontId="2" fillId="0" borderId="11" xfId="0" applyFont="1" applyFill="1" applyBorder="1" applyAlignment="1" applyProtection="1">
      <alignment horizontal="justify" vertical="center" wrapText="1"/>
      <protection locked="0"/>
    </xf>
    <xf numFmtId="9" fontId="2" fillId="0" borderId="11" xfId="2" applyFont="1" applyFill="1" applyBorder="1" applyAlignment="1" applyProtection="1">
      <alignment horizontal="center" vertical="center"/>
      <protection locked="0"/>
    </xf>
    <xf numFmtId="0" fontId="2" fillId="0" borderId="11" xfId="0" applyFont="1" applyFill="1" applyBorder="1" applyAlignment="1" applyProtection="1">
      <alignment horizontal="justify" wrapText="1"/>
      <protection locked="0"/>
    </xf>
    <xf numFmtId="0" fontId="2" fillId="0" borderId="19" xfId="0" applyFont="1" applyFill="1" applyBorder="1" applyProtection="1">
      <protection locked="0"/>
    </xf>
    <xf numFmtId="0" fontId="2" fillId="0" borderId="4" xfId="0" applyFont="1" applyFill="1" applyBorder="1" applyAlignment="1" applyProtection="1">
      <alignment horizontal="justify"/>
      <protection locked="0"/>
    </xf>
    <xf numFmtId="43" fontId="2" fillId="0" borderId="11" xfId="3" applyFont="1" applyFill="1" applyBorder="1" applyAlignment="1" applyProtection="1">
      <alignment horizontal="justify" vertical="center" wrapText="1"/>
      <protection locked="0"/>
    </xf>
    <xf numFmtId="0" fontId="2" fillId="0" borderId="20" xfId="0" applyFont="1" applyBorder="1" applyProtection="1">
      <protection locked="0"/>
    </xf>
    <xf numFmtId="0" fontId="2" fillId="0" borderId="11" xfId="0" applyFont="1" applyBorder="1" applyAlignment="1" applyProtection="1">
      <alignment wrapText="1"/>
      <protection locked="0"/>
    </xf>
    <xf numFmtId="0" fontId="2" fillId="0" borderId="4" xfId="0" applyFont="1" applyBorder="1" applyAlignment="1" applyProtection="1">
      <alignment horizontal="center"/>
      <protection locked="0"/>
    </xf>
    <xf numFmtId="0" fontId="2" fillId="0" borderId="17" xfId="0" applyFont="1" applyBorder="1" applyAlignment="1"/>
    <xf numFmtId="0" fontId="2" fillId="0" borderId="28" xfId="0" applyFont="1" applyBorder="1" applyAlignment="1"/>
    <xf numFmtId="0" fontId="2" fillId="0" borderId="4" xfId="0" applyNumberFormat="1" applyFont="1" applyBorder="1" applyAlignment="1">
      <alignment horizontal="center"/>
    </xf>
    <xf numFmtId="9" fontId="2" fillId="0" borderId="11" xfId="0" applyNumberFormat="1" applyFont="1" applyBorder="1" applyAlignment="1" applyProtection="1">
      <alignment horizontal="center"/>
      <protection locked="0"/>
    </xf>
    <xf numFmtId="0" fontId="2" fillId="0" borderId="17" xfId="0" applyNumberFormat="1" applyFont="1" applyBorder="1" applyAlignment="1">
      <alignment horizontal="center"/>
    </xf>
    <xf numFmtId="0" fontId="2" fillId="0" borderId="54" xfId="0" applyFont="1" applyBorder="1" applyAlignment="1" applyProtection="1">
      <alignment wrapText="1"/>
      <protection locked="0"/>
    </xf>
    <xf numFmtId="0" fontId="2" fillId="0" borderId="54" xfId="0" applyFont="1" applyBorder="1" applyProtection="1">
      <protection locked="0"/>
    </xf>
    <xf numFmtId="9" fontId="2" fillId="0" borderId="54" xfId="0" applyNumberFormat="1" applyFont="1" applyBorder="1" applyAlignment="1" applyProtection="1">
      <alignment horizontal="center"/>
      <protection locked="0"/>
    </xf>
    <xf numFmtId="44" fontId="2" fillId="0" borderId="4" xfId="1" applyFont="1" applyBorder="1"/>
    <xf numFmtId="0" fontId="2" fillId="0" borderId="28" xfId="0" applyFont="1" applyBorder="1" applyAlignment="1">
      <alignment wrapText="1"/>
    </xf>
    <xf numFmtId="9" fontId="2" fillId="0" borderId="17" xfId="2" applyFont="1" applyBorder="1" applyAlignment="1" applyProtection="1">
      <alignment horizontal="center" vertical="center"/>
    </xf>
    <xf numFmtId="0" fontId="2" fillId="0" borderId="54" xfId="0" applyFont="1" applyBorder="1" applyAlignment="1" applyProtection="1">
      <alignment horizontal="justify" wrapText="1"/>
      <protection locked="0"/>
    </xf>
    <xf numFmtId="0" fontId="2" fillId="0" borderId="0" xfId="0" applyFont="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2" fillId="0"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3" fillId="2" borderId="1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protection locked="0"/>
    </xf>
    <xf numFmtId="0" fontId="2" fillId="0" borderId="0" xfId="0" applyFont="1" applyFill="1" applyBorder="1"/>
    <xf numFmtId="0" fontId="2" fillId="0" borderId="4" xfId="0" applyFont="1" applyFill="1" applyBorder="1" applyAlignment="1" applyProtection="1">
      <alignment horizontal="center" vertical="center"/>
      <protection locked="0"/>
    </xf>
    <xf numFmtId="9" fontId="2" fillId="0" borderId="4" xfId="2" applyFont="1" applyFill="1" applyBorder="1" applyAlignment="1" applyProtection="1">
      <alignment vertical="center" wrapText="1"/>
      <protection locked="0"/>
    </xf>
    <xf numFmtId="9" fontId="2" fillId="0" borderId="4" xfId="2"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17" xfId="0" applyFont="1" applyFill="1" applyBorder="1" applyAlignment="1" applyProtection="1">
      <alignment vertical="center" wrapText="1"/>
      <protection locked="0"/>
    </xf>
    <xf numFmtId="9" fontId="2" fillId="0" borderId="17" xfId="2" applyFont="1" applyFill="1" applyBorder="1" applyAlignment="1" applyProtection="1">
      <alignment wrapText="1"/>
      <protection locked="0"/>
    </xf>
    <xf numFmtId="0" fontId="2" fillId="0" borderId="17" xfId="0" applyFont="1" applyFill="1" applyBorder="1" applyAlignment="1" applyProtection="1">
      <alignment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vertical="center" wrapText="1"/>
      <protection locked="0"/>
    </xf>
    <xf numFmtId="9" fontId="2" fillId="0" borderId="11" xfId="2" applyFont="1" applyFill="1" applyBorder="1" applyAlignment="1" applyProtection="1">
      <alignment wrapText="1"/>
      <protection locked="0"/>
    </xf>
    <xf numFmtId="0" fontId="2" fillId="0" borderId="11" xfId="0" applyFont="1" applyFill="1" applyBorder="1" applyAlignment="1" applyProtection="1">
      <alignment wrapText="1"/>
      <protection locked="0"/>
    </xf>
    <xf numFmtId="0" fontId="2" fillId="0" borderId="11" xfId="2" applyNumberFormat="1" applyFont="1" applyBorder="1" applyAlignment="1" applyProtection="1">
      <alignment horizontal="center" vertical="center" wrapText="1"/>
    </xf>
    <xf numFmtId="9" fontId="2" fillId="0" borderId="11" xfId="2" applyFont="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9" xfId="0" applyFont="1" applyFill="1" applyBorder="1" applyAlignment="1" applyProtection="1">
      <alignment horizontal="justify" vertical="center" wrapText="1"/>
      <protection locked="0"/>
    </xf>
    <xf numFmtId="44" fontId="2" fillId="0" borderId="17" xfId="1" applyFont="1" applyFill="1" applyBorder="1" applyAlignment="1" applyProtection="1">
      <alignment wrapText="1"/>
      <protection locked="0"/>
    </xf>
    <xf numFmtId="44" fontId="2" fillId="0" borderId="4" xfId="1" applyFont="1" applyFill="1" applyBorder="1" applyAlignment="1" applyProtection="1">
      <alignment wrapText="1"/>
      <protection locked="0"/>
    </xf>
    <xf numFmtId="44" fontId="2" fillId="0" borderId="11" xfId="1" applyFont="1" applyFill="1" applyBorder="1" applyAlignment="1" applyProtection="1">
      <alignment wrapText="1"/>
      <protection locked="0"/>
    </xf>
    <xf numFmtId="0" fontId="2" fillId="0" borderId="6" xfId="0" applyFont="1" applyFill="1" applyBorder="1" applyAlignment="1" applyProtection="1">
      <alignment horizontal="center" vertical="center"/>
      <protection locked="0"/>
    </xf>
    <xf numFmtId="0" fontId="2" fillId="0" borderId="54" xfId="0" applyFont="1" applyFill="1" applyBorder="1" applyProtection="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justify" vertical="center" wrapText="1"/>
      <protection locked="0"/>
    </xf>
    <xf numFmtId="0" fontId="2" fillId="0" borderId="0" xfId="0" applyFont="1" applyBorder="1" applyAlignment="1" applyProtection="1">
      <alignment horizontal="justify" wrapText="1"/>
      <protection locked="0"/>
    </xf>
    <xf numFmtId="9" fontId="2" fillId="0" borderId="0" xfId="0" applyNumberFormat="1" applyFont="1" applyFill="1" applyBorder="1" applyAlignment="1" applyProtection="1">
      <alignment horizontal="center" vertical="center"/>
      <protection locked="0"/>
    </xf>
    <xf numFmtId="44" fontId="2" fillId="0" borderId="0" xfId="1" applyFont="1" applyFill="1" applyBorder="1" applyAlignment="1" applyProtection="1">
      <alignment horizontal="center"/>
      <protection locked="0"/>
    </xf>
    <xf numFmtId="9" fontId="2" fillId="0" borderId="0" xfId="2" applyFont="1" applyBorder="1" applyAlignment="1" applyProtection="1">
      <alignment horizontal="center" vertical="center"/>
    </xf>
    <xf numFmtId="9" fontId="2" fillId="0" borderId="0"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11" xfId="2" applyNumberFormat="1" applyFont="1" applyFill="1" applyBorder="1" applyAlignment="1" applyProtection="1">
      <alignment vertical="center"/>
      <protection locked="0"/>
    </xf>
    <xf numFmtId="0" fontId="2" fillId="0" borderId="17" xfId="0" applyFont="1" applyFill="1" applyBorder="1" applyAlignment="1" applyProtection="1">
      <alignment horizontal="center" vertical="center"/>
      <protection locked="0"/>
    </xf>
    <xf numFmtId="0" fontId="2" fillId="0" borderId="4" xfId="0" applyFont="1" applyBorder="1" applyAlignment="1">
      <alignment horizontal="justify" vertical="center" wrapText="1"/>
    </xf>
    <xf numFmtId="164" fontId="2" fillId="0" borderId="4" xfId="1" applyNumberFormat="1" applyFont="1" applyFill="1" applyBorder="1" applyAlignment="1" applyProtection="1">
      <alignment vertical="center"/>
      <protection locked="0"/>
    </xf>
    <xf numFmtId="0" fontId="2" fillId="0" borderId="17" xfId="0" applyFont="1" applyFill="1" applyBorder="1" applyAlignment="1" applyProtection="1">
      <alignment horizontal="justify" vertical="center"/>
      <protection locked="0"/>
    </xf>
    <xf numFmtId="0" fontId="2" fillId="0" borderId="17" xfId="0" applyFont="1" applyFill="1" applyBorder="1" applyAlignment="1" applyProtection="1">
      <alignment horizontal="justify" wrapText="1"/>
      <protection locked="0"/>
    </xf>
    <xf numFmtId="0" fontId="2" fillId="0" borderId="20" xfId="0" applyFont="1" applyFill="1" applyBorder="1" applyAlignment="1" applyProtection="1">
      <alignment vertical="center"/>
      <protection locked="0"/>
    </xf>
    <xf numFmtId="0" fontId="2" fillId="0" borderId="16"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2" fillId="0" borderId="0" xfId="0" applyFont="1" applyBorder="1" applyAlignment="1" applyProtection="1">
      <alignment wrapText="1"/>
      <protection locked="0"/>
    </xf>
    <xf numFmtId="0" fontId="2" fillId="0" borderId="54" xfId="0" applyFont="1" applyFill="1" applyBorder="1" applyAlignment="1" applyProtection="1">
      <alignment vertical="center" wrapText="1"/>
      <protection locked="0"/>
    </xf>
    <xf numFmtId="0" fontId="2" fillId="0" borderId="4" xfId="0" applyFont="1" applyFill="1" applyBorder="1" applyAlignment="1" applyProtection="1">
      <alignment horizontal="center"/>
      <protection locked="0"/>
    </xf>
    <xf numFmtId="0" fontId="2" fillId="0" borderId="4" xfId="2"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4" xfId="0" applyFont="1" applyFill="1" applyBorder="1" applyAlignment="1" applyProtection="1">
      <alignment horizontal="justify" wrapText="1"/>
      <protection locked="0"/>
    </xf>
    <xf numFmtId="0" fontId="2" fillId="0" borderId="17" xfId="0" applyFont="1" applyFill="1" applyBorder="1" applyAlignment="1" applyProtection="1">
      <alignment horizontal="center"/>
      <protection locked="0"/>
    </xf>
    <xf numFmtId="165" fontId="2" fillId="0" borderId="17" xfId="0" applyNumberFormat="1" applyFont="1" applyFill="1" applyBorder="1" applyAlignment="1" applyProtection="1">
      <alignment horizontal="center"/>
      <protection locked="0"/>
    </xf>
    <xf numFmtId="0" fontId="2" fillId="0" borderId="17" xfId="0" applyFont="1" applyFill="1" applyBorder="1" applyAlignment="1" applyProtection="1">
      <alignment horizontal="center" wrapText="1"/>
      <protection locked="0"/>
    </xf>
    <xf numFmtId="0" fontId="2" fillId="0" borderId="18" xfId="0" applyFont="1" applyFill="1" applyBorder="1" applyAlignment="1" applyProtection="1">
      <alignment horizontal="center" wrapText="1"/>
      <protection locked="0"/>
    </xf>
    <xf numFmtId="0" fontId="2" fillId="0" borderId="17" xfId="2" applyNumberFormat="1" applyFont="1" applyFill="1" applyBorder="1" applyAlignment="1" applyProtection="1">
      <alignment horizontal="center" vertical="center"/>
      <protection locked="0"/>
    </xf>
    <xf numFmtId="1" fontId="2" fillId="0" borderId="6"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top" wrapText="1"/>
      <protection locked="0"/>
    </xf>
    <xf numFmtId="0" fontId="2" fillId="0" borderId="54" xfId="0" applyFont="1" applyFill="1" applyBorder="1" applyAlignment="1" applyProtection="1">
      <alignment horizontal="center"/>
      <protection locked="0"/>
    </xf>
    <xf numFmtId="0" fontId="2" fillId="0" borderId="54" xfId="0" applyFont="1" applyFill="1" applyBorder="1" applyAlignment="1" applyProtection="1">
      <alignment horizontal="justify"/>
      <protection locked="0"/>
    </xf>
    <xf numFmtId="0" fontId="2" fillId="0" borderId="50" xfId="0" applyFont="1" applyFill="1" applyBorder="1" applyAlignment="1" applyProtection="1">
      <alignment horizontal="center"/>
      <protection locked="0"/>
    </xf>
    <xf numFmtId="0" fontId="2" fillId="0" borderId="11" xfId="0" applyFont="1" applyFill="1" applyBorder="1" applyAlignment="1" applyProtection="1">
      <alignment horizontal="justify"/>
      <protection locked="0"/>
    </xf>
    <xf numFmtId="0" fontId="4" fillId="0" borderId="61" xfId="0" applyFont="1" applyFill="1" applyBorder="1" applyAlignment="1" applyProtection="1">
      <alignment horizontal="center" vertical="center"/>
    </xf>
    <xf numFmtId="9" fontId="2" fillId="0" borderId="11" xfId="0" applyNumberFormat="1" applyFont="1" applyFill="1" applyBorder="1" applyAlignment="1" applyProtection="1">
      <alignment horizontal="center"/>
      <protection locked="0"/>
    </xf>
    <xf numFmtId="9" fontId="2" fillId="0" borderId="11" xfId="2" applyNumberFormat="1" applyFont="1" applyBorder="1" applyAlignment="1" applyProtection="1">
      <alignment horizontal="center" vertical="center"/>
    </xf>
    <xf numFmtId="0" fontId="2" fillId="0" borderId="19" xfId="0" applyFont="1" applyFill="1" applyBorder="1" applyAlignment="1" applyProtection="1">
      <alignment horizontal="justify" wrapText="1"/>
      <protection locked="0"/>
    </xf>
    <xf numFmtId="0" fontId="2" fillId="0" borderId="0" xfId="0" applyFont="1" applyBorder="1" applyAlignment="1">
      <alignment horizontal="justify" vertical="center" wrapText="1"/>
    </xf>
    <xf numFmtId="9"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justify"/>
      <protection locked="0"/>
    </xf>
    <xf numFmtId="0" fontId="2" fillId="0" borderId="0" xfId="0" applyFont="1" applyFill="1" applyBorder="1" applyProtection="1">
      <protection locked="0"/>
    </xf>
    <xf numFmtId="9" fontId="2" fillId="0" borderId="0" xfId="2" applyNumberFormat="1" applyFont="1" applyBorder="1" applyAlignment="1" applyProtection="1">
      <alignment horizontal="center" vertical="center"/>
    </xf>
    <xf numFmtId="0" fontId="2" fillId="0" borderId="0" xfId="0" applyFont="1" applyFill="1" applyBorder="1" applyAlignment="1" applyProtection="1">
      <alignment horizontal="justify" wrapText="1"/>
      <protection locked="0"/>
    </xf>
    <xf numFmtId="0" fontId="2" fillId="0" borderId="4" xfId="0" applyFont="1" applyFill="1" applyBorder="1" applyAlignment="1" applyProtection="1">
      <alignment horizontal="justify" vertical="center" wrapText="1"/>
      <protection locked="0"/>
    </xf>
    <xf numFmtId="0" fontId="2" fillId="0" borderId="17" xfId="0" applyFont="1" applyFill="1" applyBorder="1" applyAlignment="1" applyProtection="1">
      <alignment horizontal="justify" vertical="center" wrapText="1"/>
      <protection locked="0"/>
    </xf>
    <xf numFmtId="0" fontId="3" fillId="2" borderId="11" xfId="0" applyFont="1" applyFill="1" applyBorder="1" applyAlignment="1" applyProtection="1">
      <alignment horizontal="center" vertical="center" wrapText="1"/>
      <protection locked="0"/>
    </xf>
    <xf numFmtId="0" fontId="2" fillId="0" borderId="0" xfId="0" applyFont="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44" fontId="2" fillId="0" borderId="54" xfId="1" applyFont="1" applyFill="1" applyBorder="1" applyProtection="1">
      <protection locked="0"/>
    </xf>
    <xf numFmtId="44" fontId="2" fillId="0" borderId="11" xfId="1" applyFont="1" applyFill="1" applyBorder="1" applyProtection="1">
      <protection locked="0"/>
    </xf>
    <xf numFmtId="0" fontId="2" fillId="0" borderId="28" xfId="2" applyNumberFormat="1" applyFont="1" applyFill="1" applyBorder="1" applyAlignment="1" applyProtection="1">
      <alignment horizontal="center" vertical="center"/>
      <protection locked="0"/>
    </xf>
    <xf numFmtId="44" fontId="2" fillId="0" borderId="28" xfId="1" applyFont="1" applyFill="1" applyBorder="1" applyAlignment="1" applyProtection="1">
      <alignment vertical="center"/>
      <protection locked="0"/>
    </xf>
    <xf numFmtId="44" fontId="2" fillId="0" borderId="4" xfId="1" applyFont="1" applyFill="1" applyBorder="1" applyAlignment="1" applyProtection="1">
      <alignment vertical="center"/>
      <protection locked="0"/>
    </xf>
    <xf numFmtId="0" fontId="2" fillId="0" borderId="28" xfId="2" applyNumberFormat="1" applyFont="1" applyFill="1" applyBorder="1" applyAlignment="1" applyProtection="1">
      <alignment horizontal="justify" vertical="center"/>
      <protection locked="0"/>
    </xf>
    <xf numFmtId="9" fontId="2" fillId="0" borderId="28" xfId="2" applyFont="1" applyFill="1" applyBorder="1" applyAlignment="1" applyProtection="1">
      <alignment horizontal="justify" vertical="center"/>
      <protection locked="0"/>
    </xf>
    <xf numFmtId="0" fontId="2" fillId="0" borderId="28" xfId="0" applyFont="1" applyFill="1" applyBorder="1" applyAlignment="1" applyProtection="1">
      <alignment vertical="center"/>
      <protection locked="0"/>
    </xf>
    <xf numFmtId="0" fontId="2" fillId="0" borderId="4" xfId="2" applyNumberFormat="1" applyFont="1" applyFill="1" applyBorder="1" applyAlignment="1" applyProtection="1">
      <alignment horizontal="justify" vertical="center"/>
      <protection locked="0"/>
    </xf>
    <xf numFmtId="0" fontId="2" fillId="0" borderId="17" xfId="2" applyNumberFormat="1" applyFont="1" applyFill="1" applyBorder="1" applyAlignment="1" applyProtection="1">
      <alignment vertical="center"/>
      <protection locked="0"/>
    </xf>
    <xf numFmtId="9" fontId="2" fillId="0" borderId="17" xfId="2" applyFont="1" applyFill="1" applyBorder="1" applyAlignment="1" applyProtection="1">
      <alignment vertical="center"/>
      <protection locked="0"/>
    </xf>
    <xf numFmtId="0" fontId="2" fillId="0" borderId="10" xfId="0" applyFont="1" applyFill="1" applyBorder="1" applyProtection="1">
      <protection locked="0"/>
    </xf>
    <xf numFmtId="0" fontId="2" fillId="0" borderId="24" xfId="0" applyFont="1" applyFill="1" applyBorder="1" applyProtection="1">
      <protection locked="0"/>
    </xf>
    <xf numFmtId="0" fontId="2" fillId="0" borderId="6" xfId="0" applyFont="1" applyFill="1" applyBorder="1" applyAlignment="1" applyProtection="1">
      <alignment vertical="center" wrapText="1"/>
      <protection locked="0"/>
    </xf>
    <xf numFmtId="0" fontId="2" fillId="0" borderId="18" xfId="0" applyFont="1" applyFill="1" applyBorder="1" applyAlignment="1" applyProtection="1">
      <alignment vertical="center"/>
      <protection locked="0"/>
    </xf>
    <xf numFmtId="0" fontId="2" fillId="0" borderId="11" xfId="0" applyFont="1" applyFill="1" applyBorder="1" applyAlignment="1" applyProtection="1">
      <alignment horizontal="left" vertical="center" wrapText="1"/>
      <protection locked="0"/>
    </xf>
    <xf numFmtId="1" fontId="2" fillId="0" borderId="24" xfId="0" applyNumberFormat="1" applyFont="1" applyFill="1" applyBorder="1" applyAlignment="1" applyProtection="1">
      <alignment horizontal="center" vertical="center"/>
      <protection locked="0"/>
    </xf>
    <xf numFmtId="0" fontId="2" fillId="0" borderId="47" xfId="0" applyFont="1" applyFill="1" applyBorder="1" applyProtection="1">
      <protection locked="0"/>
    </xf>
    <xf numFmtId="0" fontId="2" fillId="0" borderId="0" xfId="0" applyFont="1" applyBorder="1" applyAlignment="1" applyProtection="1">
      <alignment horizontal="center"/>
      <protection locked="0"/>
    </xf>
    <xf numFmtId="0" fontId="2" fillId="0" borderId="62" xfId="0" applyFont="1" applyFill="1" applyBorder="1" applyAlignment="1" applyProtection="1">
      <alignment horizontal="center" vertic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4"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2" fillId="0" borderId="4" xfId="0" applyFont="1" applyFill="1" applyBorder="1" applyAlignment="1" applyProtection="1">
      <alignment horizontal="justify" wrapText="1"/>
      <protection locked="0"/>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0" fontId="2" fillId="0" borderId="11" xfId="2" applyNumberFormat="1" applyFont="1" applyFill="1" applyBorder="1" applyAlignment="1" applyProtection="1">
      <alignment horizontal="center" vertical="center"/>
      <protection locked="0"/>
    </xf>
    <xf numFmtId="9" fontId="2" fillId="0" borderId="11" xfId="0" applyNumberFormat="1" applyFont="1" applyBorder="1" applyAlignment="1" applyProtection="1">
      <alignment horizontal="center" vertical="center"/>
    </xf>
    <xf numFmtId="0" fontId="2" fillId="0" borderId="11" xfId="0" applyFont="1" applyFill="1" applyBorder="1" applyAlignment="1" applyProtection="1">
      <alignment horizontal="justify" wrapText="1"/>
      <protection locked="0"/>
    </xf>
    <xf numFmtId="44" fontId="2" fillId="0" borderId="4" xfId="1" applyFont="1" applyFill="1" applyBorder="1" applyAlignment="1" applyProtection="1">
      <alignment horizontal="center" vertical="center"/>
      <protection locked="0"/>
    </xf>
    <xf numFmtId="1" fontId="2" fillId="0" borderId="23" xfId="0" applyNumberFormat="1" applyFont="1" applyFill="1" applyBorder="1" applyAlignment="1" applyProtection="1">
      <alignment horizontal="center" vertical="center"/>
      <protection locked="0"/>
    </xf>
    <xf numFmtId="0" fontId="4" fillId="0" borderId="59" xfId="0" applyFont="1" applyFill="1" applyBorder="1" applyAlignment="1" applyProtection="1">
      <alignment horizontal="center" vertical="center"/>
    </xf>
    <xf numFmtId="44" fontId="2" fillId="0" borderId="4" xfId="1" applyFont="1" applyFill="1" applyBorder="1" applyProtection="1">
      <protection locked="0"/>
    </xf>
    <xf numFmtId="0" fontId="2" fillId="0" borderId="18" xfId="0" applyFont="1" applyFill="1" applyBorder="1" applyAlignment="1" applyProtection="1">
      <alignment vertical="center" wrapText="1"/>
      <protection locked="0"/>
    </xf>
    <xf numFmtId="9" fontId="2" fillId="0" borderId="4" xfId="2" applyFont="1" applyFill="1" applyBorder="1" applyProtection="1">
      <protection locked="0"/>
    </xf>
    <xf numFmtId="0" fontId="2" fillId="0" borderId="17" xfId="0" applyFont="1" applyBorder="1" applyAlignment="1">
      <alignment horizontal="justify" vertical="center"/>
    </xf>
    <xf numFmtId="0" fontId="2" fillId="0" borderId="4" xfId="0" applyFont="1" applyFill="1" applyBorder="1" applyAlignment="1">
      <alignment horizontal="justify" vertical="center" wrapText="1"/>
    </xf>
    <xf numFmtId="164" fontId="2" fillId="0" borderId="4" xfId="1" applyNumberFormat="1" applyFont="1" applyBorder="1" applyAlignment="1">
      <alignment horizontal="center" vertical="center"/>
    </xf>
    <xf numFmtId="164" fontId="2" fillId="0" borderId="54" xfId="1" applyNumberFormat="1" applyFont="1" applyBorder="1" applyAlignment="1">
      <alignment horizontal="center" vertical="center"/>
    </xf>
    <xf numFmtId="0" fontId="2" fillId="0" borderId="4" xfId="0" applyFont="1" applyFill="1" applyBorder="1" applyAlignment="1" applyProtection="1">
      <alignment horizontal="left" vertical="center"/>
      <protection locked="0"/>
    </xf>
    <xf numFmtId="0" fontId="2" fillId="0" borderId="35" xfId="0" applyFont="1" applyBorder="1" applyAlignment="1" applyProtection="1">
      <alignment horizontal="center"/>
      <protection locked="0"/>
    </xf>
    <xf numFmtId="0" fontId="2" fillId="0" borderId="35" xfId="0" applyFont="1" applyBorder="1" applyProtection="1">
      <protection locked="0"/>
    </xf>
    <xf numFmtId="0" fontId="2" fillId="0" borderId="15" xfId="0" applyFont="1" applyBorder="1" applyProtection="1">
      <protection locked="0"/>
    </xf>
    <xf numFmtId="0" fontId="2" fillId="0" borderId="37" xfId="0" applyFont="1" applyBorder="1" applyProtection="1">
      <protection locked="0"/>
    </xf>
    <xf numFmtId="0" fontId="2" fillId="0" borderId="20" xfId="0" applyFont="1" applyFill="1" applyBorder="1" applyAlignment="1" applyProtection="1">
      <alignment horizontal="left" vertical="center" wrapText="1"/>
      <protection locked="0"/>
    </xf>
    <xf numFmtId="2" fontId="2" fillId="0" borderId="11"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vertical="center" wrapText="1"/>
      <protection locked="0"/>
    </xf>
    <xf numFmtId="44" fontId="2" fillId="0" borderId="11" xfId="1" applyFont="1" applyFill="1" applyBorder="1" applyAlignment="1" applyProtection="1">
      <alignment horizontal="center" vertical="center"/>
      <protection locked="0"/>
    </xf>
    <xf numFmtId="0" fontId="7" fillId="0" borderId="4" xfId="0" applyFont="1" applyBorder="1" applyAlignment="1">
      <alignment horizontal="justify" wrapText="1"/>
    </xf>
    <xf numFmtId="0" fontId="7" fillId="0" borderId="0" xfId="0" applyFont="1"/>
    <xf numFmtId="0" fontId="8" fillId="5" borderId="4" xfId="0" applyFont="1" applyFill="1" applyBorder="1" applyAlignment="1">
      <alignment horizontal="center"/>
    </xf>
    <xf numFmtId="0" fontId="8" fillId="5" borderId="4" xfId="0" applyFont="1" applyFill="1" applyBorder="1" applyAlignment="1">
      <alignment horizontal="center" wrapText="1"/>
    </xf>
    <xf numFmtId="0" fontId="8" fillId="0" borderId="4" xfId="0" applyFont="1" applyBorder="1"/>
    <xf numFmtId="0" fontId="7" fillId="0" borderId="4" xfId="0" applyFont="1" applyBorder="1" applyAlignment="1">
      <alignment wrapText="1"/>
    </xf>
    <xf numFmtId="9" fontId="7" fillId="0" borderId="4" xfId="0" applyNumberFormat="1" applyFont="1" applyBorder="1" applyAlignment="1">
      <alignment horizontal="center"/>
    </xf>
    <xf numFmtId="0" fontId="7" fillId="0" borderId="4" xfId="0" applyFont="1" applyBorder="1"/>
    <xf numFmtId="0" fontId="7" fillId="4" borderId="4" xfId="0" applyFont="1" applyFill="1" applyBorder="1"/>
    <xf numFmtId="9" fontId="7" fillId="4" borderId="4" xfId="0" applyNumberFormat="1" applyFont="1" applyFill="1" applyBorder="1" applyAlignment="1">
      <alignment horizontal="center"/>
    </xf>
    <xf numFmtId="0" fontId="7" fillId="4" borderId="4" xfId="0" applyFont="1" applyFill="1" applyBorder="1" applyAlignment="1">
      <alignment horizontal="center"/>
    </xf>
    <xf numFmtId="0" fontId="8" fillId="0" borderId="4" xfId="0" applyFont="1" applyFill="1" applyBorder="1"/>
    <xf numFmtId="0" fontId="7" fillId="0" borderId="4" xfId="0" applyFont="1" applyFill="1" applyBorder="1"/>
    <xf numFmtId="9" fontId="7" fillId="0" borderId="4" xfId="0" applyNumberFormat="1" applyFont="1" applyFill="1" applyBorder="1" applyAlignment="1">
      <alignment horizontal="center"/>
    </xf>
    <xf numFmtId="0" fontId="10" fillId="0" borderId="4" xfId="0" applyFont="1" applyBorder="1" applyAlignment="1">
      <alignment horizontal="justify"/>
    </xf>
    <xf numFmtId="0" fontId="10" fillId="0" borderId="4" xfId="0" applyFont="1" applyBorder="1" applyAlignment="1">
      <alignment horizontal="justify" wrapText="1"/>
    </xf>
    <xf numFmtId="0" fontId="10" fillId="0" borderId="4" xfId="0" applyFont="1" applyBorder="1" applyAlignment="1">
      <alignment horizontal="justify" vertical="center" wrapText="1"/>
    </xf>
    <xf numFmtId="0" fontId="8" fillId="0" borderId="0" xfId="0" applyFont="1"/>
    <xf numFmtId="0" fontId="8" fillId="5" borderId="4" xfId="0" applyFont="1" applyFill="1" applyBorder="1"/>
    <xf numFmtId="0" fontId="8" fillId="0" borderId="55" xfId="0" applyFont="1" applyBorder="1"/>
    <xf numFmtId="0" fontId="7" fillId="0" borderId="55" xfId="0" applyFont="1" applyBorder="1"/>
    <xf numFmtId="9" fontId="7" fillId="0" borderId="55" xfId="0" applyNumberFormat="1" applyFont="1" applyBorder="1" applyAlignment="1">
      <alignment horizontal="center"/>
    </xf>
    <xf numFmtId="0" fontId="7" fillId="0" borderId="4" xfId="0" applyFont="1" applyFill="1" applyBorder="1" applyAlignment="1">
      <alignment wrapText="1"/>
    </xf>
    <xf numFmtId="0" fontId="8" fillId="0" borderId="4" xfId="0" applyFont="1" applyBorder="1" applyAlignment="1">
      <alignment wrapText="1"/>
    </xf>
    <xf numFmtId="0" fontId="11" fillId="0" borderId="0" xfId="0" applyFont="1" applyProtection="1">
      <protection locked="0"/>
    </xf>
    <xf numFmtId="0" fontId="11" fillId="0" borderId="0" xfId="0" applyFont="1" applyBorder="1" applyAlignment="1" applyProtection="1">
      <alignment horizontal="center"/>
      <protection locked="0"/>
    </xf>
    <xf numFmtId="0" fontId="13" fillId="0" borderId="0" xfId="0" applyFont="1" applyBorder="1" applyAlignment="1" applyProtection="1">
      <alignment horizontal="left" vertical="center"/>
      <protection locked="0"/>
    </xf>
    <xf numFmtId="0" fontId="12" fillId="0" borderId="0" xfId="0" applyFont="1" applyFill="1" applyBorder="1" applyAlignment="1" applyProtection="1">
      <alignment horizontal="left"/>
      <protection locked="0"/>
    </xf>
    <xf numFmtId="0" fontId="11" fillId="0" borderId="0" xfId="0" applyFont="1" applyFill="1" applyBorder="1" applyAlignment="1" applyProtection="1">
      <alignment horizontal="center"/>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3" fillId="4" borderId="45"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3" fillId="4" borderId="42"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protection locked="0"/>
    </xf>
    <xf numFmtId="0" fontId="11" fillId="0" borderId="29" xfId="0" applyFont="1" applyBorder="1" applyProtection="1">
      <protection locked="0"/>
    </xf>
    <xf numFmtId="0" fontId="11" fillId="0" borderId="0" xfId="0" applyFont="1" applyProtection="1"/>
    <xf numFmtId="0" fontId="11" fillId="0" borderId="17" xfId="0" applyFont="1" applyFill="1" applyBorder="1" applyAlignment="1" applyProtection="1">
      <alignment horizontal="justify" vertical="center" wrapText="1"/>
      <protection locked="0"/>
    </xf>
    <xf numFmtId="9" fontId="11" fillId="0" borderId="17" xfId="2" applyFont="1" applyFill="1" applyBorder="1" applyAlignment="1" applyProtection="1">
      <alignment horizontal="center"/>
      <protection locked="0"/>
    </xf>
    <xf numFmtId="0" fontId="11" fillId="0" borderId="17" xfId="0" applyFont="1" applyFill="1" applyBorder="1" applyAlignment="1" applyProtection="1">
      <alignment horizontal="justify"/>
      <protection locked="0"/>
    </xf>
    <xf numFmtId="0" fontId="11" fillId="0" borderId="22" xfId="0" applyFont="1" applyFill="1" applyBorder="1" applyAlignment="1" applyProtection="1">
      <alignment horizontal="justify" vertical="center" wrapText="1"/>
      <protection locked="0"/>
    </xf>
    <xf numFmtId="44" fontId="11" fillId="0" borderId="17" xfId="1" applyFont="1" applyFill="1" applyBorder="1" applyProtection="1">
      <protection locked="0"/>
    </xf>
    <xf numFmtId="0" fontId="11" fillId="0" borderId="23" xfId="0" applyFont="1" applyFill="1" applyBorder="1" applyProtection="1">
      <protection locked="0"/>
    </xf>
    <xf numFmtId="0" fontId="11" fillId="0" borderId="17" xfId="2" applyNumberFormat="1" applyFont="1" applyBorder="1" applyAlignment="1" applyProtection="1">
      <alignment horizontal="center" vertical="center"/>
    </xf>
    <xf numFmtId="9" fontId="11" fillId="0" borderId="17" xfId="0" applyNumberFormat="1" applyFont="1" applyBorder="1" applyAlignment="1" applyProtection="1">
      <alignment horizontal="center" vertical="center"/>
    </xf>
    <xf numFmtId="0" fontId="13" fillId="0" borderId="17" xfId="0" applyFont="1" applyFill="1" applyBorder="1" applyAlignment="1" applyProtection="1">
      <alignment horizontal="center" vertical="center"/>
    </xf>
    <xf numFmtId="0" fontId="11" fillId="0" borderId="17" xfId="0" applyFont="1" applyFill="1" applyBorder="1" applyProtection="1">
      <protection locked="0"/>
    </xf>
    <xf numFmtId="0" fontId="11" fillId="0" borderId="4"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center"/>
      <protection locked="0"/>
    </xf>
    <xf numFmtId="0" fontId="11" fillId="0" borderId="4" xfId="0" applyFont="1" applyFill="1" applyBorder="1" applyAlignment="1" applyProtection="1">
      <alignment horizontal="justify"/>
      <protection locked="0"/>
    </xf>
    <xf numFmtId="0" fontId="11" fillId="0" borderId="5" xfId="0" applyFont="1" applyFill="1" applyBorder="1" applyAlignment="1" applyProtection="1">
      <alignment horizontal="justify" vertical="center" wrapText="1"/>
      <protection locked="0"/>
    </xf>
    <xf numFmtId="44" fontId="11" fillId="0" borderId="4" xfId="1" applyFont="1" applyFill="1" applyBorder="1" applyProtection="1">
      <protection locked="0"/>
    </xf>
    <xf numFmtId="0" fontId="11" fillId="0" borderId="6" xfId="0" applyFont="1" applyFill="1" applyBorder="1" applyProtection="1">
      <protection locked="0"/>
    </xf>
    <xf numFmtId="0" fontId="11" fillId="0" borderId="4" xfId="2" applyNumberFormat="1" applyFont="1" applyBorder="1" applyAlignment="1" applyProtection="1">
      <alignment horizontal="center" vertical="center"/>
    </xf>
    <xf numFmtId="9" fontId="11" fillId="0" borderId="4" xfId="0" applyNumberFormat="1" applyFont="1" applyBorder="1" applyAlignment="1" applyProtection="1">
      <alignment horizontal="center" vertical="center"/>
    </xf>
    <xf numFmtId="0" fontId="13" fillId="0" borderId="4" xfId="0" applyFont="1" applyFill="1" applyBorder="1" applyAlignment="1" applyProtection="1">
      <alignment horizontal="center" vertical="center"/>
    </xf>
    <xf numFmtId="0" fontId="11" fillId="0" borderId="4" xfId="0" applyFont="1" applyFill="1" applyBorder="1" applyProtection="1">
      <protection locked="0"/>
    </xf>
    <xf numFmtId="9" fontId="11" fillId="0" borderId="4" xfId="0" applyNumberFormat="1" applyFont="1" applyFill="1" applyBorder="1" applyAlignment="1" applyProtection="1">
      <alignment horizontal="center"/>
      <protection locked="0"/>
    </xf>
    <xf numFmtId="9" fontId="11" fillId="0" borderId="4" xfId="2" applyFont="1" applyFill="1" applyBorder="1" applyAlignment="1" applyProtection="1">
      <alignment horizontal="center"/>
      <protection locked="0"/>
    </xf>
    <xf numFmtId="0" fontId="11" fillId="0" borderId="11" xfId="0" applyFont="1" applyFill="1" applyBorder="1" applyAlignment="1" applyProtection="1">
      <alignment horizontal="justify" vertical="center" wrapText="1"/>
      <protection locked="0"/>
    </xf>
    <xf numFmtId="9" fontId="11" fillId="0" borderId="11" xfId="2" applyFont="1" applyFill="1" applyBorder="1" applyAlignment="1" applyProtection="1">
      <alignment horizontal="center"/>
      <protection locked="0"/>
    </xf>
    <xf numFmtId="0" fontId="11" fillId="0" borderId="11" xfId="0" applyFont="1" applyFill="1" applyBorder="1" applyAlignment="1" applyProtection="1">
      <alignment horizontal="justify"/>
      <protection locked="0"/>
    </xf>
    <xf numFmtId="0" fontId="11" fillId="0" borderId="47" xfId="0" applyFont="1" applyFill="1" applyBorder="1" applyAlignment="1" applyProtection="1">
      <alignment horizontal="justify" wrapText="1"/>
      <protection locked="0"/>
    </xf>
    <xf numFmtId="44" fontId="11" fillId="0" borderId="11" xfId="1" applyFont="1" applyFill="1" applyBorder="1" applyProtection="1">
      <protection locked="0"/>
    </xf>
    <xf numFmtId="0" fontId="11" fillId="0" borderId="24" xfId="0" applyFont="1" applyFill="1" applyBorder="1" applyProtection="1">
      <protection locked="0"/>
    </xf>
    <xf numFmtId="0" fontId="11" fillId="0" borderId="11" xfId="2" applyNumberFormat="1" applyFont="1" applyBorder="1" applyAlignment="1" applyProtection="1">
      <alignment horizontal="center" vertical="center"/>
    </xf>
    <xf numFmtId="9" fontId="11" fillId="0" borderId="11" xfId="0" applyNumberFormat="1" applyFont="1" applyBorder="1" applyAlignment="1" applyProtection="1">
      <alignment horizontal="center" vertical="center"/>
    </xf>
    <xf numFmtId="0" fontId="13" fillId="0" borderId="11" xfId="0" applyFont="1" applyFill="1" applyBorder="1" applyAlignment="1" applyProtection="1">
      <alignment horizontal="center" vertical="center"/>
    </xf>
    <xf numFmtId="0" fontId="11" fillId="0" borderId="11" xfId="0" applyFont="1" applyFill="1" applyBorder="1" applyProtection="1">
      <protection locked="0"/>
    </xf>
    <xf numFmtId="0" fontId="11" fillId="0" borderId="0" xfId="0" applyFont="1" applyFill="1" applyBorder="1" applyProtection="1">
      <protection locked="0"/>
    </xf>
    <xf numFmtId="0" fontId="11" fillId="0" borderId="0" xfId="2" applyNumberFormat="1" applyFont="1" applyBorder="1" applyAlignment="1" applyProtection="1">
      <alignment horizontal="center" vertical="center"/>
    </xf>
    <xf numFmtId="9" fontId="11"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center" vertical="center"/>
    </xf>
    <xf numFmtId="0" fontId="12" fillId="0" borderId="0" xfId="0" applyFont="1" applyProtection="1">
      <protection locked="0"/>
    </xf>
    <xf numFmtId="0" fontId="7" fillId="0" borderId="0" xfId="0" applyFont="1" applyProtection="1">
      <protection locked="0"/>
    </xf>
    <xf numFmtId="0" fontId="7" fillId="0" borderId="0" xfId="0" applyFont="1" applyBorder="1" applyAlignment="1" applyProtection="1">
      <alignment horizontal="center"/>
      <protection locked="0"/>
    </xf>
    <xf numFmtId="0" fontId="12" fillId="0" borderId="0" xfId="0" applyFont="1" applyFill="1" applyBorder="1" applyAlignment="1">
      <alignment horizontal="center" vertical="center"/>
    </xf>
    <xf numFmtId="0" fontId="12" fillId="0" borderId="0" xfId="0" applyFont="1" applyFill="1" applyBorder="1" applyAlignment="1">
      <alignment horizontal="left"/>
    </xf>
    <xf numFmtId="0" fontId="12"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vertical="center"/>
    </xf>
    <xf numFmtId="0" fontId="13" fillId="0" borderId="0" xfId="0" applyFont="1" applyBorder="1" applyAlignment="1">
      <alignment horizontal="lef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8" xfId="0" applyFont="1" applyFill="1" applyBorder="1" applyAlignment="1">
      <alignment horizontal="center"/>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xf>
    <xf numFmtId="0" fontId="13" fillId="4" borderId="4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4" borderId="42" xfId="0" applyFont="1" applyFill="1" applyBorder="1" applyAlignment="1">
      <alignment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vertical="center" wrapText="1"/>
    </xf>
    <xf numFmtId="0" fontId="11" fillId="0" borderId="29" xfId="0" applyFont="1" applyBorder="1"/>
    <xf numFmtId="0" fontId="11" fillId="0" borderId="4" xfId="0" applyFont="1" applyFill="1" applyBorder="1" applyAlignment="1">
      <alignment horizontal="justify" wrapText="1"/>
    </xf>
    <xf numFmtId="0" fontId="11" fillId="0" borderId="55" xfId="0" applyFont="1" applyFill="1" applyBorder="1" applyAlignment="1">
      <alignment horizontal="justify" wrapText="1"/>
    </xf>
    <xf numFmtId="0" fontId="11" fillId="0" borderId="26" xfId="0" applyFont="1" applyFill="1" applyBorder="1" applyAlignment="1">
      <alignment horizontal="justify" wrapText="1"/>
    </xf>
    <xf numFmtId="0" fontId="11" fillId="0" borderId="4" xfId="0" applyFont="1" applyFill="1" applyBorder="1" applyAlignment="1">
      <alignment horizontal="justify" vertical="center" wrapText="1"/>
    </xf>
    <xf numFmtId="0" fontId="11" fillId="0" borderId="4" xfId="0" applyFont="1" applyFill="1" applyBorder="1"/>
    <xf numFmtId="0" fontId="11" fillId="0" borderId="4" xfId="0" applyFont="1" applyFill="1" applyBorder="1" applyAlignment="1">
      <alignment vertical="center"/>
    </xf>
    <xf numFmtId="0" fontId="7" fillId="0" borderId="4" xfId="0" applyFont="1" applyBorder="1" applyAlignment="1">
      <alignment horizontal="justify"/>
    </xf>
    <xf numFmtId="0" fontId="12" fillId="0" borderId="0" xfId="0" applyFont="1" applyAlignment="1">
      <alignment horizontal="center" vertical="center"/>
    </xf>
    <xf numFmtId="0" fontId="12" fillId="0" borderId="0" xfId="0" applyFont="1"/>
    <xf numFmtId="0" fontId="13" fillId="4" borderId="42" xfId="0" applyFont="1" applyFill="1" applyBorder="1" applyAlignment="1" applyProtection="1">
      <alignment vertical="center" wrapText="1"/>
    </xf>
    <xf numFmtId="0" fontId="11" fillId="0" borderId="17" xfId="0" applyFont="1" applyBorder="1" applyAlignment="1">
      <alignment horizontal="justify" wrapText="1"/>
    </xf>
    <xf numFmtId="9" fontId="11" fillId="0" borderId="17" xfId="2" applyFont="1" applyFill="1" applyBorder="1" applyAlignment="1" applyProtection="1">
      <alignment horizontal="center" vertical="center" wrapText="1"/>
      <protection locked="0"/>
    </xf>
    <xf numFmtId="0" fontId="11" fillId="0" borderId="17" xfId="2" applyNumberFormat="1" applyFont="1" applyFill="1" applyBorder="1" applyAlignment="1" applyProtection="1">
      <alignment vertical="center"/>
      <protection locked="0"/>
    </xf>
    <xf numFmtId="9" fontId="11" fillId="0" borderId="17" xfId="2" applyFont="1" applyFill="1" applyBorder="1" applyAlignment="1" applyProtection="1">
      <alignment vertical="center"/>
      <protection locked="0"/>
    </xf>
    <xf numFmtId="164" fontId="11" fillId="0" borderId="17" xfId="1" applyNumberFormat="1" applyFont="1" applyFill="1" applyBorder="1" applyAlignment="1" applyProtection="1">
      <alignment vertical="center" wrapText="1"/>
      <protection locked="0"/>
    </xf>
    <xf numFmtId="0" fontId="11" fillId="0" borderId="17" xfId="0" applyFont="1" applyFill="1" applyBorder="1" applyAlignment="1" applyProtection="1">
      <alignment vertical="center"/>
      <protection locked="0"/>
    </xf>
    <xf numFmtId="9" fontId="11" fillId="0" borderId="23" xfId="2" applyFont="1" applyFill="1" applyBorder="1" applyAlignment="1" applyProtection="1">
      <alignment horizontal="center" vertical="center"/>
      <protection locked="0"/>
    </xf>
    <xf numFmtId="9" fontId="11" fillId="0" borderId="17" xfId="2" applyNumberFormat="1" applyFont="1" applyBorder="1" applyAlignment="1" applyProtection="1">
      <alignment horizontal="center" vertical="center"/>
    </xf>
    <xf numFmtId="0" fontId="13" fillId="0" borderId="61" xfId="0" applyFont="1" applyFill="1" applyBorder="1" applyAlignment="1" applyProtection="1">
      <alignment horizontal="center" vertical="center"/>
    </xf>
    <xf numFmtId="0" fontId="11" fillId="0" borderId="22" xfId="0" applyFont="1" applyFill="1" applyBorder="1" applyAlignment="1" applyProtection="1">
      <alignment vertical="center"/>
      <protection locked="0"/>
    </xf>
    <xf numFmtId="0" fontId="11" fillId="0" borderId="18" xfId="0" applyFont="1" applyFill="1" applyBorder="1" applyAlignment="1" applyProtection="1">
      <alignment vertical="center"/>
      <protection locked="0"/>
    </xf>
    <xf numFmtId="0" fontId="11" fillId="0" borderId="4" xfId="0" applyFont="1" applyBorder="1" applyAlignment="1">
      <alignment horizontal="justify" wrapText="1"/>
    </xf>
    <xf numFmtId="9" fontId="11" fillId="0" borderId="4" xfId="2" applyFont="1" applyFill="1" applyBorder="1" applyAlignment="1" applyProtection="1">
      <alignment horizontal="center" vertical="center"/>
      <protection locked="0"/>
    </xf>
    <xf numFmtId="0" fontId="11" fillId="0" borderId="4" xfId="2" applyNumberFormat="1" applyFont="1" applyFill="1" applyBorder="1" applyAlignment="1" applyProtection="1">
      <alignment vertical="center"/>
      <protection locked="0"/>
    </xf>
    <xf numFmtId="164" fontId="11" fillId="0" borderId="4" xfId="1" applyNumberFormat="1" applyFont="1" applyFill="1" applyBorder="1" applyAlignment="1" applyProtection="1">
      <alignment wrapText="1"/>
      <protection locked="0"/>
    </xf>
    <xf numFmtId="9" fontId="11" fillId="0" borderId="4" xfId="2" applyNumberFormat="1" applyFont="1" applyBorder="1" applyAlignment="1" applyProtection="1">
      <alignment horizontal="center" vertical="center"/>
    </xf>
    <xf numFmtId="0" fontId="13" fillId="0" borderId="49" xfId="0" applyFont="1" applyFill="1" applyBorder="1" applyAlignment="1" applyProtection="1">
      <alignment horizontal="center" vertical="center"/>
    </xf>
    <xf numFmtId="0" fontId="11" fillId="0" borderId="5" xfId="0" applyFont="1" applyFill="1" applyBorder="1" applyProtection="1">
      <protection locked="0"/>
    </xf>
    <xf numFmtId="0" fontId="11" fillId="0" borderId="20" xfId="0" applyFont="1" applyFill="1" applyBorder="1" applyProtection="1">
      <protection locked="0"/>
    </xf>
    <xf numFmtId="0" fontId="11" fillId="0" borderId="4" xfId="0" applyFont="1" applyFill="1" applyBorder="1" applyAlignment="1" applyProtection="1">
      <alignment wrapText="1"/>
      <protection locked="0"/>
    </xf>
    <xf numFmtId="0" fontId="11" fillId="0" borderId="4" xfId="0" applyFont="1" applyFill="1" applyBorder="1" applyAlignment="1" applyProtection="1">
      <alignment horizontal="center" wrapText="1"/>
      <protection locked="0"/>
    </xf>
    <xf numFmtId="0" fontId="11" fillId="0" borderId="23" xfId="2"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justify" wrapText="1"/>
      <protection locked="0"/>
    </xf>
    <xf numFmtId="0" fontId="11" fillId="0" borderId="4" xfId="2" applyNumberFormat="1" applyFont="1" applyFill="1" applyBorder="1" applyAlignment="1" applyProtection="1">
      <alignment horizontal="center" vertical="center"/>
      <protection locked="0"/>
    </xf>
    <xf numFmtId="9" fontId="11" fillId="0" borderId="4" xfId="0" applyNumberFormat="1" applyFont="1" applyBorder="1" applyAlignment="1" applyProtection="1">
      <alignment horizontal="center" vertical="center" wrapText="1"/>
    </xf>
    <xf numFmtId="0" fontId="11" fillId="0" borderId="5" xfId="0" applyFont="1" applyFill="1" applyBorder="1" applyAlignment="1" applyProtection="1">
      <alignment wrapText="1"/>
      <protection locked="0"/>
    </xf>
    <xf numFmtId="0" fontId="11" fillId="0" borderId="20" xfId="0" applyFont="1" applyFill="1" applyBorder="1" applyAlignment="1" applyProtection="1">
      <alignment wrapText="1"/>
      <protection locked="0"/>
    </xf>
    <xf numFmtId="44" fontId="11" fillId="0" borderId="4" xfId="1" applyFont="1" applyFill="1" applyBorder="1" applyAlignment="1" applyProtection="1">
      <alignment wrapText="1"/>
      <protection locked="0"/>
    </xf>
    <xf numFmtId="9" fontId="11" fillId="0" borderId="4" xfId="2" applyFont="1" applyFill="1" applyBorder="1" applyProtection="1">
      <protection locked="0"/>
    </xf>
    <xf numFmtId="0" fontId="11" fillId="0" borderId="55" xfId="0" applyFont="1" applyBorder="1" applyAlignment="1">
      <alignment horizontal="justify" wrapText="1"/>
    </xf>
    <xf numFmtId="0" fontId="11" fillId="0" borderId="4" xfId="0" applyFont="1" applyBorder="1" applyAlignment="1">
      <alignment horizontal="justify"/>
    </xf>
    <xf numFmtId="0" fontId="11" fillId="0" borderId="11" xfId="0" applyFont="1" applyBorder="1" applyAlignment="1">
      <alignment horizontal="justify" wrapText="1"/>
    </xf>
    <xf numFmtId="0" fontId="11" fillId="0" borderId="41" xfId="2" applyNumberFormat="1" applyFont="1" applyFill="1" applyBorder="1" applyAlignment="1" applyProtection="1">
      <alignment horizontal="center" vertical="center"/>
      <protection locked="0"/>
    </xf>
    <xf numFmtId="0" fontId="11" fillId="0" borderId="21" xfId="0" applyFont="1" applyFill="1" applyBorder="1" applyProtection="1">
      <protection locked="0"/>
    </xf>
    <xf numFmtId="0" fontId="11" fillId="0" borderId="21" xfId="0" applyFont="1" applyFill="1" applyBorder="1" applyAlignment="1" applyProtection="1">
      <alignment horizontal="justify" wrapText="1"/>
      <protection locked="0"/>
    </xf>
    <xf numFmtId="0" fontId="11" fillId="0" borderId="11" xfId="0" applyFont="1" applyFill="1" applyBorder="1" applyAlignment="1" applyProtection="1">
      <alignment wrapText="1"/>
      <protection locked="0"/>
    </xf>
    <xf numFmtId="0" fontId="11" fillId="0" borderId="67" xfId="2" applyNumberFormat="1" applyFont="1" applyFill="1" applyBorder="1" applyAlignment="1" applyProtection="1">
      <alignment horizontal="center" vertical="center"/>
      <protection locked="0"/>
    </xf>
    <xf numFmtId="9" fontId="11" fillId="0" borderId="11" xfId="2" applyNumberFormat="1" applyFont="1" applyBorder="1" applyAlignment="1" applyProtection="1">
      <alignment horizontal="center" vertical="center"/>
    </xf>
    <xf numFmtId="0" fontId="13" fillId="0" borderId="59" xfId="0" applyFont="1" applyFill="1" applyBorder="1" applyAlignment="1" applyProtection="1">
      <alignment horizontal="center" vertical="center"/>
    </xf>
    <xf numFmtId="0" fontId="11" fillId="0" borderId="47" xfId="0" applyFont="1" applyFill="1" applyBorder="1" applyProtection="1">
      <protection locked="0"/>
    </xf>
    <xf numFmtId="0" fontId="11" fillId="0" borderId="19" xfId="0" applyFont="1" applyFill="1" applyBorder="1" applyProtection="1">
      <protection locked="0"/>
    </xf>
    <xf numFmtId="0" fontId="11" fillId="0" borderId="22" xfId="0" applyFont="1" applyBorder="1" applyAlignment="1">
      <alignment horizontal="justify"/>
    </xf>
    <xf numFmtId="0" fontId="11" fillId="0" borderId="17" xfId="2" applyNumberFormat="1" applyFont="1" applyFill="1" applyBorder="1" applyAlignment="1" applyProtection="1">
      <alignment horizontal="center" vertical="center" wrapText="1"/>
      <protection locked="0"/>
    </xf>
    <xf numFmtId="0" fontId="11" fillId="0" borderId="5" xfId="0" applyFont="1" applyBorder="1" applyAlignment="1">
      <alignment horizontal="justify"/>
    </xf>
    <xf numFmtId="0" fontId="11" fillId="0" borderId="5" xfId="0" applyFont="1" applyBorder="1" applyAlignment="1">
      <alignment horizontal="justify" wrapText="1"/>
    </xf>
    <xf numFmtId="44" fontId="11" fillId="0" borderId="4" xfId="0" applyNumberFormat="1" applyFont="1" applyFill="1" applyBorder="1" applyProtection="1">
      <protection locked="0"/>
    </xf>
    <xf numFmtId="0" fontId="11" fillId="0" borderId="55" xfId="0" applyFont="1" applyFill="1" applyBorder="1" applyAlignment="1" applyProtection="1">
      <alignment wrapText="1"/>
      <protection locked="0"/>
    </xf>
    <xf numFmtId="0" fontId="11" fillId="0" borderId="55" xfId="0" applyFont="1" applyFill="1" applyBorder="1" applyProtection="1">
      <protection locked="0"/>
    </xf>
    <xf numFmtId="0" fontId="11" fillId="0" borderId="21" xfId="0" applyFont="1" applyBorder="1" applyAlignment="1">
      <alignment horizontal="justify"/>
    </xf>
    <xf numFmtId="9" fontId="11" fillId="0" borderId="41" xfId="2" applyFont="1" applyFill="1" applyBorder="1" applyAlignment="1" applyProtection="1">
      <alignment horizontal="center" vertical="center"/>
      <protection locked="0"/>
    </xf>
    <xf numFmtId="9" fontId="11" fillId="0" borderId="67" xfId="2"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1" fillId="0" borderId="55" xfId="0" applyFont="1" applyFill="1" applyBorder="1" applyAlignment="1" applyProtection="1">
      <alignment horizontal="justify" vertical="center" wrapText="1"/>
      <protection locked="0"/>
    </xf>
    <xf numFmtId="0" fontId="11" fillId="0" borderId="21" xfId="0" applyFont="1" applyFill="1" applyBorder="1" applyAlignment="1" applyProtection="1">
      <alignment horizontal="justify" vertical="center" wrapText="1"/>
      <protection locked="0"/>
    </xf>
    <xf numFmtId="0" fontId="11" fillId="0" borderId="54" xfId="0" applyFont="1" applyFill="1" applyBorder="1" applyAlignment="1" applyProtection="1">
      <alignment horizontal="justify" vertical="center" wrapText="1"/>
      <protection locked="0"/>
    </xf>
    <xf numFmtId="0" fontId="9" fillId="0" borderId="0" xfId="0" applyFont="1"/>
    <xf numFmtId="9" fontId="2" fillId="0" borderId="4" xfId="2"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wrapText="1"/>
      <protection locked="0"/>
    </xf>
    <xf numFmtId="9" fontId="2" fillId="0" borderId="11" xfId="2" applyFont="1" applyFill="1" applyBorder="1" applyAlignment="1" applyProtection="1">
      <alignment horizontal="center" wrapText="1"/>
      <protection locked="0"/>
    </xf>
    <xf numFmtId="9" fontId="2" fillId="0" borderId="28" xfId="0" applyNumberFormat="1" applyFont="1" applyBorder="1" applyAlignment="1" applyProtection="1">
      <alignment horizontal="center"/>
      <protection locked="0"/>
    </xf>
    <xf numFmtId="9" fontId="2" fillId="0" borderId="4" xfId="0" applyNumberFormat="1" applyFont="1" applyBorder="1" applyAlignment="1" applyProtection="1">
      <alignment horizontal="center"/>
      <protection locked="0"/>
    </xf>
    <xf numFmtId="9" fontId="2" fillId="0" borderId="28" xfId="0" applyNumberFormat="1" applyFont="1" applyFill="1" applyBorder="1" applyAlignment="1" applyProtection="1">
      <alignment horizontal="center" vertical="center"/>
      <protection locked="0"/>
    </xf>
    <xf numFmtId="0" fontId="2" fillId="0" borderId="27" xfId="0" applyFont="1" applyFill="1" applyBorder="1" applyAlignment="1" applyProtection="1">
      <alignment horizontal="justify" wrapText="1"/>
      <protection locked="0"/>
    </xf>
    <xf numFmtId="0" fontId="2" fillId="0" borderId="55" xfId="0" applyFont="1" applyBorder="1" applyAlignment="1">
      <alignment horizontal="justify" vertical="center" wrapText="1"/>
    </xf>
    <xf numFmtId="0" fontId="2" fillId="0" borderId="4" xfId="0" applyFont="1" applyFill="1" applyBorder="1" applyAlignment="1" applyProtection="1">
      <alignment horizontal="justify" wrapText="1"/>
      <protection locked="0"/>
    </xf>
    <xf numFmtId="0" fontId="9" fillId="0" borderId="0" xfId="0" applyFont="1" applyAlignment="1">
      <alignment horizontal="center"/>
    </xf>
    <xf numFmtId="0" fontId="9" fillId="0" borderId="0" xfId="0" applyFont="1" applyBorder="1" applyAlignment="1">
      <alignment horizont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2" borderId="4" xfId="0" applyFont="1" applyFill="1" applyBorder="1" applyAlignment="1" applyProtection="1">
      <alignment horizontal="left"/>
      <protection locked="0"/>
    </xf>
    <xf numFmtId="14" fontId="3" fillId="0" borderId="5" xfId="0" applyNumberFormat="1"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48" xfId="0" applyFont="1" applyBorder="1" applyAlignment="1" applyProtection="1">
      <alignment horizontal="center"/>
      <protection locked="0"/>
    </xf>
    <xf numFmtId="0" fontId="2" fillId="0" borderId="16"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vertical="center" wrapText="1"/>
      <protection locked="0"/>
    </xf>
    <xf numFmtId="0" fontId="4" fillId="4" borderId="38"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68" xfId="0" applyFont="1" applyFill="1" applyBorder="1" applyAlignment="1" applyProtection="1">
      <alignment horizontal="center" vertical="center" wrapText="1"/>
      <protection locked="0"/>
    </xf>
    <xf numFmtId="0" fontId="3" fillId="2" borderId="69" xfId="0" applyFont="1" applyFill="1" applyBorder="1" applyAlignment="1" applyProtection="1">
      <alignment horizontal="center" vertical="center"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4" xfId="0" applyFont="1" applyFill="1" applyBorder="1" applyAlignment="1" applyProtection="1">
      <alignment horizontal="justify" vertical="center" wrapText="1"/>
      <protection locked="0"/>
    </xf>
    <xf numFmtId="0" fontId="2" fillId="0" borderId="21" xfId="0" applyFont="1" applyFill="1" applyBorder="1" applyAlignment="1" applyProtection="1">
      <alignment horizontal="justify" vertical="center" wrapText="1"/>
      <protection locked="0"/>
    </xf>
    <xf numFmtId="0" fontId="2" fillId="0" borderId="56"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54"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2" fillId="0" borderId="11"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7"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2" fillId="0" borderId="28" xfId="0" applyFont="1" applyBorder="1" applyAlignment="1">
      <alignment horizontal="center"/>
    </xf>
    <xf numFmtId="0" fontId="2" fillId="0" borderId="55" xfId="0" applyFont="1" applyBorder="1" applyAlignment="1">
      <alignment horizontal="center"/>
    </xf>
    <xf numFmtId="0" fontId="2" fillId="0" borderId="28" xfId="0" applyFont="1" applyBorder="1" applyAlignment="1">
      <alignment horizontal="left"/>
    </xf>
    <xf numFmtId="0" fontId="2" fillId="0" borderId="55" xfId="0" applyFont="1" applyBorder="1" applyAlignment="1">
      <alignment horizontal="left"/>
    </xf>
    <xf numFmtId="0" fontId="2" fillId="0" borderId="17" xfId="0" applyFont="1" applyBorder="1" applyAlignment="1">
      <alignment horizontal="justify" wrapText="1"/>
    </xf>
    <xf numFmtId="0" fontId="2" fillId="0" borderId="4" xfId="0" applyFont="1" applyBorder="1" applyAlignment="1">
      <alignment horizontal="justify" wrapText="1"/>
    </xf>
    <xf numFmtId="0" fontId="2" fillId="0" borderId="28" xfId="2" applyNumberFormat="1" applyFont="1" applyBorder="1" applyAlignment="1" applyProtection="1">
      <alignment horizontal="center" vertical="center"/>
    </xf>
    <xf numFmtId="0" fontId="2" fillId="0" borderId="55" xfId="2" applyNumberFormat="1" applyFont="1" applyBorder="1" applyAlignment="1" applyProtection="1">
      <alignment horizontal="center" vertical="center"/>
    </xf>
    <xf numFmtId="9" fontId="2" fillId="0" borderId="28" xfId="0" applyNumberFormat="1" applyFont="1" applyBorder="1" applyAlignment="1" applyProtection="1">
      <alignment horizontal="center" vertical="center"/>
    </xf>
    <xf numFmtId="9" fontId="2" fillId="0" borderId="55" xfId="0" applyNumberFormat="1" applyFont="1" applyBorder="1" applyAlignment="1" applyProtection="1">
      <alignment horizontal="center" vertical="center"/>
    </xf>
    <xf numFmtId="9" fontId="2" fillId="0" borderId="28" xfId="0" applyNumberFormat="1" applyFont="1" applyBorder="1" applyAlignment="1"/>
    <xf numFmtId="9" fontId="2" fillId="0" borderId="55" xfId="0" applyNumberFormat="1" applyFont="1" applyBorder="1" applyAlignment="1"/>
    <xf numFmtId="0" fontId="2" fillId="0" borderId="28"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55"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2" fillId="0" borderId="54"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63" xfId="0" applyFont="1" applyFill="1" applyBorder="1" applyAlignment="1" applyProtection="1">
      <alignment horizontal="justify" wrapText="1"/>
      <protection locked="0"/>
    </xf>
    <xf numFmtId="0" fontId="2" fillId="0" borderId="66" xfId="0" applyFont="1" applyFill="1" applyBorder="1" applyAlignment="1" applyProtection="1">
      <alignment horizontal="justify" wrapText="1"/>
      <protection locked="0"/>
    </xf>
    <xf numFmtId="0" fontId="2" fillId="0" borderId="27" xfId="0" applyFont="1" applyFill="1" applyBorder="1" applyAlignment="1" applyProtection="1">
      <alignment horizontal="justify" wrapText="1"/>
      <protection locked="0"/>
    </xf>
    <xf numFmtId="0" fontId="2" fillId="0" borderId="54" xfId="0" applyFont="1" applyFill="1" applyBorder="1" applyAlignment="1" applyProtection="1">
      <alignment horizontal="justify" wrapText="1"/>
      <protection locked="0"/>
    </xf>
    <xf numFmtId="0" fontId="2" fillId="0" borderId="21" xfId="0" applyFont="1" applyFill="1" applyBorder="1" applyAlignment="1" applyProtection="1">
      <alignment horizontal="justify" wrapText="1"/>
      <protection locked="0"/>
    </xf>
    <xf numFmtId="0" fontId="2" fillId="0" borderId="57" xfId="0" applyFont="1" applyFill="1" applyBorder="1" applyAlignment="1" applyProtection="1">
      <alignment horizontal="justify" wrapText="1"/>
      <protection locked="0"/>
    </xf>
    <xf numFmtId="0" fontId="2" fillId="0" borderId="58" xfId="0" applyFont="1" applyFill="1" applyBorder="1" applyAlignment="1" applyProtection="1">
      <alignment horizontal="justify" wrapText="1"/>
      <protection locked="0"/>
    </xf>
    <xf numFmtId="0" fontId="2" fillId="0" borderId="4" xfId="0" applyFont="1" applyBorder="1" applyAlignment="1" applyProtection="1">
      <alignment horizontal="justify" wrapText="1"/>
      <protection locked="0"/>
    </xf>
    <xf numFmtId="0" fontId="2" fillId="0" borderId="11" xfId="0" applyFont="1" applyBorder="1" applyAlignment="1" applyProtection="1">
      <alignment horizontal="justify" wrapText="1"/>
      <protection locked="0"/>
    </xf>
    <xf numFmtId="9" fontId="2" fillId="0" borderId="28" xfId="0" applyNumberFormat="1" applyFont="1" applyBorder="1" applyAlignment="1">
      <alignment horizontal="center"/>
    </xf>
    <xf numFmtId="9" fontId="2" fillId="0" borderId="55" xfId="0" applyNumberFormat="1" applyFont="1" applyBorder="1" applyAlignment="1">
      <alignment horizontal="center"/>
    </xf>
    <xf numFmtId="0" fontId="2"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54" xfId="2" applyNumberFormat="1" applyFont="1" applyFill="1" applyBorder="1" applyAlignment="1" applyProtection="1">
      <alignment horizontal="center" vertical="center" wrapText="1"/>
      <protection locked="0"/>
    </xf>
    <xf numFmtId="0" fontId="2" fillId="0" borderId="26" xfId="2" applyNumberFormat="1" applyFont="1" applyFill="1" applyBorder="1" applyAlignment="1" applyProtection="1">
      <alignment horizontal="center" vertical="center" wrapText="1"/>
      <protection locked="0"/>
    </xf>
    <xf numFmtId="0" fontId="2" fillId="0" borderId="55" xfId="2" applyNumberFormat="1"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164" fontId="2" fillId="0" borderId="54" xfId="1" applyNumberFormat="1" applyFont="1" applyFill="1" applyBorder="1" applyAlignment="1" applyProtection="1">
      <alignment horizontal="center" vertical="center" wrapText="1"/>
      <protection locked="0"/>
    </xf>
    <xf numFmtId="164" fontId="2" fillId="0" borderId="26" xfId="1" applyNumberFormat="1" applyFont="1" applyFill="1" applyBorder="1" applyAlignment="1" applyProtection="1">
      <alignment horizontal="center" vertical="center" wrapText="1"/>
      <protection locked="0"/>
    </xf>
    <xf numFmtId="164" fontId="2" fillId="0" borderId="55" xfId="1" applyNumberFormat="1" applyFont="1" applyFill="1" applyBorder="1" applyAlignment="1" applyProtection="1">
      <alignment horizontal="center" vertical="center" wrapText="1"/>
      <protection locked="0"/>
    </xf>
    <xf numFmtId="9" fontId="2" fillId="0" borderId="28" xfId="2" applyFont="1" applyFill="1" applyBorder="1" applyAlignment="1" applyProtection="1">
      <alignment horizontal="center" vertical="center" wrapText="1"/>
      <protection locked="0"/>
    </xf>
    <xf numFmtId="9" fontId="2" fillId="0" borderId="26" xfId="2" applyFont="1" applyFill="1" applyBorder="1" applyAlignment="1" applyProtection="1">
      <alignment horizontal="center" vertical="center" wrapText="1"/>
      <protection locked="0"/>
    </xf>
    <xf numFmtId="9" fontId="2" fillId="0" borderId="28" xfId="2" applyFont="1" applyBorder="1" applyAlignment="1" applyProtection="1">
      <alignment horizontal="center" vertical="center"/>
    </xf>
    <xf numFmtId="9" fontId="2" fillId="0" borderId="26" xfId="2" applyFont="1" applyBorder="1" applyAlignment="1" applyProtection="1">
      <alignment horizontal="center" vertical="center"/>
    </xf>
    <xf numFmtId="9" fontId="2" fillId="0" borderId="55" xfId="2" applyFont="1" applyBorder="1" applyAlignment="1" applyProtection="1">
      <alignment horizontal="center" vertical="center"/>
    </xf>
    <xf numFmtId="9" fontId="2" fillId="0" borderId="26" xfId="0" applyNumberFormat="1" applyFont="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65" xfId="0" applyFont="1" applyFill="1" applyBorder="1" applyAlignment="1" applyProtection="1">
      <alignment horizontal="center" vertical="center"/>
    </xf>
    <xf numFmtId="0" fontId="2" fillId="0" borderId="28"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28" xfId="0" applyFont="1" applyFill="1" applyBorder="1" applyAlignment="1" applyProtection="1">
      <alignment horizontal="justify" vertical="center"/>
      <protection locked="0"/>
    </xf>
    <xf numFmtId="0" fontId="2" fillId="0" borderId="26" xfId="0" applyFont="1" applyFill="1" applyBorder="1" applyAlignment="1" applyProtection="1">
      <alignment horizontal="justify" vertical="center"/>
      <protection locked="0"/>
    </xf>
    <xf numFmtId="0" fontId="2" fillId="0" borderId="55" xfId="0" applyFont="1" applyFill="1" applyBorder="1" applyAlignment="1" applyProtection="1">
      <alignment horizontal="justify" vertical="center"/>
      <protection locked="0"/>
    </xf>
    <xf numFmtId="0" fontId="2" fillId="0" borderId="57" xfId="0" applyFont="1" applyFill="1" applyBorder="1" applyAlignment="1" applyProtection="1">
      <alignment horizontal="center" vertical="center" wrapText="1"/>
      <protection locked="0"/>
    </xf>
    <xf numFmtId="0" fontId="2" fillId="0" borderId="6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2" applyNumberFormat="1" applyFont="1" applyFill="1" applyBorder="1" applyAlignment="1" applyProtection="1">
      <alignment horizontal="center" vertical="center" wrapText="1"/>
      <protection locked="0"/>
    </xf>
    <xf numFmtId="9" fontId="2" fillId="0" borderId="55" xfId="2"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protection locked="0"/>
    </xf>
    <xf numFmtId="0" fontId="2" fillId="0" borderId="57"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protection locked="0"/>
    </xf>
    <xf numFmtId="0" fontId="2" fillId="0" borderId="58" xfId="0" applyFont="1" applyFill="1" applyBorder="1" applyAlignment="1" applyProtection="1">
      <alignment horizontal="left" vertical="center"/>
      <protection locked="0"/>
    </xf>
    <xf numFmtId="9" fontId="2" fillId="0" borderId="54" xfId="2"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9" fontId="2" fillId="0" borderId="21" xfId="2" applyFont="1" applyFill="1" applyBorder="1" applyAlignment="1" applyProtection="1">
      <alignment horizontal="center" vertical="center" wrapText="1"/>
      <protection locked="0"/>
    </xf>
    <xf numFmtId="9" fontId="2" fillId="0" borderId="54" xfId="2" applyFont="1" applyBorder="1" applyAlignment="1" applyProtection="1">
      <alignment horizontal="center" vertical="center"/>
    </xf>
    <xf numFmtId="9" fontId="2" fillId="0" borderId="54" xfId="0" applyNumberFormat="1" applyFont="1" applyBorder="1" applyAlignment="1" applyProtection="1">
      <alignment horizontal="center" vertical="center"/>
    </xf>
    <xf numFmtId="9" fontId="2" fillId="0" borderId="54" xfId="2" applyFont="1" applyFill="1" applyBorder="1" applyAlignment="1" applyProtection="1">
      <alignment horizontal="center" vertical="center"/>
      <protection locked="0"/>
    </xf>
    <xf numFmtId="9" fontId="2" fillId="0" borderId="26" xfId="2" applyFont="1" applyFill="1" applyBorder="1" applyAlignment="1" applyProtection="1">
      <alignment horizontal="center" vertical="center"/>
      <protection locked="0"/>
    </xf>
    <xf numFmtId="9" fontId="2" fillId="0" borderId="55" xfId="2" applyFont="1" applyFill="1" applyBorder="1" applyAlignment="1" applyProtection="1">
      <alignment horizontal="center" vertical="center"/>
      <protection locked="0"/>
    </xf>
    <xf numFmtId="0" fontId="2" fillId="0" borderId="66"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164" fontId="2" fillId="0" borderId="28" xfId="1"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4" fillId="0" borderId="64"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2" fillId="0" borderId="54"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wrapText="1"/>
      <protection locked="0"/>
    </xf>
    <xf numFmtId="0" fontId="2" fillId="0" borderId="4"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164" fontId="2" fillId="0" borderId="4" xfId="1" applyNumberFormat="1" applyFont="1" applyFill="1" applyBorder="1" applyAlignment="1" applyProtection="1">
      <alignment horizontal="center" vertical="center"/>
      <protection locked="0"/>
    </xf>
    <xf numFmtId="1" fontId="2" fillId="0" borderId="4" xfId="2"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Alignment="1" applyProtection="1">
      <alignment horizontal="center" wrapText="1"/>
      <protection locked="0"/>
    </xf>
    <xf numFmtId="9" fontId="2" fillId="0" borderId="4" xfId="2" applyFont="1" applyFill="1" applyBorder="1" applyAlignment="1" applyProtection="1">
      <alignment horizontal="center" vertical="center"/>
      <protection locked="0"/>
    </xf>
    <xf numFmtId="0" fontId="6" fillId="0" borderId="4" xfId="0" applyFont="1" applyFill="1" applyBorder="1" applyAlignment="1" applyProtection="1">
      <alignment horizontal="justify" vertical="center" wrapText="1"/>
      <protection locked="0"/>
    </xf>
    <xf numFmtId="0" fontId="2" fillId="0" borderId="20" xfId="0" applyFont="1" applyFill="1" applyBorder="1" applyAlignment="1" applyProtection="1">
      <alignment horizontal="center" wrapText="1"/>
      <protection locked="0"/>
    </xf>
    <xf numFmtId="0" fontId="2" fillId="0" borderId="4" xfId="0" applyFont="1" applyFill="1" applyBorder="1" applyAlignment="1" applyProtection="1">
      <alignment horizontal="justify" wrapText="1"/>
      <protection locked="0"/>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2" fillId="0" borderId="11" xfId="2"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center"/>
      <protection locked="0"/>
    </xf>
    <xf numFmtId="0" fontId="2" fillId="0" borderId="28" xfId="0" applyFont="1" applyBorder="1" applyAlignment="1" applyProtection="1">
      <alignment horizontal="justify" vertical="center" wrapText="1"/>
      <protection locked="0"/>
    </xf>
    <xf numFmtId="0" fontId="2" fillId="0" borderId="26" xfId="0" applyFont="1" applyBorder="1" applyAlignment="1" applyProtection="1">
      <alignment horizontal="justify" vertical="center" wrapText="1"/>
      <protection locked="0"/>
    </xf>
    <xf numFmtId="0" fontId="2" fillId="0" borderId="21" xfId="0" applyFont="1" applyBorder="1" applyAlignment="1" applyProtection="1">
      <alignment horizontal="justify" vertical="center" wrapText="1"/>
      <protection locked="0"/>
    </xf>
    <xf numFmtId="0" fontId="2" fillId="0" borderId="11" xfId="0" applyFont="1" applyFill="1" applyBorder="1" applyAlignment="1" applyProtection="1">
      <alignment horizontal="center" wrapText="1"/>
      <protection locked="0"/>
    </xf>
    <xf numFmtId="0" fontId="2" fillId="0" borderId="19" xfId="0" applyFont="1" applyFill="1" applyBorder="1" applyAlignment="1" applyProtection="1">
      <alignment horizontal="center" wrapText="1"/>
      <protection locked="0"/>
    </xf>
    <xf numFmtId="0" fontId="2" fillId="0" borderId="11" xfId="0" applyFont="1" applyFill="1" applyBorder="1" applyAlignment="1" applyProtection="1">
      <alignment horizontal="justify" wrapText="1"/>
      <protection locked="0"/>
    </xf>
    <xf numFmtId="164" fontId="2" fillId="0" borderId="11" xfId="1" applyNumberFormat="1" applyFont="1" applyFill="1" applyBorder="1" applyAlignment="1" applyProtection="1">
      <alignment horizontal="center" vertical="center"/>
      <protection locked="0"/>
    </xf>
    <xf numFmtId="1" fontId="2" fillId="0" borderId="11" xfId="2" applyNumberFormat="1" applyFont="1" applyFill="1" applyBorder="1" applyAlignment="1" applyProtection="1">
      <alignment horizontal="center" vertical="center"/>
      <protection locked="0"/>
    </xf>
    <xf numFmtId="0" fontId="2" fillId="0" borderId="63" xfId="0" applyFont="1" applyFill="1" applyBorder="1" applyAlignment="1" applyProtection="1">
      <alignment horizontal="justify" vertical="center" wrapText="1"/>
      <protection locked="0"/>
    </xf>
    <xf numFmtId="0" fontId="2" fillId="0" borderId="66" xfId="0" applyFont="1" applyFill="1" applyBorder="1" applyAlignment="1" applyProtection="1">
      <alignment horizontal="justify" vertical="center" wrapText="1"/>
      <protection locked="0"/>
    </xf>
    <xf numFmtId="0" fontId="2" fillId="0" borderId="27"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wrapText="1"/>
      <protection locked="0"/>
    </xf>
    <xf numFmtId="0" fontId="2" fillId="0" borderId="55" xfId="0" applyFont="1" applyFill="1" applyBorder="1" applyAlignment="1" applyProtection="1">
      <alignment horizontal="justify" wrapText="1"/>
      <protection locked="0"/>
    </xf>
    <xf numFmtId="0" fontId="2" fillId="0" borderId="54" xfId="0" applyFont="1" applyFill="1" applyBorder="1" applyAlignment="1" applyProtection="1">
      <alignment horizontal="center"/>
      <protection locked="0"/>
    </xf>
    <xf numFmtId="0" fontId="2" fillId="0" borderId="55" xfId="0" applyFont="1" applyFill="1" applyBorder="1" applyAlignment="1" applyProtection="1">
      <alignment horizontal="center"/>
      <protection locked="0"/>
    </xf>
    <xf numFmtId="9" fontId="2" fillId="0" borderId="4" xfId="0" applyNumberFormat="1" applyFont="1" applyFill="1" applyBorder="1" applyAlignment="1" applyProtection="1">
      <alignment horizontal="center"/>
      <protection locked="0"/>
    </xf>
    <xf numFmtId="0" fontId="2" fillId="0" borderId="54" xfId="2" applyNumberFormat="1" applyFont="1" applyBorder="1" applyAlignment="1" applyProtection="1">
      <alignment horizontal="center" vertical="center"/>
    </xf>
    <xf numFmtId="44" fontId="2" fillId="0" borderId="4" xfId="1" applyFont="1" applyFill="1" applyBorder="1" applyAlignment="1" applyProtection="1">
      <alignment horizontal="center" vertical="center"/>
      <protection locked="0"/>
    </xf>
    <xf numFmtId="0" fontId="2" fillId="0" borderId="26" xfId="0" applyFont="1" applyFill="1" applyBorder="1" applyAlignment="1" applyProtection="1">
      <alignment horizontal="center"/>
      <protection locked="0"/>
    </xf>
    <xf numFmtId="9" fontId="2" fillId="0" borderId="54" xfId="0" applyNumberFormat="1" applyFont="1" applyFill="1" applyBorder="1" applyAlignment="1" applyProtection="1">
      <alignment horizontal="center"/>
      <protection locked="0"/>
    </xf>
    <xf numFmtId="9" fontId="2" fillId="0" borderId="26" xfId="0" applyNumberFormat="1" applyFont="1" applyFill="1" applyBorder="1" applyAlignment="1" applyProtection="1">
      <alignment horizontal="center"/>
      <protection locked="0"/>
    </xf>
    <xf numFmtId="9" fontId="2" fillId="0" borderId="55" xfId="0" applyNumberFormat="1" applyFont="1" applyFill="1" applyBorder="1" applyAlignment="1" applyProtection="1">
      <alignment horizontal="center"/>
      <protection locked="0"/>
    </xf>
    <xf numFmtId="9" fontId="2" fillId="0" borderId="54" xfId="2" applyNumberFormat="1" applyFont="1" applyBorder="1" applyAlignment="1" applyProtection="1">
      <alignment horizontal="center" vertical="center"/>
    </xf>
    <xf numFmtId="9" fontId="2" fillId="0" borderId="26" xfId="2" applyNumberFormat="1" applyFont="1" applyBorder="1" applyAlignment="1" applyProtection="1">
      <alignment horizontal="center" vertical="center"/>
    </xf>
    <xf numFmtId="9" fontId="2" fillId="0" borderId="55" xfId="2" applyNumberFormat="1" applyFont="1" applyBorder="1" applyAlignment="1" applyProtection="1">
      <alignment horizontal="center" vertical="center"/>
    </xf>
    <xf numFmtId="9" fontId="6" fillId="0" borderId="54" xfId="0" applyNumberFormat="1" applyFont="1" applyBorder="1" applyAlignment="1" applyProtection="1">
      <alignment horizontal="center" vertical="center"/>
    </xf>
    <xf numFmtId="9" fontId="6" fillId="0" borderId="26" xfId="0" applyNumberFormat="1" applyFont="1" applyBorder="1" applyAlignment="1" applyProtection="1">
      <alignment horizontal="center" vertical="center"/>
    </xf>
    <xf numFmtId="9" fontId="6" fillId="0" borderId="55" xfId="0" applyNumberFormat="1" applyFont="1" applyBorder="1" applyAlignment="1" applyProtection="1">
      <alignment horizontal="center" vertical="center"/>
    </xf>
    <xf numFmtId="0" fontId="2" fillId="0" borderId="21" xfId="0" applyFont="1" applyBorder="1" applyAlignment="1">
      <alignment horizontal="justify" vertical="center" wrapText="1"/>
    </xf>
    <xf numFmtId="44" fontId="2" fillId="0" borderId="54" xfId="1" applyFont="1" applyFill="1" applyBorder="1" applyAlignment="1" applyProtection="1">
      <alignment horizontal="center"/>
      <protection locked="0"/>
    </xf>
    <xf numFmtId="44" fontId="2" fillId="0" borderId="26" xfId="1" applyFont="1" applyFill="1" applyBorder="1" applyAlignment="1" applyProtection="1">
      <alignment horizontal="center"/>
      <protection locked="0"/>
    </xf>
    <xf numFmtId="44" fontId="2" fillId="0" borderId="55" xfId="1" applyFont="1" applyFill="1" applyBorder="1" applyAlignment="1" applyProtection="1">
      <alignment horizontal="center"/>
      <protection locked="0"/>
    </xf>
    <xf numFmtId="0" fontId="11" fillId="0" borderId="1" xfId="0" applyFont="1" applyBorder="1" applyAlignment="1" applyProtection="1">
      <alignment horizontal="center"/>
      <protection locked="0"/>
    </xf>
    <xf numFmtId="0" fontId="11" fillId="0" borderId="37"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2" fillId="0" borderId="32"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2" fillId="2" borderId="4" xfId="0" applyFont="1" applyFill="1" applyBorder="1" applyAlignment="1" applyProtection="1">
      <alignment horizontal="left"/>
      <protection locked="0"/>
    </xf>
    <xf numFmtId="0" fontId="12" fillId="0" borderId="5" xfId="0" applyFont="1" applyFill="1" applyBorder="1" applyAlignment="1" applyProtection="1">
      <alignment horizontal="left"/>
      <protection locked="0"/>
    </xf>
    <xf numFmtId="0" fontId="12" fillId="0" borderId="15"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14" fontId="12" fillId="0" borderId="5" xfId="0" applyNumberFormat="1" applyFont="1" applyFill="1" applyBorder="1" applyAlignment="1" applyProtection="1">
      <alignment horizontal="left"/>
      <protection locked="0"/>
    </xf>
    <xf numFmtId="0" fontId="12" fillId="2" borderId="1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17"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17"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justify" vertical="center" wrapText="1"/>
      <protection locked="0"/>
    </xf>
    <xf numFmtId="0" fontId="11" fillId="0" borderId="18" xfId="0" applyFont="1" applyFill="1" applyBorder="1" applyAlignment="1" applyProtection="1">
      <alignment horizontal="justify" vertical="center" wrapText="1"/>
      <protection locked="0"/>
    </xf>
    <xf numFmtId="0" fontId="11" fillId="0" borderId="20" xfId="0" applyFont="1" applyFill="1" applyBorder="1" applyAlignment="1" applyProtection="1">
      <alignment horizontal="justify" vertical="center" wrapText="1"/>
      <protection locked="0"/>
    </xf>
    <xf numFmtId="0" fontId="11" fillId="0" borderId="11" xfId="0" applyFont="1" applyFill="1" applyBorder="1" applyAlignment="1" applyProtection="1">
      <alignment horizontal="justify" vertical="center" wrapText="1"/>
      <protection locked="0"/>
    </xf>
    <xf numFmtId="0" fontId="11" fillId="0" borderId="19" xfId="0" applyFont="1" applyFill="1" applyBorder="1" applyAlignment="1" applyProtection="1">
      <alignment horizontal="justify" vertical="center" wrapText="1"/>
      <protection locked="0"/>
    </xf>
    <xf numFmtId="0" fontId="11" fillId="0" borderId="10"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wrapText="1"/>
      <protection locked="0"/>
    </xf>
    <xf numFmtId="0" fontId="13" fillId="4" borderId="40" xfId="0" applyFont="1" applyFill="1" applyBorder="1" applyAlignment="1" applyProtection="1">
      <alignment horizontal="center" vertical="center" wrapText="1"/>
      <protection locked="0"/>
    </xf>
    <xf numFmtId="0" fontId="13" fillId="4" borderId="38" xfId="0" applyFont="1" applyFill="1" applyBorder="1" applyAlignment="1" applyProtection="1">
      <alignment horizontal="center" vertical="center" wrapText="1"/>
      <protection locked="0"/>
    </xf>
    <xf numFmtId="0" fontId="13" fillId="4" borderId="37" xfId="0" applyFont="1" applyFill="1" applyBorder="1" applyAlignment="1" applyProtection="1">
      <alignment horizontal="center" vertical="center" wrapText="1"/>
      <protection locked="0"/>
    </xf>
    <xf numFmtId="0" fontId="13" fillId="4" borderId="39"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justify" vertical="center" wrapText="1"/>
      <protection locked="0"/>
    </xf>
    <xf numFmtId="0" fontId="13" fillId="4" borderId="41" xfId="0" applyFont="1" applyFill="1" applyBorder="1" applyAlignment="1" applyProtection="1">
      <alignment horizontal="justify" vertical="center" wrapText="1"/>
      <protection locked="0"/>
    </xf>
    <xf numFmtId="0" fontId="13" fillId="4" borderId="28"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0" fontId="11" fillId="0" borderId="5"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11" xfId="0" applyFont="1" applyBorder="1" applyAlignment="1">
      <alignment horizontal="justify" vertical="center" wrapText="1"/>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64" fontId="2" fillId="0" borderId="28" xfId="1" applyNumberFormat="1" applyFont="1" applyFill="1" applyBorder="1" applyAlignment="1" applyProtection="1">
      <alignment horizontal="center" vertical="center"/>
      <protection locked="0"/>
    </xf>
    <xf numFmtId="164" fontId="2" fillId="0" borderId="26" xfId="1" applyNumberFormat="1" applyFont="1" applyFill="1" applyBorder="1" applyAlignment="1" applyProtection="1">
      <alignment horizontal="center" vertical="center"/>
      <protection locked="0"/>
    </xf>
    <xf numFmtId="164" fontId="2" fillId="0" borderId="55" xfId="1" applyNumberFormat="1" applyFont="1" applyFill="1" applyBorder="1" applyAlignment="1" applyProtection="1">
      <alignment horizontal="center" vertical="center"/>
      <protection locked="0"/>
    </xf>
    <xf numFmtId="0" fontId="2" fillId="0" borderId="54" xfId="2" applyNumberFormat="1" applyFont="1" applyFill="1" applyBorder="1" applyAlignment="1" applyProtection="1">
      <alignment horizontal="center" vertical="center"/>
      <protection locked="0"/>
    </xf>
    <xf numFmtId="0" fontId="2" fillId="0" borderId="26" xfId="2" applyNumberFormat="1" applyFont="1" applyFill="1" applyBorder="1" applyAlignment="1" applyProtection="1">
      <alignment horizontal="center" vertical="center"/>
      <protection locked="0"/>
    </xf>
    <xf numFmtId="0" fontId="2" fillId="0" borderId="55" xfId="2" applyNumberFormat="1" applyFont="1" applyFill="1" applyBorder="1" applyAlignment="1" applyProtection="1">
      <alignment horizontal="center" vertical="center"/>
      <protection locked="0"/>
    </xf>
    <xf numFmtId="9" fontId="2" fillId="0" borderId="28" xfId="2" applyFont="1" applyFill="1" applyBorder="1" applyAlignment="1" applyProtection="1">
      <alignment horizontal="center" vertical="center"/>
      <protection locked="0"/>
    </xf>
    <xf numFmtId="9" fontId="2" fillId="0" borderId="21" xfId="2" applyFont="1" applyFill="1" applyBorder="1" applyAlignment="1" applyProtection="1">
      <alignment horizontal="center" vertical="center"/>
      <protection locked="0"/>
    </xf>
    <xf numFmtId="0" fontId="2" fillId="0" borderId="26" xfId="2" applyNumberFormat="1" applyFont="1" applyBorder="1" applyAlignment="1" applyProtection="1">
      <alignment horizontal="center" vertical="center"/>
    </xf>
    <xf numFmtId="0" fontId="2" fillId="0" borderId="51"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2" fillId="0" borderId="53" xfId="0" applyFont="1" applyFill="1" applyBorder="1" applyAlignment="1" applyProtection="1">
      <alignment horizontal="center" vertical="center" wrapText="1"/>
      <protection locked="0"/>
    </xf>
    <xf numFmtId="164" fontId="2" fillId="0" borderId="28" xfId="1" applyNumberFormat="1" applyFont="1" applyFill="1" applyBorder="1" applyAlignment="1" applyProtection="1">
      <alignment vertical="center" wrapText="1"/>
      <protection locked="0"/>
    </xf>
    <xf numFmtId="164" fontId="2" fillId="0" borderId="26" xfId="1" applyNumberFormat="1" applyFont="1" applyFill="1" applyBorder="1" applyAlignment="1" applyProtection="1">
      <alignment vertical="center" wrapText="1"/>
      <protection locked="0"/>
    </xf>
    <xf numFmtId="164" fontId="2" fillId="0" borderId="55" xfId="1" applyNumberFormat="1" applyFont="1" applyFill="1" applyBorder="1" applyAlignment="1" applyProtection="1">
      <alignment vertical="center" wrapText="1"/>
      <protection locked="0"/>
    </xf>
    <xf numFmtId="164" fontId="2" fillId="0" borderId="54" xfId="1" applyNumberFormat="1" applyFont="1" applyBorder="1" applyAlignment="1">
      <alignment vertical="center"/>
    </xf>
    <xf numFmtId="164" fontId="2" fillId="0" borderId="26" xfId="1" applyNumberFormat="1" applyFont="1" applyBorder="1" applyAlignment="1">
      <alignment vertical="center"/>
    </xf>
    <xf numFmtId="164" fontId="2" fillId="0" borderId="55" xfId="1" applyNumberFormat="1" applyFont="1" applyBorder="1" applyAlignment="1">
      <alignment vertical="center"/>
    </xf>
    <xf numFmtId="44" fontId="2" fillId="0" borderId="54" xfId="1" applyFont="1" applyFill="1" applyBorder="1" applyAlignment="1" applyProtection="1">
      <alignment horizontal="center" vertical="center"/>
      <protection locked="0"/>
    </xf>
    <xf numFmtId="44" fontId="2" fillId="0" borderId="26" xfId="1" applyFont="1" applyFill="1" applyBorder="1" applyAlignment="1" applyProtection="1">
      <alignment horizontal="center" vertical="center"/>
      <protection locked="0"/>
    </xf>
    <xf numFmtId="44" fontId="2" fillId="0" borderId="55" xfId="1" applyFont="1" applyFill="1" applyBorder="1" applyAlignment="1" applyProtection="1">
      <alignment horizontal="center" vertical="center"/>
      <protection locked="0"/>
    </xf>
    <xf numFmtId="164" fontId="2" fillId="0" borderId="54" xfId="1" applyNumberFormat="1" applyFont="1" applyFill="1" applyBorder="1" applyAlignment="1" applyProtection="1">
      <alignment vertical="center"/>
      <protection locked="0"/>
    </xf>
    <xf numFmtId="164" fontId="2" fillId="0" borderId="26" xfId="1" applyNumberFormat="1" applyFont="1" applyFill="1" applyBorder="1" applyAlignment="1" applyProtection="1">
      <alignment vertical="center"/>
      <protection locked="0"/>
    </xf>
    <xf numFmtId="164" fontId="2" fillId="0" borderId="55" xfId="1" applyNumberFormat="1" applyFont="1" applyFill="1" applyBorder="1" applyAlignment="1" applyProtection="1">
      <alignment vertical="center"/>
      <protection locked="0"/>
    </xf>
    <xf numFmtId="0" fontId="2" fillId="0" borderId="4" xfId="0" applyFont="1" applyBorder="1" applyAlignment="1">
      <alignment horizontal="justify" vertical="center"/>
    </xf>
    <xf numFmtId="3" fontId="2" fillId="0" borderId="4" xfId="2" applyNumberFormat="1" applyFont="1" applyFill="1" applyBorder="1" applyAlignment="1" applyProtection="1">
      <alignment horizontal="center" vertical="center"/>
      <protection locked="0"/>
    </xf>
    <xf numFmtId="0" fontId="2" fillId="0" borderId="2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protection locked="0"/>
    </xf>
    <xf numFmtId="0" fontId="2" fillId="0" borderId="17" xfId="0" applyFont="1" applyFill="1" applyBorder="1" applyAlignment="1" applyProtection="1">
      <alignment horizontal="center" vertical="center"/>
      <protection locked="0"/>
    </xf>
    <xf numFmtId="0" fontId="2" fillId="0" borderId="17"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44" fontId="2" fillId="0" borderId="17" xfId="1"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2" fillId="0" borderId="4" xfId="0" applyNumberFormat="1" applyFont="1" applyFill="1" applyBorder="1" applyAlignment="1" applyProtection="1">
      <alignment horizontal="center" vertical="center" wrapText="1"/>
      <protection locked="0"/>
    </xf>
    <xf numFmtId="0" fontId="2" fillId="0" borderId="11" xfId="0" applyNumberFormat="1" applyFont="1" applyFill="1" applyBorder="1" applyAlignment="1" applyProtection="1">
      <alignment horizontal="center" vertical="center" wrapText="1"/>
      <protection locked="0"/>
    </xf>
    <xf numFmtId="164" fontId="2" fillId="0" borderId="4" xfId="1" applyNumberFormat="1" applyFont="1" applyFill="1" applyBorder="1" applyAlignment="1">
      <alignment horizontal="center" vertical="center" wrapText="1"/>
    </xf>
    <xf numFmtId="164" fontId="2" fillId="0" borderId="11" xfId="1"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9" fontId="2" fillId="0" borderId="17" xfId="2" applyFont="1" applyFill="1" applyBorder="1" applyAlignment="1" applyProtection="1">
      <alignment horizontal="center" vertical="center"/>
      <protection locked="0"/>
    </xf>
    <xf numFmtId="44" fontId="2" fillId="0" borderId="17" xfId="1" applyFont="1" applyFill="1" applyBorder="1" applyAlignment="1">
      <alignment horizontal="center" vertical="center" wrapText="1"/>
    </xf>
    <xf numFmtId="44" fontId="2" fillId="0" borderId="4" xfId="1" applyFont="1" applyFill="1" applyBorder="1" applyAlignment="1">
      <alignment horizontal="center" vertical="center" wrapText="1"/>
    </xf>
    <xf numFmtId="0" fontId="2" fillId="0" borderId="17" xfId="0" applyFont="1" applyFill="1" applyBorder="1" applyAlignment="1">
      <alignment horizontal="justify" vertical="center" wrapText="1"/>
    </xf>
    <xf numFmtId="0" fontId="2" fillId="0" borderId="17" xfId="0" applyNumberFormat="1" applyFont="1" applyFill="1" applyBorder="1" applyAlignment="1" applyProtection="1">
      <alignment horizontal="center" vertical="center" wrapText="1"/>
      <protection locked="0"/>
    </xf>
    <xf numFmtId="17" fontId="3" fillId="0" borderId="5" xfId="0" applyNumberFormat="1" applyFont="1" applyFill="1" applyBorder="1" applyAlignment="1">
      <alignment horizontal="left"/>
    </xf>
    <xf numFmtId="0" fontId="3" fillId="0" borderId="15" xfId="0" applyFont="1" applyFill="1" applyBorder="1" applyAlignment="1">
      <alignment horizontal="left"/>
    </xf>
    <xf numFmtId="0" fontId="3" fillId="0" borderId="6" xfId="0" applyFont="1" applyFill="1" applyBorder="1" applyAlignment="1">
      <alignment horizontal="left"/>
    </xf>
    <xf numFmtId="0" fontId="11" fillId="0" borderId="54" xfId="0" applyFont="1" applyFill="1" applyBorder="1" applyAlignment="1">
      <alignment horizontal="center"/>
    </xf>
    <xf numFmtId="0" fontId="11" fillId="0" borderId="26" xfId="0" applyFont="1" applyFill="1" applyBorder="1" applyAlignment="1">
      <alignment horizontal="center"/>
    </xf>
    <xf numFmtId="0" fontId="11" fillId="0" borderId="55" xfId="0" applyFont="1" applyFill="1" applyBorder="1" applyAlignment="1">
      <alignment horizontal="center"/>
    </xf>
    <xf numFmtId="0" fontId="11" fillId="0" borderId="54" xfId="2" applyNumberFormat="1" applyFont="1" applyBorder="1" applyAlignment="1" applyProtection="1">
      <alignment horizontal="center" vertical="center"/>
    </xf>
    <xf numFmtId="0" fontId="11" fillId="0" borderId="26" xfId="2" applyNumberFormat="1" applyFont="1" applyBorder="1" applyAlignment="1" applyProtection="1">
      <alignment horizontal="center" vertical="center"/>
    </xf>
    <xf numFmtId="0" fontId="11" fillId="0" borderId="55" xfId="2" applyNumberFormat="1" applyFont="1" applyBorder="1" applyAlignment="1" applyProtection="1">
      <alignment horizontal="center" vertical="center"/>
    </xf>
    <xf numFmtId="9" fontId="11" fillId="0" borderId="54" xfId="0" applyNumberFormat="1" applyFont="1" applyBorder="1" applyAlignment="1" applyProtection="1">
      <alignment horizontal="center" vertical="center"/>
    </xf>
    <xf numFmtId="9" fontId="11" fillId="0" borderId="26" xfId="0" applyNumberFormat="1" applyFont="1" applyBorder="1" applyAlignment="1" applyProtection="1">
      <alignment horizontal="center" vertical="center"/>
    </xf>
    <xf numFmtId="9" fontId="11" fillId="0" borderId="55" xfId="0" applyNumberFormat="1" applyFont="1" applyBorder="1" applyAlignment="1" applyProtection="1">
      <alignment horizontal="center" vertical="center"/>
    </xf>
    <xf numFmtId="0" fontId="13" fillId="0" borderId="54" xfId="0" applyFont="1" applyFill="1" applyBorder="1" applyAlignment="1" applyProtection="1">
      <alignment horizontal="center" vertical="center"/>
    </xf>
    <xf numFmtId="0" fontId="13" fillId="0" borderId="26"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1" fillId="0" borderId="4" xfId="0" applyFont="1" applyFill="1" applyBorder="1" applyAlignment="1">
      <alignment horizontal="justify" vertical="center" wrapText="1"/>
    </xf>
    <xf numFmtId="9" fontId="11" fillId="0" borderId="54" xfId="2" applyFont="1" applyFill="1" applyBorder="1" applyAlignment="1">
      <alignment horizontal="center" vertical="center"/>
    </xf>
    <xf numFmtId="9" fontId="11" fillId="0" borderId="26" xfId="2" applyFont="1" applyFill="1" applyBorder="1" applyAlignment="1">
      <alignment horizontal="center" vertical="center"/>
    </xf>
    <xf numFmtId="9" fontId="11" fillId="0" borderId="55" xfId="2" applyFont="1" applyFill="1" applyBorder="1" applyAlignment="1">
      <alignment horizontal="center" vertical="center"/>
    </xf>
    <xf numFmtId="0" fontId="11" fillId="0" borderId="4" xfId="0" applyFont="1" applyFill="1" applyBorder="1" applyAlignment="1">
      <alignment horizontal="center"/>
    </xf>
    <xf numFmtId="9" fontId="11" fillId="0" borderId="4" xfId="2" applyFont="1" applyFill="1" applyBorder="1" applyAlignment="1">
      <alignment horizontal="center" vertical="center"/>
    </xf>
    <xf numFmtId="0" fontId="11" fillId="0" borderId="4" xfId="2" applyNumberFormat="1" applyFont="1" applyBorder="1" applyAlignment="1" applyProtection="1">
      <alignment horizontal="center" vertical="center"/>
    </xf>
    <xf numFmtId="9" fontId="11" fillId="0" borderId="4" xfId="0" applyNumberFormat="1" applyFont="1" applyBorder="1" applyAlignment="1" applyProtection="1">
      <alignment horizontal="center" vertical="center"/>
    </xf>
    <xf numFmtId="164" fontId="11" fillId="0" borderId="4" xfId="1" applyNumberFormat="1" applyFont="1" applyFill="1" applyBorder="1" applyAlignment="1">
      <alignment horizontal="center"/>
    </xf>
    <xf numFmtId="0" fontId="11" fillId="0" borderId="4" xfId="2" applyNumberFormat="1"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55" xfId="0" applyFont="1" applyFill="1" applyBorder="1" applyAlignment="1">
      <alignment horizontal="center" vertical="center" wrapText="1"/>
    </xf>
    <xf numFmtId="164" fontId="11" fillId="0" borderId="54" xfId="1" applyNumberFormat="1" applyFont="1" applyFill="1" applyBorder="1" applyAlignment="1">
      <alignment horizontal="center"/>
    </xf>
    <xf numFmtId="164" fontId="11" fillId="0" borderId="26" xfId="1" applyNumberFormat="1" applyFont="1" applyFill="1" applyBorder="1" applyAlignment="1">
      <alignment horizontal="center"/>
    </xf>
    <xf numFmtId="164" fontId="11" fillId="0" borderId="55" xfId="1" applyNumberFormat="1" applyFont="1" applyFill="1" applyBorder="1" applyAlignment="1">
      <alignment horizontal="center"/>
    </xf>
    <xf numFmtId="0" fontId="13" fillId="0" borderId="4" xfId="0" applyFont="1" applyFill="1" applyBorder="1" applyAlignment="1" applyProtection="1">
      <alignment horizontal="center" vertical="center"/>
      <protection locked="0"/>
    </xf>
    <xf numFmtId="164" fontId="11" fillId="0" borderId="4" xfId="1" applyNumberFormat="1" applyFont="1" applyFill="1" applyBorder="1" applyAlignment="1">
      <alignment horizontal="center" vertical="center"/>
    </xf>
    <xf numFmtId="0" fontId="11" fillId="0" borderId="4" xfId="2" applyNumberFormat="1" applyFont="1" applyBorder="1" applyAlignment="1" applyProtection="1">
      <alignment horizontal="center" vertical="center"/>
      <protection locked="0"/>
    </xf>
    <xf numFmtId="9" fontId="11" fillId="0" borderId="4" xfId="0" applyNumberFormat="1" applyFont="1" applyBorder="1" applyAlignment="1" applyProtection="1">
      <alignment horizontal="center" vertical="center"/>
      <protection locked="0"/>
    </xf>
    <xf numFmtId="0" fontId="11" fillId="0" borderId="54"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11" fillId="0" borderId="57" xfId="0" applyFont="1" applyFill="1" applyBorder="1" applyAlignment="1">
      <alignment horizontal="center"/>
    </xf>
    <xf numFmtId="0" fontId="11" fillId="0" borderId="66" xfId="0" applyFont="1" applyFill="1" applyBorder="1" applyAlignment="1">
      <alignment horizontal="center"/>
    </xf>
    <xf numFmtId="0" fontId="11" fillId="0" borderId="27" xfId="0" applyFont="1" applyFill="1" applyBorder="1" applyAlignment="1">
      <alignment horizontal="center"/>
    </xf>
    <xf numFmtId="0" fontId="11" fillId="0" borderId="55" xfId="0" applyFont="1" applyFill="1" applyBorder="1" applyAlignment="1">
      <alignment horizontal="justify" vertical="center" wrapText="1"/>
    </xf>
    <xf numFmtId="0" fontId="13" fillId="0" borderId="64" xfId="0" applyFont="1" applyFill="1" applyBorder="1" applyAlignment="1" applyProtection="1">
      <alignment horizontal="center" vertical="center"/>
    </xf>
    <xf numFmtId="0" fontId="13" fillId="0" borderId="65" xfId="0" applyFont="1" applyFill="1" applyBorder="1" applyAlignment="1" applyProtection="1">
      <alignment horizontal="center" vertical="center"/>
    </xf>
    <xf numFmtId="0" fontId="7" fillId="0" borderId="1" xfId="0" applyFont="1" applyBorder="1" applyAlignment="1" applyProtection="1">
      <alignment horizontal="center"/>
      <protection locked="0"/>
    </xf>
    <xf numFmtId="0" fontId="7" fillId="0" borderId="37"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12" fillId="2" borderId="2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8" fillId="2" borderId="4"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8" fillId="0" borderId="15"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14" fontId="8" fillId="0" borderId="5" xfId="0" applyNumberFormat="1" applyFont="1" applyFill="1" applyBorder="1" applyAlignment="1" applyProtection="1">
      <alignment horizontal="left"/>
      <protection locked="0"/>
    </xf>
    <xf numFmtId="0" fontId="12" fillId="3" borderId="7" xfId="0" applyFont="1" applyFill="1" applyBorder="1" applyAlignment="1">
      <alignment horizontal="center"/>
    </xf>
    <xf numFmtId="0" fontId="12" fillId="3" borderId="8" xfId="0" applyFont="1" applyFill="1" applyBorder="1" applyAlignment="1">
      <alignment horizontal="center"/>
    </xf>
    <xf numFmtId="0" fontId="12" fillId="3" borderId="9" xfId="0" applyFont="1" applyFill="1" applyBorder="1" applyAlignment="1">
      <alignment horizont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1" fillId="0" borderId="5" xfId="0" applyFont="1" applyBorder="1" applyAlignment="1">
      <alignment horizontal="center"/>
    </xf>
    <xf numFmtId="0" fontId="11" fillId="0" borderId="15" xfId="0" applyFont="1" applyBorder="1" applyAlignment="1">
      <alignment horizontal="center"/>
    </xf>
    <xf numFmtId="0" fontId="11" fillId="0" borderId="6" xfId="0" applyFont="1" applyBorder="1" applyAlignment="1">
      <alignment horizontal="center"/>
    </xf>
    <xf numFmtId="0" fontId="13" fillId="4" borderId="2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1" fillId="0" borderId="5" xfId="0" applyFont="1" applyBorder="1" applyAlignment="1">
      <alignment horizontal="left"/>
    </xf>
    <xf numFmtId="0" fontId="11" fillId="0" borderId="15" xfId="0" applyFont="1" applyBorder="1" applyAlignment="1">
      <alignment horizontal="left"/>
    </xf>
    <xf numFmtId="0" fontId="11" fillId="0" borderId="6" xfId="0" applyFont="1" applyBorder="1" applyAlignment="1">
      <alignment horizontal="left"/>
    </xf>
    <xf numFmtId="0" fontId="13" fillId="4" borderId="25"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0" borderId="56"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26"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11" fillId="0" borderId="62" xfId="0" applyFont="1" applyFill="1" applyBorder="1" applyAlignment="1" applyProtection="1">
      <alignment horizontal="center" vertical="center" wrapText="1"/>
      <protection locked="0"/>
    </xf>
    <xf numFmtId="0" fontId="11" fillId="0" borderId="28" xfId="0" applyFont="1" applyFill="1" applyBorder="1" applyAlignment="1" applyProtection="1">
      <alignment horizontal="justify" vertical="center" wrapText="1"/>
      <protection locked="0"/>
    </xf>
    <xf numFmtId="0" fontId="11" fillId="0" borderId="26" xfId="0" applyFont="1" applyFill="1" applyBorder="1" applyAlignment="1" applyProtection="1">
      <alignment horizontal="justify" vertical="center" wrapText="1"/>
      <protection locked="0"/>
    </xf>
    <xf numFmtId="0" fontId="13" fillId="4" borderId="26" xfId="0" applyFont="1" applyFill="1" applyBorder="1" applyAlignment="1" applyProtection="1">
      <alignment horizontal="center" vertical="center" wrapText="1"/>
      <protection locked="0"/>
    </xf>
    <xf numFmtId="0" fontId="13" fillId="4" borderId="41"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11" fillId="0" borderId="53" xfId="0" applyFont="1" applyFill="1" applyBorder="1" applyAlignment="1" applyProtection="1">
      <alignment horizontal="center" vertical="center"/>
      <protection locked="0"/>
    </xf>
    <xf numFmtId="0" fontId="11" fillId="0" borderId="56" xfId="0" applyFont="1" applyFill="1" applyBorder="1" applyAlignment="1" applyProtection="1">
      <alignment horizontal="center" vertical="center"/>
      <protection locked="0"/>
    </xf>
    <xf numFmtId="0" fontId="11" fillId="0" borderId="21" xfId="0" applyFont="1" applyFill="1" applyBorder="1" applyAlignment="1" applyProtection="1">
      <alignment horizontal="justify" vertical="center" wrapText="1"/>
      <protection locked="0"/>
    </xf>
    <xf numFmtId="0" fontId="11" fillId="0" borderId="10"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11" fillId="0" borderId="54" xfId="0" applyFont="1" applyFill="1" applyBorder="1" applyAlignment="1" applyProtection="1">
      <alignment horizontal="center"/>
      <protection locked="0"/>
    </xf>
    <xf numFmtId="0" fontId="11" fillId="0" borderId="26" xfId="0" applyFont="1" applyFill="1" applyBorder="1" applyAlignment="1" applyProtection="1">
      <alignment horizontal="center"/>
      <protection locked="0"/>
    </xf>
    <xf numFmtId="0" fontId="11" fillId="0" borderId="55" xfId="0" applyFont="1" applyFill="1" applyBorder="1" applyAlignment="1" applyProtection="1">
      <alignment horizontal="center"/>
      <protection locked="0"/>
    </xf>
    <xf numFmtId="0" fontId="7" fillId="0" borderId="63"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wrapText="1"/>
      <protection locked="0"/>
    </xf>
    <xf numFmtId="0" fontId="7" fillId="0" borderId="21" xfId="0" applyFont="1" applyFill="1" applyBorder="1" applyAlignment="1" applyProtection="1">
      <alignment horizontal="left" vertical="center" wrapText="1"/>
      <protection locked="0"/>
    </xf>
    <xf numFmtId="0" fontId="7" fillId="0" borderId="21" xfId="0" applyFont="1" applyFill="1" applyBorder="1" applyAlignment="1" applyProtection="1">
      <alignment horizontal="left" vertical="center"/>
      <protection locked="0"/>
    </xf>
    <xf numFmtId="9" fontId="11" fillId="0" borderId="54" xfId="2" applyFont="1" applyFill="1" applyBorder="1" applyAlignment="1" applyProtection="1">
      <alignment horizontal="center"/>
      <protection locked="0"/>
    </xf>
    <xf numFmtId="9" fontId="11" fillId="0" borderId="55" xfId="2" applyFont="1" applyFill="1" applyBorder="1" applyAlignment="1" applyProtection="1">
      <alignment horizontal="center"/>
      <protection locked="0"/>
    </xf>
    <xf numFmtId="0" fontId="11" fillId="0" borderId="5" xfId="0" applyFont="1" applyBorder="1" applyAlignment="1" applyProtection="1">
      <alignment horizontal="left" wrapText="1"/>
      <protection locked="0"/>
    </xf>
    <xf numFmtId="0" fontId="11" fillId="0" borderId="15" xfId="0" applyFont="1" applyBorder="1" applyAlignment="1" applyProtection="1">
      <alignment horizontal="left" wrapText="1"/>
      <protection locked="0"/>
    </xf>
    <xf numFmtId="0" fontId="11" fillId="0" borderId="6" xfId="0" applyFont="1" applyBorder="1" applyAlignment="1" applyProtection="1">
      <alignment horizontal="left" wrapText="1"/>
      <protection locked="0"/>
    </xf>
    <xf numFmtId="0" fontId="7" fillId="0" borderId="55"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protection locked="0"/>
    </xf>
    <xf numFmtId="0" fontId="11" fillId="0" borderId="54"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28"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55" xfId="0" applyFont="1" applyBorder="1" applyAlignment="1">
      <alignment horizontal="justify" vertical="center" wrapText="1"/>
    </xf>
    <xf numFmtId="0" fontId="11" fillId="0" borderId="54" xfId="0" applyFont="1" applyBorder="1" applyAlignment="1">
      <alignment horizontal="justify" vertical="center" wrapText="1"/>
    </xf>
    <xf numFmtId="44" fontId="7" fillId="0" borderId="28" xfId="1" applyFont="1" applyFill="1" applyBorder="1" applyAlignment="1" applyProtection="1">
      <alignment horizontal="center" vertical="center"/>
      <protection locked="0"/>
    </xf>
    <xf numFmtId="44" fontId="7" fillId="0" borderId="26" xfId="1" applyFont="1" applyFill="1" applyBorder="1" applyAlignment="1" applyProtection="1">
      <alignment horizontal="center" vertical="center"/>
      <protection locked="0"/>
    </xf>
    <xf numFmtId="44" fontId="7" fillId="0" borderId="21" xfId="1" applyFont="1" applyFill="1" applyBorder="1" applyAlignment="1" applyProtection="1">
      <alignment horizontal="center" vertical="center"/>
      <protection locked="0"/>
    </xf>
    <xf numFmtId="0" fontId="11" fillId="0" borderId="28" xfId="2" applyNumberFormat="1" applyFont="1" applyFill="1" applyBorder="1" applyAlignment="1" applyProtection="1">
      <alignment horizontal="center" vertical="center"/>
      <protection locked="0"/>
    </xf>
    <xf numFmtId="0" fontId="11" fillId="0" borderId="26" xfId="2" applyNumberFormat="1" applyFont="1" applyFill="1" applyBorder="1" applyAlignment="1" applyProtection="1">
      <alignment horizontal="center" vertical="center"/>
      <protection locked="0"/>
    </xf>
    <xf numFmtId="0" fontId="11" fillId="0" borderId="21" xfId="2" applyNumberFormat="1" applyFont="1" applyFill="1" applyBorder="1" applyAlignment="1" applyProtection="1">
      <alignment horizontal="center" vertical="center"/>
      <protection locked="0"/>
    </xf>
    <xf numFmtId="44" fontId="7" fillId="0" borderId="28" xfId="1" applyFont="1" applyFill="1" applyBorder="1" applyAlignment="1" applyProtection="1">
      <alignment horizontal="center"/>
      <protection locked="0"/>
    </xf>
    <xf numFmtId="44" fontId="7" fillId="0" borderId="21" xfId="1" applyFont="1" applyFill="1" applyBorder="1" applyAlignment="1" applyProtection="1">
      <alignment horizontal="center"/>
      <protection locked="0"/>
    </xf>
    <xf numFmtId="0" fontId="11" fillId="0" borderId="54" xfId="2" applyNumberFormat="1" applyFont="1" applyFill="1" applyBorder="1" applyAlignment="1" applyProtection="1">
      <alignment horizontal="center" vertical="center"/>
      <protection locked="0"/>
    </xf>
    <xf numFmtId="0" fontId="11" fillId="0" borderId="55" xfId="2" applyNumberFormat="1" applyFont="1" applyFill="1" applyBorder="1" applyAlignment="1" applyProtection="1">
      <alignment horizontal="center" vertical="center"/>
      <protection locked="0"/>
    </xf>
    <xf numFmtId="9" fontId="11" fillId="0" borderId="54" xfId="2" applyFont="1" applyFill="1" applyBorder="1" applyAlignment="1" applyProtection="1">
      <alignment horizontal="center" vertical="center"/>
      <protection locked="0"/>
    </xf>
    <xf numFmtId="9" fontId="11" fillId="0" borderId="26" xfId="2" applyFont="1" applyFill="1" applyBorder="1" applyAlignment="1" applyProtection="1">
      <alignment horizontal="center" vertical="center"/>
      <protection locked="0"/>
    </xf>
    <xf numFmtId="9" fontId="11" fillId="0" borderId="55" xfId="2"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0" borderId="21" xfId="0" applyNumberFormat="1" applyFont="1" applyFill="1" applyBorder="1" applyAlignment="1" applyProtection="1">
      <alignment horizontal="center" vertical="center"/>
      <protection locked="0"/>
    </xf>
    <xf numFmtId="44" fontId="7" fillId="0" borderId="26" xfId="1" applyFont="1" applyFill="1" applyBorder="1" applyAlignment="1" applyProtection="1">
      <alignment horizontal="center"/>
      <protection locked="0"/>
    </xf>
    <xf numFmtId="44" fontId="7" fillId="0" borderId="55" xfId="1" applyFont="1" applyFill="1" applyBorder="1" applyAlignment="1" applyProtection="1">
      <alignment horizontal="center"/>
      <protection locked="0"/>
    </xf>
    <xf numFmtId="9" fontId="7" fillId="0" borderId="28" xfId="2" applyFont="1" applyFill="1" applyBorder="1" applyAlignment="1" applyProtection="1">
      <alignment horizontal="center" vertical="center"/>
      <protection locked="0"/>
    </xf>
    <xf numFmtId="9" fontId="7" fillId="0" borderId="26" xfId="2" applyFont="1" applyFill="1" applyBorder="1" applyAlignment="1" applyProtection="1">
      <alignment horizontal="center" vertical="center"/>
      <protection locked="0"/>
    </xf>
    <xf numFmtId="9" fontId="7" fillId="0" borderId="55" xfId="2" applyFont="1" applyFill="1" applyBorder="1" applyAlignment="1" applyProtection="1">
      <alignment horizontal="center" vertical="center"/>
      <protection locked="0"/>
    </xf>
    <xf numFmtId="9" fontId="11" fillId="0" borderId="28" xfId="2" applyNumberFormat="1" applyFont="1" applyBorder="1" applyAlignment="1" applyProtection="1">
      <alignment horizontal="center" vertical="center"/>
    </xf>
    <xf numFmtId="9" fontId="11" fillId="0" borderId="26" xfId="2" applyNumberFormat="1" applyFont="1" applyBorder="1" applyAlignment="1" applyProtection="1">
      <alignment horizontal="center" vertical="center"/>
    </xf>
    <xf numFmtId="9" fontId="11" fillId="0" borderId="55" xfId="2" applyNumberFormat="1" applyFont="1" applyBorder="1" applyAlignment="1" applyProtection="1">
      <alignment horizontal="center" vertical="center"/>
    </xf>
    <xf numFmtId="9" fontId="11" fillId="0" borderId="28" xfId="0" applyNumberFormat="1" applyFont="1" applyBorder="1" applyAlignment="1" applyProtection="1">
      <alignment horizontal="center" vertical="center"/>
    </xf>
    <xf numFmtId="0" fontId="13" fillId="0" borderId="28" xfId="0" applyFont="1" applyFill="1" applyBorder="1" applyAlignment="1" applyProtection="1">
      <alignment horizontal="center" vertical="center"/>
    </xf>
    <xf numFmtId="9" fontId="11" fillId="0" borderId="28" xfId="2" applyFont="1" applyFill="1" applyBorder="1" applyAlignment="1" applyProtection="1">
      <alignment horizontal="center"/>
      <protection locked="0"/>
    </xf>
    <xf numFmtId="9" fontId="11" fillId="0" borderId="26" xfId="2" applyFont="1" applyFill="1" applyBorder="1" applyAlignment="1" applyProtection="1">
      <alignment horizontal="center"/>
      <protection locked="0"/>
    </xf>
    <xf numFmtId="0" fontId="11" fillId="0" borderId="28" xfId="2" applyNumberFormat="1" applyFont="1" applyFill="1" applyBorder="1" applyAlignment="1" applyProtection="1">
      <alignment horizontal="center" vertical="center" wrapText="1"/>
      <protection locked="0"/>
    </xf>
    <xf numFmtId="0" fontId="11" fillId="0" borderId="26" xfId="2" applyNumberFormat="1" applyFont="1" applyFill="1" applyBorder="1" applyAlignment="1" applyProtection="1">
      <alignment horizontal="center" vertical="center" wrapText="1"/>
      <protection locked="0"/>
    </xf>
    <xf numFmtId="0" fontId="11" fillId="0" borderId="55" xfId="2" applyNumberFormat="1" applyFont="1" applyFill="1" applyBorder="1" applyAlignment="1" applyProtection="1">
      <alignment horizontal="center" vertical="center" wrapText="1"/>
      <protection locked="0"/>
    </xf>
    <xf numFmtId="9" fontId="11" fillId="0" borderId="54" xfId="2" applyNumberFormat="1" applyFont="1" applyBorder="1" applyAlignment="1" applyProtection="1">
      <alignment horizontal="center" vertical="center"/>
    </xf>
    <xf numFmtId="0" fontId="2" fillId="0" borderId="17" xfId="0" applyFont="1" applyBorder="1" applyAlignment="1">
      <alignment horizontal="justify" vertical="center" wrapText="1"/>
    </xf>
    <xf numFmtId="0" fontId="2" fillId="0" borderId="18" xfId="0" applyFont="1" applyFill="1" applyBorder="1" applyAlignment="1" applyProtection="1">
      <alignment horizontal="justify" wrapText="1"/>
      <protection locked="0"/>
    </xf>
    <xf numFmtId="0" fontId="2" fillId="0" borderId="4" xfId="0" applyFont="1" applyBorder="1" applyAlignment="1" applyProtection="1">
      <alignment horizontal="justify"/>
      <protection locked="0"/>
    </xf>
    <xf numFmtId="0" fontId="2" fillId="0" borderId="20" xfId="0" applyFont="1" applyBorder="1" applyAlignment="1" applyProtection="1">
      <alignment horizontal="justify"/>
      <protection locked="0"/>
    </xf>
    <xf numFmtId="0" fontId="2" fillId="0" borderId="57" xfId="0" applyFont="1" applyBorder="1" applyAlignment="1" applyProtection="1">
      <alignment horizontal="justify" wrapText="1"/>
      <protection locked="0"/>
    </xf>
    <xf numFmtId="0" fontId="2" fillId="0" borderId="11" xfId="0" applyFont="1" applyBorder="1" applyAlignment="1" applyProtection="1">
      <alignment horizontal="justify"/>
      <protection locked="0"/>
    </xf>
    <xf numFmtId="0" fontId="2" fillId="0" borderId="19" xfId="0" applyFont="1" applyBorder="1" applyAlignment="1" applyProtection="1">
      <alignment horizontal="justify"/>
      <protection locked="0"/>
    </xf>
    <xf numFmtId="0" fontId="15" fillId="0" borderId="0" xfId="0" applyFont="1"/>
  </cellXfs>
  <cellStyles count="4">
    <cellStyle name="Millares" xfId="3" builtinId="3"/>
    <cellStyle name="Moneda" xfId="1" builtinId="4"/>
    <cellStyle name="Normal" xfId="0" builtinId="0"/>
    <cellStyle name="Porcentaje" xfId="2" builtinId="5"/>
  </cellStyles>
  <dxfs count="78">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1. </a:t>
            </a:r>
            <a:r>
              <a:rPr lang="en-US" b="1">
                <a:solidFill>
                  <a:sysClr val="windowText" lastClr="000000"/>
                </a:solidFill>
                <a:latin typeface="Artifex CF Light" panose="00000400000000000000" pitchFamily="50" charset="0"/>
              </a:rPr>
              <a:t>Nivel de Cumplimiento T1</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RESUMEN'!$F$8</c:f>
              <c:strCache>
                <c:ptCount val="1"/>
                <c:pt idx="0">
                  <c:v>Nivel de Cumplimiento T1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RESUMEN'!$E$9:$E$13</c:f>
              <c:strCache>
                <c:ptCount val="5"/>
                <c:pt idx="0">
                  <c:v>1.1. Detección de desviaciones en los planes, programas y proyectos institucionales</c:v>
                </c:pt>
                <c:pt idx="1">
                  <c:v>1.2. Fortalecimiento de la estructura organizativa</c:v>
                </c:pt>
                <c:pt idx="2">
                  <c:v>1.3. Fortalecimiento del reclutamiento y selección por carrera administrativa</c:v>
                </c:pt>
                <c:pt idx="3">
                  <c:v>1.4. Profesionalización del talento humano</c:v>
                </c:pt>
                <c:pt idx="4">
                  <c:v>1.5. Implementada la Gestión de Riesgos</c:v>
                </c:pt>
              </c:strCache>
            </c:strRef>
          </c:cat>
          <c:val>
            <c:numRef>
              <c:f>'PLANTILLA RESUMEN'!$F$9:$F$13</c:f>
              <c:numCache>
                <c:formatCode>0%</c:formatCode>
                <c:ptCount val="5"/>
                <c:pt idx="0">
                  <c:v>0.85571428571428576</c:v>
                </c:pt>
                <c:pt idx="1">
                  <c:v>0.9</c:v>
                </c:pt>
                <c:pt idx="2">
                  <c:v>1</c:v>
                </c:pt>
                <c:pt idx="3">
                  <c:v>1</c:v>
                </c:pt>
                <c:pt idx="4">
                  <c:v>0.89</c:v>
                </c:pt>
              </c:numCache>
            </c:numRef>
          </c:val>
        </c:ser>
        <c:dLbls>
          <c:showLegendKey val="0"/>
          <c:showVal val="1"/>
          <c:showCatName val="0"/>
          <c:showSerName val="0"/>
          <c:showPercent val="0"/>
          <c:showBubbleSize val="0"/>
        </c:dLbls>
        <c:gapWidth val="150"/>
        <c:overlap val="-25"/>
        <c:axId val="-137029600"/>
        <c:axId val="-137039936"/>
      </c:barChart>
      <c:catAx>
        <c:axId val="-13702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137039936"/>
        <c:crosses val="autoZero"/>
        <c:auto val="1"/>
        <c:lblAlgn val="ctr"/>
        <c:lblOffset val="100"/>
        <c:noMultiLvlLbl val="0"/>
      </c:catAx>
      <c:valAx>
        <c:axId val="-137039936"/>
        <c:scaling>
          <c:orientation val="minMax"/>
        </c:scaling>
        <c:delete val="1"/>
        <c:axPos val="l"/>
        <c:numFmt formatCode="0%" sourceLinked="1"/>
        <c:majorTickMark val="none"/>
        <c:minorTickMark val="none"/>
        <c:tickLblPos val="nextTo"/>
        <c:crossAx val="-1370296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2. </a:t>
            </a:r>
            <a:r>
              <a:rPr lang="en-US" b="1">
                <a:solidFill>
                  <a:sysClr val="windowText" lastClr="000000"/>
                </a:solidFill>
                <a:latin typeface="Artifex CF Light" panose="00000400000000000000" pitchFamily="50" charset="0"/>
              </a:rPr>
              <a:t>Nivel de Cumplimiento T1</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RESUMEN'!$F$16</c:f>
              <c:strCache>
                <c:ptCount val="1"/>
                <c:pt idx="0">
                  <c:v>Nivel de Cumplimiento T1</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RESUMEN'!$E$17:$E$20</c:f>
              <c:strCache>
                <c:ptCount val="4"/>
                <c:pt idx="0">
                  <c:v>2.1. Permisos de operación para empresas de zonas francas</c:v>
                </c:pt>
                <c:pt idx="1">
                  <c:v>2.2. Estudio de inteligencia comercial para la inserción de los subsectores productivos de zonas francas</c:v>
                </c:pt>
                <c:pt idx="2">
                  <c:v>2.3. Celebración de ferias multisectoriales para promoción de inversión en Zonas Francas</c:v>
                </c:pt>
                <c:pt idx="3">
                  <c:v>2.4. Creación de clústeres de exportación de bienes y servicios</c:v>
                </c:pt>
              </c:strCache>
            </c:strRef>
          </c:cat>
          <c:val>
            <c:numRef>
              <c:f>'PLANTILLA RESUMEN'!$F$17:$F$20</c:f>
              <c:numCache>
                <c:formatCode>0%</c:formatCode>
                <c:ptCount val="4"/>
                <c:pt idx="0">
                  <c:v>1</c:v>
                </c:pt>
                <c:pt idx="1">
                  <c:v>0.78666666666666663</c:v>
                </c:pt>
                <c:pt idx="2">
                  <c:v>1</c:v>
                </c:pt>
                <c:pt idx="3">
                  <c:v>1</c:v>
                </c:pt>
              </c:numCache>
            </c:numRef>
          </c:val>
        </c:ser>
        <c:dLbls>
          <c:showLegendKey val="0"/>
          <c:showVal val="1"/>
          <c:showCatName val="0"/>
          <c:showSerName val="0"/>
          <c:showPercent val="0"/>
          <c:showBubbleSize val="0"/>
        </c:dLbls>
        <c:gapWidth val="150"/>
        <c:overlap val="-25"/>
        <c:axId val="-137035584"/>
        <c:axId val="-137042656"/>
      </c:barChart>
      <c:catAx>
        <c:axId val="-13703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137042656"/>
        <c:crosses val="autoZero"/>
        <c:auto val="1"/>
        <c:lblAlgn val="ctr"/>
        <c:lblOffset val="100"/>
        <c:noMultiLvlLbl val="0"/>
      </c:catAx>
      <c:valAx>
        <c:axId val="-137042656"/>
        <c:scaling>
          <c:orientation val="minMax"/>
        </c:scaling>
        <c:delete val="1"/>
        <c:axPos val="l"/>
        <c:numFmt formatCode="0%" sourceLinked="1"/>
        <c:majorTickMark val="none"/>
        <c:minorTickMark val="none"/>
        <c:tickLblPos val="nextTo"/>
        <c:crossAx val="-1370355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tifex CF Light" panose="00000400000000000000" pitchFamily="50" charset="0"/>
                <a:ea typeface="+mn-ea"/>
                <a:cs typeface="+mn-cs"/>
              </a:defRPr>
            </a:pPr>
            <a:r>
              <a:rPr lang="en-US">
                <a:solidFill>
                  <a:sysClr val="windowText" lastClr="000000"/>
                </a:solidFill>
                <a:latin typeface="Artifex CF Light" panose="00000400000000000000" pitchFamily="50" charset="0"/>
              </a:rPr>
              <a:t>EJE</a:t>
            </a:r>
            <a:r>
              <a:rPr lang="en-US" baseline="0">
                <a:solidFill>
                  <a:sysClr val="windowText" lastClr="000000"/>
                </a:solidFill>
                <a:latin typeface="Artifex CF Light" panose="00000400000000000000" pitchFamily="50" charset="0"/>
              </a:rPr>
              <a:t> 3. </a:t>
            </a:r>
            <a:r>
              <a:rPr lang="en-US">
                <a:solidFill>
                  <a:sysClr val="windowText" lastClr="000000"/>
                </a:solidFill>
                <a:latin typeface="Artifex CF Light" panose="00000400000000000000" pitchFamily="50" charset="0"/>
              </a:rPr>
              <a:t>Nivel de Cumplimiento T1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tifex CF Light" panose="00000400000000000000" pitchFamily="50" charset="0"/>
              <a:ea typeface="+mn-ea"/>
              <a:cs typeface="+mn-cs"/>
            </a:defRPr>
          </a:pPr>
          <a:endParaRPr lang="es-ES"/>
        </a:p>
      </c:txPr>
    </c:title>
    <c:autoTitleDeleted val="0"/>
    <c:plotArea>
      <c:layout/>
      <c:barChart>
        <c:barDir val="col"/>
        <c:grouping val="clustered"/>
        <c:varyColors val="0"/>
        <c:ser>
          <c:idx val="0"/>
          <c:order val="0"/>
          <c:tx>
            <c:strRef>
              <c:f>'PLANTILLA RESUMEN'!$F$24</c:f>
              <c:strCache>
                <c:ptCount val="1"/>
                <c:pt idx="0">
                  <c:v>Nivel de Cumplimiento T1</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'PLANTILLA RESUMEN'!$E$25:$E$29</c:f>
              <c:strCache>
                <c:ptCount val="5"/>
                <c:pt idx="0">
                  <c:v>3.1. Automatización de los servicios de permisos de operación a parques y zonas francas</c:v>
                </c:pt>
                <c:pt idx="1">
                  <c:v>3.2.Nuevas instalaciones de zonas francas</c:v>
                </c:pt>
                <c:pt idx="2">
                  <c:v>3.3. Nuevas alianzas estratégicas para promoción de inversión y exportaciones</c:v>
                </c:pt>
                <c:pt idx="3">
                  <c:v>3.4. Autorización de ampliación en parques de zonas francas</c:v>
                </c:pt>
                <c:pt idx="4">
                  <c:v>3.5. Creación de encadenamientos productivos</c:v>
                </c:pt>
              </c:strCache>
            </c:strRef>
          </c:cat>
          <c:val>
            <c:numRef>
              <c:f>'PLANTILLA RESUMEN'!$F$25:$F$29</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150"/>
        <c:overlap val="-25"/>
        <c:axId val="-137034496"/>
        <c:axId val="-137040480"/>
      </c:barChart>
      <c:catAx>
        <c:axId val="-13703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ES"/>
          </a:p>
        </c:txPr>
        <c:crossAx val="-137040480"/>
        <c:crosses val="autoZero"/>
        <c:auto val="1"/>
        <c:lblAlgn val="ctr"/>
        <c:lblOffset val="100"/>
        <c:noMultiLvlLbl val="0"/>
      </c:catAx>
      <c:valAx>
        <c:axId val="-137040480"/>
        <c:scaling>
          <c:orientation val="minMax"/>
        </c:scaling>
        <c:delete val="1"/>
        <c:axPos val="l"/>
        <c:numFmt formatCode="0%" sourceLinked="1"/>
        <c:majorTickMark val="none"/>
        <c:minorTickMark val="none"/>
        <c:tickLblPos val="nextTo"/>
        <c:crossAx val="-13703449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microsoft.com/office/2007/relationships/hdphoto" Target="../media/hdphoto1.wdp"/><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jpg"/><Relationship Id="rId4"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4838700</xdr:colOff>
      <xdr:row>0</xdr:row>
      <xdr:rowOff>0</xdr:rowOff>
    </xdr:from>
    <xdr:to>
      <xdr:col>2</xdr:col>
      <xdr:colOff>695325</xdr:colOff>
      <xdr:row>3</xdr:row>
      <xdr:rowOff>131642</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0" y="0"/>
          <a:ext cx="1495425" cy="674567"/>
        </a:xfrm>
        <a:prstGeom prst="rect">
          <a:avLst/>
        </a:prstGeom>
      </xdr:spPr>
    </xdr:pic>
    <xdr:clientData/>
  </xdr:twoCellAnchor>
  <xdr:twoCellAnchor>
    <xdr:from>
      <xdr:col>4</xdr:col>
      <xdr:colOff>38099</xdr:colOff>
      <xdr:row>30</xdr:row>
      <xdr:rowOff>0</xdr:rowOff>
    </xdr:from>
    <xdr:to>
      <xdr:col>5</xdr:col>
      <xdr:colOff>1028699</xdr:colOff>
      <xdr:row>48</xdr:row>
      <xdr:rowOff>28574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47624</xdr:colOff>
      <xdr:row>48</xdr:row>
      <xdr:rowOff>47625</xdr:rowOff>
    </xdr:from>
    <xdr:to>
      <xdr:col>5</xdr:col>
      <xdr:colOff>1085850</xdr:colOff>
      <xdr:row>63</xdr:row>
      <xdr:rowOff>123825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65</xdr:row>
      <xdr:rowOff>47626</xdr:rowOff>
    </xdr:from>
    <xdr:to>
      <xdr:col>6</xdr:col>
      <xdr:colOff>9525</xdr:colOff>
      <xdr:row>83</xdr:row>
      <xdr:rowOff>28576</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1577067</xdr:colOff>
      <xdr:row>65</xdr:row>
      <xdr:rowOff>106136</xdr:rowOff>
    </xdr:from>
    <xdr:to>
      <xdr:col>0</xdr:col>
      <xdr:colOff>2786742</xdr:colOff>
      <xdr:row>72</xdr:row>
      <xdr:rowOff>34019</xdr:rowOff>
    </xdr:to>
    <xdr:pic>
      <xdr:nvPicPr>
        <xdr:cNvPr id="3" name="Imagen 2"/>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633"/>
        <a:stretch/>
      </xdr:blipFill>
      <xdr:spPr>
        <a:xfrm>
          <a:off x="1577067" y="13577207"/>
          <a:ext cx="1209675" cy="1166133"/>
        </a:xfrm>
        <a:prstGeom prst="rect">
          <a:avLst/>
        </a:prstGeom>
      </xdr:spPr>
    </xdr:pic>
    <xdr:clientData/>
  </xdr:twoCellAnchor>
  <xdr:twoCellAnchor editAs="oneCell">
    <xdr:from>
      <xdr:col>0</xdr:col>
      <xdr:colOff>0</xdr:colOff>
      <xdr:row>68</xdr:row>
      <xdr:rowOff>38100</xdr:rowOff>
    </xdr:from>
    <xdr:to>
      <xdr:col>0</xdr:col>
      <xdr:colOff>1499235</xdr:colOff>
      <xdr:row>71</xdr:row>
      <xdr:rowOff>13335</xdr:rowOff>
    </xdr:to>
    <xdr:pic>
      <xdr:nvPicPr>
        <xdr:cNvPr id="9" name="Imagen 8"/>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aturation sat="400000"/>
                  </a14:imgEffect>
                </a14:imgLayer>
              </a14:imgProps>
            </a:ext>
            <a:ext uri="{28A0092B-C50C-407E-A947-70E740481C1C}">
              <a14:useLocalDpi xmlns:a14="http://schemas.microsoft.com/office/drawing/2010/main" val="0"/>
            </a:ext>
          </a:extLst>
        </a:blip>
        <a:srcRect t="10668"/>
        <a:stretch/>
      </xdr:blipFill>
      <xdr:spPr bwMode="auto">
        <a:xfrm>
          <a:off x="0" y="14182725"/>
          <a:ext cx="1499235" cy="518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1555315</xdr:colOff>
      <xdr:row>3</xdr:row>
      <xdr:rowOff>147638</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1" y="247651"/>
          <a:ext cx="1612464" cy="495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1</xdr:row>
      <xdr:rowOff>76200</xdr:rowOff>
    </xdr:from>
    <xdr:to>
      <xdr:col>1</xdr:col>
      <xdr:colOff>536189</xdr:colOff>
      <xdr:row>4</xdr:row>
      <xdr:rowOff>0</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38" y="276225"/>
          <a:ext cx="1482626" cy="438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294987</xdr:colOff>
      <xdr:row>1</xdr:row>
      <xdr:rowOff>123825</xdr:rowOff>
    </xdr:from>
    <xdr:to>
      <xdr:col>1</xdr:col>
      <xdr:colOff>768999</xdr:colOff>
      <xdr:row>3</xdr:row>
      <xdr:rowOff>142875</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987" y="323850"/>
          <a:ext cx="1245537" cy="361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291812</xdr:colOff>
      <xdr:row>1</xdr:row>
      <xdr:rowOff>0</xdr:rowOff>
    </xdr:from>
    <xdr:to>
      <xdr:col>1</xdr:col>
      <xdr:colOff>1109131</xdr:colOff>
      <xdr:row>3</xdr:row>
      <xdr:rowOff>123825</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812" y="171450"/>
          <a:ext cx="1579319" cy="4667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329912</xdr:colOff>
      <xdr:row>1</xdr:row>
      <xdr:rowOff>66675</xdr:rowOff>
    </xdr:from>
    <xdr:to>
      <xdr:col>1</xdr:col>
      <xdr:colOff>1550532</xdr:colOff>
      <xdr:row>3</xdr:row>
      <xdr:rowOff>114300</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912" y="276225"/>
          <a:ext cx="1553995" cy="4286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867025"/>
          <a:ext cx="0" cy="363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272762</xdr:colOff>
      <xdr:row>1</xdr:row>
      <xdr:rowOff>47625</xdr:rowOff>
    </xdr:from>
    <xdr:to>
      <xdr:col>1</xdr:col>
      <xdr:colOff>952963</xdr:colOff>
      <xdr:row>3</xdr:row>
      <xdr:rowOff>47625</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762" y="247650"/>
          <a:ext cx="1442201" cy="419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796018</xdr:colOff>
      <xdr:row>3</xdr:row>
      <xdr:rowOff>79728</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09575"/>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103541</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19100"/>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103541</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14325"/>
          <a:ext cx="1356013" cy="394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1295400</xdr:colOff>
      <xdr:row>3</xdr:row>
      <xdr:rowOff>247650</xdr:rowOff>
    </xdr:from>
    <xdr:to>
      <xdr:col>1</xdr:col>
      <xdr:colOff>3190875</xdr:colOff>
      <xdr:row>5</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xdr:row>
      <xdr:rowOff>0</xdr:rowOff>
    </xdr:from>
    <xdr:to>
      <xdr:col>1</xdr:col>
      <xdr:colOff>0</xdr:colOff>
      <xdr:row>4</xdr:row>
      <xdr:rowOff>224154</xdr:rowOff>
    </xdr:to>
    <xdr:pic>
      <xdr:nvPicPr>
        <xdr:cNvPr id="3"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09600"/>
          <a:ext cx="0" cy="63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201325</xdr:colOff>
      <xdr:row>2</xdr:row>
      <xdr:rowOff>202406</xdr:rowOff>
    </xdr:from>
    <xdr:to>
      <xdr:col>4</xdr:col>
      <xdr:colOff>4069046</xdr:colOff>
      <xdr:row>5</xdr:row>
      <xdr:rowOff>229394</xdr:rowOff>
    </xdr:to>
    <xdr:pic>
      <xdr:nvPicPr>
        <xdr:cNvPr id="4" name="Imagen 3">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6169" y="607219"/>
          <a:ext cx="3867721" cy="1059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396588</xdr:colOff>
      <xdr:row>1</xdr:row>
      <xdr:rowOff>161925</xdr:rowOff>
    </xdr:from>
    <xdr:to>
      <xdr:col>1</xdr:col>
      <xdr:colOff>869201</xdr:colOff>
      <xdr:row>4</xdr:row>
      <xdr:rowOff>114300</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588" y="323850"/>
          <a:ext cx="1606088"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0</xdr:row>
      <xdr:rowOff>123825</xdr:rowOff>
    </xdr:from>
    <xdr:to>
      <xdr:col>1</xdr:col>
      <xdr:colOff>1572874</xdr:colOff>
      <xdr:row>3</xdr:row>
      <xdr:rowOff>142875</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038" y="123825"/>
          <a:ext cx="1804936"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329913</xdr:colOff>
      <xdr:row>1</xdr:row>
      <xdr:rowOff>76201</xdr:rowOff>
    </xdr:from>
    <xdr:to>
      <xdr:col>1</xdr:col>
      <xdr:colOff>1110239</xdr:colOff>
      <xdr:row>4</xdr:row>
      <xdr:rowOff>1</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913" y="276226"/>
          <a:ext cx="1547088" cy="438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1295400</xdr:colOff>
      <xdr:row>2</xdr:row>
      <xdr:rowOff>247650</xdr:rowOff>
    </xdr:from>
    <xdr:to>
      <xdr:col>0</xdr:col>
      <xdr:colOff>3190875</xdr:colOff>
      <xdr:row>4</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42900"/>
          <a:ext cx="0" cy="230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320388</xdr:colOff>
      <xdr:row>2</xdr:row>
      <xdr:rowOff>0</xdr:rowOff>
    </xdr:from>
    <xdr:to>
      <xdr:col>2</xdr:col>
      <xdr:colOff>382249</xdr:colOff>
      <xdr:row>4</xdr:row>
      <xdr:rowOff>161925</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0388" y="390525"/>
          <a:ext cx="180493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215613</xdr:colOff>
      <xdr:row>1</xdr:row>
      <xdr:rowOff>57150</xdr:rowOff>
    </xdr:from>
    <xdr:to>
      <xdr:col>1</xdr:col>
      <xdr:colOff>564764</xdr:colOff>
      <xdr:row>3</xdr:row>
      <xdr:rowOff>152400</xdr:rowOff>
    </xdr:to>
    <xdr:pic>
      <xdr:nvPicPr>
        <xdr:cNvPr id="3" name="Imagen 2">
          <a:extLst>
            <a:ext uri="{FF2B5EF4-FFF2-40B4-BE49-F238E27FC236}">
              <a16:creationId xmlns="" xmlns:r="http://schemas.openxmlformats.org/officeDocument/2006/relationships" xmlns:p="http://schemas.openxmlformats.org/presentationml/2006/main" xmlns:a16="http://schemas.microsoft.com/office/drawing/2014/main" xmlns:lc="http://schemas.openxmlformats.org/drawingml/2006/lockedCanva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3" y="257175"/>
          <a:ext cx="1482626" cy="438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253713</xdr:colOff>
      <xdr:row>1</xdr:row>
      <xdr:rowOff>0</xdr:rowOff>
    </xdr:from>
    <xdr:to>
      <xdr:col>1</xdr:col>
      <xdr:colOff>693548</xdr:colOff>
      <xdr:row>3</xdr:row>
      <xdr:rowOff>109537</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713" y="166688"/>
          <a:ext cx="1570929" cy="4429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5722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600633</xdr:colOff>
      <xdr:row>3</xdr:row>
      <xdr:rowOff>104776</xdr:rowOff>
    </xdr:to>
    <xdr:pic>
      <xdr:nvPicPr>
        <xdr:cNvPr id="3" name="Imagen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5F477790-4BDD-48B9-828B-49389C9887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247651"/>
          <a:ext cx="1353107" cy="400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72"/>
  <sheetViews>
    <sheetView tabSelected="1" zoomScale="90" zoomScaleNormal="90" workbookViewId="0">
      <selection activeCell="B73" sqref="B73"/>
    </sheetView>
  </sheetViews>
  <sheetFormatPr baseColWidth="10" defaultRowHeight="14.25" x14ac:dyDescent="0.2"/>
  <cols>
    <col min="1" max="1" width="43" style="290" customWidth="1"/>
    <col min="2" max="2" width="84.5703125" style="290" customWidth="1"/>
    <col min="3" max="3" width="20.28515625" style="290" customWidth="1"/>
    <col min="4" max="4" width="1.7109375" style="290" customWidth="1"/>
    <col min="5" max="5" width="82.140625" style="290" customWidth="1"/>
    <col min="6" max="6" width="16.5703125" style="290" customWidth="1"/>
    <col min="7" max="7" width="1.42578125" style="290" customWidth="1"/>
    <col min="8" max="16384" width="11.42578125" style="290"/>
  </cols>
  <sheetData>
    <row r="5" spans="1:7" x14ac:dyDescent="0.2">
      <c r="A5" s="467" t="s">
        <v>848</v>
      </c>
      <c r="B5" s="467"/>
      <c r="C5" s="467"/>
      <c r="D5" s="467"/>
      <c r="E5" s="467"/>
      <c r="F5" s="467"/>
      <c r="G5" s="467"/>
    </row>
    <row r="6" spans="1:7" x14ac:dyDescent="0.2">
      <c r="A6" s="467" t="s">
        <v>847</v>
      </c>
      <c r="B6" s="467"/>
      <c r="C6" s="467"/>
      <c r="D6" s="467"/>
      <c r="E6" s="467"/>
      <c r="F6" s="467"/>
      <c r="G6" s="467"/>
    </row>
    <row r="7" spans="1:7" x14ac:dyDescent="0.2">
      <c r="A7" s="468" t="s">
        <v>849</v>
      </c>
      <c r="B7" s="468"/>
      <c r="C7" s="468"/>
      <c r="D7" s="468"/>
      <c r="E7" s="468"/>
      <c r="F7" s="468"/>
      <c r="G7" s="468"/>
    </row>
    <row r="8" spans="1:7" ht="42.75" x14ac:dyDescent="0.2">
      <c r="A8" s="291" t="s">
        <v>828</v>
      </c>
      <c r="B8" s="291" t="s">
        <v>839</v>
      </c>
      <c r="C8" s="292" t="s">
        <v>829</v>
      </c>
      <c r="D8" s="297"/>
      <c r="E8" s="307" t="s">
        <v>879</v>
      </c>
      <c r="F8" s="292" t="s">
        <v>891</v>
      </c>
      <c r="G8" s="297"/>
    </row>
    <row r="9" spans="1:7" ht="28.5" x14ac:dyDescent="0.2">
      <c r="A9" s="293" t="s">
        <v>830</v>
      </c>
      <c r="B9" s="294" t="s">
        <v>835</v>
      </c>
      <c r="C9" s="295">
        <v>0.84</v>
      </c>
      <c r="D9" s="297"/>
      <c r="E9" s="303" t="s">
        <v>735</v>
      </c>
      <c r="F9" s="295">
        <f>AVERAGE(C9+C12+C20+C28+C31+C33+C41)/7</f>
        <v>0.85571428571428576</v>
      </c>
      <c r="G9" s="297"/>
    </row>
    <row r="10" spans="1:7" x14ac:dyDescent="0.2">
      <c r="A10" s="296"/>
      <c r="B10" s="296" t="s">
        <v>836</v>
      </c>
      <c r="C10" s="295">
        <v>0.9</v>
      </c>
      <c r="D10" s="297"/>
      <c r="E10" s="304" t="s">
        <v>882</v>
      </c>
      <c r="F10" s="295">
        <v>0.9</v>
      </c>
      <c r="G10" s="297"/>
    </row>
    <row r="11" spans="1:7" x14ac:dyDescent="0.2">
      <c r="A11" s="297"/>
      <c r="B11" s="297"/>
      <c r="C11" s="298"/>
      <c r="D11" s="297"/>
      <c r="E11" s="304" t="s">
        <v>883</v>
      </c>
      <c r="F11" s="295">
        <v>1</v>
      </c>
      <c r="G11" s="297"/>
    </row>
    <row r="12" spans="1:7" x14ac:dyDescent="0.2">
      <c r="A12" s="293" t="s">
        <v>831</v>
      </c>
      <c r="B12" s="294" t="s">
        <v>835</v>
      </c>
      <c r="C12" s="295">
        <v>0.97</v>
      </c>
      <c r="D12" s="297"/>
      <c r="E12" s="304" t="s">
        <v>734</v>
      </c>
      <c r="F12" s="295">
        <v>1</v>
      </c>
      <c r="G12" s="297"/>
    </row>
    <row r="13" spans="1:7" x14ac:dyDescent="0.2">
      <c r="A13" s="296"/>
      <c r="B13" s="296" t="s">
        <v>836</v>
      </c>
      <c r="C13" s="295">
        <v>0.9</v>
      </c>
      <c r="D13" s="297"/>
      <c r="E13" s="305" t="s">
        <v>884</v>
      </c>
      <c r="F13" s="295">
        <f>AVERAGE(C25+C21+C29)/3</f>
        <v>0.89</v>
      </c>
      <c r="G13" s="297"/>
    </row>
    <row r="14" spans="1:7" x14ac:dyDescent="0.2">
      <c r="A14" s="296"/>
      <c r="B14" s="294" t="s">
        <v>837</v>
      </c>
      <c r="C14" s="295">
        <v>1</v>
      </c>
      <c r="D14" s="297"/>
      <c r="E14" s="296"/>
      <c r="F14" s="296"/>
      <c r="G14" s="297"/>
    </row>
    <row r="15" spans="1:7" x14ac:dyDescent="0.2">
      <c r="A15" s="296"/>
      <c r="B15" s="296" t="s">
        <v>838</v>
      </c>
      <c r="C15" s="295">
        <v>1</v>
      </c>
      <c r="D15" s="297"/>
      <c r="E15" s="296"/>
      <c r="F15" s="296"/>
      <c r="G15" s="297"/>
    </row>
    <row r="16" spans="1:7" ht="42.75" x14ac:dyDescent="0.2">
      <c r="A16" s="297"/>
      <c r="B16" s="297"/>
      <c r="C16" s="299"/>
      <c r="D16" s="297"/>
      <c r="E16" s="307" t="s">
        <v>880</v>
      </c>
      <c r="F16" s="292" t="s">
        <v>891</v>
      </c>
      <c r="G16" s="297"/>
    </row>
    <row r="17" spans="1:7" x14ac:dyDescent="0.2">
      <c r="A17" s="293" t="s">
        <v>832</v>
      </c>
      <c r="B17" s="296" t="s">
        <v>833</v>
      </c>
      <c r="C17" s="295">
        <v>1</v>
      </c>
      <c r="D17" s="297"/>
      <c r="E17" s="289" t="s">
        <v>885</v>
      </c>
      <c r="F17" s="295">
        <v>1</v>
      </c>
      <c r="G17" s="297"/>
    </row>
    <row r="18" spans="1:7" ht="28.5" x14ac:dyDescent="0.2">
      <c r="A18" s="296"/>
      <c r="B18" s="296" t="s">
        <v>834</v>
      </c>
      <c r="C18" s="295">
        <v>1</v>
      </c>
      <c r="D18" s="297"/>
      <c r="E18" s="289" t="s">
        <v>736</v>
      </c>
      <c r="F18" s="295">
        <f>AVERAGE(C46+C62+C50)/3</f>
        <v>0.78666666666666663</v>
      </c>
      <c r="G18" s="297"/>
    </row>
    <row r="19" spans="1:7" ht="28.5" x14ac:dyDescent="0.2">
      <c r="A19" s="297"/>
      <c r="B19" s="297"/>
      <c r="C19" s="298"/>
      <c r="D19" s="297"/>
      <c r="E19" s="294" t="s">
        <v>886</v>
      </c>
      <c r="F19" s="295">
        <v>1</v>
      </c>
      <c r="G19" s="297"/>
    </row>
    <row r="20" spans="1:7" x14ac:dyDescent="0.2">
      <c r="A20" s="293" t="s">
        <v>175</v>
      </c>
      <c r="B20" s="296" t="s">
        <v>835</v>
      </c>
      <c r="C20" s="295">
        <v>0.85</v>
      </c>
      <c r="D20" s="297"/>
      <c r="E20" s="294" t="s">
        <v>725</v>
      </c>
      <c r="F20" s="295">
        <v>1</v>
      </c>
      <c r="G20" s="297"/>
    </row>
    <row r="21" spans="1:7" x14ac:dyDescent="0.2">
      <c r="A21" s="296"/>
      <c r="B21" s="296" t="s">
        <v>841</v>
      </c>
      <c r="C21" s="295">
        <v>1</v>
      </c>
      <c r="D21" s="297"/>
      <c r="E21" s="296"/>
      <c r="F21" s="296"/>
      <c r="G21" s="297"/>
    </row>
    <row r="22" spans="1:7" x14ac:dyDescent="0.2">
      <c r="A22" s="297"/>
      <c r="B22" s="297"/>
      <c r="C22" s="298"/>
      <c r="D22" s="297"/>
      <c r="E22" s="296"/>
      <c r="F22" s="296"/>
      <c r="G22" s="297"/>
    </row>
    <row r="23" spans="1:7" x14ac:dyDescent="0.2">
      <c r="A23" s="293" t="s">
        <v>842</v>
      </c>
      <c r="B23" s="296" t="s">
        <v>843</v>
      </c>
      <c r="C23" s="295">
        <v>0.56999999999999995</v>
      </c>
      <c r="D23" s="297"/>
      <c r="E23" s="296"/>
      <c r="F23" s="296"/>
      <c r="G23" s="297"/>
    </row>
    <row r="24" spans="1:7" ht="42.75" x14ac:dyDescent="0.2">
      <c r="A24" s="297"/>
      <c r="B24" s="297"/>
      <c r="C24" s="299"/>
      <c r="D24" s="297"/>
      <c r="E24" s="307" t="s">
        <v>881</v>
      </c>
      <c r="F24" s="292" t="s">
        <v>891</v>
      </c>
      <c r="G24" s="297"/>
    </row>
    <row r="25" spans="1:7" ht="28.5" x14ac:dyDescent="0.2">
      <c r="A25" s="312" t="s">
        <v>845</v>
      </c>
      <c r="B25" s="296" t="s">
        <v>841</v>
      </c>
      <c r="C25" s="295">
        <v>0.67</v>
      </c>
      <c r="D25" s="297"/>
      <c r="E25" s="304" t="s">
        <v>792</v>
      </c>
      <c r="F25" s="295">
        <v>1</v>
      </c>
      <c r="G25" s="297"/>
    </row>
    <row r="26" spans="1:7" x14ac:dyDescent="0.2">
      <c r="A26" s="296"/>
      <c r="B26" s="296" t="s">
        <v>844</v>
      </c>
      <c r="C26" s="295">
        <v>0.25</v>
      </c>
      <c r="D26" s="297"/>
      <c r="E26" s="289" t="s">
        <v>887</v>
      </c>
      <c r="F26" s="295">
        <v>1</v>
      </c>
      <c r="G26" s="297"/>
    </row>
    <row r="27" spans="1:7" x14ac:dyDescent="0.2">
      <c r="A27" s="297"/>
      <c r="B27" s="297"/>
      <c r="C27" s="299"/>
      <c r="D27" s="297"/>
      <c r="E27" s="289" t="s">
        <v>888</v>
      </c>
      <c r="F27" s="295">
        <v>1</v>
      </c>
      <c r="G27" s="297"/>
    </row>
    <row r="28" spans="1:7" x14ac:dyDescent="0.2">
      <c r="A28" s="293" t="s">
        <v>332</v>
      </c>
      <c r="B28" s="296" t="s">
        <v>835</v>
      </c>
      <c r="C28" s="295">
        <v>1</v>
      </c>
      <c r="D28" s="297"/>
      <c r="E28" s="289" t="s">
        <v>889</v>
      </c>
      <c r="F28" s="295">
        <v>1</v>
      </c>
      <c r="G28" s="297"/>
    </row>
    <row r="29" spans="1:7" x14ac:dyDescent="0.2">
      <c r="A29" s="296"/>
      <c r="B29" s="296" t="s">
        <v>841</v>
      </c>
      <c r="C29" s="295">
        <v>1</v>
      </c>
      <c r="D29" s="297"/>
      <c r="E29" s="294" t="s">
        <v>890</v>
      </c>
      <c r="F29" s="295">
        <v>1</v>
      </c>
      <c r="G29" s="297"/>
    </row>
    <row r="30" spans="1:7" ht="8.25" customHeight="1" x14ac:dyDescent="0.2">
      <c r="A30" s="297"/>
      <c r="B30" s="297"/>
      <c r="C30" s="299"/>
      <c r="D30" s="297"/>
      <c r="E30" s="297"/>
      <c r="F30" s="297"/>
      <c r="G30" s="297"/>
    </row>
    <row r="31" spans="1:7" x14ac:dyDescent="0.2">
      <c r="A31" s="308" t="s">
        <v>846</v>
      </c>
      <c r="B31" s="309" t="s">
        <v>835</v>
      </c>
      <c r="C31" s="310">
        <v>1</v>
      </c>
    </row>
    <row r="32" spans="1:7" ht="9" customHeight="1" x14ac:dyDescent="0.2">
      <c r="A32" s="297"/>
      <c r="B32" s="297"/>
      <c r="C32" s="299"/>
    </row>
    <row r="33" spans="1:3" x14ac:dyDescent="0.2">
      <c r="A33" s="293" t="s">
        <v>850</v>
      </c>
      <c r="B33" s="296" t="s">
        <v>835</v>
      </c>
      <c r="C33" s="295">
        <v>0.83</v>
      </c>
    </row>
    <row r="34" spans="1:3" ht="10.5" customHeight="1" x14ac:dyDescent="0.2">
      <c r="A34" s="297"/>
      <c r="B34" s="297"/>
      <c r="C34" s="297"/>
    </row>
    <row r="35" spans="1:3" x14ac:dyDescent="0.2">
      <c r="A35" s="293" t="s">
        <v>536</v>
      </c>
      <c r="B35" s="296" t="s">
        <v>852</v>
      </c>
      <c r="C35" s="295">
        <v>1</v>
      </c>
    </row>
    <row r="36" spans="1:3" x14ac:dyDescent="0.2">
      <c r="A36" s="296"/>
      <c r="B36" s="296" t="s">
        <v>853</v>
      </c>
      <c r="C36" s="295">
        <v>1</v>
      </c>
    </row>
    <row r="37" spans="1:3" ht="9.75" customHeight="1" x14ac:dyDescent="0.2">
      <c r="A37" s="297"/>
      <c r="B37" s="297"/>
      <c r="C37" s="297"/>
    </row>
    <row r="38" spans="1:3" x14ac:dyDescent="0.2">
      <c r="A38" s="293" t="s">
        <v>854</v>
      </c>
      <c r="B38" s="296" t="s">
        <v>858</v>
      </c>
      <c r="C38" s="295">
        <v>0.86</v>
      </c>
    </row>
    <row r="39" spans="1:3" x14ac:dyDescent="0.2">
      <c r="A39" s="296"/>
      <c r="B39" s="296" t="s">
        <v>843</v>
      </c>
      <c r="C39" s="295">
        <v>1</v>
      </c>
    </row>
    <row r="40" spans="1:3" ht="12.75" customHeight="1" x14ac:dyDescent="0.2">
      <c r="A40" s="297"/>
      <c r="B40" s="297"/>
      <c r="C40" s="297"/>
    </row>
    <row r="41" spans="1:3" x14ac:dyDescent="0.2">
      <c r="A41" s="293" t="s">
        <v>287</v>
      </c>
      <c r="B41" s="296" t="s">
        <v>835</v>
      </c>
      <c r="C41" s="295">
        <v>0.5</v>
      </c>
    </row>
    <row r="42" spans="1:3" x14ac:dyDescent="0.2">
      <c r="A42" s="296"/>
      <c r="B42" s="296" t="s">
        <v>838</v>
      </c>
      <c r="C42" s="295">
        <v>1</v>
      </c>
    </row>
    <row r="43" spans="1:3" x14ac:dyDescent="0.2">
      <c r="A43" s="296"/>
      <c r="B43" s="296" t="s">
        <v>860</v>
      </c>
      <c r="C43" s="295">
        <v>1</v>
      </c>
    </row>
    <row r="44" spans="1:3" x14ac:dyDescent="0.2">
      <c r="A44" s="296"/>
      <c r="B44" s="296" t="s">
        <v>844</v>
      </c>
      <c r="C44" s="295">
        <v>1</v>
      </c>
    </row>
    <row r="45" spans="1:3" ht="10.5" customHeight="1" x14ac:dyDescent="0.2">
      <c r="A45" s="297"/>
      <c r="B45" s="297"/>
      <c r="C45" s="297"/>
    </row>
    <row r="46" spans="1:3" ht="28.5" customHeight="1" x14ac:dyDescent="0.2">
      <c r="A46" s="300" t="s">
        <v>861</v>
      </c>
      <c r="B46" s="311" t="s">
        <v>863</v>
      </c>
      <c r="C46" s="302">
        <v>1</v>
      </c>
    </row>
    <row r="47" spans="1:3" x14ac:dyDescent="0.2">
      <c r="A47" s="301"/>
      <c r="B47" s="301" t="s">
        <v>833</v>
      </c>
      <c r="C47" s="302">
        <v>1</v>
      </c>
    </row>
    <row r="48" spans="1:3" ht="10.5" customHeight="1" x14ac:dyDescent="0.2">
      <c r="A48" s="297"/>
      <c r="B48" s="297"/>
      <c r="C48" s="297"/>
    </row>
    <row r="49" spans="1:3" x14ac:dyDescent="0.2">
      <c r="A49" s="293" t="s">
        <v>610</v>
      </c>
      <c r="B49" s="296" t="s">
        <v>838</v>
      </c>
      <c r="C49" s="295">
        <v>1</v>
      </c>
    </row>
    <row r="50" spans="1:3" ht="28.5" x14ac:dyDescent="0.2">
      <c r="A50" s="296"/>
      <c r="B50" s="294" t="s">
        <v>863</v>
      </c>
      <c r="C50" s="295">
        <v>0.86</v>
      </c>
    </row>
    <row r="51" spans="1:3" ht="9.75" customHeight="1" x14ac:dyDescent="0.2">
      <c r="A51" s="297"/>
      <c r="B51" s="297"/>
      <c r="C51" s="297"/>
    </row>
    <row r="52" spans="1:3" x14ac:dyDescent="0.2">
      <c r="A52" s="293" t="s">
        <v>855</v>
      </c>
      <c r="B52" s="296" t="s">
        <v>860</v>
      </c>
      <c r="C52" s="295">
        <v>1</v>
      </c>
    </row>
    <row r="53" spans="1:3" x14ac:dyDescent="0.2">
      <c r="A53" s="296"/>
      <c r="B53" s="296" t="s">
        <v>844</v>
      </c>
      <c r="C53" s="295">
        <v>0.98</v>
      </c>
    </row>
    <row r="54" spans="1:3" x14ac:dyDescent="0.2">
      <c r="A54" s="296"/>
      <c r="B54" s="296" t="s">
        <v>834</v>
      </c>
      <c r="C54" s="295">
        <v>1</v>
      </c>
    </row>
    <row r="55" spans="1:3" ht="10.5" customHeight="1" x14ac:dyDescent="0.2">
      <c r="A55" s="297"/>
      <c r="B55" s="297"/>
      <c r="C55" s="297"/>
    </row>
    <row r="56" spans="1:3" x14ac:dyDescent="0.2">
      <c r="A56" s="293" t="s">
        <v>856</v>
      </c>
      <c r="B56" s="296" t="s">
        <v>860</v>
      </c>
      <c r="C56" s="295">
        <v>1</v>
      </c>
    </row>
    <row r="57" spans="1:3" x14ac:dyDescent="0.2">
      <c r="A57" s="296"/>
      <c r="B57" s="296" t="s">
        <v>844</v>
      </c>
      <c r="C57" s="295">
        <v>0.98</v>
      </c>
    </row>
    <row r="58" spans="1:3" x14ac:dyDescent="0.2">
      <c r="A58" s="296"/>
      <c r="B58" s="296"/>
      <c r="C58" s="296"/>
    </row>
    <row r="59" spans="1:3" ht="10.5" customHeight="1" x14ac:dyDescent="0.2">
      <c r="A59" s="297"/>
      <c r="B59" s="297"/>
      <c r="C59" s="297"/>
    </row>
    <row r="60" spans="1:3" x14ac:dyDescent="0.2">
      <c r="A60" s="293" t="s">
        <v>857</v>
      </c>
      <c r="B60" s="296" t="s">
        <v>860</v>
      </c>
      <c r="C60" s="295">
        <v>1</v>
      </c>
    </row>
    <row r="61" spans="1:3" x14ac:dyDescent="0.2">
      <c r="A61" s="296"/>
      <c r="B61" s="296" t="s">
        <v>844</v>
      </c>
      <c r="C61" s="295">
        <v>1</v>
      </c>
    </row>
    <row r="62" spans="1:3" ht="28.5" x14ac:dyDescent="0.2">
      <c r="A62" s="296"/>
      <c r="B62" s="294" t="s">
        <v>863</v>
      </c>
      <c r="C62" s="295">
        <v>0.5</v>
      </c>
    </row>
    <row r="64" spans="1:3" x14ac:dyDescent="0.2">
      <c r="A64" s="306" t="s">
        <v>895</v>
      </c>
    </row>
    <row r="65" spans="1:1" x14ac:dyDescent="0.2">
      <c r="A65" s="457" t="s">
        <v>893</v>
      </c>
    </row>
    <row r="66" spans="1:1" x14ac:dyDescent="0.2">
      <c r="A66" s="306" t="s">
        <v>894</v>
      </c>
    </row>
    <row r="68" spans="1:1" x14ac:dyDescent="0.2">
      <c r="A68" s="306" t="s">
        <v>896</v>
      </c>
    </row>
    <row r="72" spans="1:1" x14ac:dyDescent="0.2">
      <c r="A72" s="1004" t="s">
        <v>909</v>
      </c>
    </row>
  </sheetData>
  <mergeCells count="3">
    <mergeCell ref="A5:G5"/>
    <mergeCell ref="A6:G6"/>
    <mergeCell ref="A7:G7"/>
  </mergeCells>
  <pageMargins left="0.7" right="0.7" top="0.75" bottom="0.75" header="0.3" footer="0.3"/>
  <pageSetup paperSize="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zoomScale="80" zoomScaleNormal="80" workbookViewId="0">
      <selection activeCell="D17" sqref="D17:D22"/>
    </sheetView>
  </sheetViews>
  <sheetFormatPr baseColWidth="10" defaultRowHeight="14.25" x14ac:dyDescent="0.2"/>
  <cols>
    <col min="1" max="1" width="6.5703125" style="290" customWidth="1"/>
    <col min="2" max="2" width="30.5703125" style="290" customWidth="1"/>
    <col min="3" max="3" width="26.85546875" style="290" customWidth="1"/>
    <col min="4" max="4" width="24.5703125" style="290" customWidth="1"/>
    <col min="5" max="5" width="41" style="290" customWidth="1"/>
    <col min="6" max="6" width="11.42578125" style="290"/>
    <col min="7" max="7" width="7.140625" style="290" customWidth="1"/>
    <col min="8" max="8" width="6" style="290" customWidth="1"/>
    <col min="9" max="9" width="5.85546875" style="290" customWidth="1"/>
    <col min="10" max="10" width="54.85546875" style="290" customWidth="1"/>
    <col min="11" max="12" width="20.42578125" style="290" customWidth="1"/>
    <col min="13" max="13" width="11.42578125" style="290"/>
    <col min="14" max="14" width="17" style="290" customWidth="1"/>
    <col min="15" max="15" width="11.42578125" style="290"/>
    <col min="16" max="16" width="14.85546875" style="290" customWidth="1"/>
    <col min="17" max="17" width="26" style="290" customWidth="1"/>
    <col min="18" max="18" width="19.85546875" style="290" customWidth="1"/>
    <col min="19" max="19" width="21.28515625" style="290" customWidth="1"/>
    <col min="20" max="20" width="20.28515625" style="290" customWidth="1"/>
    <col min="21" max="16384" width="11.42578125" style="290"/>
  </cols>
  <sheetData>
    <row r="1" spans="1:20" ht="15" thickBot="1" x14ac:dyDescent="0.25"/>
    <row r="2" spans="1:20" ht="15.75" thickBot="1" x14ac:dyDescent="0.25">
      <c r="A2" s="694"/>
      <c r="B2" s="695"/>
      <c r="C2" s="695"/>
      <c r="D2" s="695"/>
      <c r="E2" s="696"/>
      <c r="F2" s="703" t="s">
        <v>18</v>
      </c>
      <c r="G2" s="704"/>
      <c r="H2" s="704"/>
      <c r="I2" s="704"/>
      <c r="J2" s="704"/>
      <c r="K2" s="704"/>
      <c r="L2" s="704"/>
      <c r="M2" s="705"/>
      <c r="N2" s="706" t="s">
        <v>19</v>
      </c>
      <c r="O2" s="707"/>
      <c r="P2" s="707"/>
      <c r="Q2" s="707"/>
      <c r="R2" s="707"/>
      <c r="S2" s="707"/>
      <c r="T2" s="708"/>
    </row>
    <row r="3" spans="1:20" ht="15.75" thickBot="1" x14ac:dyDescent="0.25">
      <c r="A3" s="697"/>
      <c r="B3" s="698"/>
      <c r="C3" s="698"/>
      <c r="D3" s="698"/>
      <c r="E3" s="699"/>
      <c r="F3" s="709" t="s">
        <v>17</v>
      </c>
      <c r="G3" s="710"/>
      <c r="H3" s="710"/>
      <c r="I3" s="710"/>
      <c r="J3" s="710"/>
      <c r="K3" s="710"/>
      <c r="L3" s="710"/>
      <c r="M3" s="711"/>
      <c r="N3" s="715" t="s">
        <v>501</v>
      </c>
      <c r="O3" s="716"/>
      <c r="P3" s="716"/>
      <c r="Q3" s="716"/>
      <c r="R3" s="716"/>
      <c r="S3" s="716"/>
      <c r="T3" s="717"/>
    </row>
    <row r="4" spans="1:20" ht="15.75" thickBot="1" x14ac:dyDescent="0.25">
      <c r="A4" s="700"/>
      <c r="B4" s="701"/>
      <c r="C4" s="701"/>
      <c r="D4" s="701"/>
      <c r="E4" s="702"/>
      <c r="F4" s="712"/>
      <c r="G4" s="713"/>
      <c r="H4" s="713"/>
      <c r="I4" s="713"/>
      <c r="J4" s="713"/>
      <c r="K4" s="713"/>
      <c r="L4" s="713"/>
      <c r="M4" s="714"/>
      <c r="N4" s="718" t="s">
        <v>8</v>
      </c>
      <c r="O4" s="719"/>
      <c r="P4" s="719"/>
      <c r="Q4" s="719"/>
      <c r="R4" s="719"/>
      <c r="S4" s="719"/>
      <c r="T4" s="720"/>
    </row>
    <row r="5" spans="1:20" ht="15" x14ac:dyDescent="0.2">
      <c r="A5" s="313"/>
      <c r="B5" s="313"/>
      <c r="C5" s="313"/>
      <c r="D5" s="313"/>
      <c r="E5" s="313"/>
      <c r="F5" s="313"/>
      <c r="G5" s="313"/>
      <c r="H5" s="313"/>
      <c r="I5" s="313"/>
      <c r="J5" s="314"/>
      <c r="K5" s="314"/>
      <c r="L5" s="315"/>
      <c r="M5" s="315"/>
      <c r="N5" s="315"/>
      <c r="O5" s="315"/>
      <c r="P5" s="315"/>
      <c r="Q5" s="315"/>
      <c r="R5" s="315"/>
      <c r="S5" s="315"/>
      <c r="T5" s="315"/>
    </row>
    <row r="6" spans="1:20" ht="15" x14ac:dyDescent="0.2">
      <c r="A6" s="721" t="s">
        <v>502</v>
      </c>
      <c r="B6" s="721"/>
      <c r="C6" s="721"/>
      <c r="D6" s="721"/>
      <c r="E6" s="721"/>
      <c r="F6" s="722" t="s">
        <v>503</v>
      </c>
      <c r="G6" s="723"/>
      <c r="H6" s="723"/>
      <c r="I6" s="723"/>
      <c r="J6" s="723"/>
      <c r="K6" s="723"/>
      <c r="L6" s="723"/>
      <c r="M6" s="724"/>
      <c r="N6" s="315"/>
      <c r="O6" s="315"/>
      <c r="P6" s="315"/>
      <c r="Q6" s="315"/>
      <c r="R6" s="315"/>
      <c r="S6" s="315"/>
      <c r="T6" s="315"/>
    </row>
    <row r="7" spans="1:20" ht="15" x14ac:dyDescent="0.2">
      <c r="A7" s="721" t="s">
        <v>421</v>
      </c>
      <c r="B7" s="721"/>
      <c r="C7" s="721"/>
      <c r="D7" s="721"/>
      <c r="E7" s="721"/>
      <c r="F7" s="722">
        <v>2021</v>
      </c>
      <c r="G7" s="723"/>
      <c r="H7" s="723"/>
      <c r="I7" s="723"/>
      <c r="J7" s="723"/>
      <c r="K7" s="723"/>
      <c r="L7" s="723"/>
      <c r="M7" s="724"/>
      <c r="N7" s="315"/>
      <c r="O7" s="315"/>
      <c r="P7" s="315"/>
      <c r="Q7" s="315"/>
      <c r="R7" s="315"/>
      <c r="S7" s="315"/>
      <c r="T7" s="315"/>
    </row>
    <row r="8" spans="1:20" ht="15" x14ac:dyDescent="0.2">
      <c r="A8" s="721" t="s">
        <v>504</v>
      </c>
      <c r="B8" s="721"/>
      <c r="C8" s="721"/>
      <c r="D8" s="721"/>
      <c r="E8" s="721"/>
      <c r="F8" s="725">
        <v>44200</v>
      </c>
      <c r="G8" s="723"/>
      <c r="H8" s="723"/>
      <c r="I8" s="723"/>
      <c r="J8" s="723"/>
      <c r="K8" s="723"/>
      <c r="L8" s="723"/>
      <c r="M8" s="724"/>
      <c r="N8" s="315"/>
      <c r="O8" s="315"/>
      <c r="P8" s="315"/>
      <c r="Q8" s="315"/>
      <c r="R8" s="315"/>
      <c r="S8" s="315"/>
      <c r="T8" s="315"/>
    </row>
    <row r="9" spans="1:20" ht="15" x14ac:dyDescent="0.2">
      <c r="A9" s="721" t="s">
        <v>7</v>
      </c>
      <c r="B9" s="721"/>
      <c r="C9" s="721"/>
      <c r="D9" s="721"/>
      <c r="E9" s="721"/>
      <c r="F9" s="725">
        <v>44200</v>
      </c>
      <c r="G9" s="723"/>
      <c r="H9" s="723"/>
      <c r="I9" s="723"/>
      <c r="J9" s="723"/>
      <c r="K9" s="723"/>
      <c r="L9" s="723"/>
      <c r="M9" s="724"/>
      <c r="N9" s="315"/>
      <c r="O9" s="315"/>
      <c r="P9" s="315"/>
      <c r="Q9" s="315"/>
      <c r="R9" s="315"/>
      <c r="S9" s="315"/>
      <c r="T9" s="315"/>
    </row>
    <row r="10" spans="1:20" ht="15.75" thickBot="1" x14ac:dyDescent="0.25">
      <c r="A10" s="316"/>
      <c r="B10" s="316"/>
      <c r="C10" s="316"/>
      <c r="D10" s="316"/>
      <c r="E10" s="316"/>
      <c r="F10" s="316"/>
      <c r="G10" s="316"/>
      <c r="H10" s="316"/>
      <c r="I10" s="316"/>
      <c r="J10" s="317"/>
      <c r="K10" s="317"/>
      <c r="L10" s="317"/>
      <c r="M10" s="317"/>
      <c r="N10" s="315"/>
      <c r="O10" s="315"/>
      <c r="P10" s="315"/>
      <c r="Q10" s="315"/>
      <c r="R10" s="315"/>
      <c r="S10" s="315"/>
      <c r="T10" s="315"/>
    </row>
    <row r="11" spans="1:20" ht="15.75" thickBot="1" x14ac:dyDescent="0.25">
      <c r="A11" s="737" t="s">
        <v>9</v>
      </c>
      <c r="B11" s="738"/>
      <c r="C11" s="738"/>
      <c r="D11" s="738"/>
      <c r="E11" s="738"/>
      <c r="F11" s="738"/>
      <c r="G11" s="738"/>
      <c r="H11" s="738"/>
      <c r="I11" s="738"/>
      <c r="J11" s="738"/>
      <c r="K11" s="738"/>
      <c r="L11" s="738"/>
      <c r="M11" s="738"/>
      <c r="N11" s="738"/>
      <c r="O11" s="738"/>
      <c r="P11" s="738"/>
      <c r="Q11" s="738"/>
      <c r="R11" s="738"/>
      <c r="S11" s="738"/>
      <c r="T11" s="739"/>
    </row>
    <row r="12" spans="1:20" ht="15.75" thickBot="1" x14ac:dyDescent="0.25">
      <c r="A12" s="318"/>
      <c r="B12" s="319"/>
      <c r="C12" s="319"/>
      <c r="D12" s="319"/>
      <c r="E12" s="319"/>
      <c r="F12" s="319"/>
      <c r="G12" s="319"/>
      <c r="H12" s="319"/>
      <c r="I12" s="319"/>
      <c r="J12" s="319"/>
      <c r="K12" s="319"/>
      <c r="L12" s="319"/>
      <c r="M12" s="319"/>
      <c r="N12" s="319"/>
      <c r="O12" s="319"/>
      <c r="P12" s="319"/>
      <c r="Q12" s="319"/>
      <c r="R12" s="319"/>
      <c r="S12" s="319"/>
      <c r="T12" s="320"/>
    </row>
    <row r="13" spans="1:20" ht="15.75" thickBot="1" x14ac:dyDescent="0.25">
      <c r="A13" s="740" t="s">
        <v>16</v>
      </c>
      <c r="B13" s="741"/>
      <c r="C13" s="741"/>
      <c r="D13" s="741"/>
      <c r="E13" s="741"/>
      <c r="F13" s="741"/>
      <c r="G13" s="741"/>
      <c r="H13" s="741"/>
      <c r="I13" s="741"/>
      <c r="J13" s="741"/>
      <c r="K13" s="741"/>
      <c r="L13" s="742"/>
      <c r="M13" s="743" t="s">
        <v>1</v>
      </c>
      <c r="N13" s="743"/>
      <c r="O13" s="743"/>
      <c r="P13" s="743"/>
      <c r="Q13" s="743"/>
      <c r="R13" s="743"/>
      <c r="S13" s="743"/>
      <c r="T13" s="744"/>
    </row>
    <row r="14" spans="1:20" ht="32.25" customHeight="1" thickBot="1" x14ac:dyDescent="0.25">
      <c r="A14" s="726" t="s">
        <v>28</v>
      </c>
      <c r="B14" s="735" t="s">
        <v>687</v>
      </c>
      <c r="C14" s="735" t="s">
        <v>688</v>
      </c>
      <c r="D14" s="726" t="s">
        <v>27</v>
      </c>
      <c r="E14" s="728" t="s">
        <v>20</v>
      </c>
      <c r="F14" s="730" t="s">
        <v>11</v>
      </c>
      <c r="G14" s="731"/>
      <c r="H14" s="731"/>
      <c r="I14" s="732"/>
      <c r="J14" s="733" t="s">
        <v>21</v>
      </c>
      <c r="K14" s="733" t="s">
        <v>22</v>
      </c>
      <c r="L14" s="733" t="s">
        <v>2</v>
      </c>
      <c r="M14" s="758" t="s">
        <v>23</v>
      </c>
      <c r="N14" s="760" t="s">
        <v>3</v>
      </c>
      <c r="O14" s="761"/>
      <c r="P14" s="762"/>
      <c r="Q14" s="763" t="s">
        <v>505</v>
      </c>
      <c r="R14" s="765" t="s">
        <v>5</v>
      </c>
      <c r="S14" s="321" t="s">
        <v>30</v>
      </c>
      <c r="T14" s="745" t="s">
        <v>0</v>
      </c>
    </row>
    <row r="15" spans="1:20" ht="15.75" thickBot="1" x14ac:dyDescent="0.25">
      <c r="A15" s="727"/>
      <c r="B15" s="736"/>
      <c r="C15" s="736"/>
      <c r="D15" s="727"/>
      <c r="E15" s="729"/>
      <c r="F15" s="322" t="s">
        <v>12</v>
      </c>
      <c r="G15" s="322" t="s">
        <v>13</v>
      </c>
      <c r="H15" s="322" t="s">
        <v>14</v>
      </c>
      <c r="I15" s="322" t="s">
        <v>15</v>
      </c>
      <c r="J15" s="734"/>
      <c r="K15" s="734"/>
      <c r="L15" s="734"/>
      <c r="M15" s="759"/>
      <c r="N15" s="323" t="s">
        <v>31</v>
      </c>
      <c r="O15" s="324" t="s">
        <v>29</v>
      </c>
      <c r="P15" s="325" t="s">
        <v>32</v>
      </c>
      <c r="Q15" s="764"/>
      <c r="R15" s="766"/>
      <c r="S15" s="326"/>
      <c r="T15" s="746"/>
    </row>
    <row r="16" spans="1:20" ht="15.75" thickBot="1" x14ac:dyDescent="0.25">
      <c r="A16" s="313"/>
      <c r="B16" s="313"/>
      <c r="C16" s="313"/>
      <c r="D16" s="313"/>
      <c r="E16" s="313"/>
      <c r="F16" s="313"/>
      <c r="G16" s="313"/>
      <c r="H16" s="313"/>
      <c r="I16" s="313"/>
      <c r="J16" s="313"/>
      <c r="K16" s="313"/>
      <c r="L16" s="327"/>
      <c r="M16" s="313"/>
      <c r="N16" s="328"/>
      <c r="O16" s="328"/>
      <c r="P16" s="328"/>
      <c r="Q16" s="313"/>
      <c r="R16" s="313"/>
      <c r="S16" s="313"/>
      <c r="T16" s="313"/>
    </row>
    <row r="17" spans="1:20" ht="30" x14ac:dyDescent="0.2">
      <c r="A17" s="747">
        <v>1</v>
      </c>
      <c r="B17" s="751" t="s">
        <v>706</v>
      </c>
      <c r="C17" s="751" t="s">
        <v>835</v>
      </c>
      <c r="D17" s="749" t="s">
        <v>722</v>
      </c>
      <c r="E17" s="329" t="s">
        <v>506</v>
      </c>
      <c r="F17" s="330">
        <v>1</v>
      </c>
      <c r="G17" s="331"/>
      <c r="H17" s="331"/>
      <c r="I17" s="331"/>
      <c r="J17" s="332" t="s">
        <v>507</v>
      </c>
      <c r="K17" s="333">
        <v>0</v>
      </c>
      <c r="L17" s="334"/>
      <c r="M17" s="330">
        <v>1</v>
      </c>
      <c r="N17" s="335">
        <f t="shared" ref="N17:N28" si="0">IF(M17&lt;1,M17-AVERAGE(F17:I17),M17-(SUM(F17:I17)))</f>
        <v>0</v>
      </c>
      <c r="O17" s="336">
        <f t="shared" ref="O17:O28" si="1">IF(M17&lt;1,(AVERAGE(F17:I17)/M17),SUM(F17:I17)/M17)</f>
        <v>1</v>
      </c>
      <c r="P17" s="337" t="str">
        <f t="shared" ref="P17:P28" si="2">IF(O17&lt;=V$17,"T",IF(O17&lt;$Y$17,"R",IF(O17&gt;=$Y$17,"P")))</f>
        <v>P</v>
      </c>
      <c r="Q17" s="338"/>
      <c r="R17" s="751" t="s">
        <v>508</v>
      </c>
      <c r="S17" s="751" t="s">
        <v>509</v>
      </c>
      <c r="T17" s="753" t="s">
        <v>510</v>
      </c>
    </row>
    <row r="18" spans="1:20" ht="60" x14ac:dyDescent="0.2">
      <c r="A18" s="748"/>
      <c r="B18" s="752"/>
      <c r="C18" s="752"/>
      <c r="D18" s="750"/>
      <c r="E18" s="339" t="s">
        <v>511</v>
      </c>
      <c r="F18" s="340">
        <v>1</v>
      </c>
      <c r="G18" s="341"/>
      <c r="H18" s="341"/>
      <c r="I18" s="341"/>
      <c r="J18" s="342" t="s">
        <v>512</v>
      </c>
      <c r="K18" s="343">
        <v>0</v>
      </c>
      <c r="L18" s="344"/>
      <c r="M18" s="340">
        <v>1</v>
      </c>
      <c r="N18" s="345">
        <f t="shared" si="0"/>
        <v>0</v>
      </c>
      <c r="O18" s="346">
        <f t="shared" si="1"/>
        <v>1</v>
      </c>
      <c r="P18" s="347" t="str">
        <f t="shared" si="2"/>
        <v>P</v>
      </c>
      <c r="Q18" s="348"/>
      <c r="R18" s="752"/>
      <c r="S18" s="752"/>
      <c r="T18" s="754"/>
    </row>
    <row r="19" spans="1:20" ht="60" x14ac:dyDescent="0.2">
      <c r="A19" s="748"/>
      <c r="B19" s="752"/>
      <c r="C19" s="752"/>
      <c r="D19" s="750"/>
      <c r="E19" s="339" t="s">
        <v>513</v>
      </c>
      <c r="F19" s="349">
        <v>1</v>
      </c>
      <c r="G19" s="341"/>
      <c r="H19" s="341"/>
      <c r="I19" s="341"/>
      <c r="J19" s="342" t="s">
        <v>514</v>
      </c>
      <c r="K19" s="343">
        <v>0</v>
      </c>
      <c r="L19" s="344"/>
      <c r="M19" s="349">
        <v>1</v>
      </c>
      <c r="N19" s="345">
        <f t="shared" si="0"/>
        <v>0</v>
      </c>
      <c r="O19" s="346">
        <f t="shared" si="1"/>
        <v>1</v>
      </c>
      <c r="P19" s="347" t="str">
        <f t="shared" si="2"/>
        <v>P</v>
      </c>
      <c r="Q19" s="348"/>
      <c r="R19" s="752"/>
      <c r="S19" s="752"/>
      <c r="T19" s="754"/>
    </row>
    <row r="20" spans="1:20" ht="90" x14ac:dyDescent="0.2">
      <c r="A20" s="748"/>
      <c r="B20" s="752"/>
      <c r="C20" s="752"/>
      <c r="D20" s="750"/>
      <c r="E20" s="339" t="s">
        <v>515</v>
      </c>
      <c r="F20" s="340">
        <v>1</v>
      </c>
      <c r="G20" s="341"/>
      <c r="H20" s="341"/>
      <c r="I20" s="341"/>
      <c r="J20" s="342" t="s">
        <v>516</v>
      </c>
      <c r="K20" s="343">
        <v>0</v>
      </c>
      <c r="L20" s="344"/>
      <c r="M20" s="340">
        <v>1</v>
      </c>
      <c r="N20" s="345">
        <f t="shared" si="0"/>
        <v>0</v>
      </c>
      <c r="O20" s="346">
        <f t="shared" si="1"/>
        <v>1</v>
      </c>
      <c r="P20" s="347" t="str">
        <f t="shared" si="2"/>
        <v>P</v>
      </c>
      <c r="Q20" s="348"/>
      <c r="R20" s="752"/>
      <c r="S20" s="752"/>
      <c r="T20" s="754"/>
    </row>
    <row r="21" spans="1:20" ht="45" x14ac:dyDescent="0.2">
      <c r="A21" s="748"/>
      <c r="B21" s="752"/>
      <c r="C21" s="752"/>
      <c r="D21" s="750"/>
      <c r="E21" s="339" t="s">
        <v>517</v>
      </c>
      <c r="F21" s="340">
        <v>0</v>
      </c>
      <c r="G21" s="341"/>
      <c r="H21" s="341"/>
      <c r="I21" s="341"/>
      <c r="J21" s="342" t="s">
        <v>518</v>
      </c>
      <c r="K21" s="343">
        <v>0</v>
      </c>
      <c r="L21" s="344"/>
      <c r="M21" s="340">
        <v>1</v>
      </c>
      <c r="N21" s="345">
        <f t="shared" si="0"/>
        <v>1</v>
      </c>
      <c r="O21" s="346">
        <f t="shared" si="1"/>
        <v>0</v>
      </c>
      <c r="P21" s="347" t="str">
        <f t="shared" si="2"/>
        <v>T</v>
      </c>
      <c r="Q21" s="348"/>
      <c r="R21" s="752"/>
      <c r="S21" s="752"/>
      <c r="T21" s="754"/>
    </row>
    <row r="22" spans="1:20" ht="45" x14ac:dyDescent="0.2">
      <c r="A22" s="748"/>
      <c r="B22" s="752"/>
      <c r="C22" s="752"/>
      <c r="D22" s="750"/>
      <c r="E22" s="339" t="s">
        <v>519</v>
      </c>
      <c r="F22" s="350">
        <v>1</v>
      </c>
      <c r="G22" s="341"/>
      <c r="H22" s="341"/>
      <c r="I22" s="341"/>
      <c r="J22" s="342" t="s">
        <v>520</v>
      </c>
      <c r="K22" s="343">
        <v>0</v>
      </c>
      <c r="L22" s="344"/>
      <c r="M22" s="349">
        <v>1</v>
      </c>
      <c r="N22" s="345">
        <f t="shared" si="0"/>
        <v>0</v>
      </c>
      <c r="O22" s="346">
        <f t="shared" si="1"/>
        <v>1</v>
      </c>
      <c r="P22" s="347" t="str">
        <f t="shared" si="2"/>
        <v>P</v>
      </c>
      <c r="Q22" s="348"/>
      <c r="R22" s="752" t="s">
        <v>521</v>
      </c>
      <c r="S22" s="752" t="s">
        <v>522</v>
      </c>
      <c r="T22" s="754" t="s">
        <v>523</v>
      </c>
    </row>
    <row r="23" spans="1:20" ht="45" x14ac:dyDescent="0.2">
      <c r="A23" s="748">
        <v>2</v>
      </c>
      <c r="B23" s="752"/>
      <c r="C23" s="752"/>
      <c r="D23" s="750" t="s">
        <v>723</v>
      </c>
      <c r="E23" s="339" t="s">
        <v>524</v>
      </c>
      <c r="F23" s="350">
        <v>0</v>
      </c>
      <c r="G23" s="341"/>
      <c r="H23" s="341"/>
      <c r="I23" s="341"/>
      <c r="J23" s="342" t="s">
        <v>525</v>
      </c>
      <c r="K23" s="343">
        <v>0</v>
      </c>
      <c r="L23" s="344"/>
      <c r="M23" s="349">
        <v>1</v>
      </c>
      <c r="N23" s="345">
        <f t="shared" si="0"/>
        <v>1</v>
      </c>
      <c r="O23" s="346">
        <f t="shared" si="1"/>
        <v>0</v>
      </c>
      <c r="P23" s="347" t="str">
        <f t="shared" si="2"/>
        <v>T</v>
      </c>
      <c r="Q23" s="348"/>
      <c r="R23" s="752"/>
      <c r="S23" s="752"/>
      <c r="T23" s="754"/>
    </row>
    <row r="24" spans="1:20" ht="45" x14ac:dyDescent="0.2">
      <c r="A24" s="748"/>
      <c r="B24" s="752"/>
      <c r="C24" s="752"/>
      <c r="D24" s="750"/>
      <c r="E24" s="339" t="s">
        <v>526</v>
      </c>
      <c r="F24" s="350">
        <v>1</v>
      </c>
      <c r="G24" s="341"/>
      <c r="H24" s="341"/>
      <c r="I24" s="341"/>
      <c r="J24" s="342" t="s">
        <v>527</v>
      </c>
      <c r="K24" s="343">
        <v>0</v>
      </c>
      <c r="L24" s="344"/>
      <c r="M24" s="349">
        <v>1</v>
      </c>
      <c r="N24" s="345">
        <f t="shared" si="0"/>
        <v>0</v>
      </c>
      <c r="O24" s="346">
        <f t="shared" si="1"/>
        <v>1</v>
      </c>
      <c r="P24" s="347" t="str">
        <f t="shared" si="2"/>
        <v>P</v>
      </c>
      <c r="Q24" s="348"/>
      <c r="R24" s="752"/>
      <c r="S24" s="752"/>
      <c r="T24" s="754"/>
    </row>
    <row r="25" spans="1:20" ht="75" x14ac:dyDescent="0.2">
      <c r="A25" s="748"/>
      <c r="B25" s="752"/>
      <c r="C25" s="752"/>
      <c r="D25" s="750"/>
      <c r="E25" s="339" t="s">
        <v>528</v>
      </c>
      <c r="F25" s="350">
        <v>1</v>
      </c>
      <c r="G25" s="341"/>
      <c r="H25" s="341"/>
      <c r="I25" s="341"/>
      <c r="J25" s="342" t="s">
        <v>529</v>
      </c>
      <c r="K25" s="343">
        <v>0</v>
      </c>
      <c r="L25" s="344"/>
      <c r="M25" s="349">
        <v>1</v>
      </c>
      <c r="N25" s="345">
        <f t="shared" si="0"/>
        <v>0</v>
      </c>
      <c r="O25" s="346">
        <f t="shared" si="1"/>
        <v>1</v>
      </c>
      <c r="P25" s="347" t="str">
        <f t="shared" si="2"/>
        <v>P</v>
      </c>
      <c r="Q25" s="348"/>
      <c r="R25" s="752"/>
      <c r="S25" s="752"/>
      <c r="T25" s="754"/>
    </row>
    <row r="26" spans="1:20" ht="45" x14ac:dyDescent="0.2">
      <c r="A26" s="748"/>
      <c r="B26" s="752"/>
      <c r="C26" s="752"/>
      <c r="D26" s="750"/>
      <c r="E26" s="339" t="s">
        <v>530</v>
      </c>
      <c r="F26" s="340">
        <v>1</v>
      </c>
      <c r="G26" s="341"/>
      <c r="H26" s="341"/>
      <c r="I26" s="341"/>
      <c r="J26" s="342" t="s">
        <v>531</v>
      </c>
      <c r="K26" s="343">
        <v>0</v>
      </c>
      <c r="L26" s="344"/>
      <c r="M26" s="340">
        <v>1</v>
      </c>
      <c r="N26" s="345">
        <f t="shared" si="0"/>
        <v>0</v>
      </c>
      <c r="O26" s="346">
        <f t="shared" si="1"/>
        <v>1</v>
      </c>
      <c r="P26" s="347" t="str">
        <f t="shared" si="2"/>
        <v>P</v>
      </c>
      <c r="Q26" s="348"/>
      <c r="R26" s="752"/>
      <c r="S26" s="752"/>
      <c r="T26" s="754"/>
    </row>
    <row r="27" spans="1:20" ht="45" x14ac:dyDescent="0.2">
      <c r="A27" s="748"/>
      <c r="B27" s="752"/>
      <c r="C27" s="752"/>
      <c r="D27" s="750"/>
      <c r="E27" s="339" t="s">
        <v>532</v>
      </c>
      <c r="F27" s="350">
        <v>1</v>
      </c>
      <c r="G27" s="341"/>
      <c r="H27" s="341"/>
      <c r="I27" s="341"/>
      <c r="J27" s="342" t="s">
        <v>533</v>
      </c>
      <c r="K27" s="343">
        <v>0</v>
      </c>
      <c r="L27" s="344"/>
      <c r="M27" s="350">
        <v>1</v>
      </c>
      <c r="N27" s="345">
        <f t="shared" si="0"/>
        <v>0</v>
      </c>
      <c r="O27" s="346">
        <f t="shared" si="1"/>
        <v>1</v>
      </c>
      <c r="P27" s="347" t="str">
        <f t="shared" si="2"/>
        <v>P</v>
      </c>
      <c r="Q27" s="348"/>
      <c r="R27" s="752"/>
      <c r="S27" s="752"/>
      <c r="T27" s="754"/>
    </row>
    <row r="28" spans="1:20" ht="45.75" thickBot="1" x14ac:dyDescent="0.25">
      <c r="A28" s="757"/>
      <c r="B28" s="755"/>
      <c r="C28" s="755"/>
      <c r="D28" s="770"/>
      <c r="E28" s="351" t="s">
        <v>534</v>
      </c>
      <c r="F28" s="352">
        <v>1</v>
      </c>
      <c r="G28" s="353"/>
      <c r="H28" s="353"/>
      <c r="I28" s="353"/>
      <c r="J28" s="354" t="s">
        <v>535</v>
      </c>
      <c r="K28" s="355">
        <v>0</v>
      </c>
      <c r="L28" s="356"/>
      <c r="M28" s="352">
        <v>1</v>
      </c>
      <c r="N28" s="357">
        <f t="shared" si="0"/>
        <v>0</v>
      </c>
      <c r="O28" s="358">
        <f t="shared" si="1"/>
        <v>1</v>
      </c>
      <c r="P28" s="359" t="str">
        <f t="shared" si="2"/>
        <v>P</v>
      </c>
      <c r="Q28" s="360"/>
      <c r="R28" s="755"/>
      <c r="S28" s="755"/>
      <c r="T28" s="756"/>
    </row>
    <row r="29" spans="1:20" ht="15" x14ac:dyDescent="0.2">
      <c r="A29" s="361"/>
      <c r="B29" s="361"/>
      <c r="C29" s="361"/>
      <c r="D29" s="361"/>
      <c r="E29" s="361"/>
      <c r="F29" s="361"/>
      <c r="G29" s="361"/>
      <c r="H29" s="361"/>
      <c r="I29" s="361"/>
      <c r="J29" s="361"/>
      <c r="K29" s="361"/>
      <c r="L29" s="361"/>
      <c r="M29" s="361"/>
      <c r="N29" s="362"/>
      <c r="O29" s="363"/>
      <c r="P29" s="364"/>
      <c r="Q29" s="361"/>
      <c r="R29" s="361"/>
      <c r="S29" s="361"/>
      <c r="T29" s="361"/>
    </row>
    <row r="30" spans="1:20" ht="15" x14ac:dyDescent="0.2">
      <c r="A30" s="313"/>
      <c r="B30" s="313"/>
      <c r="C30" s="313"/>
      <c r="D30" s="313"/>
      <c r="E30" s="313"/>
      <c r="F30" s="313"/>
      <c r="G30" s="313"/>
      <c r="H30" s="313"/>
      <c r="I30" s="313"/>
      <c r="J30" s="313"/>
      <c r="K30" s="313"/>
      <c r="L30" s="313"/>
      <c r="M30" s="313"/>
      <c r="N30" s="313"/>
      <c r="O30" s="313"/>
      <c r="P30" s="313"/>
      <c r="Q30" s="313"/>
      <c r="R30" s="313"/>
      <c r="S30" s="313"/>
      <c r="T30" s="313"/>
    </row>
    <row r="31" spans="1:20" ht="15" x14ac:dyDescent="0.2">
      <c r="A31" s="365" t="s">
        <v>25</v>
      </c>
      <c r="B31" s="365"/>
      <c r="C31" s="365"/>
      <c r="D31" s="365"/>
      <c r="E31" s="313"/>
      <c r="F31" s="313"/>
      <c r="G31" s="313"/>
      <c r="H31" s="313"/>
      <c r="I31" s="313"/>
      <c r="J31" s="313"/>
      <c r="K31" s="313"/>
      <c r="L31" s="313"/>
      <c r="M31" s="313"/>
      <c r="N31" s="313"/>
      <c r="O31" s="313"/>
      <c r="P31" s="313"/>
      <c r="Q31" s="313"/>
      <c r="R31" s="313"/>
      <c r="S31" s="313"/>
      <c r="T31" s="313"/>
    </row>
    <row r="32" spans="1:20" ht="15" x14ac:dyDescent="0.2">
      <c r="A32" s="313"/>
      <c r="B32" s="313"/>
      <c r="C32" s="313"/>
      <c r="D32" s="313"/>
      <c r="E32" s="313"/>
      <c r="F32" s="313"/>
      <c r="G32" s="313"/>
      <c r="H32" s="313"/>
      <c r="I32" s="313"/>
      <c r="J32" s="313"/>
      <c r="K32" s="313"/>
      <c r="L32" s="313"/>
      <c r="M32" s="313"/>
      <c r="N32" s="313"/>
      <c r="O32" s="313"/>
      <c r="P32" s="313"/>
      <c r="Q32" s="313"/>
      <c r="R32" s="313"/>
      <c r="S32" s="313"/>
      <c r="T32" s="313"/>
    </row>
    <row r="33" spans="1:20" ht="15" x14ac:dyDescent="0.2">
      <c r="A33" s="767"/>
      <c r="B33" s="768"/>
      <c r="C33" s="768"/>
      <c r="D33" s="768"/>
      <c r="E33" s="768"/>
      <c r="F33" s="768"/>
      <c r="G33" s="768"/>
      <c r="H33" s="768"/>
      <c r="I33" s="768"/>
      <c r="J33" s="768"/>
      <c r="K33" s="768"/>
      <c r="L33" s="768"/>
      <c r="M33" s="768"/>
      <c r="N33" s="768"/>
      <c r="O33" s="768"/>
      <c r="P33" s="768"/>
      <c r="Q33" s="768"/>
      <c r="R33" s="768"/>
      <c r="S33" s="768"/>
      <c r="T33" s="769"/>
    </row>
    <row r="34" spans="1:20" ht="15" x14ac:dyDescent="0.2">
      <c r="A34" s="767"/>
      <c r="B34" s="768"/>
      <c r="C34" s="768"/>
      <c r="D34" s="768"/>
      <c r="E34" s="768"/>
      <c r="F34" s="768"/>
      <c r="G34" s="768"/>
      <c r="H34" s="768"/>
      <c r="I34" s="768"/>
      <c r="J34" s="768"/>
      <c r="K34" s="768"/>
      <c r="L34" s="768"/>
      <c r="M34" s="768"/>
      <c r="N34" s="768"/>
      <c r="O34" s="768"/>
      <c r="P34" s="768"/>
      <c r="Q34" s="768"/>
      <c r="R34" s="768"/>
      <c r="S34" s="768"/>
      <c r="T34" s="769"/>
    </row>
    <row r="35" spans="1:20" ht="15" x14ac:dyDescent="0.2">
      <c r="A35" s="767"/>
      <c r="B35" s="768"/>
      <c r="C35" s="768"/>
      <c r="D35" s="768"/>
      <c r="E35" s="768"/>
      <c r="F35" s="768"/>
      <c r="G35" s="768"/>
      <c r="H35" s="768"/>
      <c r="I35" s="768"/>
      <c r="J35" s="768"/>
      <c r="K35" s="768"/>
      <c r="L35" s="768"/>
      <c r="M35" s="768"/>
      <c r="N35" s="768"/>
      <c r="O35" s="768"/>
      <c r="P35" s="768"/>
      <c r="Q35" s="768"/>
      <c r="R35" s="768"/>
      <c r="S35" s="768"/>
      <c r="T35" s="769"/>
    </row>
    <row r="36" spans="1:20" ht="15" x14ac:dyDescent="0.2">
      <c r="A36" s="767"/>
      <c r="B36" s="768"/>
      <c r="C36" s="768"/>
      <c r="D36" s="768"/>
      <c r="E36" s="768"/>
      <c r="F36" s="768"/>
      <c r="G36" s="768"/>
      <c r="H36" s="768"/>
      <c r="I36" s="768"/>
      <c r="J36" s="768"/>
      <c r="K36" s="768"/>
      <c r="L36" s="768"/>
      <c r="M36" s="768"/>
      <c r="N36" s="768"/>
      <c r="O36" s="768"/>
      <c r="P36" s="768"/>
      <c r="Q36" s="768"/>
      <c r="R36" s="768"/>
      <c r="S36" s="768"/>
      <c r="T36" s="769"/>
    </row>
    <row r="37" spans="1:20" ht="15" x14ac:dyDescent="0.2">
      <c r="A37" s="767"/>
      <c r="B37" s="768"/>
      <c r="C37" s="768"/>
      <c r="D37" s="768"/>
      <c r="E37" s="768"/>
      <c r="F37" s="768"/>
      <c r="G37" s="768"/>
      <c r="H37" s="768"/>
      <c r="I37" s="768"/>
      <c r="J37" s="768"/>
      <c r="K37" s="768"/>
      <c r="L37" s="768"/>
      <c r="M37" s="768"/>
      <c r="N37" s="768"/>
      <c r="O37" s="768"/>
      <c r="P37" s="768"/>
      <c r="Q37" s="768"/>
      <c r="R37" s="768"/>
      <c r="S37" s="768"/>
      <c r="T37" s="769"/>
    </row>
    <row r="38" spans="1:20" ht="15" x14ac:dyDescent="0.2">
      <c r="A38" s="767"/>
      <c r="B38" s="768"/>
      <c r="C38" s="768"/>
      <c r="D38" s="768"/>
      <c r="E38" s="768"/>
      <c r="F38" s="768"/>
      <c r="G38" s="768"/>
      <c r="H38" s="768"/>
      <c r="I38" s="768"/>
      <c r="J38" s="768"/>
      <c r="K38" s="768"/>
      <c r="L38" s="768"/>
      <c r="M38" s="768"/>
      <c r="N38" s="768"/>
      <c r="O38" s="768"/>
      <c r="P38" s="768"/>
      <c r="Q38" s="768"/>
      <c r="R38" s="768"/>
      <c r="S38" s="768"/>
      <c r="T38" s="769"/>
    </row>
    <row r="39" spans="1:20" ht="15" x14ac:dyDescent="0.2">
      <c r="A39" s="767"/>
      <c r="B39" s="768"/>
      <c r="C39" s="768"/>
      <c r="D39" s="768"/>
      <c r="E39" s="768"/>
      <c r="F39" s="768"/>
      <c r="G39" s="768"/>
      <c r="H39" s="768"/>
      <c r="I39" s="768"/>
      <c r="J39" s="768"/>
      <c r="K39" s="768"/>
      <c r="L39" s="768"/>
      <c r="M39" s="768"/>
      <c r="N39" s="768"/>
      <c r="O39" s="768"/>
      <c r="P39" s="768"/>
      <c r="Q39" s="768"/>
      <c r="R39" s="768"/>
      <c r="S39" s="768"/>
      <c r="T39" s="769"/>
    </row>
    <row r="40" spans="1:20" ht="15" x14ac:dyDescent="0.2">
      <c r="A40" s="767"/>
      <c r="B40" s="768"/>
      <c r="C40" s="768"/>
      <c r="D40" s="768"/>
      <c r="E40" s="768"/>
      <c r="F40" s="768"/>
      <c r="G40" s="768"/>
      <c r="H40" s="768"/>
      <c r="I40" s="768"/>
      <c r="J40" s="768"/>
      <c r="K40" s="768"/>
      <c r="L40" s="768"/>
      <c r="M40" s="768"/>
      <c r="N40" s="768"/>
      <c r="O40" s="768"/>
      <c r="P40" s="768"/>
      <c r="Q40" s="768"/>
      <c r="R40" s="768"/>
      <c r="S40" s="768"/>
      <c r="T40" s="769"/>
    </row>
    <row r="41" spans="1:20" ht="15" x14ac:dyDescent="0.2">
      <c r="A41" s="767"/>
      <c r="B41" s="768"/>
      <c r="C41" s="768"/>
      <c r="D41" s="768"/>
      <c r="E41" s="768"/>
      <c r="F41" s="768"/>
      <c r="G41" s="768"/>
      <c r="H41" s="768"/>
      <c r="I41" s="768"/>
      <c r="J41" s="768"/>
      <c r="K41" s="768"/>
      <c r="L41" s="768"/>
      <c r="M41" s="768"/>
      <c r="N41" s="768"/>
      <c r="O41" s="768"/>
      <c r="P41" s="768"/>
      <c r="Q41" s="768"/>
      <c r="R41" s="768"/>
      <c r="S41" s="768"/>
      <c r="T41" s="769"/>
    </row>
    <row r="42" spans="1:20" ht="15" x14ac:dyDescent="0.2">
      <c r="A42" s="767"/>
      <c r="B42" s="768"/>
      <c r="C42" s="768"/>
      <c r="D42" s="768"/>
      <c r="E42" s="768"/>
      <c r="F42" s="768"/>
      <c r="G42" s="768"/>
      <c r="H42" s="768"/>
      <c r="I42" s="768"/>
      <c r="J42" s="768"/>
      <c r="K42" s="768"/>
      <c r="L42" s="768"/>
      <c r="M42" s="768"/>
      <c r="N42" s="768"/>
      <c r="O42" s="768"/>
      <c r="P42" s="768"/>
      <c r="Q42" s="768"/>
      <c r="R42" s="768"/>
      <c r="S42" s="768"/>
      <c r="T42" s="769"/>
    </row>
    <row r="43" spans="1:20" ht="15" x14ac:dyDescent="0.2">
      <c r="A43" s="767"/>
      <c r="B43" s="768"/>
      <c r="C43" s="768"/>
      <c r="D43" s="768"/>
      <c r="E43" s="768"/>
      <c r="F43" s="768"/>
      <c r="G43" s="768"/>
      <c r="H43" s="768"/>
      <c r="I43" s="768"/>
      <c r="J43" s="768"/>
      <c r="K43" s="768"/>
      <c r="L43" s="768"/>
      <c r="M43" s="768"/>
      <c r="N43" s="768"/>
      <c r="O43" s="768"/>
      <c r="P43" s="768"/>
      <c r="Q43" s="768"/>
      <c r="R43" s="768"/>
      <c r="S43" s="768"/>
      <c r="T43" s="769"/>
    </row>
  </sheetData>
  <mergeCells count="54">
    <mergeCell ref="A43:T43"/>
    <mergeCell ref="D23:D28"/>
    <mergeCell ref="A33:T33"/>
    <mergeCell ref="A34:T34"/>
    <mergeCell ref="A35:T35"/>
    <mergeCell ref="A36:T36"/>
    <mergeCell ref="A37:T37"/>
    <mergeCell ref="A38:T38"/>
    <mergeCell ref="A39:T39"/>
    <mergeCell ref="A40:T40"/>
    <mergeCell ref="A41:T41"/>
    <mergeCell ref="A42:T42"/>
    <mergeCell ref="B17:B28"/>
    <mergeCell ref="C17:C28"/>
    <mergeCell ref="T14:T15"/>
    <mergeCell ref="A17:A22"/>
    <mergeCell ref="D17:D22"/>
    <mergeCell ref="R17:R21"/>
    <mergeCell ref="S17:S21"/>
    <mergeCell ref="T17:T21"/>
    <mergeCell ref="R22:R28"/>
    <mergeCell ref="S22:S28"/>
    <mergeCell ref="T22:T28"/>
    <mergeCell ref="A23:A28"/>
    <mergeCell ref="K14:K15"/>
    <mergeCell ref="L14:L15"/>
    <mergeCell ref="M14:M15"/>
    <mergeCell ref="N14:P14"/>
    <mergeCell ref="Q14:Q15"/>
    <mergeCell ref="R14:R15"/>
    <mergeCell ref="A9:E9"/>
    <mergeCell ref="F9:M9"/>
    <mergeCell ref="A11:T11"/>
    <mergeCell ref="A13:L13"/>
    <mergeCell ref="M13:T13"/>
    <mergeCell ref="A14:A15"/>
    <mergeCell ref="D14:D15"/>
    <mergeCell ref="E14:E15"/>
    <mergeCell ref="F14:I14"/>
    <mergeCell ref="J14:J15"/>
    <mergeCell ref="B14:B15"/>
    <mergeCell ref="C14:C15"/>
    <mergeCell ref="A6:E6"/>
    <mergeCell ref="F6:M6"/>
    <mergeCell ref="A7:E7"/>
    <mergeCell ref="F7:M7"/>
    <mergeCell ref="A8:E8"/>
    <mergeCell ref="F8:M8"/>
    <mergeCell ref="A2:E4"/>
    <mergeCell ref="F2:M2"/>
    <mergeCell ref="N2:T2"/>
    <mergeCell ref="F3:M4"/>
    <mergeCell ref="N3:T3"/>
    <mergeCell ref="N4:T4"/>
  </mergeCells>
  <conditionalFormatting sqref="P17:P29">
    <cfRule type="containsText" dxfId="26" priority="1" stopIfTrue="1" operator="containsText" text="P">
      <formula>NOT(ISERROR(SEARCH("P",P17)))</formula>
    </cfRule>
    <cfRule type="containsText" dxfId="25" priority="2" stopIfTrue="1" operator="containsText" text="R">
      <formula>NOT(ISERROR(SEARCH("R",P17)))</formula>
    </cfRule>
    <cfRule type="containsText" dxfId="24" priority="3" operator="containsText" text="T">
      <formula>NOT(ISERROR(SEARCH("T",P17)))</formula>
    </cfRule>
  </conditionalFormatting>
  <conditionalFormatting sqref="P17:P29">
    <cfRule type="iconSet" priority="4">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C17" sqref="C17:C22"/>
    </sheetView>
  </sheetViews>
  <sheetFormatPr baseColWidth="10" defaultRowHeight="12.75" x14ac:dyDescent="0.2"/>
  <cols>
    <col min="1" max="1" width="17" style="1" bestFit="1" customWidth="1"/>
    <col min="2" max="2" width="21.7109375" style="1" customWidth="1"/>
    <col min="3" max="3" width="17" style="1" customWidth="1"/>
    <col min="4" max="4" width="19.140625" style="1" bestFit="1" customWidth="1"/>
    <col min="5" max="5" width="50" style="1" bestFit="1" customWidth="1"/>
    <col min="6" max="6" width="5.140625" style="1" bestFit="1" customWidth="1"/>
    <col min="7" max="7" width="2.7109375" style="1" bestFit="1" customWidth="1"/>
    <col min="8" max="8" width="3.42578125" style="1" bestFit="1" customWidth="1"/>
    <col min="9" max="9" width="3.5703125" style="1" bestFit="1" customWidth="1"/>
    <col min="10" max="10" width="29.85546875" style="1" customWidth="1"/>
    <col min="11" max="11" width="16.140625" style="1" bestFit="1" customWidth="1"/>
    <col min="12" max="12" width="27" style="1" customWidth="1"/>
    <col min="13" max="13" width="7.28515625" style="1" bestFit="1" customWidth="1"/>
    <col min="14" max="14" width="16.42578125" style="1" customWidth="1"/>
    <col min="15" max="15" width="5.140625" style="1" bestFit="1" customWidth="1"/>
    <col min="16" max="16" width="9.7109375" style="1" bestFit="1" customWidth="1"/>
    <col min="17" max="17" width="30.140625" style="1" customWidth="1"/>
    <col min="18" max="18" width="28.28515625" style="1" customWidth="1"/>
    <col min="19" max="19" width="45.140625" style="1" customWidth="1"/>
    <col min="20" max="20" width="36.8554687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124"/>
      <c r="K5" s="124"/>
      <c r="L5" s="4"/>
      <c r="M5" s="4"/>
      <c r="N5" s="4"/>
      <c r="O5" s="4"/>
      <c r="P5" s="4"/>
      <c r="Q5" s="4"/>
      <c r="R5" s="4"/>
      <c r="S5" s="4"/>
      <c r="T5" s="4"/>
    </row>
    <row r="6" spans="1:20" x14ac:dyDescent="0.2">
      <c r="A6" s="484" t="s">
        <v>10</v>
      </c>
      <c r="B6" s="484"/>
      <c r="C6" s="484"/>
      <c r="D6" s="484"/>
      <c r="E6" s="484"/>
      <c r="F6" s="488" t="s">
        <v>536</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771" t="s">
        <v>9</v>
      </c>
      <c r="B11" s="772"/>
      <c r="C11" s="772"/>
      <c r="D11" s="772"/>
      <c r="E11" s="772"/>
      <c r="F11" s="772"/>
      <c r="G11" s="772"/>
      <c r="H11" s="772"/>
      <c r="I11" s="772"/>
      <c r="J11" s="772"/>
      <c r="K11" s="772"/>
      <c r="L11" s="772"/>
      <c r="M11" s="772"/>
      <c r="N11" s="772"/>
      <c r="O11" s="772"/>
      <c r="P11" s="772"/>
      <c r="Q11" s="772"/>
      <c r="R11" s="772"/>
      <c r="S11" s="772"/>
      <c r="T11" s="773"/>
    </row>
    <row r="12" spans="1:20" ht="13.5" thickBot="1" x14ac:dyDescent="0.25">
      <c r="A12" s="125"/>
      <c r="B12" s="126"/>
      <c r="C12" s="126"/>
      <c r="D12" s="126"/>
      <c r="E12" s="126"/>
      <c r="F12" s="126"/>
      <c r="G12" s="126"/>
      <c r="H12" s="126"/>
      <c r="I12" s="126"/>
      <c r="J12" s="126"/>
      <c r="K12" s="126"/>
      <c r="L12" s="126"/>
      <c r="M12" s="126"/>
      <c r="N12" s="126"/>
      <c r="O12" s="126"/>
      <c r="P12" s="126"/>
      <c r="Q12" s="126"/>
      <c r="R12" s="126"/>
      <c r="S12" s="126"/>
      <c r="T12" s="127"/>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5.75" customHeight="1"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13.5" thickBot="1" x14ac:dyDescent="0.25">
      <c r="A15" s="528"/>
      <c r="B15" s="535"/>
      <c r="C15" s="535"/>
      <c r="D15" s="528"/>
      <c r="E15" s="530"/>
      <c r="F15" s="130" t="s">
        <v>12</v>
      </c>
      <c r="G15" s="130" t="s">
        <v>13</v>
      </c>
      <c r="H15" s="130" t="s">
        <v>14</v>
      </c>
      <c r="I15" s="130"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26.25" thickBot="1" x14ac:dyDescent="0.25">
      <c r="A17" s="624">
        <v>1</v>
      </c>
      <c r="B17" s="539" t="s">
        <v>726</v>
      </c>
      <c r="C17" s="539" t="s">
        <v>851</v>
      </c>
      <c r="D17" s="570" t="s">
        <v>537</v>
      </c>
      <c r="E17" s="43" t="s">
        <v>538</v>
      </c>
      <c r="F17" s="192">
        <v>1</v>
      </c>
      <c r="G17" s="232"/>
      <c r="H17" s="233"/>
      <c r="I17" s="233"/>
      <c r="J17" s="570" t="s">
        <v>539</v>
      </c>
      <c r="K17" s="774">
        <v>400000</v>
      </c>
      <c r="L17" s="613">
        <v>0</v>
      </c>
      <c r="M17" s="192">
        <v>1</v>
      </c>
      <c r="N17" s="20">
        <f>IF(M17&lt;1,M17-AVERAGE(F17:I17),M17-(SUM(F17:I17)))</f>
        <v>0</v>
      </c>
      <c r="O17" s="21">
        <f>IF(M17&lt;1,(AVERAGE(F17:I17)/M17),SUM(F17:I17)/M17)</f>
        <v>1</v>
      </c>
      <c r="P17" s="22" t="str">
        <f>IF(O17&lt;=V$17,"T",IF(O17&lt;$Y$17,"R",IF(O17&gt;=$Y$17,"P")))</f>
        <v>P</v>
      </c>
      <c r="Q17" s="74"/>
      <c r="R17" s="74"/>
      <c r="S17" s="570" t="s">
        <v>540</v>
      </c>
      <c r="T17" s="670" t="s">
        <v>541</v>
      </c>
    </row>
    <row r="18" spans="1:20" x14ac:dyDescent="0.2">
      <c r="A18" s="549"/>
      <c r="B18" s="571"/>
      <c r="C18" s="571"/>
      <c r="D18" s="571"/>
      <c r="E18" s="43" t="s">
        <v>542</v>
      </c>
      <c r="F18" s="633">
        <v>1</v>
      </c>
      <c r="G18" s="777"/>
      <c r="H18" s="633"/>
      <c r="I18" s="633"/>
      <c r="J18" s="571"/>
      <c r="K18" s="775"/>
      <c r="L18" s="614"/>
      <c r="M18" s="780">
        <v>1</v>
      </c>
      <c r="N18" s="564">
        <f>IF(M18&lt;1,M18-AVERAGE(F18:I18),M18-(SUM(F18:I18)))</f>
        <v>0</v>
      </c>
      <c r="O18" s="566">
        <f>IF(M18&lt;1,(AVERAGE(F18:I18)/M18),SUM(F18:I18)/M18)</f>
        <v>1</v>
      </c>
      <c r="P18" s="610" t="str">
        <f>IF(O18&lt;=V$17,"T",IF(O18&lt;$Y$17,"R",IF(O18&gt;=$Y$17,"P")))</f>
        <v>P</v>
      </c>
      <c r="Q18" s="642"/>
      <c r="R18" s="642"/>
      <c r="S18" s="571"/>
      <c r="T18" s="671"/>
    </row>
    <row r="19" spans="1:20" ht="25.5" x14ac:dyDescent="0.2">
      <c r="A19" s="549"/>
      <c r="B19" s="571"/>
      <c r="C19" s="571"/>
      <c r="D19" s="571"/>
      <c r="E19" s="43" t="s">
        <v>543</v>
      </c>
      <c r="F19" s="634"/>
      <c r="G19" s="778"/>
      <c r="H19" s="634"/>
      <c r="I19" s="634"/>
      <c r="J19" s="571"/>
      <c r="K19" s="775"/>
      <c r="L19" s="614"/>
      <c r="M19" s="634"/>
      <c r="N19" s="782"/>
      <c r="O19" s="609"/>
      <c r="P19" s="611"/>
      <c r="Q19" s="614"/>
      <c r="R19" s="614"/>
      <c r="S19" s="571"/>
      <c r="T19" s="671"/>
    </row>
    <row r="20" spans="1:20" ht="25.5" x14ac:dyDescent="0.2">
      <c r="A20" s="549"/>
      <c r="B20" s="571"/>
      <c r="C20" s="571"/>
      <c r="D20" s="571"/>
      <c r="E20" s="43" t="s">
        <v>544</v>
      </c>
      <c r="F20" s="634"/>
      <c r="G20" s="778"/>
      <c r="H20" s="634"/>
      <c r="I20" s="634"/>
      <c r="J20" s="571"/>
      <c r="K20" s="775"/>
      <c r="L20" s="614"/>
      <c r="M20" s="634"/>
      <c r="N20" s="782"/>
      <c r="O20" s="609"/>
      <c r="P20" s="611"/>
      <c r="Q20" s="614"/>
      <c r="R20" s="614"/>
      <c r="S20" s="571"/>
      <c r="T20" s="671"/>
    </row>
    <row r="21" spans="1:20" ht="25.5" x14ac:dyDescent="0.2">
      <c r="A21" s="549"/>
      <c r="B21" s="571"/>
      <c r="C21" s="571"/>
      <c r="D21" s="571"/>
      <c r="E21" s="43" t="s">
        <v>545</v>
      </c>
      <c r="F21" s="634"/>
      <c r="G21" s="778"/>
      <c r="H21" s="634"/>
      <c r="I21" s="634"/>
      <c r="J21" s="571"/>
      <c r="K21" s="775"/>
      <c r="L21" s="614"/>
      <c r="M21" s="634"/>
      <c r="N21" s="782"/>
      <c r="O21" s="609"/>
      <c r="P21" s="611"/>
      <c r="Q21" s="614"/>
      <c r="R21" s="614"/>
      <c r="S21" s="571"/>
      <c r="T21" s="671"/>
    </row>
    <row r="22" spans="1:20" ht="13.5" thickBot="1" x14ac:dyDescent="0.25">
      <c r="A22" s="550"/>
      <c r="B22" s="572"/>
      <c r="C22" s="572"/>
      <c r="D22" s="572"/>
      <c r="E22" s="43" t="s">
        <v>546</v>
      </c>
      <c r="F22" s="635"/>
      <c r="G22" s="779"/>
      <c r="H22" s="635"/>
      <c r="I22" s="635"/>
      <c r="J22" s="572"/>
      <c r="K22" s="776"/>
      <c r="L22" s="615"/>
      <c r="M22" s="781"/>
      <c r="N22" s="565"/>
      <c r="O22" s="567"/>
      <c r="P22" s="557"/>
      <c r="Q22" s="615"/>
      <c r="R22" s="615"/>
      <c r="S22" s="572"/>
      <c r="T22" s="672"/>
    </row>
    <row r="23" spans="1:20" ht="89.25" x14ac:dyDescent="0.2">
      <c r="A23" s="128">
        <v>2</v>
      </c>
      <c r="B23" s="236" t="s">
        <v>724</v>
      </c>
      <c r="C23" s="236" t="s">
        <v>725</v>
      </c>
      <c r="D23" s="77" t="s">
        <v>547</v>
      </c>
      <c r="E23" s="129" t="s">
        <v>548</v>
      </c>
      <c r="F23" s="180">
        <v>1</v>
      </c>
      <c r="G23" s="99"/>
      <c r="H23" s="99"/>
      <c r="I23" s="99"/>
      <c r="J23" s="77" t="s">
        <v>549</v>
      </c>
      <c r="K23" s="171">
        <v>0</v>
      </c>
      <c r="L23" s="139">
        <v>0</v>
      </c>
      <c r="M23" s="192">
        <v>1</v>
      </c>
      <c r="N23" s="181">
        <f>IF(M23&lt;1,M23-AVERAGE(F23:I23),M23-(SUM(F23:I23)))</f>
        <v>0</v>
      </c>
      <c r="O23" s="182">
        <f>IF(M23&lt;1,(AVERAGE(F23:I23)/M23),SUM(F23:I23)/M23)</f>
        <v>1</v>
      </c>
      <c r="P23" s="183" t="str">
        <f t="shared" ref="P23" si="0">IF(O23&lt;=V$17,"T",IF(O23&lt;$Y$17,"R",IF(O23&gt;=$Y$17,"P")))</f>
        <v>P</v>
      </c>
      <c r="Q23" s="35"/>
      <c r="R23" s="35"/>
      <c r="S23" s="129" t="s">
        <v>550</v>
      </c>
      <c r="T23" s="83" t="s">
        <v>551</v>
      </c>
    </row>
    <row r="24" spans="1:20" ht="13.5" thickBot="1" x14ac:dyDescent="0.25">
      <c r="A24" s="234"/>
      <c r="B24" s="235"/>
      <c r="C24" s="235"/>
      <c r="D24" s="80"/>
      <c r="E24" s="80"/>
      <c r="F24" s="80"/>
      <c r="G24" s="80"/>
      <c r="H24" s="80"/>
      <c r="I24" s="80"/>
      <c r="J24" s="80"/>
      <c r="K24" s="80"/>
      <c r="L24" s="80"/>
      <c r="M24" s="80"/>
      <c r="N24" s="184"/>
      <c r="O24" s="185"/>
      <c r="P24" s="186"/>
      <c r="Q24" s="80"/>
      <c r="R24" s="80"/>
      <c r="S24" s="80"/>
      <c r="T24" s="106"/>
    </row>
    <row r="25" spans="1:20" x14ac:dyDescent="0.2">
      <c r="A25" s="2"/>
      <c r="B25" s="2"/>
      <c r="C25" s="2"/>
      <c r="D25" s="2"/>
      <c r="E25" s="2"/>
      <c r="F25" s="2"/>
      <c r="G25" s="2"/>
      <c r="H25" s="2"/>
      <c r="I25" s="2"/>
      <c r="J25" s="2"/>
      <c r="K25" s="2"/>
      <c r="L25" s="2"/>
      <c r="M25" s="2"/>
      <c r="N25" s="2"/>
      <c r="O25" s="2"/>
      <c r="P25" s="2"/>
      <c r="Q25" s="2"/>
      <c r="R25" s="2"/>
      <c r="S25" s="2"/>
      <c r="T25" s="2"/>
    </row>
    <row r="26" spans="1:20" x14ac:dyDescent="0.2">
      <c r="A26" s="2"/>
      <c r="B26" s="2"/>
      <c r="C26" s="2"/>
      <c r="D26" s="2"/>
      <c r="E26" s="2"/>
      <c r="F26" s="2"/>
      <c r="G26" s="2"/>
      <c r="H26" s="2"/>
      <c r="I26" s="2"/>
      <c r="J26" s="2"/>
      <c r="K26" s="2"/>
      <c r="L26" s="2"/>
      <c r="M26" s="2"/>
      <c r="N26" s="2"/>
      <c r="O26" s="2"/>
      <c r="P26" s="2"/>
      <c r="Q26" s="2"/>
      <c r="R26" s="2"/>
      <c r="S26" s="2"/>
      <c r="T26" s="2"/>
    </row>
    <row r="27" spans="1:20" x14ac:dyDescent="0.2">
      <c r="A27" s="56" t="s">
        <v>25</v>
      </c>
      <c r="B27" s="56"/>
      <c r="C27" s="56"/>
      <c r="D27" s="56"/>
      <c r="E27" s="2"/>
      <c r="F27" s="2"/>
      <c r="G27" s="2"/>
      <c r="H27" s="2"/>
      <c r="I27" s="2"/>
      <c r="J27" s="2"/>
      <c r="K27" s="2"/>
      <c r="L27" s="2"/>
      <c r="M27" s="2"/>
      <c r="N27" s="2"/>
      <c r="O27" s="2"/>
      <c r="P27" s="2"/>
      <c r="Q27" s="2"/>
      <c r="R27" s="2"/>
      <c r="S27" s="2"/>
      <c r="T27" s="2"/>
    </row>
    <row r="28" spans="1:20" x14ac:dyDescent="0.2">
      <c r="A28" s="2"/>
      <c r="B28" s="2"/>
      <c r="C28" s="2"/>
      <c r="D28" s="2"/>
      <c r="E28" s="2"/>
      <c r="F28" s="2"/>
      <c r="G28" s="2"/>
      <c r="H28" s="2"/>
      <c r="I28" s="2"/>
      <c r="J28" s="2"/>
      <c r="K28" s="2"/>
      <c r="L28" s="2"/>
      <c r="M28" s="2"/>
      <c r="N28" s="2"/>
      <c r="O28" s="2"/>
      <c r="P28" s="2"/>
      <c r="Q28" s="2"/>
      <c r="R28" s="2"/>
      <c r="S28" s="2"/>
      <c r="T28" s="2"/>
    </row>
    <row r="29" spans="1:20" x14ac:dyDescent="0.2">
      <c r="A29" s="536"/>
      <c r="B29" s="537"/>
      <c r="C29" s="537"/>
      <c r="D29" s="537"/>
      <c r="E29" s="537"/>
      <c r="F29" s="537"/>
      <c r="G29" s="537"/>
      <c r="H29" s="537"/>
      <c r="I29" s="537"/>
      <c r="J29" s="537"/>
      <c r="K29" s="537"/>
      <c r="L29" s="537"/>
      <c r="M29" s="537"/>
      <c r="N29" s="537"/>
      <c r="O29" s="537"/>
      <c r="P29" s="537"/>
      <c r="Q29" s="537"/>
      <c r="R29" s="537"/>
      <c r="S29" s="537"/>
      <c r="T29" s="538"/>
    </row>
    <row r="30" spans="1:20" x14ac:dyDescent="0.2">
      <c r="A30" s="536"/>
      <c r="B30" s="537"/>
      <c r="C30" s="537"/>
      <c r="D30" s="537"/>
      <c r="E30" s="537"/>
      <c r="F30" s="537"/>
      <c r="G30" s="537"/>
      <c r="H30" s="537"/>
      <c r="I30" s="537"/>
      <c r="J30" s="537"/>
      <c r="K30" s="537"/>
      <c r="L30" s="537"/>
      <c r="M30" s="537"/>
      <c r="N30" s="537"/>
      <c r="O30" s="537"/>
      <c r="P30" s="537"/>
      <c r="Q30" s="537"/>
      <c r="R30" s="537"/>
      <c r="S30" s="537"/>
      <c r="T30" s="538"/>
    </row>
    <row r="31" spans="1:20" x14ac:dyDescent="0.2">
      <c r="A31" s="536"/>
      <c r="B31" s="537"/>
      <c r="C31" s="537"/>
      <c r="D31" s="537"/>
      <c r="E31" s="537"/>
      <c r="F31" s="537"/>
      <c r="G31" s="537"/>
      <c r="H31" s="537"/>
      <c r="I31" s="537"/>
      <c r="J31" s="537"/>
      <c r="K31" s="537"/>
      <c r="L31" s="537"/>
      <c r="M31" s="537"/>
      <c r="N31" s="537"/>
      <c r="O31" s="537"/>
      <c r="P31" s="537"/>
      <c r="Q31" s="537"/>
      <c r="R31" s="537"/>
      <c r="S31" s="537"/>
      <c r="T31" s="538"/>
    </row>
    <row r="32" spans="1:20" x14ac:dyDescent="0.2">
      <c r="A32" s="536"/>
      <c r="B32" s="537"/>
      <c r="C32" s="537"/>
      <c r="D32" s="537"/>
      <c r="E32" s="537"/>
      <c r="F32" s="537"/>
      <c r="G32" s="537"/>
      <c r="H32" s="537"/>
      <c r="I32" s="537"/>
      <c r="J32" s="537"/>
      <c r="K32" s="537"/>
      <c r="L32" s="537"/>
      <c r="M32" s="537"/>
      <c r="N32" s="537"/>
      <c r="O32" s="537"/>
      <c r="P32" s="537"/>
      <c r="Q32" s="537"/>
      <c r="R32" s="537"/>
      <c r="S32" s="537"/>
      <c r="T32" s="538"/>
    </row>
    <row r="33" spans="1:20" x14ac:dyDescent="0.2">
      <c r="A33" s="536"/>
      <c r="B33" s="537"/>
      <c r="C33" s="537"/>
      <c r="D33" s="537"/>
      <c r="E33" s="537"/>
      <c r="F33" s="537"/>
      <c r="G33" s="537"/>
      <c r="H33" s="537"/>
      <c r="I33" s="537"/>
      <c r="J33" s="537"/>
      <c r="K33" s="537"/>
      <c r="L33" s="537"/>
      <c r="M33" s="537"/>
      <c r="N33" s="537"/>
      <c r="O33" s="537"/>
      <c r="P33" s="537"/>
      <c r="Q33" s="537"/>
      <c r="R33" s="537"/>
      <c r="S33" s="537"/>
      <c r="T33" s="538"/>
    </row>
    <row r="34" spans="1:20" x14ac:dyDescent="0.2">
      <c r="A34" s="536"/>
      <c r="B34" s="537"/>
      <c r="C34" s="537"/>
      <c r="D34" s="537"/>
      <c r="E34" s="537"/>
      <c r="F34" s="537"/>
      <c r="G34" s="537"/>
      <c r="H34" s="537"/>
      <c r="I34" s="537"/>
      <c r="J34" s="537"/>
      <c r="K34" s="537"/>
      <c r="L34" s="537"/>
      <c r="M34" s="537"/>
      <c r="N34" s="537"/>
      <c r="O34" s="537"/>
      <c r="P34" s="537"/>
      <c r="Q34" s="537"/>
      <c r="R34" s="537"/>
      <c r="S34" s="537"/>
      <c r="T34" s="538"/>
    </row>
    <row r="35" spans="1:20" x14ac:dyDescent="0.2">
      <c r="A35" s="536"/>
      <c r="B35" s="537"/>
      <c r="C35" s="537"/>
      <c r="D35" s="537"/>
      <c r="E35" s="537"/>
      <c r="F35" s="537"/>
      <c r="G35" s="537"/>
      <c r="H35" s="537"/>
      <c r="I35" s="537"/>
      <c r="J35" s="537"/>
      <c r="K35" s="537"/>
      <c r="L35" s="537"/>
      <c r="M35" s="537"/>
      <c r="N35" s="537"/>
      <c r="O35" s="537"/>
      <c r="P35" s="537"/>
      <c r="Q35" s="537"/>
      <c r="R35" s="537"/>
      <c r="S35" s="537"/>
      <c r="T35" s="538"/>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sheetData>
  <mergeCells count="61">
    <mergeCell ref="A39:T39"/>
    <mergeCell ref="A33:T33"/>
    <mergeCell ref="A34:T34"/>
    <mergeCell ref="A35:T35"/>
    <mergeCell ref="A36:T36"/>
    <mergeCell ref="A37:T37"/>
    <mergeCell ref="A38:T38"/>
    <mergeCell ref="A32:T32"/>
    <mergeCell ref="H18:H22"/>
    <mergeCell ref="I18:I22"/>
    <mergeCell ref="M18:M22"/>
    <mergeCell ref="N18:N22"/>
    <mergeCell ref="O18:O22"/>
    <mergeCell ref="P18:P22"/>
    <mergeCell ref="Q18:Q22"/>
    <mergeCell ref="R18:R22"/>
    <mergeCell ref="A29:T29"/>
    <mergeCell ref="A30:T30"/>
    <mergeCell ref="A31:T31"/>
    <mergeCell ref="B17:B22"/>
    <mergeCell ref="C17:C22"/>
    <mergeCell ref="T14:T15"/>
    <mergeCell ref="A17:A22"/>
    <mergeCell ref="D17:D22"/>
    <mergeCell ref="J17:J22"/>
    <mergeCell ref="K17:K22"/>
    <mergeCell ref="L17:L22"/>
    <mergeCell ref="S17:S22"/>
    <mergeCell ref="T17:T22"/>
    <mergeCell ref="F18:F22"/>
    <mergeCell ref="G18:G22"/>
    <mergeCell ref="K14:K15"/>
    <mergeCell ref="L14:L15"/>
    <mergeCell ref="M14:M15"/>
    <mergeCell ref="N14:P14"/>
    <mergeCell ref="Q14:Q15"/>
    <mergeCell ref="R14:R15"/>
    <mergeCell ref="A9:E9"/>
    <mergeCell ref="F9:M9"/>
    <mergeCell ref="A11:T11"/>
    <mergeCell ref="A13:L13"/>
    <mergeCell ref="M13:T13"/>
    <mergeCell ref="A14:A15"/>
    <mergeCell ref="D14:D15"/>
    <mergeCell ref="E14:E15"/>
    <mergeCell ref="F14:I14"/>
    <mergeCell ref="J14:J15"/>
    <mergeCell ref="B14:B15"/>
    <mergeCell ref="C14:C15"/>
    <mergeCell ref="A6:E6"/>
    <mergeCell ref="F6:M6"/>
    <mergeCell ref="A7:E7"/>
    <mergeCell ref="F7:M7"/>
    <mergeCell ref="A8:E8"/>
    <mergeCell ref="F8:M8"/>
    <mergeCell ref="A2:E4"/>
    <mergeCell ref="F2:M2"/>
    <mergeCell ref="N2:T2"/>
    <mergeCell ref="F3:M4"/>
    <mergeCell ref="N3:T3"/>
    <mergeCell ref="N4:T4"/>
  </mergeCells>
  <conditionalFormatting sqref="P17:P18 P23:P24">
    <cfRule type="containsText" dxfId="23" priority="1" stopIfTrue="1" operator="containsText" text="P">
      <formula>NOT(ISERROR(SEARCH("P",P17)))</formula>
    </cfRule>
    <cfRule type="containsText" dxfId="22" priority="2" stopIfTrue="1" operator="containsText" text="R">
      <formula>NOT(ISERROR(SEARCH("R",P17)))</formula>
    </cfRule>
    <cfRule type="containsText" dxfId="21" priority="3" operator="containsText" text="T">
      <formula>NOT(ISERROR(SEARCH("T",P17)))</formula>
    </cfRule>
  </conditionalFormatting>
  <conditionalFormatting sqref="P17:P18 P23:P24">
    <cfRule type="iconSet" priority="116">
      <iconSet iconSet="3Symbols2">
        <cfvo type="percent" val="0"/>
        <cfvo type="percent" val="0.74"/>
        <cfvo type="percent" val="0.85"/>
      </iconSet>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topLeftCell="C1" zoomScale="80" zoomScaleNormal="80" workbookViewId="0">
      <selection activeCell="F17" sqref="F17:F30"/>
    </sheetView>
  </sheetViews>
  <sheetFormatPr baseColWidth="10" defaultRowHeight="12.75" x14ac:dyDescent="0.2"/>
  <cols>
    <col min="1" max="1" width="11.5703125" style="1" bestFit="1" customWidth="1"/>
    <col min="2" max="2" width="18" style="1" customWidth="1"/>
    <col min="3" max="3" width="19.42578125" style="1" customWidth="1"/>
    <col min="4" max="4" width="36.5703125" style="1" customWidth="1"/>
    <col min="5" max="5" width="64.42578125" style="1" customWidth="1"/>
    <col min="6" max="6" width="11.5703125" style="1" bestFit="1" customWidth="1"/>
    <col min="7" max="9" width="11.42578125" style="1"/>
    <col min="10" max="10" width="62.42578125" style="1" customWidth="1"/>
    <col min="11" max="11" width="16.7109375" style="1" bestFit="1" customWidth="1"/>
    <col min="12" max="12" width="34.140625" style="1" customWidth="1"/>
    <col min="13" max="13" width="11.5703125" style="1" bestFit="1" customWidth="1"/>
    <col min="14" max="14" width="15.5703125" style="1" customWidth="1"/>
    <col min="15" max="15" width="11.5703125" style="1" bestFit="1" customWidth="1"/>
    <col min="16" max="16" width="11.42578125" style="1"/>
    <col min="17" max="17" width="20.28515625" style="1" customWidth="1"/>
    <col min="18" max="18" width="46.28515625" style="1" customWidth="1"/>
    <col min="19" max="19" width="55.85546875" style="1" customWidth="1"/>
    <col min="20" max="20" width="30.4257812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124"/>
      <c r="K5" s="124"/>
      <c r="L5" s="4"/>
      <c r="M5" s="4"/>
      <c r="N5" s="4"/>
      <c r="O5" s="4"/>
      <c r="P5" s="4"/>
      <c r="Q5" s="4"/>
      <c r="R5" s="4"/>
      <c r="S5" s="4"/>
      <c r="T5" s="4"/>
    </row>
    <row r="6" spans="1:20" x14ac:dyDescent="0.2">
      <c r="A6" s="484" t="s">
        <v>10</v>
      </c>
      <c r="B6" s="484"/>
      <c r="C6" s="484"/>
      <c r="D6" s="484"/>
      <c r="E6" s="484"/>
      <c r="F6" s="488" t="s">
        <v>34</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125"/>
      <c r="B12" s="126"/>
      <c r="C12" s="126"/>
      <c r="D12" s="126"/>
      <c r="E12" s="126"/>
      <c r="F12" s="126"/>
      <c r="G12" s="126"/>
      <c r="H12" s="126"/>
      <c r="I12" s="126"/>
      <c r="J12" s="126"/>
      <c r="K12" s="126"/>
      <c r="L12" s="126"/>
      <c r="M12" s="126"/>
      <c r="N12" s="126"/>
      <c r="O12" s="126"/>
      <c r="P12" s="126"/>
      <c r="Q12" s="126"/>
      <c r="R12" s="126"/>
      <c r="S12" s="126"/>
      <c r="T12" s="127"/>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26.25" customHeight="1"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4</v>
      </c>
      <c r="R14" s="511" t="s">
        <v>5</v>
      </c>
      <c r="S14" s="11" t="s">
        <v>30</v>
      </c>
      <c r="T14" s="513" t="s">
        <v>0</v>
      </c>
    </row>
    <row r="15" spans="1:20" ht="13.5" thickBot="1" x14ac:dyDescent="0.25">
      <c r="A15" s="528"/>
      <c r="B15" s="535"/>
      <c r="C15" s="535"/>
      <c r="D15" s="528"/>
      <c r="E15" s="530"/>
      <c r="F15" s="130" t="s">
        <v>12</v>
      </c>
      <c r="G15" s="130" t="s">
        <v>13</v>
      </c>
      <c r="H15" s="130" t="s">
        <v>14</v>
      </c>
      <c r="I15" s="130"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26.25" thickBot="1" x14ac:dyDescent="0.25">
      <c r="A17" s="783">
        <v>1</v>
      </c>
      <c r="B17" s="577" t="s">
        <v>727</v>
      </c>
      <c r="C17" s="570" t="s">
        <v>858</v>
      </c>
      <c r="D17" s="570" t="s">
        <v>35</v>
      </c>
      <c r="E17" s="210" t="s">
        <v>37</v>
      </c>
      <c r="F17" s="192">
        <v>80</v>
      </c>
      <c r="G17" s="232" t="s">
        <v>53</v>
      </c>
      <c r="H17" s="233"/>
      <c r="I17" s="233"/>
      <c r="J17" s="210" t="s">
        <v>55</v>
      </c>
      <c r="K17" s="786">
        <f>5800000/4</f>
        <v>1450000</v>
      </c>
      <c r="L17" s="74"/>
      <c r="M17" s="271">
        <v>50</v>
      </c>
      <c r="N17" s="20">
        <f>IF(M17&lt;1,M17-AVERAGE(F17:I17),M17-(SUM(F17:I17)))</f>
        <v>-30</v>
      </c>
      <c r="O17" s="21">
        <v>1</v>
      </c>
      <c r="P17" s="199" t="str">
        <f>IF(O17&lt;=V$17,"T",IF(O17&lt;$Y$17,"R",IF(O17&gt;=$Y$17,"P")))</f>
        <v>P</v>
      </c>
      <c r="Q17" s="74"/>
      <c r="R17" s="243" t="s">
        <v>75</v>
      </c>
      <c r="S17" s="276" t="s">
        <v>67</v>
      </c>
      <c r="T17" s="237"/>
    </row>
    <row r="18" spans="1:20" ht="38.25" x14ac:dyDescent="0.2">
      <c r="A18" s="784"/>
      <c r="B18" s="575"/>
      <c r="C18" s="571"/>
      <c r="D18" s="571"/>
      <c r="E18" s="209" t="s">
        <v>38</v>
      </c>
      <c r="F18" s="192">
        <v>500</v>
      </c>
      <c r="G18" s="232"/>
      <c r="H18" s="232"/>
      <c r="I18" s="232"/>
      <c r="J18" s="209" t="s">
        <v>54</v>
      </c>
      <c r="K18" s="787"/>
      <c r="L18" s="273">
        <v>117404.1</v>
      </c>
      <c r="M18" s="193">
        <v>125</v>
      </c>
      <c r="N18" s="219">
        <f>IF(M18&lt;1,M18-AVERAGE(F18:I18),M18-(SUM(F18:I18)))</f>
        <v>-375</v>
      </c>
      <c r="O18" s="221">
        <v>1</v>
      </c>
      <c r="P18" s="75" t="str">
        <f t="shared" ref="P18:P31" si="0">IF(O18&lt;=V$17,"T",IF(O18&lt;$Y$17,"R",IF(O18&gt;=$Y$17,"P")))</f>
        <v>P</v>
      </c>
      <c r="Q18" s="275">
        <f>L18/K17</f>
        <v>8.0968344827586206E-2</v>
      </c>
      <c r="R18" s="244" t="s">
        <v>66</v>
      </c>
      <c r="S18" s="170" t="s">
        <v>67</v>
      </c>
      <c r="T18" s="40"/>
    </row>
    <row r="19" spans="1:20" ht="63.75" x14ac:dyDescent="0.2">
      <c r="A19" s="785"/>
      <c r="B19" s="575"/>
      <c r="C19" s="571"/>
      <c r="D19" s="572"/>
      <c r="E19" s="209" t="s">
        <v>39</v>
      </c>
      <c r="F19" s="217">
        <v>35</v>
      </c>
      <c r="G19" s="35"/>
      <c r="H19" s="35"/>
      <c r="I19" s="35"/>
      <c r="J19" s="209" t="s">
        <v>56</v>
      </c>
      <c r="K19" s="788"/>
      <c r="L19" s="35"/>
      <c r="M19" s="157">
        <v>30</v>
      </c>
      <c r="N19" s="219">
        <f t="shared" ref="N19:N30" si="1">IF(M19&lt;1,M19-AVERAGE(F19:I19),M19-(SUM(F19:I19)))</f>
        <v>-5</v>
      </c>
      <c r="O19" s="221">
        <v>1</v>
      </c>
      <c r="P19" s="75" t="str">
        <f t="shared" si="0"/>
        <v>P</v>
      </c>
      <c r="Q19" s="35"/>
      <c r="R19" s="244" t="s">
        <v>77</v>
      </c>
      <c r="S19" s="170" t="s">
        <v>68</v>
      </c>
      <c r="T19" s="40"/>
    </row>
    <row r="20" spans="1:20" ht="38.25" x14ac:dyDescent="0.2">
      <c r="A20" s="541">
        <v>2</v>
      </c>
      <c r="B20" s="575"/>
      <c r="C20" s="571"/>
      <c r="D20" s="505" t="s">
        <v>36</v>
      </c>
      <c r="E20" s="209" t="s">
        <v>40</v>
      </c>
      <c r="F20" s="217">
        <v>1</v>
      </c>
      <c r="G20" s="35"/>
      <c r="H20" s="35"/>
      <c r="I20" s="35"/>
      <c r="J20" s="209" t="s">
        <v>57</v>
      </c>
      <c r="K20" s="789">
        <v>1410825</v>
      </c>
      <c r="L20" s="792">
        <v>0</v>
      </c>
      <c r="M20" s="157">
        <v>1</v>
      </c>
      <c r="N20" s="219">
        <f t="shared" si="1"/>
        <v>0</v>
      </c>
      <c r="O20" s="221">
        <f t="shared" ref="O20:O26" si="2">IF(M20&lt;1,(AVERAGE(F20:I20)/M20),SUM(F20:I20)/M20)</f>
        <v>1</v>
      </c>
      <c r="P20" s="75" t="str">
        <f t="shared" si="0"/>
        <v>P</v>
      </c>
      <c r="Q20" s="35"/>
      <c r="R20" s="244" t="s">
        <v>76</v>
      </c>
      <c r="S20" s="170" t="s">
        <v>69</v>
      </c>
      <c r="T20" s="40"/>
    </row>
    <row r="21" spans="1:20" ht="51.75" thickBot="1" x14ac:dyDescent="0.25">
      <c r="A21" s="549"/>
      <c r="B21" s="575"/>
      <c r="C21" s="571"/>
      <c r="D21" s="505"/>
      <c r="E21" s="209" t="s">
        <v>41</v>
      </c>
      <c r="F21" s="217">
        <v>0</v>
      </c>
      <c r="G21" s="35"/>
      <c r="H21" s="35"/>
      <c r="I21" s="35"/>
      <c r="J21" s="209" t="s">
        <v>58</v>
      </c>
      <c r="K21" s="790"/>
      <c r="L21" s="793"/>
      <c r="M21" s="157">
        <v>4</v>
      </c>
      <c r="N21" s="219">
        <f t="shared" si="1"/>
        <v>4</v>
      </c>
      <c r="O21" s="221">
        <f t="shared" si="2"/>
        <v>0</v>
      </c>
      <c r="P21" s="75" t="str">
        <f t="shared" si="0"/>
        <v>T</v>
      </c>
      <c r="Q21" s="35"/>
      <c r="R21" s="244"/>
      <c r="S21" s="170" t="s">
        <v>79</v>
      </c>
      <c r="T21" s="40"/>
    </row>
    <row r="22" spans="1:20" ht="51.75" thickBot="1" x14ac:dyDescent="0.25">
      <c r="A22" s="549"/>
      <c r="B22" s="575"/>
      <c r="C22" s="571"/>
      <c r="D22" s="505"/>
      <c r="E22" s="209" t="s">
        <v>42</v>
      </c>
      <c r="F22" s="217">
        <v>12</v>
      </c>
      <c r="G22" s="217"/>
      <c r="H22" s="35"/>
      <c r="I22" s="35"/>
      <c r="J22" s="209" t="s">
        <v>59</v>
      </c>
      <c r="K22" s="790"/>
      <c r="L22" s="793"/>
      <c r="M22" s="217">
        <v>12</v>
      </c>
      <c r="N22" s="219">
        <f t="shared" si="1"/>
        <v>0</v>
      </c>
      <c r="O22" s="221">
        <f t="shared" si="2"/>
        <v>1</v>
      </c>
      <c r="P22" s="75" t="str">
        <f t="shared" si="0"/>
        <v>P</v>
      </c>
      <c r="Q22" s="35"/>
      <c r="R22" s="243" t="s">
        <v>75</v>
      </c>
      <c r="S22" s="170" t="s">
        <v>80</v>
      </c>
      <c r="T22" s="40"/>
    </row>
    <row r="23" spans="1:20" ht="51.75" thickBot="1" x14ac:dyDescent="0.25">
      <c r="A23" s="550"/>
      <c r="B23" s="576"/>
      <c r="C23" s="572"/>
      <c r="D23" s="505"/>
      <c r="E23" s="209" t="s">
        <v>43</v>
      </c>
      <c r="F23" s="217">
        <v>12</v>
      </c>
      <c r="G23" s="35"/>
      <c r="H23" s="35"/>
      <c r="I23" s="35"/>
      <c r="J23" s="209" t="s">
        <v>60</v>
      </c>
      <c r="K23" s="791"/>
      <c r="L23" s="794"/>
      <c r="M23" s="157">
        <v>9</v>
      </c>
      <c r="N23" s="219">
        <f t="shared" si="1"/>
        <v>-3</v>
      </c>
      <c r="O23" s="221">
        <v>1</v>
      </c>
      <c r="P23" s="75" t="str">
        <f t="shared" si="0"/>
        <v>P</v>
      </c>
      <c r="Q23" s="35"/>
      <c r="R23" s="243" t="s">
        <v>75</v>
      </c>
      <c r="S23" s="170" t="s">
        <v>81</v>
      </c>
      <c r="T23" s="40"/>
    </row>
    <row r="24" spans="1:20" ht="39" thickBot="1" x14ac:dyDescent="0.25">
      <c r="A24" s="541">
        <v>3</v>
      </c>
      <c r="B24" s="539" t="s">
        <v>694</v>
      </c>
      <c r="C24" s="539" t="s">
        <v>843</v>
      </c>
      <c r="D24" s="539" t="s">
        <v>49</v>
      </c>
      <c r="E24" s="216" t="s">
        <v>44</v>
      </c>
      <c r="F24" s="217">
        <v>4</v>
      </c>
      <c r="G24" s="35"/>
      <c r="H24" s="35"/>
      <c r="I24" s="35"/>
      <c r="J24" s="209" t="s">
        <v>62</v>
      </c>
      <c r="K24" s="795">
        <f>5200000/4</f>
        <v>1300000</v>
      </c>
      <c r="L24" s="792">
        <v>33150</v>
      </c>
      <c r="M24" s="157">
        <v>3</v>
      </c>
      <c r="N24" s="219">
        <f t="shared" si="1"/>
        <v>-1</v>
      </c>
      <c r="O24" s="221">
        <f t="shared" si="2"/>
        <v>1.3333333333333333</v>
      </c>
      <c r="P24" s="75" t="str">
        <f t="shared" si="0"/>
        <v>P</v>
      </c>
      <c r="Q24" s="633">
        <f>L24/K24</f>
        <v>2.5499999999999998E-2</v>
      </c>
      <c r="R24" s="243" t="s">
        <v>75</v>
      </c>
      <c r="S24" s="170" t="s">
        <v>70</v>
      </c>
      <c r="T24" s="40"/>
    </row>
    <row r="25" spans="1:20" ht="39" thickBot="1" x14ac:dyDescent="0.25">
      <c r="A25" s="549"/>
      <c r="B25" s="571"/>
      <c r="C25" s="571"/>
      <c r="D25" s="571"/>
      <c r="E25" s="209" t="s">
        <v>45</v>
      </c>
      <c r="F25" s="217">
        <v>3</v>
      </c>
      <c r="G25" s="35"/>
      <c r="H25" s="35"/>
      <c r="I25" s="35"/>
      <c r="J25" s="209" t="s">
        <v>61</v>
      </c>
      <c r="K25" s="796"/>
      <c r="L25" s="793"/>
      <c r="M25" s="157">
        <v>2</v>
      </c>
      <c r="N25" s="219">
        <f t="shared" si="1"/>
        <v>-1</v>
      </c>
      <c r="O25" s="221">
        <f t="shared" si="2"/>
        <v>1.5</v>
      </c>
      <c r="P25" s="75" t="str">
        <f t="shared" si="0"/>
        <v>P</v>
      </c>
      <c r="Q25" s="634"/>
      <c r="R25" s="243" t="s">
        <v>75</v>
      </c>
      <c r="S25" s="170" t="s">
        <v>71</v>
      </c>
      <c r="T25" s="40"/>
    </row>
    <row r="26" spans="1:20" ht="102.75" thickBot="1" x14ac:dyDescent="0.25">
      <c r="A26" s="549"/>
      <c r="B26" s="571"/>
      <c r="C26" s="571"/>
      <c r="D26" s="571"/>
      <c r="E26" s="209" t="s">
        <v>46</v>
      </c>
      <c r="F26" s="217">
        <v>12</v>
      </c>
      <c r="G26" s="35"/>
      <c r="H26" s="35"/>
      <c r="I26" s="35"/>
      <c r="J26" s="209" t="s">
        <v>728</v>
      </c>
      <c r="K26" s="796"/>
      <c r="L26" s="793"/>
      <c r="M26" s="157">
        <v>6</v>
      </c>
      <c r="N26" s="219">
        <f t="shared" si="1"/>
        <v>-6</v>
      </c>
      <c r="O26" s="221">
        <f t="shared" si="2"/>
        <v>2</v>
      </c>
      <c r="P26" s="75" t="str">
        <f t="shared" si="0"/>
        <v>P</v>
      </c>
      <c r="Q26" s="634"/>
      <c r="R26" s="243" t="s">
        <v>75</v>
      </c>
      <c r="S26" s="170" t="s">
        <v>72</v>
      </c>
      <c r="T26" s="40"/>
    </row>
    <row r="27" spans="1:20" ht="26.25" thickBot="1" x14ac:dyDescent="0.25">
      <c r="A27" s="549"/>
      <c r="B27" s="571"/>
      <c r="C27" s="571"/>
      <c r="D27" s="571"/>
      <c r="E27" s="209" t="s">
        <v>47</v>
      </c>
      <c r="F27" s="217">
        <v>4</v>
      </c>
      <c r="G27" s="35"/>
      <c r="H27" s="35"/>
      <c r="I27" s="35"/>
      <c r="J27" s="209" t="s">
        <v>63</v>
      </c>
      <c r="K27" s="796"/>
      <c r="L27" s="793"/>
      <c r="M27" s="157">
        <v>3</v>
      </c>
      <c r="N27" s="219">
        <v>4</v>
      </c>
      <c r="O27" s="221">
        <v>1</v>
      </c>
      <c r="P27" s="75" t="str">
        <f t="shared" si="0"/>
        <v>P</v>
      </c>
      <c r="Q27" s="634"/>
      <c r="R27" s="243" t="s">
        <v>75</v>
      </c>
      <c r="S27" s="170" t="s">
        <v>73</v>
      </c>
      <c r="T27" s="40"/>
    </row>
    <row r="28" spans="1:20" ht="25.5" x14ac:dyDescent="0.2">
      <c r="A28" s="550"/>
      <c r="B28" s="571"/>
      <c r="C28" s="571"/>
      <c r="D28" s="572"/>
      <c r="E28" s="209" t="s">
        <v>48</v>
      </c>
      <c r="F28" s="217">
        <v>4</v>
      </c>
      <c r="G28" s="35"/>
      <c r="H28" s="35"/>
      <c r="I28" s="35"/>
      <c r="J28" s="209" t="s">
        <v>63</v>
      </c>
      <c r="K28" s="797"/>
      <c r="L28" s="794"/>
      <c r="M28" s="157">
        <v>3</v>
      </c>
      <c r="N28" s="219">
        <v>4</v>
      </c>
      <c r="O28" s="221">
        <v>1</v>
      </c>
      <c r="P28" s="75" t="str">
        <f t="shared" si="0"/>
        <v>P</v>
      </c>
      <c r="Q28" s="635"/>
      <c r="R28" s="243" t="s">
        <v>75</v>
      </c>
      <c r="S28" s="277" t="s">
        <v>74</v>
      </c>
      <c r="T28" s="40"/>
    </row>
    <row r="29" spans="1:20" ht="63.75" x14ac:dyDescent="0.2">
      <c r="A29" s="541">
        <v>4</v>
      </c>
      <c r="B29" s="571"/>
      <c r="C29" s="571"/>
      <c r="D29" s="798" t="s">
        <v>50</v>
      </c>
      <c r="E29" s="209" t="s">
        <v>51</v>
      </c>
      <c r="F29" s="217">
        <v>2</v>
      </c>
      <c r="G29" s="35"/>
      <c r="H29" s="35"/>
      <c r="I29" s="35"/>
      <c r="J29" s="209" t="s">
        <v>64</v>
      </c>
      <c r="K29" s="278">
        <v>0</v>
      </c>
      <c r="L29" s="691">
        <v>0</v>
      </c>
      <c r="M29" s="157">
        <v>1</v>
      </c>
      <c r="N29" s="219">
        <f t="shared" si="1"/>
        <v>-1</v>
      </c>
      <c r="O29" s="221">
        <v>1</v>
      </c>
      <c r="P29" s="75" t="str">
        <f t="shared" si="0"/>
        <v>P</v>
      </c>
      <c r="Q29" s="35"/>
      <c r="R29" s="244" t="s">
        <v>78</v>
      </c>
      <c r="S29" s="170" t="s">
        <v>82</v>
      </c>
      <c r="T29" s="40"/>
    </row>
    <row r="30" spans="1:20" ht="51" x14ac:dyDescent="0.2">
      <c r="A30" s="549"/>
      <c r="B30" s="571"/>
      <c r="C30" s="571"/>
      <c r="D30" s="798"/>
      <c r="E30" s="209" t="s">
        <v>52</v>
      </c>
      <c r="F30" s="217">
        <v>2</v>
      </c>
      <c r="G30" s="35"/>
      <c r="H30" s="35"/>
      <c r="I30" s="35"/>
      <c r="J30" s="254" t="s">
        <v>65</v>
      </c>
      <c r="K30" s="279">
        <v>0</v>
      </c>
      <c r="L30" s="692"/>
      <c r="M30" s="157">
        <v>1</v>
      </c>
      <c r="N30" s="219">
        <f t="shared" si="1"/>
        <v>-1</v>
      </c>
      <c r="O30" s="221">
        <v>1</v>
      </c>
      <c r="P30" s="75" t="str">
        <f t="shared" si="0"/>
        <v>P</v>
      </c>
      <c r="Q30" s="35"/>
      <c r="R30" s="244" t="s">
        <v>78</v>
      </c>
      <c r="S30" s="277" t="s">
        <v>83</v>
      </c>
      <c r="T30" s="40"/>
    </row>
    <row r="31" spans="1:20" ht="13.5" thickBot="1" x14ac:dyDescent="0.25">
      <c r="A31" s="234"/>
      <c r="B31" s="235"/>
      <c r="C31" s="235"/>
      <c r="D31" s="235"/>
      <c r="E31" s="80"/>
      <c r="F31" s="218"/>
      <c r="G31" s="80"/>
      <c r="H31" s="80"/>
      <c r="I31" s="80"/>
      <c r="J31" s="238"/>
      <c r="K31" s="80"/>
      <c r="L31" s="80"/>
      <c r="M31" s="239">
        <f>SUM(M17:M30)</f>
        <v>250</v>
      </c>
      <c r="N31" s="220">
        <f>SUM(N17:N30)</f>
        <v>-411</v>
      </c>
      <c r="O31" s="222">
        <f>SUM(O17:O30)/17</f>
        <v>0.87254901960784303</v>
      </c>
      <c r="P31" s="272" t="str">
        <f t="shared" si="0"/>
        <v>P</v>
      </c>
      <c r="Q31" s="80"/>
      <c r="R31" s="80"/>
      <c r="S31" s="240"/>
      <c r="T31" s="106"/>
    </row>
    <row r="32" spans="1:20" x14ac:dyDescent="0.2">
      <c r="A32" s="2"/>
      <c r="B32" s="2"/>
      <c r="C32" s="2"/>
      <c r="D32" s="2"/>
      <c r="E32" s="2"/>
      <c r="F32" s="2"/>
      <c r="G32" s="2"/>
      <c r="H32" s="2"/>
      <c r="I32" s="2"/>
      <c r="J32" s="2"/>
      <c r="K32" s="2"/>
      <c r="L32" s="2"/>
      <c r="M32" s="54"/>
      <c r="N32" s="2"/>
      <c r="O32" s="2"/>
      <c r="P32" s="2"/>
      <c r="Q32" s="2"/>
      <c r="R32" s="2"/>
      <c r="S32" s="2"/>
      <c r="T32" s="2"/>
    </row>
    <row r="33" spans="1:20" x14ac:dyDescent="0.2">
      <c r="A33" s="2"/>
      <c r="B33" s="2"/>
      <c r="C33" s="2"/>
      <c r="D33" s="2"/>
      <c r="E33" s="2"/>
      <c r="F33" s="2"/>
      <c r="G33" s="2"/>
      <c r="H33" s="2"/>
      <c r="I33" s="2"/>
      <c r="J33" s="2"/>
      <c r="K33" s="2"/>
      <c r="L33" s="2"/>
      <c r="M33" s="2"/>
      <c r="N33" s="2"/>
      <c r="O33" s="2"/>
      <c r="P33" s="2"/>
      <c r="Q33" s="2"/>
      <c r="R33" s="2"/>
      <c r="S33" s="2"/>
      <c r="T33" s="2"/>
    </row>
    <row r="34" spans="1:20" x14ac:dyDescent="0.2">
      <c r="A34" s="56" t="s">
        <v>25</v>
      </c>
      <c r="B34" s="56"/>
      <c r="C34" s="56"/>
      <c r="D34" s="56"/>
      <c r="E34" s="2"/>
      <c r="F34" s="2"/>
      <c r="G34" s="2"/>
      <c r="H34" s="2"/>
      <c r="I34" s="2"/>
      <c r="J34" s="2"/>
      <c r="K34" s="2"/>
      <c r="L34" s="2"/>
      <c r="M34" s="2"/>
      <c r="N34" s="2"/>
      <c r="O34" s="2"/>
      <c r="P34" s="2"/>
      <c r="Q34" s="2"/>
      <c r="R34" s="2"/>
      <c r="S34" s="2"/>
      <c r="T34" s="2"/>
    </row>
    <row r="35" spans="1:20" x14ac:dyDescent="0.2">
      <c r="A35" s="2"/>
      <c r="B35" s="2"/>
      <c r="C35" s="2"/>
      <c r="D35" s="2"/>
      <c r="E35" s="2"/>
      <c r="F35" s="2"/>
      <c r="G35" s="2"/>
      <c r="H35" s="2"/>
      <c r="I35" s="2"/>
      <c r="J35" s="2"/>
      <c r="K35" s="2"/>
      <c r="L35" s="2"/>
      <c r="M35" s="2"/>
      <c r="N35" s="2"/>
      <c r="O35" s="2"/>
      <c r="P35" s="2"/>
      <c r="Q35" s="2"/>
      <c r="R35" s="2"/>
      <c r="S35" s="2"/>
      <c r="T35" s="2"/>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row r="40" spans="1:20" x14ac:dyDescent="0.2">
      <c r="A40" s="536"/>
      <c r="B40" s="537"/>
      <c r="C40" s="537"/>
      <c r="D40" s="537"/>
      <c r="E40" s="537"/>
      <c r="F40" s="537"/>
      <c r="G40" s="537"/>
      <c r="H40" s="537"/>
      <c r="I40" s="537"/>
      <c r="J40" s="537"/>
      <c r="K40" s="537"/>
      <c r="L40" s="537"/>
      <c r="M40" s="537"/>
      <c r="N40" s="537"/>
      <c r="O40" s="537"/>
      <c r="P40" s="537"/>
      <c r="Q40" s="537"/>
      <c r="R40" s="537"/>
      <c r="S40" s="537"/>
      <c r="T40" s="538"/>
    </row>
    <row r="41" spans="1:20" x14ac:dyDescent="0.2">
      <c r="A41" s="536"/>
      <c r="B41" s="537"/>
      <c r="C41" s="537"/>
      <c r="D41" s="537"/>
      <c r="E41" s="537"/>
      <c r="F41" s="537"/>
      <c r="G41" s="537"/>
      <c r="H41" s="537"/>
      <c r="I41" s="537"/>
      <c r="J41" s="537"/>
      <c r="K41" s="537"/>
      <c r="L41" s="537"/>
      <c r="M41" s="537"/>
      <c r="N41" s="537"/>
      <c r="O41" s="537"/>
      <c r="P41" s="537"/>
      <c r="Q41" s="537"/>
      <c r="R41" s="537"/>
      <c r="S41" s="537"/>
      <c r="T41" s="538"/>
    </row>
    <row r="42" spans="1:20" x14ac:dyDescent="0.2">
      <c r="A42" s="536"/>
      <c r="B42" s="537"/>
      <c r="C42" s="537"/>
      <c r="D42" s="537"/>
      <c r="E42" s="537"/>
      <c r="F42" s="537"/>
      <c r="G42" s="537"/>
      <c r="H42" s="537"/>
      <c r="I42" s="537"/>
      <c r="J42" s="537"/>
      <c r="K42" s="537"/>
      <c r="L42" s="537"/>
      <c r="M42" s="537"/>
      <c r="N42" s="537"/>
      <c r="O42" s="537"/>
      <c r="P42" s="537"/>
      <c r="Q42" s="537"/>
      <c r="R42" s="537"/>
      <c r="S42" s="537"/>
      <c r="T42" s="538"/>
    </row>
    <row r="43" spans="1:20" x14ac:dyDescent="0.2">
      <c r="A43" s="536"/>
      <c r="B43" s="537"/>
      <c r="C43" s="537"/>
      <c r="D43" s="537"/>
      <c r="E43" s="537"/>
      <c r="F43" s="537"/>
      <c r="G43" s="537"/>
      <c r="H43" s="537"/>
      <c r="I43" s="537"/>
      <c r="J43" s="537"/>
      <c r="K43" s="537"/>
      <c r="L43" s="537"/>
      <c r="M43" s="537"/>
      <c r="N43" s="537"/>
      <c r="O43" s="537"/>
      <c r="P43" s="537"/>
      <c r="Q43" s="537"/>
      <c r="R43" s="537"/>
      <c r="S43" s="537"/>
      <c r="T43" s="538"/>
    </row>
    <row r="44" spans="1:20" x14ac:dyDescent="0.2">
      <c r="A44" s="536"/>
      <c r="B44" s="537"/>
      <c r="C44" s="537"/>
      <c r="D44" s="537"/>
      <c r="E44" s="537"/>
      <c r="F44" s="537"/>
      <c r="G44" s="537"/>
      <c r="H44" s="537"/>
      <c r="I44" s="537"/>
      <c r="J44" s="537"/>
      <c r="K44" s="537"/>
      <c r="L44" s="537"/>
      <c r="M44" s="537"/>
      <c r="N44" s="537"/>
      <c r="O44" s="537"/>
      <c r="P44" s="537"/>
      <c r="Q44" s="537"/>
      <c r="R44" s="537"/>
      <c r="S44" s="537"/>
      <c r="T44" s="538"/>
    </row>
    <row r="45" spans="1:20" x14ac:dyDescent="0.2">
      <c r="A45" s="536"/>
      <c r="B45" s="537"/>
      <c r="C45" s="537"/>
      <c r="D45" s="537"/>
      <c r="E45" s="537"/>
      <c r="F45" s="537"/>
      <c r="G45" s="537"/>
      <c r="H45" s="537"/>
      <c r="I45" s="537"/>
      <c r="J45" s="537"/>
      <c r="K45" s="537"/>
      <c r="L45" s="537"/>
      <c r="M45" s="537"/>
      <c r="N45" s="537"/>
      <c r="O45" s="537"/>
      <c r="P45" s="537"/>
      <c r="Q45" s="537"/>
      <c r="R45" s="537"/>
      <c r="S45" s="537"/>
      <c r="T45" s="538"/>
    </row>
    <row r="46" spans="1:20" x14ac:dyDescent="0.2">
      <c r="A46" s="536"/>
      <c r="B46" s="537"/>
      <c r="C46" s="537"/>
      <c r="D46" s="537"/>
      <c r="E46" s="537"/>
      <c r="F46" s="537"/>
      <c r="G46" s="537"/>
      <c r="H46" s="537"/>
      <c r="I46" s="537"/>
      <c r="J46" s="537"/>
      <c r="K46" s="537"/>
      <c r="L46" s="537"/>
      <c r="M46" s="537"/>
      <c r="N46" s="537"/>
      <c r="O46" s="537"/>
      <c r="P46" s="537"/>
      <c r="Q46" s="537"/>
      <c r="R46" s="537"/>
      <c r="S46" s="537"/>
      <c r="T46" s="538"/>
    </row>
  </sheetData>
  <mergeCells count="61">
    <mergeCell ref="B24:B30"/>
    <mergeCell ref="A42:T42"/>
    <mergeCell ref="A43:T43"/>
    <mergeCell ref="A44:T44"/>
    <mergeCell ref="Q24:Q28"/>
    <mergeCell ref="A45:T45"/>
    <mergeCell ref="A46:T46"/>
    <mergeCell ref="A41:T41"/>
    <mergeCell ref="A24:A28"/>
    <mergeCell ref="D24:D28"/>
    <mergeCell ref="K24:K28"/>
    <mergeCell ref="A29:A30"/>
    <mergeCell ref="D29:D30"/>
    <mergeCell ref="A36:T36"/>
    <mergeCell ref="A37:T37"/>
    <mergeCell ref="A38:T38"/>
    <mergeCell ref="A39:T39"/>
    <mergeCell ref="A40:T40"/>
    <mergeCell ref="L24:L28"/>
    <mergeCell ref="L29:L30"/>
    <mergeCell ref="C24:C30"/>
    <mergeCell ref="Q14:Q15"/>
    <mergeCell ref="R14:R15"/>
    <mergeCell ref="A14:A15"/>
    <mergeCell ref="D14:D15"/>
    <mergeCell ref="E14:E15"/>
    <mergeCell ref="F14:I14"/>
    <mergeCell ref="J14:J15"/>
    <mergeCell ref="A20:A23"/>
    <mergeCell ref="D20:D23"/>
    <mergeCell ref="K20:K23"/>
    <mergeCell ref="M14:M15"/>
    <mergeCell ref="N14:P14"/>
    <mergeCell ref="C17:C23"/>
    <mergeCell ref="B17:B23"/>
    <mergeCell ref="L20:L23"/>
    <mergeCell ref="A7:E7"/>
    <mergeCell ref="F7:M7"/>
    <mergeCell ref="A8:E8"/>
    <mergeCell ref="F8:M8"/>
    <mergeCell ref="A17:A19"/>
    <mergeCell ref="D17:D19"/>
    <mergeCell ref="K17:K19"/>
    <mergeCell ref="B14:B15"/>
    <mergeCell ref="C14:C15"/>
    <mergeCell ref="T14:T15"/>
    <mergeCell ref="K14:K15"/>
    <mergeCell ref="L14:L15"/>
    <mergeCell ref="A2:E4"/>
    <mergeCell ref="F2:M2"/>
    <mergeCell ref="N2:T2"/>
    <mergeCell ref="F3:M4"/>
    <mergeCell ref="N3:T3"/>
    <mergeCell ref="N4:T4"/>
    <mergeCell ref="A9:E9"/>
    <mergeCell ref="F9:M9"/>
    <mergeCell ref="A11:T11"/>
    <mergeCell ref="A13:L13"/>
    <mergeCell ref="M13:T13"/>
    <mergeCell ref="A6:E6"/>
    <mergeCell ref="F6:M6"/>
  </mergeCells>
  <conditionalFormatting sqref="P17:P31">
    <cfRule type="containsText" dxfId="20" priority="2" stopIfTrue="1" operator="containsText" text="P">
      <formula>NOT(ISERROR(SEARCH("P",P17)))</formula>
    </cfRule>
    <cfRule type="containsText" dxfId="19" priority="3" stopIfTrue="1" operator="containsText" text="R">
      <formula>NOT(ISERROR(SEARCH("R",P17)))</formula>
    </cfRule>
    <cfRule type="containsText" dxfId="18" priority="4" operator="containsText" text="T">
      <formula>NOT(ISERROR(SEARCH("T",P17)))</formula>
    </cfRule>
  </conditionalFormatting>
  <conditionalFormatting sqref="P17:P31">
    <cfRule type="iconSet" priority="123">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14" workbookViewId="0">
      <selection activeCell="O20" sqref="O20:O21"/>
    </sheetView>
  </sheetViews>
  <sheetFormatPr baseColWidth="10" defaultRowHeight="12.75" x14ac:dyDescent="0.2"/>
  <cols>
    <col min="1" max="1" width="11.42578125" style="1"/>
    <col min="2" max="2" width="24.42578125" style="1" customWidth="1"/>
    <col min="3" max="3" width="28.5703125" style="1" customWidth="1"/>
    <col min="4" max="4" width="33.140625" style="1" customWidth="1"/>
    <col min="5" max="5" width="43.28515625" style="1" customWidth="1"/>
    <col min="6" max="6" width="5.42578125" style="1" bestFit="1" customWidth="1"/>
    <col min="7" max="7" width="2.7109375" style="1" bestFit="1" customWidth="1"/>
    <col min="8" max="8" width="3.42578125" style="1" bestFit="1" customWidth="1"/>
    <col min="9" max="9" width="3.5703125" style="1" bestFit="1" customWidth="1"/>
    <col min="10" max="10" width="37.140625" style="1" customWidth="1"/>
    <col min="11" max="11" width="17.85546875" style="1" customWidth="1"/>
    <col min="12" max="12" width="21.140625" style="1" customWidth="1"/>
    <col min="13" max="13" width="9.28515625" style="1" customWidth="1"/>
    <col min="14" max="14" width="13.85546875" style="1" customWidth="1"/>
    <col min="15" max="15" width="9.5703125" style="1" customWidth="1"/>
    <col min="16" max="16" width="10" style="1" customWidth="1"/>
    <col min="17" max="17" width="28.5703125" style="1" customWidth="1"/>
    <col min="18" max="18" width="29.28515625" style="1" customWidth="1"/>
    <col min="19" max="19" width="58.85546875" style="1" customWidth="1"/>
    <col min="20" max="20" width="36"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241"/>
      <c r="K5" s="241"/>
      <c r="L5" s="4"/>
      <c r="M5" s="4"/>
      <c r="N5" s="4"/>
      <c r="O5" s="4"/>
      <c r="P5" s="4"/>
      <c r="Q5" s="4"/>
      <c r="R5" s="4"/>
      <c r="S5" s="4"/>
      <c r="T5" s="4"/>
    </row>
    <row r="6" spans="1:20" x14ac:dyDescent="0.2">
      <c r="A6" s="484" t="s">
        <v>10</v>
      </c>
      <c r="B6" s="484"/>
      <c r="C6" s="484"/>
      <c r="D6" s="484"/>
      <c r="E6" s="484"/>
      <c r="F6" s="488" t="s">
        <v>287</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245"/>
      <c r="B12" s="246"/>
      <c r="C12" s="246"/>
      <c r="D12" s="246"/>
      <c r="E12" s="246"/>
      <c r="F12" s="246"/>
      <c r="G12" s="246"/>
      <c r="H12" s="246"/>
      <c r="I12" s="246"/>
      <c r="J12" s="246"/>
      <c r="K12" s="246"/>
      <c r="L12" s="246"/>
      <c r="M12" s="246"/>
      <c r="N12" s="246"/>
      <c r="O12" s="246"/>
      <c r="P12" s="246"/>
      <c r="Q12" s="246"/>
      <c r="R12" s="246"/>
      <c r="S12" s="246"/>
      <c r="T12" s="247"/>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3.5" thickBot="1" x14ac:dyDescent="0.25">
      <c r="A14" s="527" t="s">
        <v>28</v>
      </c>
      <c r="B14" s="248" t="s">
        <v>687</v>
      </c>
      <c r="C14" s="248"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22.5" customHeight="1" thickBot="1" x14ac:dyDescent="0.25">
      <c r="A15" s="528"/>
      <c r="B15" s="249"/>
      <c r="C15" s="249"/>
      <c r="D15" s="528"/>
      <c r="E15" s="530"/>
      <c r="F15" s="250" t="s">
        <v>12</v>
      </c>
      <c r="G15" s="250" t="s">
        <v>13</v>
      </c>
      <c r="H15" s="250" t="s">
        <v>14</v>
      </c>
      <c r="I15" s="250" t="s">
        <v>15</v>
      </c>
      <c r="J15" s="524"/>
      <c r="K15" s="524"/>
      <c r="L15" s="524"/>
      <c r="M15" s="526"/>
      <c r="N15" s="69" t="s">
        <v>31</v>
      </c>
      <c r="O15" s="14" t="s">
        <v>29</v>
      </c>
      <c r="P15" s="15" t="s">
        <v>32</v>
      </c>
      <c r="Q15" s="510"/>
      <c r="R15" s="512"/>
      <c r="S15" s="16"/>
      <c r="T15" s="514"/>
    </row>
    <row r="16" spans="1:20" ht="13.5" thickBot="1" x14ac:dyDescent="0.25">
      <c r="A16" s="2"/>
      <c r="B16" s="2"/>
      <c r="C16" s="2"/>
      <c r="D16" s="284"/>
      <c r="E16" s="284"/>
      <c r="F16" s="2"/>
      <c r="G16" s="2"/>
      <c r="H16" s="2"/>
      <c r="I16" s="2"/>
      <c r="J16" s="2"/>
      <c r="K16" s="2"/>
      <c r="L16" s="17"/>
      <c r="M16" s="2"/>
      <c r="N16" s="18"/>
      <c r="O16" s="18"/>
      <c r="P16" s="18"/>
      <c r="Q16" s="2"/>
      <c r="R16" s="2"/>
      <c r="S16" s="2"/>
      <c r="T16" s="2"/>
    </row>
    <row r="17" spans="1:20" ht="25.5" x14ac:dyDescent="0.2">
      <c r="A17" s="502">
        <v>1</v>
      </c>
      <c r="B17" s="504" t="s">
        <v>706</v>
      </c>
      <c r="C17" s="504" t="s">
        <v>835</v>
      </c>
      <c r="D17" s="554" t="s">
        <v>302</v>
      </c>
      <c r="E17" s="24" t="s">
        <v>303</v>
      </c>
      <c r="F17" s="802">
        <v>1</v>
      </c>
      <c r="G17" s="803"/>
      <c r="H17" s="803"/>
      <c r="I17" s="803"/>
      <c r="J17" s="504" t="s">
        <v>732</v>
      </c>
      <c r="K17" s="807">
        <v>0</v>
      </c>
      <c r="L17" s="807">
        <v>0</v>
      </c>
      <c r="M17" s="802">
        <v>1</v>
      </c>
      <c r="N17" s="805">
        <f>IF(M17&lt;1,M17-AVERAGE(F18:I18),M17-(SUM(F18:I18)))</f>
        <v>1</v>
      </c>
      <c r="O17" s="806">
        <f>IF(M17&lt;1,(AVERAGE(F17:I17)/M17),SUM(F17:I17)/M17)</f>
        <v>1</v>
      </c>
      <c r="P17" s="804" t="str">
        <f>IF(O17&lt;=V$22,"T",IF(O17&lt;$Y$22,"R",IF(O17&gt;=$Y$22,"P")))</f>
        <v>P</v>
      </c>
      <c r="Q17" s="23"/>
      <c r="R17" s="504" t="s">
        <v>304</v>
      </c>
      <c r="S17" s="504" t="s">
        <v>305</v>
      </c>
      <c r="T17" s="274"/>
    </row>
    <row r="18" spans="1:20" ht="25.5" x14ac:dyDescent="0.2">
      <c r="A18" s="503"/>
      <c r="B18" s="505"/>
      <c r="C18" s="505"/>
      <c r="D18" s="555"/>
      <c r="E18" s="36" t="s">
        <v>306</v>
      </c>
      <c r="F18" s="590"/>
      <c r="G18" s="645"/>
      <c r="H18" s="645"/>
      <c r="I18" s="645"/>
      <c r="J18" s="505"/>
      <c r="K18" s="679"/>
      <c r="L18" s="679"/>
      <c r="M18" s="590"/>
      <c r="N18" s="649"/>
      <c r="O18" s="650"/>
      <c r="P18" s="651"/>
      <c r="Q18" s="35"/>
      <c r="R18" s="505"/>
      <c r="S18" s="505"/>
      <c r="T18" s="40"/>
    </row>
    <row r="19" spans="1:20" ht="36" customHeight="1" x14ac:dyDescent="0.2">
      <c r="A19" s="242">
        <v>2</v>
      </c>
      <c r="B19" s="244" t="s">
        <v>706</v>
      </c>
      <c r="C19" s="244" t="s">
        <v>835</v>
      </c>
      <c r="D19" s="257" t="s">
        <v>733</v>
      </c>
      <c r="E19" s="36" t="s">
        <v>307</v>
      </c>
      <c r="F19" s="263">
        <v>0</v>
      </c>
      <c r="G19" s="258"/>
      <c r="H19" s="258"/>
      <c r="I19" s="258"/>
      <c r="J19" s="280"/>
      <c r="K19" s="270"/>
      <c r="L19" s="270">
        <v>0</v>
      </c>
      <c r="M19" s="263">
        <v>1</v>
      </c>
      <c r="N19" s="260">
        <f t="shared" ref="N19:N20" si="0">IF(M19&lt;1,M19-AVERAGE(F19:I19),M19-(SUM(F19:I19)))</f>
        <v>1</v>
      </c>
      <c r="O19" s="261">
        <f t="shared" ref="O19:O20" si="1">IF(M19&lt;1,(AVERAGE(F19:I19)/M19),SUM(F19:I19)/M19)</f>
        <v>0</v>
      </c>
      <c r="P19" s="262" t="str">
        <f>IF(O19&lt;=V$22,"T",IF(O19&lt;$Y$22,"R",IF(O19&gt;=$Y$22,"P")))</f>
        <v>T</v>
      </c>
      <c r="Q19" s="259"/>
      <c r="R19" s="257" t="s">
        <v>308</v>
      </c>
      <c r="S19" s="244" t="s">
        <v>309</v>
      </c>
      <c r="T19" s="285" t="s">
        <v>310</v>
      </c>
    </row>
    <row r="20" spans="1:20" ht="25.5" x14ac:dyDescent="0.2">
      <c r="A20" s="503">
        <v>3</v>
      </c>
      <c r="B20" s="505" t="s">
        <v>705</v>
      </c>
      <c r="C20" s="505" t="s">
        <v>838</v>
      </c>
      <c r="D20" s="505" t="s">
        <v>311</v>
      </c>
      <c r="E20" s="36" t="s">
        <v>312</v>
      </c>
      <c r="F20" s="590">
        <v>1</v>
      </c>
      <c r="G20" s="590"/>
      <c r="H20" s="590"/>
      <c r="I20" s="590"/>
      <c r="J20" s="808" t="s">
        <v>313</v>
      </c>
      <c r="K20" s="679">
        <v>0</v>
      </c>
      <c r="L20" s="679">
        <v>0</v>
      </c>
      <c r="M20" s="590">
        <v>1</v>
      </c>
      <c r="N20" s="649">
        <f t="shared" si="0"/>
        <v>0</v>
      </c>
      <c r="O20" s="650">
        <f t="shared" si="1"/>
        <v>1</v>
      </c>
      <c r="P20" s="651" t="str">
        <f>IF(O20&lt;=V$22,"T",IF(O20&lt;$Y$22,"R",IF(O20&gt;=$Y$22,"P")))</f>
        <v>P</v>
      </c>
      <c r="Q20" s="646"/>
      <c r="R20" s="505" t="s">
        <v>314</v>
      </c>
      <c r="S20" s="505" t="s">
        <v>315</v>
      </c>
      <c r="T20" s="800" t="s">
        <v>316</v>
      </c>
    </row>
    <row r="21" spans="1:20" ht="25.5" x14ac:dyDescent="0.2">
      <c r="A21" s="503"/>
      <c r="B21" s="505"/>
      <c r="C21" s="505"/>
      <c r="D21" s="505"/>
      <c r="E21" s="264" t="s">
        <v>317</v>
      </c>
      <c r="F21" s="590"/>
      <c r="G21" s="590"/>
      <c r="H21" s="590"/>
      <c r="I21" s="590"/>
      <c r="J21" s="808"/>
      <c r="K21" s="679"/>
      <c r="L21" s="679"/>
      <c r="M21" s="590"/>
      <c r="N21" s="649"/>
      <c r="O21" s="650"/>
      <c r="P21" s="651"/>
      <c r="Q21" s="646"/>
      <c r="R21" s="505"/>
      <c r="S21" s="589"/>
      <c r="T21" s="800"/>
    </row>
    <row r="22" spans="1:20" ht="114.75" x14ac:dyDescent="0.2">
      <c r="A22" s="503">
        <v>4</v>
      </c>
      <c r="B22" s="505" t="s">
        <v>731</v>
      </c>
      <c r="C22" s="505" t="s">
        <v>859</v>
      </c>
      <c r="D22" s="505" t="s">
        <v>288</v>
      </c>
      <c r="E22" s="36" t="s">
        <v>289</v>
      </c>
      <c r="F22" s="799">
        <v>6481</v>
      </c>
      <c r="G22" s="645"/>
      <c r="H22" s="653"/>
      <c r="I22" s="653"/>
      <c r="J22" s="244" t="s">
        <v>729</v>
      </c>
      <c r="K22" s="679">
        <v>0</v>
      </c>
      <c r="L22" s="679">
        <v>0</v>
      </c>
      <c r="M22" s="799">
        <v>6481</v>
      </c>
      <c r="N22" s="649">
        <f>IF(M22&lt;1,M22-AVERAGE(F22:I22),M22-(SUM(F22:I22)))</f>
        <v>0</v>
      </c>
      <c r="O22" s="650">
        <f>IF(M22&lt;1,(AVERAGE(F22:I22)/M22),SUM(F22:I22)/M22)</f>
        <v>1</v>
      </c>
      <c r="P22" s="651" t="str">
        <f>IF(O22&lt;=V$22,"T",IF(O22&lt;$Y$22,"R",IF(O22&gt;=$Y$22,"P")))</f>
        <v>P</v>
      </c>
      <c r="Q22" s="142"/>
      <c r="R22" s="244" t="s">
        <v>290</v>
      </c>
      <c r="S22" s="244" t="s">
        <v>291</v>
      </c>
      <c r="T22" s="800" t="s">
        <v>292</v>
      </c>
    </row>
    <row r="23" spans="1:20" ht="89.25" x14ac:dyDescent="0.2">
      <c r="A23" s="503"/>
      <c r="B23" s="505"/>
      <c r="C23" s="505"/>
      <c r="D23" s="505"/>
      <c r="E23" s="36" t="s">
        <v>293</v>
      </c>
      <c r="F23" s="799"/>
      <c r="G23" s="645"/>
      <c r="H23" s="653"/>
      <c r="I23" s="653"/>
      <c r="J23" s="244" t="s">
        <v>730</v>
      </c>
      <c r="K23" s="679"/>
      <c r="L23" s="679"/>
      <c r="M23" s="799"/>
      <c r="N23" s="649"/>
      <c r="O23" s="650"/>
      <c r="P23" s="651"/>
      <c r="Q23" s="142"/>
      <c r="R23" s="244" t="s">
        <v>294</v>
      </c>
      <c r="S23" s="244" t="s">
        <v>295</v>
      </c>
      <c r="T23" s="801"/>
    </row>
    <row r="24" spans="1:20" ht="77.25" thickBot="1" x14ac:dyDescent="0.25">
      <c r="A24" s="256">
        <v>5</v>
      </c>
      <c r="B24" s="551"/>
      <c r="C24" s="551"/>
      <c r="D24" s="238" t="s">
        <v>296</v>
      </c>
      <c r="E24" s="238" t="s">
        <v>297</v>
      </c>
      <c r="F24" s="267">
        <v>111</v>
      </c>
      <c r="G24" s="267"/>
      <c r="H24" s="267"/>
      <c r="I24" s="267"/>
      <c r="J24" s="255" t="s">
        <v>298</v>
      </c>
      <c r="K24" s="288">
        <v>0</v>
      </c>
      <c r="L24" s="288">
        <v>0</v>
      </c>
      <c r="M24" s="286">
        <v>80</v>
      </c>
      <c r="N24" s="266">
        <f>IF(M24&lt;1,M24-AVERAGE(F24:I24),M24-(SUM(F24:I24)))</f>
        <v>-31</v>
      </c>
      <c r="O24" s="268">
        <f>IF(M24&lt;1,(AVERAGE(F24:I24)/M24),SUM(F24:I24)/M24)</f>
        <v>1.3875</v>
      </c>
      <c r="P24" s="265" t="str">
        <f t="shared" ref="P24" si="2">IF(O24&lt;=V$22,"T",IF(O24&lt;$Y$22,"R",IF(O24&gt;=$Y$22,"P")))</f>
        <v>P</v>
      </c>
      <c r="Q24" s="80"/>
      <c r="R24" s="255" t="s">
        <v>299</v>
      </c>
      <c r="S24" s="269" t="s">
        <v>300</v>
      </c>
      <c r="T24" s="287" t="s">
        <v>301</v>
      </c>
    </row>
    <row r="33" spans="1:20" x14ac:dyDescent="0.2">
      <c r="A33" s="2"/>
      <c r="B33" s="2"/>
      <c r="C33" s="2"/>
      <c r="D33" s="2"/>
      <c r="E33" s="2"/>
      <c r="F33" s="2"/>
      <c r="G33" s="2"/>
      <c r="H33" s="2"/>
      <c r="I33" s="2"/>
      <c r="J33" s="2"/>
      <c r="K33" s="2"/>
      <c r="L33" s="2"/>
      <c r="M33" s="2"/>
      <c r="N33" s="281"/>
      <c r="O33" s="281"/>
      <c r="P33" s="281"/>
      <c r="Q33" s="2"/>
      <c r="R33" s="2"/>
      <c r="S33" s="2"/>
      <c r="T33" s="2"/>
    </row>
    <row r="34" spans="1:20" x14ac:dyDescent="0.2">
      <c r="A34" s="2"/>
      <c r="B34" s="2"/>
      <c r="C34" s="2"/>
      <c r="D34" s="2"/>
      <c r="E34" s="2"/>
      <c r="F34" s="2"/>
      <c r="G34" s="2"/>
      <c r="H34" s="2"/>
      <c r="I34" s="2"/>
      <c r="J34" s="2"/>
      <c r="K34" s="2"/>
      <c r="L34" s="2"/>
      <c r="M34" s="2"/>
      <c r="N34" s="62"/>
      <c r="O34" s="62"/>
      <c r="P34" s="62"/>
      <c r="Q34" s="2"/>
      <c r="R34" s="2"/>
      <c r="S34" s="2"/>
      <c r="T34" s="2"/>
    </row>
    <row r="35" spans="1:20" x14ac:dyDescent="0.2">
      <c r="A35" s="56" t="s">
        <v>25</v>
      </c>
      <c r="B35" s="56"/>
      <c r="C35" s="56"/>
      <c r="D35" s="56"/>
      <c r="E35" s="2"/>
      <c r="F35" s="2"/>
      <c r="G35" s="2"/>
      <c r="H35" s="2"/>
      <c r="I35" s="2"/>
      <c r="J35" s="2"/>
      <c r="K35" s="2"/>
      <c r="L35" s="2"/>
      <c r="M35" s="2"/>
      <c r="N35" s="62"/>
      <c r="O35" s="62"/>
      <c r="P35" s="62"/>
      <c r="Q35" s="2"/>
      <c r="R35" s="2"/>
      <c r="S35" s="2"/>
      <c r="T35" s="2"/>
    </row>
    <row r="36" spans="1:20" x14ac:dyDescent="0.2">
      <c r="A36" s="2"/>
      <c r="B36" s="2"/>
      <c r="C36" s="2"/>
      <c r="D36" s="2"/>
      <c r="E36" s="2"/>
      <c r="F36" s="2"/>
      <c r="G36" s="2"/>
      <c r="H36" s="2"/>
      <c r="I36" s="2"/>
      <c r="J36" s="2"/>
      <c r="K36" s="2"/>
      <c r="L36" s="2"/>
      <c r="M36" s="2"/>
      <c r="N36" s="2"/>
      <c r="O36" s="2"/>
      <c r="P36" s="2"/>
      <c r="Q36" s="2"/>
      <c r="R36" s="2"/>
      <c r="S36" s="2"/>
      <c r="T36" s="2"/>
    </row>
    <row r="37" spans="1:20" x14ac:dyDescent="0.2">
      <c r="A37" s="251"/>
      <c r="B37" s="252"/>
      <c r="C37" s="252"/>
      <c r="D37" s="252"/>
      <c r="E37" s="252"/>
      <c r="F37" s="252"/>
      <c r="G37" s="252"/>
      <c r="H37" s="252"/>
      <c r="I37" s="252"/>
      <c r="J37" s="252"/>
      <c r="K37" s="252"/>
      <c r="L37" s="252"/>
      <c r="M37" s="252"/>
      <c r="N37" s="282"/>
      <c r="O37" s="282"/>
      <c r="P37" s="282"/>
      <c r="Q37" s="252"/>
      <c r="R37" s="252"/>
      <c r="S37" s="252"/>
      <c r="T37" s="253"/>
    </row>
    <row r="38" spans="1:20" x14ac:dyDescent="0.2">
      <c r="A38" s="251"/>
      <c r="B38" s="252"/>
      <c r="C38" s="252"/>
      <c r="D38" s="252"/>
      <c r="E38" s="252"/>
      <c r="F38" s="252"/>
      <c r="G38" s="252"/>
      <c r="H38" s="252"/>
      <c r="I38" s="252"/>
      <c r="J38" s="252"/>
      <c r="K38" s="252"/>
      <c r="L38" s="252"/>
      <c r="M38" s="252"/>
      <c r="N38" s="282"/>
      <c r="O38" s="282"/>
      <c r="P38" s="282"/>
      <c r="Q38" s="252"/>
      <c r="R38" s="252"/>
      <c r="S38" s="252"/>
      <c r="T38" s="253"/>
    </row>
    <row r="39" spans="1:20" x14ac:dyDescent="0.2">
      <c r="A39" s="251"/>
      <c r="B39" s="252"/>
      <c r="C39" s="252"/>
      <c r="D39" s="252"/>
      <c r="E39" s="252"/>
      <c r="F39" s="252"/>
      <c r="G39" s="252"/>
      <c r="H39" s="252"/>
      <c r="I39" s="252"/>
      <c r="J39" s="252"/>
      <c r="K39" s="252"/>
      <c r="L39" s="252"/>
      <c r="M39" s="252"/>
      <c r="N39" s="282"/>
      <c r="O39" s="282"/>
      <c r="P39" s="282"/>
      <c r="Q39" s="252"/>
      <c r="R39" s="252"/>
      <c r="S39" s="252"/>
      <c r="T39" s="253"/>
    </row>
    <row r="40" spans="1:20" x14ac:dyDescent="0.2">
      <c r="A40" s="251"/>
      <c r="B40" s="252"/>
      <c r="C40" s="252"/>
      <c r="D40" s="252"/>
      <c r="E40" s="252"/>
      <c r="F40" s="252"/>
      <c r="G40" s="252"/>
      <c r="H40" s="252"/>
      <c r="I40" s="252"/>
      <c r="J40" s="252"/>
      <c r="K40" s="252"/>
      <c r="L40" s="252"/>
      <c r="M40" s="252"/>
      <c r="N40" s="282"/>
      <c r="O40" s="282"/>
      <c r="P40" s="282"/>
      <c r="Q40" s="252"/>
      <c r="R40" s="252"/>
      <c r="S40" s="252"/>
      <c r="T40" s="253"/>
    </row>
    <row r="41" spans="1:20" x14ac:dyDescent="0.2">
      <c r="A41" s="251"/>
      <c r="B41" s="252"/>
      <c r="C41" s="252"/>
      <c r="D41" s="252"/>
      <c r="E41" s="252"/>
      <c r="F41" s="252"/>
      <c r="G41" s="252"/>
      <c r="H41" s="252"/>
      <c r="I41" s="252"/>
      <c r="J41" s="252"/>
      <c r="K41" s="252"/>
      <c r="L41" s="252"/>
      <c r="M41" s="252"/>
      <c r="N41" s="282"/>
      <c r="O41" s="282"/>
      <c r="P41" s="282"/>
      <c r="Q41" s="252"/>
      <c r="R41" s="252"/>
      <c r="S41" s="252"/>
      <c r="T41" s="253"/>
    </row>
    <row r="42" spans="1:20" x14ac:dyDescent="0.2">
      <c r="A42" s="251"/>
      <c r="B42" s="252"/>
      <c r="C42" s="252"/>
      <c r="D42" s="252"/>
      <c r="E42" s="252"/>
      <c r="F42" s="252"/>
      <c r="G42" s="252"/>
      <c r="H42" s="252"/>
      <c r="I42" s="252"/>
      <c r="J42" s="252"/>
      <c r="K42" s="252"/>
      <c r="L42" s="252"/>
      <c r="M42" s="252"/>
      <c r="N42" s="282"/>
      <c r="O42" s="282"/>
      <c r="P42" s="282"/>
      <c r="Q42" s="252"/>
      <c r="R42" s="252"/>
      <c r="S42" s="252"/>
      <c r="T42" s="253"/>
    </row>
    <row r="43" spans="1:20" x14ac:dyDescent="0.2">
      <c r="A43" s="251"/>
      <c r="B43" s="252"/>
      <c r="C43" s="252"/>
      <c r="D43" s="252"/>
      <c r="E43" s="252"/>
      <c r="F43" s="252"/>
      <c r="G43" s="252"/>
      <c r="H43" s="252"/>
      <c r="I43" s="252"/>
      <c r="J43" s="252"/>
      <c r="K43" s="252"/>
      <c r="L43" s="252"/>
      <c r="M43" s="252"/>
      <c r="N43" s="282"/>
      <c r="O43" s="282"/>
      <c r="P43" s="282"/>
      <c r="Q43" s="252"/>
      <c r="R43" s="252"/>
      <c r="S43" s="252"/>
      <c r="T43" s="253"/>
    </row>
    <row r="44" spans="1:20" x14ac:dyDescent="0.2">
      <c r="A44" s="251"/>
      <c r="B44" s="252"/>
      <c r="C44" s="252"/>
      <c r="D44" s="252"/>
      <c r="E44" s="252"/>
      <c r="F44" s="252"/>
      <c r="G44" s="252"/>
      <c r="H44" s="252"/>
      <c r="I44" s="252"/>
      <c r="J44" s="252"/>
      <c r="K44" s="252"/>
      <c r="L44" s="252"/>
      <c r="M44" s="252"/>
      <c r="N44" s="282"/>
      <c r="O44" s="282"/>
      <c r="P44" s="282"/>
      <c r="Q44" s="252"/>
      <c r="R44" s="252"/>
      <c r="S44" s="252"/>
      <c r="T44" s="253"/>
    </row>
    <row r="45" spans="1:20" x14ac:dyDescent="0.2">
      <c r="A45" s="251"/>
      <c r="B45" s="252"/>
      <c r="C45" s="252"/>
      <c r="D45" s="252"/>
      <c r="E45" s="252"/>
      <c r="F45" s="252"/>
      <c r="G45" s="252"/>
      <c r="H45" s="252"/>
      <c r="I45" s="252"/>
      <c r="J45" s="252"/>
      <c r="K45" s="252"/>
      <c r="L45" s="252"/>
      <c r="M45" s="252"/>
      <c r="N45" s="282"/>
      <c r="O45" s="282"/>
      <c r="P45" s="282"/>
      <c r="Q45" s="252"/>
      <c r="R45" s="252"/>
      <c r="S45" s="252"/>
      <c r="T45" s="253"/>
    </row>
    <row r="46" spans="1:20" x14ac:dyDescent="0.2">
      <c r="A46" s="251"/>
      <c r="B46" s="252"/>
      <c r="C46" s="252"/>
      <c r="D46" s="252"/>
      <c r="E46" s="252"/>
      <c r="F46" s="252"/>
      <c r="G46" s="252"/>
      <c r="H46" s="252"/>
      <c r="I46" s="252"/>
      <c r="J46" s="252"/>
      <c r="K46" s="252"/>
      <c r="L46" s="252"/>
      <c r="M46" s="252"/>
      <c r="N46" s="282"/>
      <c r="O46" s="282"/>
      <c r="P46" s="282"/>
      <c r="Q46" s="252"/>
      <c r="R46" s="252"/>
      <c r="S46" s="252"/>
      <c r="T46" s="253"/>
    </row>
    <row r="47" spans="1:20" x14ac:dyDescent="0.2">
      <c r="A47" s="251"/>
      <c r="B47" s="252"/>
      <c r="C47" s="252"/>
      <c r="D47" s="252"/>
      <c r="E47" s="252"/>
      <c r="F47" s="252"/>
      <c r="G47" s="252"/>
      <c r="H47" s="252"/>
      <c r="I47" s="252"/>
      <c r="J47" s="252"/>
      <c r="K47" s="252"/>
      <c r="L47" s="252"/>
      <c r="M47" s="252"/>
      <c r="N47" s="283"/>
      <c r="O47" s="283"/>
      <c r="P47" s="283"/>
      <c r="Q47" s="252"/>
      <c r="R47" s="252"/>
      <c r="S47" s="252"/>
      <c r="T47" s="253"/>
    </row>
  </sheetData>
  <mergeCells count="80">
    <mergeCell ref="Q20:Q21"/>
    <mergeCell ref="R20:R21"/>
    <mergeCell ref="S20:S21"/>
    <mergeCell ref="T20:T21"/>
    <mergeCell ref="K20:K21"/>
    <mergeCell ref="L20:L21"/>
    <mergeCell ref="M20:M21"/>
    <mergeCell ref="N20:N21"/>
    <mergeCell ref="O20:O21"/>
    <mergeCell ref="P20:P21"/>
    <mergeCell ref="J17:J18"/>
    <mergeCell ref="K17:K18"/>
    <mergeCell ref="L17:L18"/>
    <mergeCell ref="A20:A21"/>
    <mergeCell ref="D20:D21"/>
    <mergeCell ref="F20:F21"/>
    <mergeCell ref="G20:G21"/>
    <mergeCell ref="H20:H21"/>
    <mergeCell ref="I20:I21"/>
    <mergeCell ref="J20:J21"/>
    <mergeCell ref="N22:N23"/>
    <mergeCell ref="O22:O23"/>
    <mergeCell ref="P22:P23"/>
    <mergeCell ref="T22:T23"/>
    <mergeCell ref="A17:A18"/>
    <mergeCell ref="D17:D18"/>
    <mergeCell ref="F17:F18"/>
    <mergeCell ref="G17:G18"/>
    <mergeCell ref="H17:H18"/>
    <mergeCell ref="I17:I18"/>
    <mergeCell ref="P17:P18"/>
    <mergeCell ref="R17:R18"/>
    <mergeCell ref="S17:S18"/>
    <mergeCell ref="M17:M18"/>
    <mergeCell ref="N17:N18"/>
    <mergeCell ref="O17:O18"/>
    <mergeCell ref="T14:T15"/>
    <mergeCell ref="A22:A23"/>
    <mergeCell ref="D22:D23"/>
    <mergeCell ref="F22:F23"/>
    <mergeCell ref="G22:G23"/>
    <mergeCell ref="H22:H23"/>
    <mergeCell ref="I22:I23"/>
    <mergeCell ref="K22:K23"/>
    <mergeCell ref="L22:L23"/>
    <mergeCell ref="M22:M23"/>
    <mergeCell ref="K14:K15"/>
    <mergeCell ref="L14:L15"/>
    <mergeCell ref="M14:M15"/>
    <mergeCell ref="N14:P14"/>
    <mergeCell ref="Q14:Q15"/>
    <mergeCell ref="R14:R15"/>
    <mergeCell ref="A9:E9"/>
    <mergeCell ref="F9:M9"/>
    <mergeCell ref="A11:T11"/>
    <mergeCell ref="A13:L13"/>
    <mergeCell ref="M13:T13"/>
    <mergeCell ref="A14:A15"/>
    <mergeCell ref="D14:D15"/>
    <mergeCell ref="E14:E15"/>
    <mergeCell ref="F14:I14"/>
    <mergeCell ref="J14:J15"/>
    <mergeCell ref="A6:E6"/>
    <mergeCell ref="F6:M6"/>
    <mergeCell ref="A7:E7"/>
    <mergeCell ref="F7:M7"/>
    <mergeCell ref="A8:E8"/>
    <mergeCell ref="F8:M8"/>
    <mergeCell ref="A2:E4"/>
    <mergeCell ref="F2:M2"/>
    <mergeCell ref="N2:T2"/>
    <mergeCell ref="F3:M4"/>
    <mergeCell ref="N3:T3"/>
    <mergeCell ref="N4:T4"/>
    <mergeCell ref="B22:B24"/>
    <mergeCell ref="C22:C24"/>
    <mergeCell ref="C20:C21"/>
    <mergeCell ref="B20:B21"/>
    <mergeCell ref="C17:C18"/>
    <mergeCell ref="B17:B18"/>
  </mergeCells>
  <conditionalFormatting sqref="P22 P19:P20 P24 P17">
    <cfRule type="containsText" dxfId="17" priority="1" stopIfTrue="1" operator="containsText" text="P">
      <formula>NOT(ISERROR(SEARCH("P",P17)))</formula>
    </cfRule>
    <cfRule type="containsText" dxfId="16" priority="2" stopIfTrue="1" operator="containsText" text="R">
      <formula>NOT(ISERROR(SEARCH("R",P17)))</formula>
    </cfRule>
    <cfRule type="containsText" dxfId="15" priority="3" operator="containsText" text="T">
      <formula>NOT(ISERROR(SEARCH("T",P17)))</formula>
    </cfRule>
  </conditionalFormatting>
  <conditionalFormatting sqref="P22 P24 P17 P19:P20">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opLeftCell="A7" workbookViewId="0">
      <selection activeCell="B17" sqref="B17:B27"/>
    </sheetView>
  </sheetViews>
  <sheetFormatPr baseColWidth="10" defaultColWidth="39.140625" defaultRowHeight="12.75" x14ac:dyDescent="0.2"/>
  <cols>
    <col min="1" max="1" width="4.28515625" style="1" customWidth="1"/>
    <col min="2" max="2" width="23.42578125" style="1" customWidth="1"/>
    <col min="3" max="3" width="20.7109375" style="1" customWidth="1"/>
    <col min="4" max="4" width="24.140625" style="1" customWidth="1"/>
    <col min="5" max="5" width="39.140625" style="1"/>
    <col min="6" max="6" width="4.140625" style="1" customWidth="1"/>
    <col min="7" max="7" width="2.7109375" style="1" bestFit="1" customWidth="1"/>
    <col min="8" max="8" width="3.42578125" style="1" bestFit="1" customWidth="1"/>
    <col min="9" max="9" width="4.28515625" style="1" customWidth="1"/>
    <col min="10" max="10" width="39.140625" style="1"/>
    <col min="11" max="11" width="16.85546875" style="1" customWidth="1"/>
    <col min="12" max="12" width="19.85546875" style="1" customWidth="1"/>
    <col min="13" max="13" width="7.28515625" style="1" bestFit="1" customWidth="1"/>
    <col min="14" max="14" width="13.85546875" style="1" bestFit="1" customWidth="1"/>
    <col min="15" max="15" width="5.42578125" style="1" bestFit="1" customWidth="1"/>
    <col min="16" max="16" width="9.7109375" style="1" bestFit="1" customWidth="1"/>
    <col min="17" max="17" width="27.85546875" style="1" customWidth="1"/>
    <col min="18" max="18" width="19.42578125" style="1" customWidth="1"/>
    <col min="19" max="19" width="30.28515625" style="1" customWidth="1"/>
    <col min="20" max="20" width="31.28515625" style="1" customWidth="1"/>
    <col min="21" max="16384" width="39.1406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6.5" customHeight="1"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212"/>
      <c r="K5" s="212"/>
      <c r="L5" s="4"/>
      <c r="M5" s="4"/>
      <c r="N5" s="4"/>
      <c r="O5" s="4"/>
      <c r="P5" s="4"/>
      <c r="Q5" s="4"/>
      <c r="R5" s="4"/>
      <c r="S5" s="4"/>
      <c r="T5" s="4"/>
    </row>
    <row r="6" spans="1:20" x14ac:dyDescent="0.2">
      <c r="A6" s="484" t="s">
        <v>318</v>
      </c>
      <c r="B6" s="484"/>
      <c r="C6" s="484"/>
      <c r="D6" s="484"/>
      <c r="E6" s="484"/>
      <c r="F6" s="488" t="s">
        <v>319</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826">
        <v>44287</v>
      </c>
      <c r="G8" s="827"/>
      <c r="H8" s="827"/>
      <c r="I8" s="827"/>
      <c r="J8" s="827"/>
      <c r="K8" s="827"/>
      <c r="L8" s="827"/>
      <c r="M8" s="828"/>
      <c r="N8" s="4"/>
      <c r="O8" s="4"/>
      <c r="P8" s="4"/>
      <c r="Q8" s="4"/>
      <c r="R8" s="4"/>
      <c r="S8" s="4"/>
      <c r="T8" s="4"/>
    </row>
    <row r="9" spans="1:20" x14ac:dyDescent="0.2">
      <c r="A9" s="484" t="s">
        <v>7</v>
      </c>
      <c r="B9" s="484"/>
      <c r="C9" s="484"/>
      <c r="D9" s="484"/>
      <c r="E9" s="484"/>
      <c r="F9" s="826">
        <v>44287</v>
      </c>
      <c r="G9" s="827"/>
      <c r="H9" s="827"/>
      <c r="I9" s="827"/>
      <c r="J9" s="827"/>
      <c r="K9" s="827"/>
      <c r="L9" s="827"/>
      <c r="M9" s="828"/>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213"/>
      <c r="B12" s="246"/>
      <c r="C12" s="246"/>
      <c r="D12" s="214"/>
      <c r="E12" s="214"/>
      <c r="F12" s="214"/>
      <c r="G12" s="214"/>
      <c r="H12" s="214"/>
      <c r="I12" s="214"/>
      <c r="J12" s="214"/>
      <c r="K12" s="214"/>
      <c r="L12" s="214"/>
      <c r="M12" s="214"/>
      <c r="N12" s="214"/>
      <c r="O12" s="214"/>
      <c r="P12" s="214"/>
      <c r="Q12" s="214"/>
      <c r="R12" s="214"/>
      <c r="S12" s="214"/>
      <c r="T12" s="215"/>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24.75" customHeight="1"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38.25" customHeight="1" thickBot="1" x14ac:dyDescent="0.25">
      <c r="A15" s="528"/>
      <c r="B15" s="535"/>
      <c r="C15" s="535"/>
      <c r="D15" s="528"/>
      <c r="E15" s="530"/>
      <c r="F15" s="211" t="s">
        <v>12</v>
      </c>
      <c r="G15" s="211" t="s">
        <v>13</v>
      </c>
      <c r="H15" s="211" t="s">
        <v>14</v>
      </c>
      <c r="I15" s="211"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x14ac:dyDescent="0.2">
      <c r="A17" s="502">
        <v>1</v>
      </c>
      <c r="B17" s="504" t="s">
        <v>793</v>
      </c>
      <c r="C17" s="504" t="s">
        <v>862</v>
      </c>
      <c r="D17" s="504" t="s">
        <v>320</v>
      </c>
      <c r="E17" s="173" t="s">
        <v>745</v>
      </c>
      <c r="F17" s="825">
        <v>1</v>
      </c>
      <c r="G17" s="803"/>
      <c r="H17" s="821"/>
      <c r="I17" s="821"/>
      <c r="J17" s="824" t="s">
        <v>321</v>
      </c>
      <c r="K17" s="822">
        <v>390000</v>
      </c>
      <c r="L17" s="807">
        <v>338872.4</v>
      </c>
      <c r="M17" s="803">
        <v>1</v>
      </c>
      <c r="N17" s="805">
        <f>IF(M17&lt;1,M17-AVERAGE(F17:I17),M17-(SUM(F17:I17)))</f>
        <v>0</v>
      </c>
      <c r="O17" s="806">
        <f>IF(M17&lt;1,(AVERAGE(F17:I17)/M17),SUM(F17:I17)/M17)</f>
        <v>1</v>
      </c>
      <c r="P17" s="804" t="str">
        <f>IF(O17&lt;=V$17,"T",IF(O17&lt;$Y$17,"R",IF(O17&gt;=$Y$17,"P")))</f>
        <v>P</v>
      </c>
      <c r="Q17" s="802"/>
      <c r="R17" s="818" t="s">
        <v>308</v>
      </c>
      <c r="S17" s="819" t="s">
        <v>322</v>
      </c>
      <c r="T17" s="820" t="s">
        <v>746</v>
      </c>
    </row>
    <row r="18" spans="1:20" x14ac:dyDescent="0.2">
      <c r="A18" s="503"/>
      <c r="B18" s="505"/>
      <c r="C18" s="505"/>
      <c r="D18" s="505"/>
      <c r="E18" s="264" t="s">
        <v>742</v>
      </c>
      <c r="F18" s="814"/>
      <c r="G18" s="645"/>
      <c r="H18" s="653"/>
      <c r="I18" s="653"/>
      <c r="J18" s="812"/>
      <c r="K18" s="823"/>
      <c r="L18" s="679"/>
      <c r="M18" s="645"/>
      <c r="N18" s="649"/>
      <c r="O18" s="650"/>
      <c r="P18" s="651"/>
      <c r="Q18" s="590"/>
      <c r="R18" s="810"/>
      <c r="S18" s="552"/>
      <c r="T18" s="644"/>
    </row>
    <row r="19" spans="1:20" x14ac:dyDescent="0.2">
      <c r="A19" s="503"/>
      <c r="B19" s="505"/>
      <c r="C19" s="505"/>
      <c r="D19" s="505"/>
      <c r="E19" s="264" t="s">
        <v>743</v>
      </c>
      <c r="F19" s="814"/>
      <c r="G19" s="645"/>
      <c r="H19" s="653"/>
      <c r="I19" s="653"/>
      <c r="J19" s="812"/>
      <c r="K19" s="823"/>
      <c r="L19" s="679"/>
      <c r="M19" s="645"/>
      <c r="N19" s="649"/>
      <c r="O19" s="650"/>
      <c r="P19" s="651"/>
      <c r="Q19" s="590"/>
      <c r="R19" s="810"/>
      <c r="S19" s="552"/>
      <c r="T19" s="644"/>
    </row>
    <row r="20" spans="1:20" x14ac:dyDescent="0.2">
      <c r="A20" s="503"/>
      <c r="B20" s="505"/>
      <c r="C20" s="505"/>
      <c r="D20" s="505"/>
      <c r="E20" s="264" t="s">
        <v>744</v>
      </c>
      <c r="F20" s="814"/>
      <c r="G20" s="645"/>
      <c r="H20" s="653"/>
      <c r="I20" s="653"/>
      <c r="J20" s="812"/>
      <c r="K20" s="823"/>
      <c r="L20" s="679"/>
      <c r="M20" s="645"/>
      <c r="N20" s="649"/>
      <c r="O20" s="650"/>
      <c r="P20" s="651"/>
      <c r="Q20" s="590"/>
      <c r="R20" s="810"/>
      <c r="S20" s="552"/>
      <c r="T20" s="644"/>
    </row>
    <row r="21" spans="1:20" ht="27" customHeight="1" x14ac:dyDescent="0.2">
      <c r="A21" s="503">
        <v>3</v>
      </c>
      <c r="B21" s="505"/>
      <c r="C21" s="505"/>
      <c r="D21" s="505" t="s">
        <v>738</v>
      </c>
      <c r="E21" s="244" t="s">
        <v>752</v>
      </c>
      <c r="F21" s="814">
        <v>2</v>
      </c>
      <c r="G21" s="646"/>
      <c r="H21" s="646"/>
      <c r="I21" s="646"/>
      <c r="J21" s="812" t="s">
        <v>323</v>
      </c>
      <c r="K21" s="816"/>
      <c r="L21" s="646"/>
      <c r="M21" s="590">
        <v>2</v>
      </c>
      <c r="N21" s="649">
        <f t="shared" ref="N21" si="0">IF(M21&lt;1,M21-AVERAGE(F21:I21),M21-(SUM(F21:I21)))</f>
        <v>0</v>
      </c>
      <c r="O21" s="650">
        <f t="shared" ref="O21" si="1">IF(M21&lt;1,(AVERAGE(F21:I21)/M21),SUM(F21:I21)/M21)</f>
        <v>1</v>
      </c>
      <c r="P21" s="651" t="str">
        <f t="shared" ref="P21" si="2">IF(O21&lt;=V$17,"T",IF(O21&lt;$Y$17,"R",IF(O21&gt;=$Y$17,"P")))</f>
        <v>P</v>
      </c>
      <c r="Q21" s="646"/>
      <c r="R21" s="810" t="s">
        <v>324</v>
      </c>
      <c r="S21" s="552" t="s">
        <v>325</v>
      </c>
      <c r="T21" s="644" t="s">
        <v>326</v>
      </c>
    </row>
    <row r="22" spans="1:20" x14ac:dyDescent="0.2">
      <c r="A22" s="503"/>
      <c r="B22" s="505"/>
      <c r="C22" s="505"/>
      <c r="D22" s="505"/>
      <c r="E22" s="26" t="s">
        <v>747</v>
      </c>
      <c r="F22" s="814"/>
      <c r="G22" s="646"/>
      <c r="H22" s="646"/>
      <c r="I22" s="646"/>
      <c r="J22" s="812"/>
      <c r="K22" s="816"/>
      <c r="L22" s="646"/>
      <c r="M22" s="590"/>
      <c r="N22" s="649"/>
      <c r="O22" s="650"/>
      <c r="P22" s="651"/>
      <c r="Q22" s="646"/>
      <c r="R22" s="810"/>
      <c r="S22" s="552"/>
      <c r="T22" s="644"/>
    </row>
    <row r="23" spans="1:20" ht="25.5" x14ac:dyDescent="0.2">
      <c r="A23" s="503"/>
      <c r="B23" s="505"/>
      <c r="C23" s="505"/>
      <c r="D23" s="505"/>
      <c r="E23" s="244" t="s">
        <v>748</v>
      </c>
      <c r="F23" s="814"/>
      <c r="G23" s="646"/>
      <c r="H23" s="646"/>
      <c r="I23" s="646"/>
      <c r="J23" s="812"/>
      <c r="K23" s="816"/>
      <c r="L23" s="646"/>
      <c r="M23" s="590"/>
      <c r="N23" s="649"/>
      <c r="O23" s="650"/>
      <c r="P23" s="651"/>
      <c r="Q23" s="646"/>
      <c r="R23" s="810"/>
      <c r="S23" s="552"/>
      <c r="T23" s="644"/>
    </row>
    <row r="24" spans="1:20" ht="38.25" customHeight="1" x14ac:dyDescent="0.2">
      <c r="A24" s="503">
        <v>4</v>
      </c>
      <c r="B24" s="505"/>
      <c r="C24" s="505"/>
      <c r="D24" s="505" t="s">
        <v>739</v>
      </c>
      <c r="E24" s="244" t="s">
        <v>749</v>
      </c>
      <c r="F24" s="814">
        <v>2</v>
      </c>
      <c r="G24" s="646"/>
      <c r="H24" s="646"/>
      <c r="I24" s="646"/>
      <c r="J24" s="812" t="s">
        <v>327</v>
      </c>
      <c r="K24" s="816"/>
      <c r="L24" s="646"/>
      <c r="M24" s="590">
        <v>2</v>
      </c>
      <c r="N24" s="649">
        <f>F24-M24</f>
        <v>0</v>
      </c>
      <c r="O24" s="650">
        <f>F24/M24</f>
        <v>1</v>
      </c>
      <c r="P24" s="651" t="str">
        <f>IF(O24&lt;=V$17,"T",IF(O24&lt;$Y$17,"R",IF(O24&gt;=$Y$17,"P")))</f>
        <v>P</v>
      </c>
      <c r="Q24" s="646"/>
      <c r="R24" s="810" t="s">
        <v>328</v>
      </c>
      <c r="S24" s="552" t="s">
        <v>329</v>
      </c>
      <c r="T24" s="644" t="s">
        <v>330</v>
      </c>
    </row>
    <row r="25" spans="1:20" ht="25.5" x14ac:dyDescent="0.2">
      <c r="A25" s="503"/>
      <c r="B25" s="505"/>
      <c r="C25" s="505"/>
      <c r="D25" s="505"/>
      <c r="E25" s="244" t="s">
        <v>750</v>
      </c>
      <c r="F25" s="814"/>
      <c r="G25" s="646"/>
      <c r="H25" s="646"/>
      <c r="I25" s="646"/>
      <c r="J25" s="812"/>
      <c r="K25" s="816"/>
      <c r="L25" s="646"/>
      <c r="M25" s="590"/>
      <c r="N25" s="649"/>
      <c r="O25" s="650"/>
      <c r="P25" s="651"/>
      <c r="Q25" s="646"/>
      <c r="R25" s="810"/>
      <c r="S25" s="552"/>
      <c r="T25" s="644"/>
    </row>
    <row r="26" spans="1:20" ht="15" customHeight="1" x14ac:dyDescent="0.2">
      <c r="A26" s="503"/>
      <c r="B26" s="505"/>
      <c r="C26" s="505"/>
      <c r="D26" s="505"/>
      <c r="E26" s="244" t="s">
        <v>751</v>
      </c>
      <c r="F26" s="814"/>
      <c r="G26" s="646"/>
      <c r="H26" s="646"/>
      <c r="I26" s="646"/>
      <c r="J26" s="812"/>
      <c r="K26" s="816"/>
      <c r="L26" s="646"/>
      <c r="M26" s="590"/>
      <c r="N26" s="649"/>
      <c r="O26" s="650"/>
      <c r="P26" s="651"/>
      <c r="Q26" s="646"/>
      <c r="R26" s="810"/>
      <c r="S26" s="552"/>
      <c r="T26" s="644"/>
    </row>
    <row r="27" spans="1:20" ht="39" thickBot="1" x14ac:dyDescent="0.25">
      <c r="A27" s="573"/>
      <c r="B27" s="551"/>
      <c r="C27" s="551"/>
      <c r="D27" s="551"/>
      <c r="E27" s="147" t="s">
        <v>753</v>
      </c>
      <c r="F27" s="815"/>
      <c r="G27" s="661"/>
      <c r="H27" s="661"/>
      <c r="I27" s="661"/>
      <c r="J27" s="813"/>
      <c r="K27" s="817"/>
      <c r="L27" s="661"/>
      <c r="M27" s="591"/>
      <c r="N27" s="658"/>
      <c r="O27" s="659"/>
      <c r="P27" s="657"/>
      <c r="Q27" s="661"/>
      <c r="R27" s="811"/>
      <c r="S27" s="553"/>
      <c r="T27" s="809"/>
    </row>
    <row r="28" spans="1:20" x14ac:dyDescent="0.2">
      <c r="A28" s="2"/>
      <c r="B28" s="2"/>
      <c r="C28" s="2"/>
      <c r="D28" s="2"/>
      <c r="E28" s="2"/>
      <c r="F28" s="2"/>
      <c r="G28" s="2"/>
      <c r="H28" s="2"/>
      <c r="I28" s="2"/>
      <c r="J28" s="2"/>
      <c r="K28" s="2"/>
      <c r="L28" s="2"/>
      <c r="M28" s="2"/>
      <c r="N28" s="2"/>
      <c r="O28" s="2"/>
      <c r="P28" s="2"/>
      <c r="Q28" s="2"/>
      <c r="R28" s="2"/>
      <c r="S28" s="2"/>
      <c r="T28" s="2"/>
    </row>
    <row r="29" spans="1:20" x14ac:dyDescent="0.2">
      <c r="A29" s="2"/>
      <c r="B29" s="2"/>
      <c r="C29" s="2"/>
      <c r="D29" s="2"/>
      <c r="E29" s="2"/>
      <c r="F29" s="2"/>
      <c r="G29" s="2"/>
      <c r="H29" s="2"/>
      <c r="I29" s="2"/>
      <c r="J29" s="2"/>
      <c r="K29" s="2"/>
      <c r="L29" s="2"/>
      <c r="M29" s="2"/>
      <c r="N29" s="2"/>
      <c r="O29" s="2"/>
      <c r="P29" s="2"/>
      <c r="Q29" s="2"/>
      <c r="R29" s="2"/>
      <c r="S29" s="2"/>
      <c r="T29" s="2"/>
    </row>
    <row r="30" spans="1:20" x14ac:dyDescent="0.2">
      <c r="A30" s="56" t="s">
        <v>25</v>
      </c>
      <c r="B30" s="56"/>
      <c r="C30" s="56"/>
      <c r="D30" s="56"/>
      <c r="E30" s="2"/>
      <c r="F30" s="2"/>
      <c r="G30" s="2"/>
      <c r="H30" s="2"/>
      <c r="I30" s="2"/>
      <c r="J30" s="2"/>
      <c r="K30" s="2"/>
      <c r="L30" s="2"/>
      <c r="M30" s="2"/>
      <c r="N30" s="2"/>
      <c r="O30" s="2"/>
      <c r="P30" s="2"/>
      <c r="Q30" s="2"/>
      <c r="R30" s="2"/>
      <c r="S30" s="2"/>
      <c r="T30" s="2"/>
    </row>
    <row r="31" spans="1:20" x14ac:dyDescent="0.2">
      <c r="A31" s="2"/>
      <c r="B31" s="2"/>
      <c r="C31" s="2"/>
      <c r="D31" s="2"/>
      <c r="E31" s="2"/>
      <c r="F31" s="2"/>
      <c r="G31" s="2"/>
      <c r="H31" s="2"/>
      <c r="I31" s="2"/>
      <c r="J31" s="2"/>
      <c r="K31" s="2"/>
      <c r="L31" s="2"/>
      <c r="M31" s="2"/>
      <c r="N31" s="2"/>
      <c r="O31" s="2"/>
      <c r="P31" s="2"/>
      <c r="Q31" s="2"/>
      <c r="R31" s="2"/>
      <c r="S31" s="2"/>
      <c r="T31" s="2"/>
    </row>
    <row r="32" spans="1:20" x14ac:dyDescent="0.2">
      <c r="A32" s="536"/>
      <c r="B32" s="537"/>
      <c r="C32" s="537"/>
      <c r="D32" s="537"/>
      <c r="E32" s="537"/>
      <c r="F32" s="537"/>
      <c r="G32" s="537"/>
      <c r="H32" s="537"/>
      <c r="I32" s="537"/>
      <c r="J32" s="537"/>
      <c r="K32" s="537"/>
      <c r="L32" s="537"/>
      <c r="M32" s="537"/>
      <c r="N32" s="537"/>
      <c r="O32" s="537"/>
      <c r="P32" s="537"/>
      <c r="Q32" s="537"/>
      <c r="R32" s="537"/>
      <c r="S32" s="537"/>
      <c r="T32" s="538"/>
    </row>
    <row r="33" spans="1:20" x14ac:dyDescent="0.2">
      <c r="A33" s="536"/>
      <c r="B33" s="537"/>
      <c r="C33" s="537"/>
      <c r="D33" s="537"/>
      <c r="E33" s="537"/>
      <c r="F33" s="537"/>
      <c r="G33" s="537"/>
      <c r="H33" s="537"/>
      <c r="I33" s="537"/>
      <c r="J33" s="537"/>
      <c r="K33" s="537"/>
      <c r="L33" s="537"/>
      <c r="M33" s="537"/>
      <c r="N33" s="537"/>
      <c r="O33" s="537"/>
      <c r="P33" s="537"/>
      <c r="Q33" s="537"/>
      <c r="R33" s="537"/>
      <c r="S33" s="537"/>
      <c r="T33" s="538"/>
    </row>
    <row r="34" spans="1:20" x14ac:dyDescent="0.2">
      <c r="A34" s="536"/>
      <c r="B34" s="537"/>
      <c r="C34" s="537"/>
      <c r="D34" s="537"/>
      <c r="E34" s="537"/>
      <c r="F34" s="537"/>
      <c r="G34" s="537"/>
      <c r="H34" s="537"/>
      <c r="I34" s="537"/>
      <c r="J34" s="537"/>
      <c r="K34" s="537"/>
      <c r="L34" s="537"/>
      <c r="M34" s="537"/>
      <c r="N34" s="537"/>
      <c r="O34" s="537"/>
      <c r="P34" s="537"/>
      <c r="Q34" s="537"/>
      <c r="R34" s="537"/>
      <c r="S34" s="537"/>
      <c r="T34" s="538"/>
    </row>
    <row r="35" spans="1:20" x14ac:dyDescent="0.2">
      <c r="A35" s="536"/>
      <c r="B35" s="537"/>
      <c r="C35" s="537"/>
      <c r="D35" s="537"/>
      <c r="E35" s="537"/>
      <c r="F35" s="537"/>
      <c r="G35" s="537"/>
      <c r="H35" s="537"/>
      <c r="I35" s="537"/>
      <c r="J35" s="537"/>
      <c r="K35" s="537"/>
      <c r="L35" s="537"/>
      <c r="M35" s="537"/>
      <c r="N35" s="537"/>
      <c r="O35" s="537"/>
      <c r="P35" s="537"/>
      <c r="Q35" s="537"/>
      <c r="R35" s="537"/>
      <c r="S35" s="537"/>
      <c r="T35" s="538"/>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row r="40" spans="1:20" x14ac:dyDescent="0.2">
      <c r="A40" s="536"/>
      <c r="B40" s="537"/>
      <c r="C40" s="537"/>
      <c r="D40" s="537"/>
      <c r="E40" s="537"/>
      <c r="F40" s="537"/>
      <c r="G40" s="537"/>
      <c r="H40" s="537"/>
      <c r="I40" s="537"/>
      <c r="J40" s="537"/>
      <c r="K40" s="537"/>
      <c r="L40" s="537"/>
      <c r="M40" s="537"/>
      <c r="N40" s="537"/>
      <c r="O40" s="537"/>
      <c r="P40" s="537"/>
      <c r="Q40" s="537"/>
      <c r="R40" s="537"/>
      <c r="S40" s="537"/>
      <c r="T40" s="538"/>
    </row>
    <row r="41" spans="1:20" x14ac:dyDescent="0.2">
      <c r="A41" s="536"/>
      <c r="B41" s="537"/>
      <c r="C41" s="537"/>
      <c r="D41" s="537"/>
      <c r="E41" s="537"/>
      <c r="F41" s="537"/>
      <c r="G41" s="537"/>
      <c r="H41" s="537"/>
      <c r="I41" s="537"/>
      <c r="J41" s="537"/>
      <c r="K41" s="537"/>
      <c r="L41" s="537"/>
      <c r="M41" s="537"/>
      <c r="N41" s="537"/>
      <c r="O41" s="537"/>
      <c r="P41" s="537"/>
      <c r="Q41" s="537"/>
      <c r="R41" s="537"/>
      <c r="S41" s="537"/>
      <c r="T41" s="538"/>
    </row>
    <row r="42" spans="1:20" x14ac:dyDescent="0.2">
      <c r="A42" s="536"/>
      <c r="B42" s="537"/>
      <c r="C42" s="537"/>
      <c r="D42" s="537"/>
      <c r="E42" s="537"/>
      <c r="F42" s="537"/>
      <c r="G42" s="537"/>
      <c r="H42" s="537"/>
      <c r="I42" s="537"/>
      <c r="J42" s="537"/>
      <c r="K42" s="537"/>
      <c r="L42" s="537"/>
      <c r="M42" s="537"/>
      <c r="N42" s="537"/>
      <c r="O42" s="537"/>
      <c r="P42" s="537"/>
      <c r="Q42" s="537"/>
      <c r="R42" s="537"/>
      <c r="S42" s="537"/>
      <c r="T42" s="538"/>
    </row>
  </sheetData>
  <mergeCells count="95">
    <mergeCell ref="A42:T42"/>
    <mergeCell ref="A36:T36"/>
    <mergeCell ref="A37:T37"/>
    <mergeCell ref="A38:T38"/>
    <mergeCell ref="A39:T39"/>
    <mergeCell ref="A40:T40"/>
    <mergeCell ref="A41:T41"/>
    <mergeCell ref="A35:T35"/>
    <mergeCell ref="K14:K15"/>
    <mergeCell ref="L14:L15"/>
    <mergeCell ref="M14:M15"/>
    <mergeCell ref="N14:P14"/>
    <mergeCell ref="Q14:Q15"/>
    <mergeCell ref="R14:R15"/>
    <mergeCell ref="A14:A15"/>
    <mergeCell ref="D14:D15"/>
    <mergeCell ref="E14:E15"/>
    <mergeCell ref="F14:I14"/>
    <mergeCell ref="J14:J15"/>
    <mergeCell ref="T14:T15"/>
    <mergeCell ref="A32:T32"/>
    <mergeCell ref="A33:T33"/>
    <mergeCell ref="A34:T34"/>
    <mergeCell ref="A9:E9"/>
    <mergeCell ref="F9:M9"/>
    <mergeCell ref="A11:T11"/>
    <mergeCell ref="A13:L13"/>
    <mergeCell ref="M13:T13"/>
    <mergeCell ref="A6:E6"/>
    <mergeCell ref="F6:M6"/>
    <mergeCell ref="A7:E7"/>
    <mergeCell ref="F7:M7"/>
    <mergeCell ref="A8:E8"/>
    <mergeCell ref="F8:M8"/>
    <mergeCell ref="A2:E4"/>
    <mergeCell ref="F2:M2"/>
    <mergeCell ref="N2:T2"/>
    <mergeCell ref="F3:M4"/>
    <mergeCell ref="N3:T3"/>
    <mergeCell ref="N4:T4"/>
    <mergeCell ref="B14:B15"/>
    <mergeCell ref="C14:C15"/>
    <mergeCell ref="C17:C27"/>
    <mergeCell ref="B17:B27"/>
    <mergeCell ref="J17:J20"/>
    <mergeCell ref="F17:F20"/>
    <mergeCell ref="D21:D23"/>
    <mergeCell ref="F21:F23"/>
    <mergeCell ref="G21:G23"/>
    <mergeCell ref="H21:H23"/>
    <mergeCell ref="I21:I23"/>
    <mergeCell ref="J21:J23"/>
    <mergeCell ref="A17:A20"/>
    <mergeCell ref="Q17:Q20"/>
    <mergeCell ref="R17:R20"/>
    <mergeCell ref="S17:S20"/>
    <mergeCell ref="T17:T20"/>
    <mergeCell ref="P17:P20"/>
    <mergeCell ref="D17:D20"/>
    <mergeCell ref="G17:G20"/>
    <mergeCell ref="H17:H20"/>
    <mergeCell ref="I17:I20"/>
    <mergeCell ref="K17:K20"/>
    <mergeCell ref="L17:L20"/>
    <mergeCell ref="M17:M20"/>
    <mergeCell ref="N17:N20"/>
    <mergeCell ref="O17:O20"/>
    <mergeCell ref="R21:R23"/>
    <mergeCell ref="S21:S23"/>
    <mergeCell ref="T21:T23"/>
    <mergeCell ref="K21:K23"/>
    <mergeCell ref="L21:L23"/>
    <mergeCell ref="M21:M23"/>
    <mergeCell ref="N21:N23"/>
    <mergeCell ref="O21:O23"/>
    <mergeCell ref="A21:A23"/>
    <mergeCell ref="A24:A27"/>
    <mergeCell ref="D24:D27"/>
    <mergeCell ref="P21:P23"/>
    <mergeCell ref="Q21:Q23"/>
    <mergeCell ref="J24:J27"/>
    <mergeCell ref="F24:F27"/>
    <mergeCell ref="M24:M27"/>
    <mergeCell ref="N24:N27"/>
    <mergeCell ref="O24:O27"/>
    <mergeCell ref="G24:G27"/>
    <mergeCell ref="I24:I27"/>
    <mergeCell ref="H24:H27"/>
    <mergeCell ref="K24:K27"/>
    <mergeCell ref="L24:L27"/>
    <mergeCell ref="T24:T27"/>
    <mergeCell ref="S24:S27"/>
    <mergeCell ref="R24:R27"/>
    <mergeCell ref="Q24:Q27"/>
    <mergeCell ref="P24:P27"/>
  </mergeCells>
  <conditionalFormatting sqref="P17 P21 P24">
    <cfRule type="containsText" dxfId="14" priority="1" stopIfTrue="1" operator="containsText" text="P">
      <formula>NOT(ISERROR(SEARCH("P",P17)))</formula>
    </cfRule>
    <cfRule type="containsText" dxfId="13" priority="2" stopIfTrue="1" operator="containsText" text="R">
      <formula>NOT(ISERROR(SEARCH("R",P17)))</formula>
    </cfRule>
    <cfRule type="containsText" dxfId="12" priority="3" operator="containsText" text="T">
      <formula>NOT(ISERROR(SEARCH("T",P17)))</formula>
    </cfRule>
  </conditionalFormatting>
  <conditionalFormatting sqref="P24 P17 P21">
    <cfRule type="iconSet" priority="124">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opLeftCell="A15" zoomScale="90" zoomScaleNormal="90" workbookViewId="0">
      <selection activeCell="A21" sqref="A1:XFD1048576"/>
    </sheetView>
  </sheetViews>
  <sheetFormatPr baseColWidth="10" defaultRowHeight="14.25" x14ac:dyDescent="0.2"/>
  <cols>
    <col min="1" max="1" width="11.42578125" style="290"/>
    <col min="2" max="2" width="34.5703125" style="290" customWidth="1"/>
    <col min="3" max="3" width="30" style="290" customWidth="1"/>
    <col min="4" max="4" width="46.5703125" style="290" customWidth="1"/>
    <col min="5" max="5" width="81.85546875" style="290" customWidth="1"/>
    <col min="6" max="9" width="11.42578125" style="290"/>
    <col min="10" max="10" width="49.42578125" style="290" customWidth="1"/>
    <col min="11" max="11" width="27" style="290" customWidth="1"/>
    <col min="12" max="12" width="31.5703125" style="290" customWidth="1"/>
    <col min="13" max="13" width="11.42578125" style="290"/>
    <col min="14" max="14" width="17.28515625" style="290" customWidth="1"/>
    <col min="15" max="16" width="11.42578125" style="290"/>
    <col min="17" max="17" width="31.85546875" style="290" customWidth="1"/>
    <col min="18" max="18" width="24.140625" style="290" customWidth="1"/>
    <col min="19" max="19" width="11.42578125" style="290"/>
    <col min="20" max="20" width="19.42578125" style="290" customWidth="1"/>
    <col min="21" max="16384" width="11.42578125" style="290"/>
  </cols>
  <sheetData>
    <row r="1" spans="1:20" ht="15" thickBot="1" x14ac:dyDescent="0.25"/>
    <row r="2" spans="1:20" ht="15.75" thickBot="1" x14ac:dyDescent="0.25">
      <c r="A2" s="872"/>
      <c r="B2" s="873"/>
      <c r="C2" s="873"/>
      <c r="D2" s="873"/>
      <c r="E2" s="874"/>
      <c r="F2" s="703" t="s">
        <v>18</v>
      </c>
      <c r="G2" s="704"/>
      <c r="H2" s="704"/>
      <c r="I2" s="704"/>
      <c r="J2" s="704"/>
      <c r="K2" s="704"/>
      <c r="L2" s="704"/>
      <c r="M2" s="705"/>
      <c r="N2" s="706" t="s">
        <v>19</v>
      </c>
      <c r="O2" s="707"/>
      <c r="P2" s="707"/>
      <c r="Q2" s="707"/>
      <c r="R2" s="707"/>
      <c r="S2" s="707"/>
      <c r="T2" s="708"/>
    </row>
    <row r="3" spans="1:20" ht="15.75" thickBot="1" x14ac:dyDescent="0.25">
      <c r="A3" s="875"/>
      <c r="B3" s="876"/>
      <c r="C3" s="876"/>
      <c r="D3" s="876"/>
      <c r="E3" s="877"/>
      <c r="F3" s="709" t="s">
        <v>17</v>
      </c>
      <c r="G3" s="710"/>
      <c r="H3" s="710"/>
      <c r="I3" s="710"/>
      <c r="J3" s="710"/>
      <c r="K3" s="710"/>
      <c r="L3" s="710"/>
      <c r="M3" s="711"/>
      <c r="N3" s="715" t="s">
        <v>331</v>
      </c>
      <c r="O3" s="716"/>
      <c r="P3" s="716"/>
      <c r="Q3" s="716"/>
      <c r="R3" s="716"/>
      <c r="S3" s="716"/>
      <c r="T3" s="717"/>
    </row>
    <row r="4" spans="1:20" ht="15.75" thickBot="1" x14ac:dyDescent="0.25">
      <c r="A4" s="878"/>
      <c r="B4" s="879"/>
      <c r="C4" s="879"/>
      <c r="D4" s="879"/>
      <c r="E4" s="880"/>
      <c r="F4" s="712"/>
      <c r="G4" s="713"/>
      <c r="H4" s="713"/>
      <c r="I4" s="713"/>
      <c r="J4" s="713"/>
      <c r="K4" s="713"/>
      <c r="L4" s="713"/>
      <c r="M4" s="714"/>
      <c r="N4" s="718" t="s">
        <v>8</v>
      </c>
      <c r="O4" s="719"/>
      <c r="P4" s="719"/>
      <c r="Q4" s="719"/>
      <c r="R4" s="719"/>
      <c r="S4" s="719"/>
      <c r="T4" s="720"/>
    </row>
    <row r="5" spans="1:20" x14ac:dyDescent="0.2">
      <c r="A5" s="366"/>
      <c r="B5" s="366"/>
      <c r="C5" s="366"/>
      <c r="D5" s="366"/>
      <c r="E5" s="366"/>
      <c r="F5" s="366"/>
      <c r="G5" s="366"/>
      <c r="H5" s="366"/>
      <c r="I5" s="366"/>
      <c r="J5" s="367"/>
      <c r="K5" s="367"/>
      <c r="L5" s="4"/>
      <c r="M5" s="4"/>
      <c r="N5" s="4"/>
      <c r="O5" s="4"/>
      <c r="P5" s="4"/>
      <c r="Q5" s="4"/>
      <c r="R5" s="4"/>
      <c r="S5" s="4"/>
      <c r="T5" s="4"/>
    </row>
    <row r="6" spans="1:20" x14ac:dyDescent="0.2">
      <c r="A6" s="886" t="s">
        <v>10</v>
      </c>
      <c r="B6" s="886"/>
      <c r="C6" s="886"/>
      <c r="D6" s="886"/>
      <c r="E6" s="886"/>
      <c r="F6" s="887" t="s">
        <v>610</v>
      </c>
      <c r="G6" s="888"/>
      <c r="H6" s="888"/>
      <c r="I6" s="888"/>
      <c r="J6" s="888"/>
      <c r="K6" s="888"/>
      <c r="L6" s="888"/>
      <c r="M6" s="889"/>
      <c r="N6" s="4"/>
      <c r="O6" s="4"/>
      <c r="P6" s="4"/>
      <c r="Q6" s="4"/>
      <c r="R6" s="4"/>
      <c r="S6" s="4"/>
      <c r="T6" s="4"/>
    </row>
    <row r="7" spans="1:20" x14ac:dyDescent="0.2">
      <c r="A7" s="886" t="s">
        <v>26</v>
      </c>
      <c r="B7" s="886"/>
      <c r="C7" s="886"/>
      <c r="D7" s="886"/>
      <c r="E7" s="886"/>
      <c r="F7" s="887">
        <v>2021</v>
      </c>
      <c r="G7" s="888"/>
      <c r="H7" s="888"/>
      <c r="I7" s="888"/>
      <c r="J7" s="888"/>
      <c r="K7" s="888"/>
      <c r="L7" s="888"/>
      <c r="M7" s="889"/>
      <c r="N7" s="4"/>
      <c r="O7" s="4"/>
      <c r="P7" s="4"/>
      <c r="Q7" s="4"/>
      <c r="R7" s="4"/>
      <c r="S7" s="4"/>
      <c r="T7" s="4"/>
    </row>
    <row r="8" spans="1:20" x14ac:dyDescent="0.2">
      <c r="A8" s="886" t="s">
        <v>6</v>
      </c>
      <c r="B8" s="886"/>
      <c r="C8" s="886"/>
      <c r="D8" s="886"/>
      <c r="E8" s="886"/>
      <c r="F8" s="890">
        <v>44200</v>
      </c>
      <c r="G8" s="888"/>
      <c r="H8" s="888"/>
      <c r="I8" s="888"/>
      <c r="J8" s="888"/>
      <c r="K8" s="888"/>
      <c r="L8" s="888"/>
      <c r="M8" s="889"/>
      <c r="N8" s="4"/>
      <c r="O8" s="4"/>
      <c r="P8" s="4"/>
      <c r="Q8" s="4"/>
      <c r="R8" s="4"/>
      <c r="S8" s="4"/>
      <c r="T8" s="4"/>
    </row>
    <row r="9" spans="1:20" x14ac:dyDescent="0.2">
      <c r="A9" s="886" t="s">
        <v>7</v>
      </c>
      <c r="B9" s="886"/>
      <c r="C9" s="886"/>
      <c r="D9" s="886"/>
      <c r="E9" s="886"/>
      <c r="F9" s="890">
        <v>44200</v>
      </c>
      <c r="G9" s="888"/>
      <c r="H9" s="888"/>
      <c r="I9" s="888"/>
      <c r="J9" s="888"/>
      <c r="K9" s="888"/>
      <c r="L9" s="888"/>
      <c r="M9" s="889"/>
      <c r="N9" s="4"/>
      <c r="O9" s="4"/>
      <c r="P9" s="4"/>
      <c r="Q9" s="4"/>
      <c r="R9" s="4"/>
      <c r="S9" s="4"/>
      <c r="T9" s="4"/>
    </row>
    <row r="10" spans="1:20" ht="15.75" thickBot="1" x14ac:dyDescent="0.25">
      <c r="A10" s="368"/>
      <c r="B10" s="368"/>
      <c r="C10" s="368"/>
      <c r="D10" s="369"/>
      <c r="E10" s="369"/>
      <c r="F10" s="370"/>
      <c r="G10" s="369"/>
      <c r="H10" s="369"/>
      <c r="I10" s="369"/>
      <c r="J10" s="371"/>
      <c r="K10" s="372"/>
      <c r="L10" s="372"/>
      <c r="M10" s="373"/>
      <c r="N10" s="374"/>
      <c r="O10" s="374"/>
      <c r="P10" s="374"/>
      <c r="Q10" s="374"/>
      <c r="R10" s="374"/>
      <c r="S10" s="374"/>
      <c r="T10" s="374"/>
    </row>
    <row r="11" spans="1:20" ht="15.75" thickBot="1" x14ac:dyDescent="0.25">
      <c r="A11" s="891" t="s">
        <v>9</v>
      </c>
      <c r="B11" s="892"/>
      <c r="C11" s="892"/>
      <c r="D11" s="892"/>
      <c r="E11" s="892"/>
      <c r="F11" s="892"/>
      <c r="G11" s="892"/>
      <c r="H11" s="892"/>
      <c r="I11" s="892"/>
      <c r="J11" s="892"/>
      <c r="K11" s="892"/>
      <c r="L11" s="892"/>
      <c r="M11" s="892"/>
      <c r="N11" s="892"/>
      <c r="O11" s="892"/>
      <c r="P11" s="892"/>
      <c r="Q11" s="892"/>
      <c r="R11" s="892"/>
      <c r="S11" s="892"/>
      <c r="T11" s="893"/>
    </row>
    <row r="12" spans="1:20" ht="15.75" thickBot="1" x14ac:dyDescent="0.25">
      <c r="A12" s="375"/>
      <c r="B12" s="376"/>
      <c r="C12" s="376"/>
      <c r="D12" s="377"/>
      <c r="E12" s="377"/>
      <c r="F12" s="376"/>
      <c r="G12" s="377"/>
      <c r="H12" s="377"/>
      <c r="I12" s="377"/>
      <c r="J12" s="378"/>
      <c r="K12" s="377"/>
      <c r="L12" s="377"/>
      <c r="M12" s="376"/>
      <c r="N12" s="377"/>
      <c r="O12" s="377"/>
      <c r="P12" s="377"/>
      <c r="Q12" s="377"/>
      <c r="R12" s="377"/>
      <c r="S12" s="377"/>
      <c r="T12" s="379"/>
    </row>
    <row r="13" spans="1:20" ht="15.75" thickBot="1" x14ac:dyDescent="0.25">
      <c r="A13" s="894" t="s">
        <v>16</v>
      </c>
      <c r="B13" s="895"/>
      <c r="C13" s="895"/>
      <c r="D13" s="895"/>
      <c r="E13" s="895"/>
      <c r="F13" s="895"/>
      <c r="G13" s="895"/>
      <c r="H13" s="895"/>
      <c r="I13" s="895"/>
      <c r="J13" s="895"/>
      <c r="K13" s="895"/>
      <c r="L13" s="896"/>
      <c r="M13" s="897" t="s">
        <v>1</v>
      </c>
      <c r="N13" s="898"/>
      <c r="O13" s="898"/>
      <c r="P13" s="898"/>
      <c r="Q13" s="898"/>
      <c r="R13" s="898"/>
      <c r="S13" s="898"/>
      <c r="T13" s="899"/>
    </row>
    <row r="14" spans="1:20" ht="32.25" customHeight="1" thickBot="1" x14ac:dyDescent="0.25">
      <c r="A14" s="919" t="s">
        <v>28</v>
      </c>
      <c r="B14" s="900" t="s">
        <v>687</v>
      </c>
      <c r="C14" s="900" t="s">
        <v>688</v>
      </c>
      <c r="D14" s="919" t="s">
        <v>27</v>
      </c>
      <c r="E14" s="921" t="s">
        <v>20</v>
      </c>
      <c r="F14" s="881" t="s">
        <v>11</v>
      </c>
      <c r="G14" s="882"/>
      <c r="H14" s="882"/>
      <c r="I14" s="883"/>
      <c r="J14" s="884" t="s">
        <v>21</v>
      </c>
      <c r="K14" s="884" t="s">
        <v>22</v>
      </c>
      <c r="L14" s="884" t="s">
        <v>2</v>
      </c>
      <c r="M14" s="910" t="s">
        <v>23</v>
      </c>
      <c r="N14" s="912" t="s">
        <v>3</v>
      </c>
      <c r="O14" s="913"/>
      <c r="P14" s="914"/>
      <c r="Q14" s="915" t="s">
        <v>505</v>
      </c>
      <c r="R14" s="917" t="s">
        <v>5</v>
      </c>
      <c r="S14" s="380" t="s">
        <v>30</v>
      </c>
      <c r="T14" s="905" t="s">
        <v>0</v>
      </c>
    </row>
    <row r="15" spans="1:20" ht="30.75" thickBot="1" x14ac:dyDescent="0.25">
      <c r="A15" s="920"/>
      <c r="B15" s="901"/>
      <c r="C15" s="901"/>
      <c r="D15" s="920"/>
      <c r="E15" s="922"/>
      <c r="F15" s="381" t="s">
        <v>12</v>
      </c>
      <c r="G15" s="381" t="s">
        <v>13</v>
      </c>
      <c r="H15" s="381" t="s">
        <v>14</v>
      </c>
      <c r="I15" s="381" t="s">
        <v>15</v>
      </c>
      <c r="J15" s="885"/>
      <c r="K15" s="885"/>
      <c r="L15" s="885"/>
      <c r="M15" s="911"/>
      <c r="N15" s="382" t="s">
        <v>31</v>
      </c>
      <c r="O15" s="383" t="s">
        <v>29</v>
      </c>
      <c r="P15" s="384" t="s">
        <v>32</v>
      </c>
      <c r="Q15" s="916"/>
      <c r="R15" s="918"/>
      <c r="S15" s="385"/>
      <c r="T15" s="906"/>
    </row>
    <row r="16" spans="1:20" ht="15" x14ac:dyDescent="0.2">
      <c r="A16" s="386"/>
      <c r="B16" s="386"/>
      <c r="C16" s="386"/>
      <c r="D16" s="387"/>
      <c r="E16" s="387"/>
      <c r="F16" s="388"/>
      <c r="G16" s="387"/>
      <c r="H16" s="387"/>
      <c r="I16" s="387"/>
      <c r="J16" s="389"/>
      <c r="K16" s="387"/>
      <c r="L16" s="390"/>
      <c r="M16" s="386"/>
      <c r="N16" s="387"/>
      <c r="O16" s="387"/>
      <c r="P16" s="387"/>
      <c r="Q16" s="387"/>
      <c r="R16" s="387"/>
      <c r="S16" s="387"/>
      <c r="T16" s="387"/>
    </row>
    <row r="17" spans="1:20" ht="30" x14ac:dyDescent="0.2">
      <c r="A17" s="923">
        <v>1</v>
      </c>
      <c r="B17" s="864" t="s">
        <v>705</v>
      </c>
      <c r="C17" s="864" t="s">
        <v>838</v>
      </c>
      <c r="D17" s="864" t="s">
        <v>621</v>
      </c>
      <c r="E17" s="391" t="s">
        <v>755</v>
      </c>
      <c r="F17" s="843">
        <v>1</v>
      </c>
      <c r="G17" s="829"/>
      <c r="H17" s="829"/>
      <c r="I17" s="829"/>
      <c r="J17" s="854" t="s">
        <v>622</v>
      </c>
      <c r="K17" s="857"/>
      <c r="L17" s="829"/>
      <c r="M17" s="843">
        <v>1</v>
      </c>
      <c r="N17" s="832">
        <f>IF(M17&lt;1,M17-AVERAGE(F17:I17),M17-(SUM(F17:I17)))</f>
        <v>0</v>
      </c>
      <c r="O17" s="835">
        <f>IF(M17&lt;1,(AVERAGE(F17:I17)/M17),SUM(F17:I17)/M17)</f>
        <v>1</v>
      </c>
      <c r="P17" s="870" t="str">
        <f>IF(O17&lt;=V$42,"T",IF(O17&lt;$Y$42,"R",IF(O17&gt;=$Y$42,"P")))</f>
        <v>P</v>
      </c>
      <c r="Q17" s="829"/>
      <c r="R17" s="829"/>
      <c r="S17" s="829"/>
      <c r="T17" s="866"/>
    </row>
    <row r="18" spans="1:20" ht="15" x14ac:dyDescent="0.2">
      <c r="A18" s="924"/>
      <c r="B18" s="865"/>
      <c r="C18" s="865"/>
      <c r="D18" s="865"/>
      <c r="E18" s="391" t="s">
        <v>740</v>
      </c>
      <c r="F18" s="844"/>
      <c r="G18" s="830"/>
      <c r="H18" s="830"/>
      <c r="I18" s="830"/>
      <c r="J18" s="855"/>
      <c r="K18" s="858"/>
      <c r="L18" s="830"/>
      <c r="M18" s="844"/>
      <c r="N18" s="833"/>
      <c r="O18" s="836"/>
      <c r="P18" s="839"/>
      <c r="Q18" s="830"/>
      <c r="R18" s="830"/>
      <c r="S18" s="830"/>
      <c r="T18" s="867"/>
    </row>
    <row r="19" spans="1:20" ht="30" x14ac:dyDescent="0.2">
      <c r="A19" s="924"/>
      <c r="B19" s="865"/>
      <c r="C19" s="865"/>
      <c r="D19" s="865"/>
      <c r="E19" s="391" t="s">
        <v>741</v>
      </c>
      <c r="F19" s="844"/>
      <c r="G19" s="830"/>
      <c r="H19" s="830"/>
      <c r="I19" s="830"/>
      <c r="J19" s="855"/>
      <c r="K19" s="858"/>
      <c r="L19" s="830"/>
      <c r="M19" s="844"/>
      <c r="N19" s="833"/>
      <c r="O19" s="836"/>
      <c r="P19" s="839"/>
      <c r="Q19" s="830"/>
      <c r="R19" s="830"/>
      <c r="S19" s="830"/>
      <c r="T19" s="867"/>
    </row>
    <row r="20" spans="1:20" ht="15" x14ac:dyDescent="0.2">
      <c r="A20" s="925"/>
      <c r="B20" s="865"/>
      <c r="C20" s="865"/>
      <c r="D20" s="869"/>
      <c r="E20" s="391" t="s">
        <v>754</v>
      </c>
      <c r="F20" s="845"/>
      <c r="G20" s="831"/>
      <c r="H20" s="831"/>
      <c r="I20" s="831"/>
      <c r="J20" s="856"/>
      <c r="K20" s="859"/>
      <c r="L20" s="831"/>
      <c r="M20" s="845"/>
      <c r="N20" s="834"/>
      <c r="O20" s="837"/>
      <c r="P20" s="871"/>
      <c r="Q20" s="831"/>
      <c r="R20" s="831"/>
      <c r="S20" s="831"/>
      <c r="T20" s="868"/>
    </row>
    <row r="21" spans="1:20" ht="60" x14ac:dyDescent="0.2">
      <c r="A21" s="923">
        <v>2</v>
      </c>
      <c r="B21" s="865"/>
      <c r="C21" s="865"/>
      <c r="D21" s="864" t="s">
        <v>627</v>
      </c>
      <c r="E21" s="391" t="s">
        <v>757</v>
      </c>
      <c r="F21" s="843">
        <v>1</v>
      </c>
      <c r="G21" s="829"/>
      <c r="H21" s="829"/>
      <c r="I21" s="829"/>
      <c r="J21" s="854" t="s">
        <v>628</v>
      </c>
      <c r="K21" s="829"/>
      <c r="L21" s="829"/>
      <c r="M21" s="843">
        <v>1</v>
      </c>
      <c r="N21" s="832">
        <f>IF(M21&lt;1,M21-AVERAGE(F21:I21),M21-(SUM(F21:I21)))</f>
        <v>0</v>
      </c>
      <c r="O21" s="835">
        <f>IF(M21&lt;1,(AVERAGE(F21:I21)/M21),SUM(F21:I21)/M21)</f>
        <v>1</v>
      </c>
      <c r="P21" s="870" t="str">
        <f>IF(O21&lt;=V$42,"T",IF(O21&lt;$Y$42,"R",IF(O21&gt;=$Y$42,"P")))</f>
        <v>P</v>
      </c>
      <c r="Q21" s="829"/>
      <c r="R21" s="829"/>
      <c r="S21" s="829"/>
      <c r="T21" s="866"/>
    </row>
    <row r="22" spans="1:20" ht="30" x14ac:dyDescent="0.2">
      <c r="A22" s="924"/>
      <c r="B22" s="865"/>
      <c r="C22" s="865"/>
      <c r="D22" s="865"/>
      <c r="E22" s="392" t="s">
        <v>741</v>
      </c>
      <c r="F22" s="844"/>
      <c r="G22" s="830"/>
      <c r="H22" s="830"/>
      <c r="I22" s="830"/>
      <c r="J22" s="855"/>
      <c r="K22" s="830"/>
      <c r="L22" s="830"/>
      <c r="M22" s="844"/>
      <c r="N22" s="833"/>
      <c r="O22" s="836"/>
      <c r="P22" s="839"/>
      <c r="Q22" s="830"/>
      <c r="R22" s="830"/>
      <c r="S22" s="830"/>
      <c r="T22" s="867"/>
    </row>
    <row r="23" spans="1:20" ht="30" x14ac:dyDescent="0.2">
      <c r="A23" s="924"/>
      <c r="B23" s="865"/>
      <c r="C23" s="865"/>
      <c r="D23" s="865"/>
      <c r="E23" s="393" t="s">
        <v>756</v>
      </c>
      <c r="F23" s="844"/>
      <c r="G23" s="830"/>
      <c r="H23" s="830"/>
      <c r="I23" s="830"/>
      <c r="J23" s="855"/>
      <c r="K23" s="830"/>
      <c r="L23" s="830"/>
      <c r="M23" s="844"/>
      <c r="N23" s="833"/>
      <c r="O23" s="836"/>
      <c r="P23" s="839"/>
      <c r="Q23" s="830"/>
      <c r="R23" s="830"/>
      <c r="S23" s="830"/>
      <c r="T23" s="867"/>
    </row>
    <row r="24" spans="1:20" ht="31.5" customHeight="1" x14ac:dyDescent="0.2">
      <c r="A24" s="852">
        <v>3</v>
      </c>
      <c r="B24" s="853" t="s">
        <v>737</v>
      </c>
      <c r="C24" s="842" t="s">
        <v>863</v>
      </c>
      <c r="D24" s="842" t="s">
        <v>611</v>
      </c>
      <c r="E24" s="394" t="s">
        <v>798</v>
      </c>
      <c r="F24" s="851">
        <v>5</v>
      </c>
      <c r="G24" s="851"/>
      <c r="H24" s="847"/>
      <c r="I24" s="847"/>
      <c r="J24" s="853" t="s">
        <v>612</v>
      </c>
      <c r="K24" s="861"/>
      <c r="L24" s="852"/>
      <c r="M24" s="851">
        <v>5</v>
      </c>
      <c r="N24" s="862">
        <f>IF(M24&lt;1,M24-AVERAGE(F24:I24),M24-(SUM(F24:I24)))</f>
        <v>0</v>
      </c>
      <c r="O24" s="863">
        <f>IF(M24&lt;1,(AVERAGE(F24:I24)/M24),SUM(F24:I24)/M24)</f>
        <v>1</v>
      </c>
      <c r="P24" s="860" t="str">
        <f>IF(O24&lt;=V$42,"T",IF(O24&lt;$Y$42,"R",IF(O24&gt;=$Y$42,"P")))</f>
        <v>P</v>
      </c>
      <c r="Q24" s="852"/>
      <c r="R24" s="852"/>
      <c r="S24" s="852"/>
      <c r="T24" s="852"/>
    </row>
    <row r="25" spans="1:20" ht="31.5" customHeight="1" x14ac:dyDescent="0.2">
      <c r="A25" s="852"/>
      <c r="B25" s="853"/>
      <c r="C25" s="842"/>
      <c r="D25" s="842"/>
      <c r="E25" s="394" t="s">
        <v>795</v>
      </c>
      <c r="F25" s="851"/>
      <c r="G25" s="851"/>
      <c r="H25" s="847"/>
      <c r="I25" s="847"/>
      <c r="J25" s="853"/>
      <c r="K25" s="861"/>
      <c r="L25" s="852"/>
      <c r="M25" s="851"/>
      <c r="N25" s="862"/>
      <c r="O25" s="863"/>
      <c r="P25" s="860"/>
      <c r="Q25" s="852"/>
      <c r="R25" s="852"/>
      <c r="S25" s="852"/>
      <c r="T25" s="852"/>
    </row>
    <row r="26" spans="1:20" ht="30" x14ac:dyDescent="0.2">
      <c r="A26" s="852"/>
      <c r="B26" s="853"/>
      <c r="C26" s="842"/>
      <c r="D26" s="842"/>
      <c r="E26" s="394" t="s">
        <v>797</v>
      </c>
      <c r="F26" s="851"/>
      <c r="G26" s="851"/>
      <c r="H26" s="847"/>
      <c r="I26" s="847"/>
      <c r="J26" s="853"/>
      <c r="K26" s="861"/>
      <c r="L26" s="852"/>
      <c r="M26" s="851"/>
      <c r="N26" s="862"/>
      <c r="O26" s="863"/>
      <c r="P26" s="860"/>
      <c r="Q26" s="852"/>
      <c r="R26" s="852"/>
      <c r="S26" s="852"/>
      <c r="T26" s="852"/>
    </row>
    <row r="27" spans="1:20" ht="30" x14ac:dyDescent="0.2">
      <c r="A27" s="852"/>
      <c r="B27" s="853"/>
      <c r="C27" s="842"/>
      <c r="D27" s="842"/>
      <c r="E27" s="394" t="s">
        <v>796</v>
      </c>
      <c r="F27" s="851"/>
      <c r="G27" s="851"/>
      <c r="H27" s="847"/>
      <c r="I27" s="847"/>
      <c r="J27" s="853"/>
      <c r="K27" s="861"/>
      <c r="L27" s="852"/>
      <c r="M27" s="851"/>
      <c r="N27" s="862"/>
      <c r="O27" s="863"/>
      <c r="P27" s="860"/>
      <c r="Q27" s="852"/>
      <c r="R27" s="852"/>
      <c r="S27" s="852"/>
      <c r="T27" s="852"/>
    </row>
    <row r="28" spans="1:20" ht="30" x14ac:dyDescent="0.2">
      <c r="A28" s="852">
        <v>4</v>
      </c>
      <c r="B28" s="853"/>
      <c r="C28" s="842"/>
      <c r="D28" s="842" t="s">
        <v>613</v>
      </c>
      <c r="E28" s="391" t="s">
        <v>802</v>
      </c>
      <c r="F28" s="851">
        <v>15</v>
      </c>
      <c r="G28" s="851"/>
      <c r="H28" s="851"/>
      <c r="I28" s="851"/>
      <c r="J28" s="842" t="s">
        <v>614</v>
      </c>
      <c r="K28" s="850"/>
      <c r="L28" s="846"/>
      <c r="M28" s="851">
        <v>15</v>
      </c>
      <c r="N28" s="848">
        <f>IF(M28&lt;1,M28-AVERAGE(F28:I28),M28-(SUM(F28:I28)))</f>
        <v>0</v>
      </c>
      <c r="O28" s="849">
        <f>IF(M28&lt;1,(AVERAGE(F28:I28)/M28),SUM(F28:I28)/M28)</f>
        <v>1</v>
      </c>
      <c r="P28" s="841" t="str">
        <f>IF(O28&lt;=V$42,"T",IF(O28&lt;$Y$42,"R",IF(O28&gt;=$Y$42,"P")))</f>
        <v>P</v>
      </c>
      <c r="Q28" s="395"/>
      <c r="R28" s="395"/>
      <c r="S28" s="395"/>
      <c r="T28" s="395"/>
    </row>
    <row r="29" spans="1:20" ht="30" x14ac:dyDescent="0.2">
      <c r="A29" s="852"/>
      <c r="B29" s="853"/>
      <c r="C29" s="842"/>
      <c r="D29" s="842"/>
      <c r="E29" s="391" t="s">
        <v>801</v>
      </c>
      <c r="F29" s="851"/>
      <c r="G29" s="851"/>
      <c r="H29" s="851"/>
      <c r="I29" s="851"/>
      <c r="J29" s="842"/>
      <c r="K29" s="850"/>
      <c r="L29" s="846"/>
      <c r="M29" s="851"/>
      <c r="N29" s="848"/>
      <c r="O29" s="849"/>
      <c r="P29" s="841"/>
      <c r="Q29" s="395"/>
      <c r="R29" s="395"/>
      <c r="S29" s="395"/>
      <c r="T29" s="395"/>
    </row>
    <row r="30" spans="1:20" ht="30" x14ac:dyDescent="0.2">
      <c r="A30" s="852"/>
      <c r="B30" s="853"/>
      <c r="C30" s="842"/>
      <c r="D30" s="842"/>
      <c r="E30" s="391" t="s">
        <v>799</v>
      </c>
      <c r="F30" s="851"/>
      <c r="G30" s="851"/>
      <c r="H30" s="851"/>
      <c r="I30" s="851"/>
      <c r="J30" s="842"/>
      <c r="K30" s="850"/>
      <c r="L30" s="846"/>
      <c r="M30" s="851"/>
      <c r="N30" s="848"/>
      <c r="O30" s="849"/>
      <c r="P30" s="841"/>
      <c r="Q30" s="395"/>
      <c r="R30" s="395"/>
      <c r="S30" s="395"/>
      <c r="T30" s="395"/>
    </row>
    <row r="31" spans="1:20" ht="30" x14ac:dyDescent="0.2">
      <c r="A31" s="852"/>
      <c r="B31" s="853"/>
      <c r="C31" s="842"/>
      <c r="D31" s="842"/>
      <c r="E31" s="391" t="s">
        <v>800</v>
      </c>
      <c r="F31" s="851"/>
      <c r="G31" s="851"/>
      <c r="H31" s="851"/>
      <c r="I31" s="851"/>
      <c r="J31" s="842"/>
      <c r="K31" s="850"/>
      <c r="L31" s="846"/>
      <c r="M31" s="851"/>
      <c r="N31" s="848"/>
      <c r="O31" s="849"/>
      <c r="P31" s="841"/>
      <c r="Q31" s="395"/>
      <c r="R31" s="395"/>
      <c r="S31" s="395"/>
      <c r="T31" s="395"/>
    </row>
    <row r="32" spans="1:20" ht="78.75" customHeight="1" x14ac:dyDescent="0.2">
      <c r="A32" s="852">
        <v>5</v>
      </c>
      <c r="B32" s="853"/>
      <c r="C32" s="842"/>
      <c r="D32" s="842" t="s">
        <v>615</v>
      </c>
      <c r="E32" s="391" t="s">
        <v>805</v>
      </c>
      <c r="F32" s="847">
        <v>0</v>
      </c>
      <c r="G32" s="846"/>
      <c r="H32" s="846"/>
      <c r="I32" s="846"/>
      <c r="J32" s="853" t="s">
        <v>616</v>
      </c>
      <c r="K32" s="850"/>
      <c r="L32" s="846"/>
      <c r="M32" s="847">
        <v>1</v>
      </c>
      <c r="N32" s="848">
        <f t="shared" ref="N32:N42" si="0">IF(M32&lt;1,M32-AVERAGE(F32:I32),M32-(SUM(F32:I32)))</f>
        <v>1</v>
      </c>
      <c r="O32" s="849">
        <f t="shared" ref="O32:O42" si="1">IF(M32&lt;1,(AVERAGE(F32:I32)/M32),SUM(F32:I32)/M32)</f>
        <v>0</v>
      </c>
      <c r="P32" s="841" t="str">
        <f>IF(O32&lt;=V$42,"T",IF(O32&lt;$Y$42,"R",IF(O32&gt;=$Y$42,"P")))</f>
        <v>T</v>
      </c>
      <c r="Q32" s="829"/>
      <c r="R32" s="829"/>
      <c r="S32" s="829"/>
      <c r="T32" s="829"/>
    </row>
    <row r="33" spans="1:20" ht="15" x14ac:dyDescent="0.2">
      <c r="A33" s="852"/>
      <c r="B33" s="853"/>
      <c r="C33" s="842"/>
      <c r="D33" s="842"/>
      <c r="E33" s="391" t="s">
        <v>804</v>
      </c>
      <c r="F33" s="847"/>
      <c r="G33" s="846"/>
      <c r="H33" s="846"/>
      <c r="I33" s="846"/>
      <c r="J33" s="853"/>
      <c r="K33" s="850"/>
      <c r="L33" s="846"/>
      <c r="M33" s="847"/>
      <c r="N33" s="848"/>
      <c r="O33" s="849"/>
      <c r="P33" s="841"/>
      <c r="Q33" s="830"/>
      <c r="R33" s="830"/>
      <c r="S33" s="830"/>
      <c r="T33" s="830"/>
    </row>
    <row r="34" spans="1:20" ht="30" x14ac:dyDescent="0.2">
      <c r="A34" s="852"/>
      <c r="B34" s="853"/>
      <c r="C34" s="842"/>
      <c r="D34" s="842"/>
      <c r="E34" s="391" t="s">
        <v>803</v>
      </c>
      <c r="F34" s="847"/>
      <c r="G34" s="846"/>
      <c r="H34" s="846"/>
      <c r="I34" s="846"/>
      <c r="J34" s="853"/>
      <c r="K34" s="850"/>
      <c r="L34" s="846"/>
      <c r="M34" s="847"/>
      <c r="N34" s="848"/>
      <c r="O34" s="849"/>
      <c r="P34" s="841"/>
      <c r="Q34" s="831"/>
      <c r="R34" s="831"/>
      <c r="S34" s="831"/>
      <c r="T34" s="831"/>
    </row>
    <row r="35" spans="1:20" ht="60" x14ac:dyDescent="0.2">
      <c r="A35" s="852">
        <v>6</v>
      </c>
      <c r="B35" s="853"/>
      <c r="C35" s="842"/>
      <c r="D35" s="842" t="s">
        <v>617</v>
      </c>
      <c r="E35" s="394" t="s">
        <v>807</v>
      </c>
      <c r="F35" s="851">
        <v>8</v>
      </c>
      <c r="G35" s="852"/>
      <c r="H35" s="852"/>
      <c r="I35" s="852"/>
      <c r="J35" s="853" t="s">
        <v>618</v>
      </c>
      <c r="K35" s="852"/>
      <c r="L35" s="852"/>
      <c r="M35" s="851">
        <v>8</v>
      </c>
      <c r="N35" s="848">
        <f t="shared" si="0"/>
        <v>0</v>
      </c>
      <c r="O35" s="849">
        <f t="shared" si="1"/>
        <v>1</v>
      </c>
      <c r="P35" s="841" t="str">
        <f>IF(O35&lt;=V$42,"T",IF(O35&lt;$Y$42,"R",IF(O35&gt;=$Y$42,"P")))</f>
        <v>P</v>
      </c>
      <c r="Q35" s="396"/>
      <c r="R35" s="396"/>
      <c r="S35" s="396"/>
      <c r="T35" s="396"/>
    </row>
    <row r="36" spans="1:20" ht="30" x14ac:dyDescent="0.2">
      <c r="A36" s="852"/>
      <c r="B36" s="853"/>
      <c r="C36" s="842"/>
      <c r="D36" s="842"/>
      <c r="E36" s="394" t="s">
        <v>806</v>
      </c>
      <c r="F36" s="851"/>
      <c r="G36" s="852"/>
      <c r="H36" s="852"/>
      <c r="I36" s="852"/>
      <c r="J36" s="853"/>
      <c r="K36" s="852"/>
      <c r="L36" s="852"/>
      <c r="M36" s="851"/>
      <c r="N36" s="848"/>
      <c r="O36" s="849"/>
      <c r="P36" s="841"/>
      <c r="Q36" s="396"/>
      <c r="R36" s="396"/>
      <c r="S36" s="396"/>
      <c r="T36" s="396"/>
    </row>
    <row r="37" spans="1:20" ht="42" customHeight="1" x14ac:dyDescent="0.2">
      <c r="A37" s="852">
        <v>7</v>
      </c>
      <c r="B37" s="853"/>
      <c r="C37" s="842"/>
      <c r="D37" s="842" t="s">
        <v>619</v>
      </c>
      <c r="E37" s="391" t="s">
        <v>813</v>
      </c>
      <c r="F37" s="847">
        <v>1</v>
      </c>
      <c r="G37" s="846"/>
      <c r="H37" s="846"/>
      <c r="I37" s="846"/>
      <c r="J37" s="853" t="s">
        <v>620</v>
      </c>
      <c r="K37" s="850"/>
      <c r="L37" s="846"/>
      <c r="M37" s="847">
        <v>1</v>
      </c>
      <c r="N37" s="848">
        <f t="shared" si="0"/>
        <v>0</v>
      </c>
      <c r="O37" s="849">
        <f t="shared" si="1"/>
        <v>1</v>
      </c>
      <c r="P37" s="841" t="str">
        <f>IF(O37&lt;=V$42,"T",IF(O37&lt;$Y$42,"R",IF(O37&gt;=$Y$42,"P")))</f>
        <v>P</v>
      </c>
      <c r="Q37" s="395"/>
      <c r="R37" s="395"/>
      <c r="S37" s="395"/>
      <c r="T37" s="395"/>
    </row>
    <row r="38" spans="1:20" ht="45" x14ac:dyDescent="0.2">
      <c r="A38" s="852"/>
      <c r="B38" s="853"/>
      <c r="C38" s="842"/>
      <c r="D38" s="842"/>
      <c r="E38" s="391" t="s">
        <v>808</v>
      </c>
      <c r="F38" s="847"/>
      <c r="G38" s="846"/>
      <c r="H38" s="846"/>
      <c r="I38" s="846"/>
      <c r="J38" s="853"/>
      <c r="K38" s="850"/>
      <c r="L38" s="846"/>
      <c r="M38" s="847"/>
      <c r="N38" s="848"/>
      <c r="O38" s="849"/>
      <c r="P38" s="841"/>
      <c r="Q38" s="395"/>
      <c r="R38" s="395"/>
      <c r="S38" s="395"/>
      <c r="T38" s="395"/>
    </row>
    <row r="39" spans="1:20" ht="45" x14ac:dyDescent="0.2">
      <c r="A39" s="852">
        <v>8</v>
      </c>
      <c r="B39" s="853"/>
      <c r="C39" s="842"/>
      <c r="D39" s="842" t="s">
        <v>625</v>
      </c>
      <c r="E39" s="391" t="s">
        <v>810</v>
      </c>
      <c r="F39" s="851">
        <v>1</v>
      </c>
      <c r="G39" s="846"/>
      <c r="H39" s="846"/>
      <c r="I39" s="846"/>
      <c r="J39" s="853" t="s">
        <v>626</v>
      </c>
      <c r="K39" s="850"/>
      <c r="L39" s="846"/>
      <c r="M39" s="851">
        <v>1</v>
      </c>
      <c r="N39" s="848">
        <f>IF(M39&lt;1,M39-AVERAGE(F39:I39),M39-(SUM(F39:I39)))</f>
        <v>0</v>
      </c>
      <c r="O39" s="849">
        <f>IF(M39&lt;1,(AVERAGE(F39:I39)/M39),SUM(F39:I39)/M39)</f>
        <v>1</v>
      </c>
      <c r="P39" s="841" t="str">
        <f>IF(O39&lt;=V$42,"T",IF(O39&lt;$Y$42,"R",IF(O39&gt;=$Y$42,"P")))</f>
        <v>P</v>
      </c>
      <c r="Q39" s="395"/>
      <c r="R39" s="395"/>
      <c r="S39" s="395"/>
      <c r="T39" s="395"/>
    </row>
    <row r="40" spans="1:20" ht="15" x14ac:dyDescent="0.2">
      <c r="A40" s="852"/>
      <c r="B40" s="853"/>
      <c r="C40" s="842"/>
      <c r="D40" s="842"/>
      <c r="E40" s="391" t="s">
        <v>809</v>
      </c>
      <c r="F40" s="851"/>
      <c r="G40" s="846"/>
      <c r="H40" s="846"/>
      <c r="I40" s="846"/>
      <c r="J40" s="853"/>
      <c r="K40" s="850"/>
      <c r="L40" s="846"/>
      <c r="M40" s="851"/>
      <c r="N40" s="848"/>
      <c r="O40" s="849"/>
      <c r="P40" s="841"/>
      <c r="Q40" s="395"/>
      <c r="R40" s="395"/>
      <c r="S40" s="395"/>
      <c r="T40" s="395"/>
    </row>
    <row r="41" spans="1:20" ht="30" x14ac:dyDescent="0.2">
      <c r="A41" s="852"/>
      <c r="B41" s="853"/>
      <c r="C41" s="842"/>
      <c r="D41" s="842"/>
      <c r="E41" s="391" t="s">
        <v>756</v>
      </c>
      <c r="F41" s="851"/>
      <c r="G41" s="846"/>
      <c r="H41" s="846"/>
      <c r="I41" s="846"/>
      <c r="J41" s="853"/>
      <c r="K41" s="850"/>
      <c r="L41" s="846"/>
      <c r="M41" s="851"/>
      <c r="N41" s="848"/>
      <c r="O41" s="849"/>
      <c r="P41" s="841"/>
      <c r="Q41" s="395"/>
      <c r="R41" s="395"/>
      <c r="S41" s="395"/>
      <c r="T41" s="395"/>
    </row>
    <row r="42" spans="1:20" ht="63" customHeight="1" x14ac:dyDescent="0.2">
      <c r="A42" s="852">
        <v>7</v>
      </c>
      <c r="B42" s="853"/>
      <c r="C42" s="842"/>
      <c r="D42" s="842" t="s">
        <v>623</v>
      </c>
      <c r="E42" s="391" t="s">
        <v>812</v>
      </c>
      <c r="F42" s="843">
        <v>1</v>
      </c>
      <c r="G42" s="829"/>
      <c r="H42" s="829"/>
      <c r="I42" s="829"/>
      <c r="J42" s="854" t="s">
        <v>624</v>
      </c>
      <c r="K42" s="857"/>
      <c r="L42" s="829"/>
      <c r="M42" s="843">
        <v>1</v>
      </c>
      <c r="N42" s="832">
        <f t="shared" si="0"/>
        <v>0</v>
      </c>
      <c r="O42" s="835">
        <f t="shared" si="1"/>
        <v>1</v>
      </c>
      <c r="P42" s="838" t="str">
        <f>IF(O42&lt;=V$42,"T",IF(O42&lt;$Y$42,"R",IF(O42&gt;=$Y$42,"P")))</f>
        <v>P</v>
      </c>
      <c r="Q42" s="395"/>
      <c r="R42" s="395"/>
      <c r="S42" s="395"/>
      <c r="T42" s="395"/>
    </row>
    <row r="43" spans="1:20" ht="28.5" x14ac:dyDescent="0.2">
      <c r="A43" s="852"/>
      <c r="B43" s="853"/>
      <c r="C43" s="842"/>
      <c r="D43" s="842"/>
      <c r="E43" s="289" t="s">
        <v>811</v>
      </c>
      <c r="F43" s="844"/>
      <c r="G43" s="830"/>
      <c r="H43" s="830"/>
      <c r="I43" s="830"/>
      <c r="J43" s="855"/>
      <c r="K43" s="858"/>
      <c r="L43" s="830"/>
      <c r="M43" s="844"/>
      <c r="N43" s="833"/>
      <c r="O43" s="836"/>
      <c r="P43" s="839"/>
      <c r="Q43" s="296"/>
      <c r="R43" s="296"/>
      <c r="S43" s="296"/>
      <c r="T43" s="296"/>
    </row>
    <row r="44" spans="1:20" x14ac:dyDescent="0.2">
      <c r="A44" s="852"/>
      <c r="B44" s="853"/>
      <c r="C44" s="842"/>
      <c r="D44" s="842"/>
      <c r="E44" s="397" t="s">
        <v>754</v>
      </c>
      <c r="F44" s="845"/>
      <c r="G44" s="831"/>
      <c r="H44" s="831"/>
      <c r="I44" s="831"/>
      <c r="J44" s="856"/>
      <c r="K44" s="859"/>
      <c r="L44" s="831"/>
      <c r="M44" s="845"/>
      <c r="N44" s="834"/>
      <c r="O44" s="837"/>
      <c r="P44" s="840"/>
      <c r="Q44" s="296"/>
      <c r="R44" s="296"/>
      <c r="S44" s="296"/>
      <c r="T44" s="296"/>
    </row>
    <row r="45" spans="1:20" ht="15" x14ac:dyDescent="0.2">
      <c r="A45" s="386"/>
      <c r="B45" s="386"/>
      <c r="C45" s="386"/>
      <c r="D45" s="387"/>
      <c r="E45" s="387"/>
      <c r="F45" s="388"/>
      <c r="G45" s="387"/>
      <c r="H45" s="387"/>
      <c r="I45" s="387"/>
      <c r="J45" s="389"/>
      <c r="K45" s="387"/>
      <c r="L45" s="387"/>
      <c r="M45" s="386"/>
      <c r="N45" s="387"/>
      <c r="O45" s="387"/>
      <c r="P45" s="387"/>
      <c r="Q45" s="387"/>
      <c r="R45" s="387"/>
      <c r="S45" s="387"/>
      <c r="T45" s="387"/>
    </row>
    <row r="46" spans="1:20" ht="15" x14ac:dyDescent="0.2">
      <c r="A46" s="386"/>
      <c r="B46" s="386"/>
      <c r="C46" s="386"/>
      <c r="D46" s="387"/>
      <c r="E46" s="387"/>
      <c r="F46" s="388"/>
      <c r="G46" s="387"/>
      <c r="H46" s="387"/>
      <c r="I46" s="387"/>
      <c r="J46" s="389"/>
      <c r="K46" s="387"/>
      <c r="L46" s="387"/>
      <c r="M46" s="386"/>
      <c r="N46" s="387"/>
      <c r="O46" s="387"/>
      <c r="P46" s="387"/>
      <c r="Q46" s="387"/>
      <c r="R46" s="387"/>
      <c r="S46" s="387"/>
      <c r="T46" s="387"/>
    </row>
    <row r="47" spans="1:20" ht="15" x14ac:dyDescent="0.2">
      <c r="A47" s="398" t="s">
        <v>25</v>
      </c>
      <c r="B47" s="398"/>
      <c r="C47" s="398"/>
      <c r="D47" s="399"/>
      <c r="E47" s="387"/>
      <c r="F47" s="388"/>
      <c r="G47" s="387"/>
      <c r="H47" s="387"/>
      <c r="I47" s="387"/>
      <c r="J47" s="389"/>
      <c r="K47" s="387"/>
      <c r="L47" s="387"/>
      <c r="M47" s="386"/>
      <c r="N47" s="387"/>
      <c r="O47" s="387"/>
      <c r="P47" s="387"/>
      <c r="Q47" s="387"/>
      <c r="R47" s="387"/>
      <c r="S47" s="387"/>
      <c r="T47" s="387"/>
    </row>
    <row r="48" spans="1:20" ht="15" x14ac:dyDescent="0.2">
      <c r="A48" s="386"/>
      <c r="B48" s="386"/>
      <c r="C48" s="386"/>
      <c r="D48" s="387"/>
      <c r="E48" s="387"/>
      <c r="F48" s="388"/>
      <c r="G48" s="387"/>
      <c r="H48" s="387"/>
      <c r="I48" s="387"/>
      <c r="J48" s="389"/>
      <c r="K48" s="387"/>
      <c r="L48" s="387"/>
      <c r="M48" s="386"/>
      <c r="N48" s="387"/>
      <c r="O48" s="387"/>
      <c r="P48" s="387"/>
      <c r="Q48" s="387"/>
      <c r="R48" s="387"/>
      <c r="S48" s="387"/>
      <c r="T48" s="387"/>
    </row>
    <row r="49" spans="1:20" ht="15" x14ac:dyDescent="0.2">
      <c r="A49" s="907" t="s">
        <v>629</v>
      </c>
      <c r="B49" s="908"/>
      <c r="C49" s="908"/>
      <c r="D49" s="908"/>
      <c r="E49" s="908"/>
      <c r="F49" s="908"/>
      <c r="G49" s="908"/>
      <c r="H49" s="908"/>
      <c r="I49" s="908"/>
      <c r="J49" s="908"/>
      <c r="K49" s="908"/>
      <c r="L49" s="908"/>
      <c r="M49" s="908"/>
      <c r="N49" s="908"/>
      <c r="O49" s="908"/>
      <c r="P49" s="908"/>
      <c r="Q49" s="908"/>
      <c r="R49" s="908"/>
      <c r="S49" s="908"/>
      <c r="T49" s="909"/>
    </row>
    <row r="50" spans="1:20" ht="15" x14ac:dyDescent="0.2">
      <c r="A50" s="902"/>
      <c r="B50" s="903"/>
      <c r="C50" s="903"/>
      <c r="D50" s="903"/>
      <c r="E50" s="903"/>
      <c r="F50" s="903"/>
      <c r="G50" s="903"/>
      <c r="H50" s="903"/>
      <c r="I50" s="903"/>
      <c r="J50" s="903"/>
      <c r="K50" s="903"/>
      <c r="L50" s="903"/>
      <c r="M50" s="903"/>
      <c r="N50" s="903"/>
      <c r="O50" s="903"/>
      <c r="P50" s="903"/>
      <c r="Q50" s="903"/>
      <c r="R50" s="903"/>
      <c r="S50" s="903"/>
      <c r="T50" s="904"/>
    </row>
    <row r="51" spans="1:20" ht="15" x14ac:dyDescent="0.2">
      <c r="A51" s="902"/>
      <c r="B51" s="903"/>
      <c r="C51" s="903"/>
      <c r="D51" s="903"/>
      <c r="E51" s="903"/>
      <c r="F51" s="903"/>
      <c r="G51" s="903"/>
      <c r="H51" s="903"/>
      <c r="I51" s="903"/>
      <c r="J51" s="903"/>
      <c r="K51" s="903"/>
      <c r="L51" s="903"/>
      <c r="M51" s="903"/>
      <c r="N51" s="903"/>
      <c r="O51" s="903"/>
      <c r="P51" s="903"/>
      <c r="Q51" s="903"/>
      <c r="R51" s="903"/>
      <c r="S51" s="903"/>
      <c r="T51" s="904"/>
    </row>
    <row r="52" spans="1:20" ht="15" x14ac:dyDescent="0.2">
      <c r="A52" s="902"/>
      <c r="B52" s="903"/>
      <c r="C52" s="903"/>
      <c r="D52" s="903"/>
      <c r="E52" s="903"/>
      <c r="F52" s="903"/>
      <c r="G52" s="903"/>
      <c r="H52" s="903"/>
      <c r="I52" s="903"/>
      <c r="J52" s="903"/>
      <c r="K52" s="903"/>
      <c r="L52" s="903"/>
      <c r="M52" s="903"/>
      <c r="N52" s="903"/>
      <c r="O52" s="903"/>
      <c r="P52" s="903"/>
      <c r="Q52" s="903"/>
      <c r="R52" s="903"/>
      <c r="S52" s="903"/>
      <c r="T52" s="904"/>
    </row>
    <row r="53" spans="1:20" ht="15" x14ac:dyDescent="0.2">
      <c r="A53" s="902"/>
      <c r="B53" s="903"/>
      <c r="C53" s="903"/>
      <c r="D53" s="903"/>
      <c r="E53" s="903"/>
      <c r="F53" s="903"/>
      <c r="G53" s="903"/>
      <c r="H53" s="903"/>
      <c r="I53" s="903"/>
      <c r="J53" s="903"/>
      <c r="K53" s="903"/>
      <c r="L53" s="903"/>
      <c r="M53" s="903"/>
      <c r="N53" s="903"/>
      <c r="O53" s="903"/>
      <c r="P53" s="903"/>
      <c r="Q53" s="903"/>
      <c r="R53" s="903"/>
      <c r="S53" s="903"/>
      <c r="T53" s="904"/>
    </row>
    <row r="54" spans="1:20" ht="15" x14ac:dyDescent="0.2">
      <c r="A54" s="902"/>
      <c r="B54" s="903"/>
      <c r="C54" s="903"/>
      <c r="D54" s="903"/>
      <c r="E54" s="903"/>
      <c r="F54" s="903"/>
      <c r="G54" s="903"/>
      <c r="H54" s="903"/>
      <c r="I54" s="903"/>
      <c r="J54" s="903"/>
      <c r="K54" s="903"/>
      <c r="L54" s="903"/>
      <c r="M54" s="903"/>
      <c r="N54" s="903"/>
      <c r="O54" s="903"/>
      <c r="P54" s="903"/>
      <c r="Q54" s="903"/>
      <c r="R54" s="903"/>
      <c r="S54" s="903"/>
      <c r="T54" s="904"/>
    </row>
    <row r="55" spans="1:20" ht="15" x14ac:dyDescent="0.2">
      <c r="A55" s="902"/>
      <c r="B55" s="903"/>
      <c r="C55" s="903"/>
      <c r="D55" s="903"/>
      <c r="E55" s="903"/>
      <c r="F55" s="903"/>
      <c r="G55" s="903"/>
      <c r="H55" s="903"/>
      <c r="I55" s="903"/>
      <c r="J55" s="903"/>
      <c r="K55" s="903"/>
      <c r="L55" s="903"/>
      <c r="M55" s="903"/>
      <c r="N55" s="903"/>
      <c r="O55" s="903"/>
      <c r="P55" s="903"/>
      <c r="Q55" s="903"/>
      <c r="R55" s="903"/>
      <c r="S55" s="903"/>
      <c r="T55" s="904"/>
    </row>
    <row r="56" spans="1:20" ht="15" x14ac:dyDescent="0.2">
      <c r="A56" s="902"/>
      <c r="B56" s="903"/>
      <c r="C56" s="903"/>
      <c r="D56" s="903"/>
      <c r="E56" s="903"/>
      <c r="F56" s="903"/>
      <c r="G56" s="903"/>
      <c r="H56" s="903"/>
      <c r="I56" s="903"/>
      <c r="J56" s="903"/>
      <c r="K56" s="903"/>
      <c r="L56" s="903"/>
      <c r="M56" s="903"/>
      <c r="N56" s="903"/>
      <c r="O56" s="903"/>
      <c r="P56" s="903"/>
      <c r="Q56" s="903"/>
      <c r="R56" s="903"/>
      <c r="S56" s="903"/>
      <c r="T56" s="904"/>
    </row>
    <row r="57" spans="1:20" ht="15" x14ac:dyDescent="0.2">
      <c r="A57" s="902"/>
      <c r="B57" s="903"/>
      <c r="C57" s="903"/>
      <c r="D57" s="903"/>
      <c r="E57" s="903"/>
      <c r="F57" s="903"/>
      <c r="G57" s="903"/>
      <c r="H57" s="903"/>
      <c r="I57" s="903"/>
      <c r="J57" s="903"/>
      <c r="K57" s="903"/>
      <c r="L57" s="903"/>
      <c r="M57" s="903"/>
      <c r="N57" s="903"/>
      <c r="O57" s="903"/>
      <c r="P57" s="903"/>
      <c r="Q57" s="903"/>
      <c r="R57" s="903"/>
      <c r="S57" s="903"/>
      <c r="T57" s="904"/>
    </row>
    <row r="58" spans="1:20" ht="15" x14ac:dyDescent="0.2">
      <c r="A58" s="902"/>
      <c r="B58" s="903"/>
      <c r="C58" s="903"/>
      <c r="D58" s="903"/>
      <c r="E58" s="903"/>
      <c r="F58" s="903"/>
      <c r="G58" s="903"/>
      <c r="H58" s="903"/>
      <c r="I58" s="903"/>
      <c r="J58" s="903"/>
      <c r="K58" s="903"/>
      <c r="L58" s="903"/>
      <c r="M58" s="903"/>
      <c r="N58" s="903"/>
      <c r="O58" s="903"/>
      <c r="P58" s="903"/>
      <c r="Q58" s="903"/>
      <c r="R58" s="903"/>
      <c r="S58" s="903"/>
      <c r="T58" s="904"/>
    </row>
    <row r="59" spans="1:20" ht="15" x14ac:dyDescent="0.2">
      <c r="A59" s="902"/>
      <c r="B59" s="903"/>
      <c r="C59" s="903"/>
      <c r="D59" s="903"/>
      <c r="E59" s="903"/>
      <c r="F59" s="903"/>
      <c r="G59" s="903"/>
      <c r="H59" s="903"/>
      <c r="I59" s="903"/>
      <c r="J59" s="903"/>
      <c r="K59" s="903"/>
      <c r="L59" s="903"/>
      <c r="M59" s="903"/>
      <c r="N59" s="903"/>
      <c r="O59" s="903"/>
      <c r="P59" s="903"/>
      <c r="Q59" s="903"/>
      <c r="R59" s="903"/>
      <c r="S59" s="903"/>
      <c r="T59" s="904"/>
    </row>
  </sheetData>
  <mergeCells count="179">
    <mergeCell ref="A59:T59"/>
    <mergeCell ref="T14:T15"/>
    <mergeCell ref="A49:T49"/>
    <mergeCell ref="A50:T50"/>
    <mergeCell ref="A51:T51"/>
    <mergeCell ref="A52:T52"/>
    <mergeCell ref="A53:T53"/>
    <mergeCell ref="K14:K15"/>
    <mergeCell ref="L14:L15"/>
    <mergeCell ref="M14:M15"/>
    <mergeCell ref="N14:P14"/>
    <mergeCell ref="Q14:Q15"/>
    <mergeCell ref="R14:R15"/>
    <mergeCell ref="A14:A15"/>
    <mergeCell ref="D14:D15"/>
    <mergeCell ref="E14:E15"/>
    <mergeCell ref="A54:T54"/>
    <mergeCell ref="A55:T55"/>
    <mergeCell ref="A56:T56"/>
    <mergeCell ref="A57:T57"/>
    <mergeCell ref="A58:T58"/>
    <mergeCell ref="B17:B23"/>
    <mergeCell ref="A17:A20"/>
    <mergeCell ref="A21:A23"/>
    <mergeCell ref="A2:E4"/>
    <mergeCell ref="F2:M2"/>
    <mergeCell ref="N2:T2"/>
    <mergeCell ref="F3:M4"/>
    <mergeCell ref="N3:T3"/>
    <mergeCell ref="N4:T4"/>
    <mergeCell ref="F14:I14"/>
    <mergeCell ref="J14:J15"/>
    <mergeCell ref="A6:E6"/>
    <mergeCell ref="F6:M6"/>
    <mergeCell ref="A7:E7"/>
    <mergeCell ref="F7:M7"/>
    <mergeCell ref="A8:E8"/>
    <mergeCell ref="F8:M8"/>
    <mergeCell ref="A9:E9"/>
    <mergeCell ref="F9:M9"/>
    <mergeCell ref="A11:T11"/>
    <mergeCell ref="A13:L13"/>
    <mergeCell ref="M13:T13"/>
    <mergeCell ref="B14:B15"/>
    <mergeCell ref="C14:C15"/>
    <mergeCell ref="N21:N23"/>
    <mergeCell ref="F21:F23"/>
    <mergeCell ref="G21:G23"/>
    <mergeCell ref="G17:G20"/>
    <mergeCell ref="H17:H20"/>
    <mergeCell ref="I17:I20"/>
    <mergeCell ref="H21:H23"/>
    <mergeCell ref="I21:I23"/>
    <mergeCell ref="D21:D23"/>
    <mergeCell ref="C17:C23"/>
    <mergeCell ref="S21:S23"/>
    <mergeCell ref="T21:T23"/>
    <mergeCell ref="Q17:Q20"/>
    <mergeCell ref="R17:R20"/>
    <mergeCell ref="S17:S20"/>
    <mergeCell ref="T17:T20"/>
    <mergeCell ref="J21:J23"/>
    <mergeCell ref="J17:J20"/>
    <mergeCell ref="K17:K20"/>
    <mergeCell ref="L17:L20"/>
    <mergeCell ref="M17:M20"/>
    <mergeCell ref="M21:M23"/>
    <mergeCell ref="L21:L23"/>
    <mergeCell ref="K21:K23"/>
    <mergeCell ref="Q21:Q23"/>
    <mergeCell ref="R21:R23"/>
    <mergeCell ref="D17:D20"/>
    <mergeCell ref="F17:F20"/>
    <mergeCell ref="N17:N20"/>
    <mergeCell ref="O17:O20"/>
    <mergeCell ref="P17:P20"/>
    <mergeCell ref="P21:P23"/>
    <mergeCell ref="O21:O23"/>
    <mergeCell ref="R24:R27"/>
    <mergeCell ref="S24:S27"/>
    <mergeCell ref="T24:T27"/>
    <mergeCell ref="K24:K27"/>
    <mergeCell ref="L24:L27"/>
    <mergeCell ref="M24:M27"/>
    <mergeCell ref="N24:N27"/>
    <mergeCell ref="O24:O27"/>
    <mergeCell ref="D24:D27"/>
    <mergeCell ref="J24:J27"/>
    <mergeCell ref="F24:F27"/>
    <mergeCell ref="G24:G27"/>
    <mergeCell ref="H24:H27"/>
    <mergeCell ref="I24:I27"/>
    <mergeCell ref="A24:A27"/>
    <mergeCell ref="D28:D31"/>
    <mergeCell ref="J28:J31"/>
    <mergeCell ref="F28:F31"/>
    <mergeCell ref="G28:G31"/>
    <mergeCell ref="H28:H31"/>
    <mergeCell ref="I28:I31"/>
    <mergeCell ref="P24:P27"/>
    <mergeCell ref="Q24:Q27"/>
    <mergeCell ref="P28:P31"/>
    <mergeCell ref="A28:A31"/>
    <mergeCell ref="N32:N34"/>
    <mergeCell ref="O32:O34"/>
    <mergeCell ref="P32:P34"/>
    <mergeCell ref="A32:A34"/>
    <mergeCell ref="K28:K31"/>
    <mergeCell ref="L28:L31"/>
    <mergeCell ref="M28:M31"/>
    <mergeCell ref="N28:N31"/>
    <mergeCell ref="O28:O31"/>
    <mergeCell ref="D32:D34"/>
    <mergeCell ref="F32:F34"/>
    <mergeCell ref="G32:G34"/>
    <mergeCell ref="H32:H34"/>
    <mergeCell ref="I32:I34"/>
    <mergeCell ref="J32:J34"/>
    <mergeCell ref="K32:K34"/>
    <mergeCell ref="L32:L34"/>
    <mergeCell ref="M32:M34"/>
    <mergeCell ref="M35:M36"/>
    <mergeCell ref="N35:N36"/>
    <mergeCell ref="O35:O36"/>
    <mergeCell ref="A35:A36"/>
    <mergeCell ref="D35:D36"/>
    <mergeCell ref="J35:J36"/>
    <mergeCell ref="F35:F36"/>
    <mergeCell ref="G35:G36"/>
    <mergeCell ref="H35:H36"/>
    <mergeCell ref="I35:I36"/>
    <mergeCell ref="C24:C44"/>
    <mergeCell ref="B24:B44"/>
    <mergeCell ref="A42:A44"/>
    <mergeCell ref="J42:J44"/>
    <mergeCell ref="F42:F44"/>
    <mergeCell ref="K42:K44"/>
    <mergeCell ref="G42:G44"/>
    <mergeCell ref="H42:H44"/>
    <mergeCell ref="I42:I44"/>
    <mergeCell ref="K37:K38"/>
    <mergeCell ref="F37:F38"/>
    <mergeCell ref="G37:G38"/>
    <mergeCell ref="H37:H38"/>
    <mergeCell ref="I37:I38"/>
    <mergeCell ref="J37:J38"/>
    <mergeCell ref="D37:D38"/>
    <mergeCell ref="A37:A38"/>
    <mergeCell ref="A39:A41"/>
    <mergeCell ref="D39:D41"/>
    <mergeCell ref="J39:J41"/>
    <mergeCell ref="F39:F41"/>
    <mergeCell ref="G39:G41"/>
    <mergeCell ref="H39:H41"/>
    <mergeCell ref="I39:I41"/>
    <mergeCell ref="S32:S34"/>
    <mergeCell ref="T32:T34"/>
    <mergeCell ref="N42:N44"/>
    <mergeCell ref="O42:O44"/>
    <mergeCell ref="P42:P44"/>
    <mergeCell ref="Q32:Q34"/>
    <mergeCell ref="R32:R34"/>
    <mergeCell ref="P37:P38"/>
    <mergeCell ref="D42:D44"/>
    <mergeCell ref="L42:L44"/>
    <mergeCell ref="M42:M44"/>
    <mergeCell ref="L37:L38"/>
    <mergeCell ref="M37:M38"/>
    <mergeCell ref="N37:N38"/>
    <mergeCell ref="O37:O38"/>
    <mergeCell ref="P35:P36"/>
    <mergeCell ref="K39:K41"/>
    <mergeCell ref="L39:L41"/>
    <mergeCell ref="M39:M41"/>
    <mergeCell ref="N39:N41"/>
    <mergeCell ref="O39:O41"/>
    <mergeCell ref="P39:P41"/>
    <mergeCell ref="K35:K36"/>
    <mergeCell ref="L35:L36"/>
  </mergeCells>
  <conditionalFormatting sqref="P17 P21 P24 P28 P32 P35 P37 P42 P39">
    <cfRule type="containsText" dxfId="11" priority="1" stopIfTrue="1" operator="containsText" text="P">
      <formula>NOT(ISERROR(SEARCH("P",P17)))</formula>
    </cfRule>
    <cfRule type="containsText" dxfId="10" priority="2" stopIfTrue="1" operator="containsText" text="R">
      <formula>NOT(ISERROR(SEARCH("R",P17)))</formula>
    </cfRule>
    <cfRule type="containsText" dxfId="9" priority="3" operator="containsText" text="T">
      <formula>NOT(ISERROR(SEARCH("T",P17)))</formula>
    </cfRule>
  </conditionalFormatting>
  <conditionalFormatting sqref="P17 P21 P24 P28 P32 P35 P37 P42 P39">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opLeftCell="A17" zoomScale="70" zoomScaleNormal="70" workbookViewId="0">
      <selection activeCell="A17" sqref="A1:XFD1048576"/>
    </sheetView>
  </sheetViews>
  <sheetFormatPr baseColWidth="10" defaultRowHeight="15" x14ac:dyDescent="0.2"/>
  <cols>
    <col min="1" max="1" width="11.5703125" style="387" bestFit="1" customWidth="1"/>
    <col min="2" max="2" width="39.140625" style="387" customWidth="1"/>
    <col min="3" max="3" width="36.140625" style="387" customWidth="1"/>
    <col min="4" max="4" width="37.7109375" style="387" customWidth="1"/>
    <col min="5" max="5" width="44" style="387" customWidth="1"/>
    <col min="6" max="6" width="7.140625" style="387" bestFit="1" customWidth="1"/>
    <col min="7" max="7" width="2.140625" style="387" bestFit="1" customWidth="1"/>
    <col min="8" max="8" width="2.7109375" style="387" bestFit="1" customWidth="1"/>
    <col min="9" max="9" width="2.85546875" style="387" bestFit="1" customWidth="1"/>
    <col min="10" max="10" width="42.28515625" style="387" customWidth="1"/>
    <col min="11" max="11" width="18.7109375" style="387" customWidth="1"/>
    <col min="12" max="12" width="29.7109375" style="387" customWidth="1"/>
    <col min="13" max="13" width="11.5703125" style="387" bestFit="1" customWidth="1"/>
    <col min="14" max="14" width="12.5703125" style="387" customWidth="1"/>
    <col min="15" max="15" width="11.5703125" style="387" bestFit="1" customWidth="1"/>
    <col min="16" max="16" width="11.42578125" style="387"/>
    <col min="17" max="17" width="26.140625" style="387" customWidth="1"/>
    <col min="18" max="18" width="26.28515625" style="387" customWidth="1"/>
    <col min="19" max="19" width="11.42578125" style="387"/>
    <col min="20" max="20" width="27.28515625" style="387" customWidth="1"/>
    <col min="21" max="16384" width="11.42578125" style="387"/>
  </cols>
  <sheetData>
    <row r="1" spans="1:20" ht="15.75" thickBot="1" x14ac:dyDescent="0.25"/>
    <row r="2" spans="1:20" ht="15.75" thickBot="1" x14ac:dyDescent="0.25">
      <c r="A2" s="694"/>
      <c r="B2" s="695"/>
      <c r="C2" s="695"/>
      <c r="D2" s="695"/>
      <c r="E2" s="696"/>
      <c r="F2" s="703" t="s">
        <v>18</v>
      </c>
      <c r="G2" s="704"/>
      <c r="H2" s="704"/>
      <c r="I2" s="704"/>
      <c r="J2" s="704"/>
      <c r="K2" s="704"/>
      <c r="L2" s="704"/>
      <c r="M2" s="705"/>
      <c r="N2" s="706" t="s">
        <v>19</v>
      </c>
      <c r="O2" s="707"/>
      <c r="P2" s="707"/>
      <c r="Q2" s="707"/>
      <c r="R2" s="707"/>
      <c r="S2" s="707"/>
      <c r="T2" s="708"/>
    </row>
    <row r="3" spans="1:20" ht="15.75" thickBot="1" x14ac:dyDescent="0.25">
      <c r="A3" s="697"/>
      <c r="B3" s="698"/>
      <c r="C3" s="698"/>
      <c r="D3" s="698"/>
      <c r="E3" s="699"/>
      <c r="F3" s="709" t="s">
        <v>17</v>
      </c>
      <c r="G3" s="710"/>
      <c r="H3" s="710"/>
      <c r="I3" s="710"/>
      <c r="J3" s="710"/>
      <c r="K3" s="710"/>
      <c r="L3" s="710"/>
      <c r="M3" s="711"/>
      <c r="N3" s="715" t="s">
        <v>24</v>
      </c>
      <c r="O3" s="716"/>
      <c r="P3" s="716"/>
      <c r="Q3" s="716"/>
      <c r="R3" s="716"/>
      <c r="S3" s="716"/>
      <c r="T3" s="717"/>
    </row>
    <row r="4" spans="1:20" ht="15.75" thickBot="1" x14ac:dyDescent="0.25">
      <c r="A4" s="700"/>
      <c r="B4" s="701"/>
      <c r="C4" s="701"/>
      <c r="D4" s="701"/>
      <c r="E4" s="702"/>
      <c r="F4" s="712"/>
      <c r="G4" s="713"/>
      <c r="H4" s="713"/>
      <c r="I4" s="713"/>
      <c r="J4" s="713"/>
      <c r="K4" s="713"/>
      <c r="L4" s="713"/>
      <c r="M4" s="714"/>
      <c r="N4" s="718" t="s">
        <v>8</v>
      </c>
      <c r="O4" s="719"/>
      <c r="P4" s="719"/>
      <c r="Q4" s="719"/>
      <c r="R4" s="719"/>
      <c r="S4" s="719"/>
      <c r="T4" s="720"/>
    </row>
    <row r="5" spans="1:20" x14ac:dyDescent="0.2">
      <c r="A5" s="313"/>
      <c r="B5" s="313"/>
      <c r="C5" s="313"/>
      <c r="D5" s="313"/>
      <c r="E5" s="313"/>
      <c r="F5" s="313"/>
      <c r="G5" s="313"/>
      <c r="H5" s="313"/>
      <c r="I5" s="313"/>
      <c r="J5" s="314"/>
      <c r="K5" s="314"/>
      <c r="L5" s="315"/>
      <c r="M5" s="315"/>
      <c r="N5" s="315"/>
      <c r="O5" s="315"/>
      <c r="P5" s="315"/>
      <c r="Q5" s="315"/>
      <c r="R5" s="315"/>
      <c r="S5" s="315"/>
      <c r="T5" s="315"/>
    </row>
    <row r="6" spans="1:20" x14ac:dyDescent="0.2">
      <c r="A6" s="721" t="s">
        <v>10</v>
      </c>
      <c r="B6" s="721"/>
      <c r="C6" s="721"/>
      <c r="D6" s="721"/>
      <c r="E6" s="721"/>
      <c r="F6" s="722" t="s">
        <v>585</v>
      </c>
      <c r="G6" s="723"/>
      <c r="H6" s="723"/>
      <c r="I6" s="723"/>
      <c r="J6" s="723"/>
      <c r="K6" s="723"/>
      <c r="L6" s="723"/>
      <c r="M6" s="724"/>
      <c r="N6" s="315"/>
      <c r="O6" s="315"/>
      <c r="P6" s="315"/>
      <c r="Q6" s="315"/>
      <c r="R6" s="315"/>
      <c r="S6" s="315"/>
      <c r="T6" s="315"/>
    </row>
    <row r="7" spans="1:20" x14ac:dyDescent="0.2">
      <c r="A7" s="721" t="s">
        <v>26</v>
      </c>
      <c r="B7" s="721"/>
      <c r="C7" s="721"/>
      <c r="D7" s="721"/>
      <c r="E7" s="721"/>
      <c r="F7" s="722">
        <v>2021</v>
      </c>
      <c r="G7" s="723"/>
      <c r="H7" s="723"/>
      <c r="I7" s="723"/>
      <c r="J7" s="723"/>
      <c r="K7" s="723"/>
      <c r="L7" s="723"/>
      <c r="M7" s="724"/>
      <c r="N7" s="315"/>
      <c r="O7" s="315"/>
      <c r="P7" s="315"/>
      <c r="Q7" s="315"/>
      <c r="R7" s="315"/>
      <c r="S7" s="315"/>
      <c r="T7" s="315"/>
    </row>
    <row r="8" spans="1:20" x14ac:dyDescent="0.2">
      <c r="A8" s="721" t="s">
        <v>6</v>
      </c>
      <c r="B8" s="721"/>
      <c r="C8" s="721"/>
      <c r="D8" s="721"/>
      <c r="E8" s="721"/>
      <c r="F8" s="725">
        <v>44200</v>
      </c>
      <c r="G8" s="723"/>
      <c r="H8" s="723"/>
      <c r="I8" s="723"/>
      <c r="J8" s="723"/>
      <c r="K8" s="723"/>
      <c r="L8" s="723"/>
      <c r="M8" s="724"/>
      <c r="N8" s="315"/>
      <c r="O8" s="315"/>
      <c r="P8" s="315"/>
      <c r="Q8" s="315"/>
      <c r="R8" s="315"/>
      <c r="S8" s="315"/>
      <c r="T8" s="315"/>
    </row>
    <row r="9" spans="1:20" x14ac:dyDescent="0.2">
      <c r="A9" s="721" t="s">
        <v>7</v>
      </c>
      <c r="B9" s="721"/>
      <c r="C9" s="721"/>
      <c r="D9" s="721"/>
      <c r="E9" s="721"/>
      <c r="F9" s="725">
        <v>44200</v>
      </c>
      <c r="G9" s="723"/>
      <c r="H9" s="723"/>
      <c r="I9" s="723"/>
      <c r="J9" s="723"/>
      <c r="K9" s="723"/>
      <c r="L9" s="723"/>
      <c r="M9" s="724"/>
      <c r="N9" s="315"/>
      <c r="O9" s="315"/>
      <c r="P9" s="315"/>
      <c r="Q9" s="315"/>
      <c r="R9" s="315"/>
      <c r="S9" s="315"/>
      <c r="T9" s="315"/>
    </row>
    <row r="10" spans="1:20" ht="15.75" thickBot="1" x14ac:dyDescent="0.25">
      <c r="A10" s="316"/>
      <c r="B10" s="316"/>
      <c r="C10" s="316"/>
      <c r="D10" s="316"/>
      <c r="E10" s="316"/>
      <c r="F10" s="316"/>
      <c r="G10" s="316"/>
      <c r="H10" s="316"/>
      <c r="I10" s="316"/>
      <c r="J10" s="317"/>
      <c r="K10" s="317"/>
      <c r="L10" s="317"/>
      <c r="M10" s="317"/>
      <c r="N10" s="315"/>
      <c r="O10" s="315"/>
      <c r="P10" s="315"/>
      <c r="Q10" s="315"/>
      <c r="R10" s="315"/>
      <c r="S10" s="315"/>
      <c r="T10" s="315"/>
    </row>
    <row r="11" spans="1:20" ht="15.75" thickBot="1" x14ac:dyDescent="0.25">
      <c r="A11" s="737" t="s">
        <v>9</v>
      </c>
      <c r="B11" s="738"/>
      <c r="C11" s="738"/>
      <c r="D11" s="738"/>
      <c r="E11" s="738"/>
      <c r="F11" s="738"/>
      <c r="G11" s="738"/>
      <c r="H11" s="738"/>
      <c r="I11" s="738"/>
      <c r="J11" s="738"/>
      <c r="K11" s="738"/>
      <c r="L11" s="738"/>
      <c r="M11" s="738"/>
      <c r="N11" s="738"/>
      <c r="O11" s="738"/>
      <c r="P11" s="738"/>
      <c r="Q11" s="738"/>
      <c r="R11" s="738"/>
      <c r="S11" s="738"/>
      <c r="T11" s="739"/>
    </row>
    <row r="12" spans="1:20" ht="15.75" thickBot="1" x14ac:dyDescent="0.25">
      <c r="A12" s="318"/>
      <c r="B12" s="319"/>
      <c r="C12" s="319"/>
      <c r="D12" s="319"/>
      <c r="E12" s="319"/>
      <c r="F12" s="319"/>
      <c r="G12" s="319"/>
      <c r="H12" s="319"/>
      <c r="I12" s="319"/>
      <c r="J12" s="319"/>
      <c r="K12" s="319"/>
      <c r="L12" s="319"/>
      <c r="M12" s="319"/>
      <c r="N12" s="319"/>
      <c r="O12" s="319"/>
      <c r="P12" s="319"/>
      <c r="Q12" s="319"/>
      <c r="R12" s="319"/>
      <c r="S12" s="319"/>
      <c r="T12" s="320"/>
    </row>
    <row r="13" spans="1:20" ht="15.75" thickBot="1" x14ac:dyDescent="0.25">
      <c r="A13" s="740" t="s">
        <v>16</v>
      </c>
      <c r="B13" s="741"/>
      <c r="C13" s="741"/>
      <c r="D13" s="741"/>
      <c r="E13" s="741"/>
      <c r="F13" s="741"/>
      <c r="G13" s="741"/>
      <c r="H13" s="741"/>
      <c r="I13" s="741"/>
      <c r="J13" s="741"/>
      <c r="K13" s="741"/>
      <c r="L13" s="742"/>
      <c r="M13" s="743" t="s">
        <v>1</v>
      </c>
      <c r="N13" s="743"/>
      <c r="O13" s="743"/>
      <c r="P13" s="743"/>
      <c r="Q13" s="743"/>
      <c r="R13" s="743"/>
      <c r="S13" s="743"/>
      <c r="T13" s="744"/>
    </row>
    <row r="14" spans="1:20" ht="32.25" customHeight="1" thickBot="1" x14ac:dyDescent="0.25">
      <c r="A14" s="726" t="s">
        <v>28</v>
      </c>
      <c r="B14" s="735" t="s">
        <v>687</v>
      </c>
      <c r="C14" s="735" t="s">
        <v>688</v>
      </c>
      <c r="D14" s="726" t="s">
        <v>27</v>
      </c>
      <c r="E14" s="728" t="s">
        <v>20</v>
      </c>
      <c r="F14" s="730" t="s">
        <v>11</v>
      </c>
      <c r="G14" s="731"/>
      <c r="H14" s="731"/>
      <c r="I14" s="732"/>
      <c r="J14" s="733" t="s">
        <v>21</v>
      </c>
      <c r="K14" s="733" t="s">
        <v>22</v>
      </c>
      <c r="L14" s="733" t="s">
        <v>2</v>
      </c>
      <c r="M14" s="758" t="s">
        <v>23</v>
      </c>
      <c r="N14" s="760" t="s">
        <v>3</v>
      </c>
      <c r="O14" s="761"/>
      <c r="P14" s="762"/>
      <c r="Q14" s="931" t="s">
        <v>505</v>
      </c>
      <c r="R14" s="765" t="s">
        <v>5</v>
      </c>
      <c r="S14" s="321" t="s">
        <v>30</v>
      </c>
      <c r="T14" s="745" t="s">
        <v>0</v>
      </c>
    </row>
    <row r="15" spans="1:20" ht="28.5" customHeight="1" thickBot="1" x14ac:dyDescent="0.25">
      <c r="A15" s="727"/>
      <c r="B15" s="736"/>
      <c r="C15" s="736"/>
      <c r="D15" s="727"/>
      <c r="E15" s="729"/>
      <c r="F15" s="322" t="s">
        <v>12</v>
      </c>
      <c r="G15" s="322" t="s">
        <v>13</v>
      </c>
      <c r="H15" s="322" t="s">
        <v>14</v>
      </c>
      <c r="I15" s="322" t="s">
        <v>15</v>
      </c>
      <c r="J15" s="734"/>
      <c r="K15" s="734"/>
      <c r="L15" s="734"/>
      <c r="M15" s="759"/>
      <c r="N15" s="400" t="s">
        <v>31</v>
      </c>
      <c r="O15" s="324" t="s">
        <v>29</v>
      </c>
      <c r="P15" s="325" t="s">
        <v>32</v>
      </c>
      <c r="Q15" s="932"/>
      <c r="R15" s="766"/>
      <c r="S15" s="326"/>
      <c r="T15" s="746"/>
    </row>
    <row r="16" spans="1:20" ht="8.25" customHeight="1" thickBot="1" x14ac:dyDescent="0.25">
      <c r="A16" s="313"/>
      <c r="B16" s="313"/>
      <c r="C16" s="313"/>
      <c r="D16" s="313"/>
      <c r="E16" s="313"/>
      <c r="F16" s="313"/>
      <c r="G16" s="313"/>
      <c r="H16" s="313"/>
      <c r="I16" s="313"/>
      <c r="J16" s="313"/>
      <c r="K16" s="313"/>
      <c r="L16" s="327"/>
      <c r="M16" s="313"/>
      <c r="N16" s="328"/>
      <c r="O16" s="328"/>
      <c r="P16" s="328"/>
      <c r="Q16" s="313"/>
      <c r="R16" s="313"/>
      <c r="S16" s="313"/>
      <c r="T16" s="313"/>
    </row>
    <row r="17" spans="1:20" ht="75.75" thickBot="1" x14ac:dyDescent="0.25">
      <c r="A17" s="747">
        <v>1</v>
      </c>
      <c r="B17" s="929" t="s">
        <v>794</v>
      </c>
      <c r="C17" s="929" t="s">
        <v>864</v>
      </c>
      <c r="D17" s="749" t="s">
        <v>586</v>
      </c>
      <c r="E17" s="401" t="s">
        <v>587</v>
      </c>
      <c r="F17" s="402">
        <v>0.8</v>
      </c>
      <c r="G17" s="403"/>
      <c r="H17" s="404"/>
      <c r="I17" s="404"/>
      <c r="J17" s="329" t="s">
        <v>759</v>
      </c>
      <c r="K17" s="405"/>
      <c r="L17" s="406"/>
      <c r="M17" s="407">
        <v>1</v>
      </c>
      <c r="N17" s="408">
        <f>F17-M17</f>
        <v>-0.19999999999999996</v>
      </c>
      <c r="O17" s="336">
        <f>IF(M17&lt;1,(AVERAGE(F17:I17)/M17),SUM(F17:I17)/M17)</f>
        <v>0.8</v>
      </c>
      <c r="P17" s="409" t="str">
        <f>IF(O17&lt;=V$17,"T",IF(O17&lt;$Y$17,"R",IF(O17&gt;=$Y$17,"P")))</f>
        <v>P</v>
      </c>
      <c r="Q17" s="406"/>
      <c r="R17" s="406"/>
      <c r="S17" s="410"/>
      <c r="T17" s="411"/>
    </row>
    <row r="18" spans="1:20" ht="75.75" thickBot="1" x14ac:dyDescent="0.25">
      <c r="A18" s="748"/>
      <c r="B18" s="930"/>
      <c r="C18" s="930"/>
      <c r="D18" s="750"/>
      <c r="E18" s="412" t="s">
        <v>588</v>
      </c>
      <c r="F18" s="413">
        <v>1</v>
      </c>
      <c r="G18" s="414"/>
      <c r="H18" s="414"/>
      <c r="I18" s="414"/>
      <c r="J18" s="339" t="s">
        <v>760</v>
      </c>
      <c r="K18" s="415"/>
      <c r="L18" s="348"/>
      <c r="M18" s="407">
        <v>1</v>
      </c>
      <c r="N18" s="416">
        <f t="shared" ref="N18:N37" si="0">F18-M18</f>
        <v>0</v>
      </c>
      <c r="O18" s="346">
        <f>IF(M18&lt;1,(AVERAGE(F18:I18)/M18),SUM(F18:I18)/M18)</f>
        <v>1</v>
      </c>
      <c r="P18" s="417" t="str">
        <f t="shared" ref="P18:P29" si="1">IF(O18&lt;=V$17,"T",IF(O18&lt;$Y$17,"R",IF(O18&gt;=$Y$17,"P")))</f>
        <v>P</v>
      </c>
      <c r="Q18" s="348"/>
      <c r="R18" s="348"/>
      <c r="S18" s="418"/>
      <c r="T18" s="419"/>
    </row>
    <row r="19" spans="1:20" ht="60.75" thickBot="1" x14ac:dyDescent="0.25">
      <c r="A19" s="748"/>
      <c r="B19" s="930"/>
      <c r="C19" s="930"/>
      <c r="D19" s="750"/>
      <c r="E19" s="412" t="s">
        <v>589</v>
      </c>
      <c r="F19" s="413">
        <v>1</v>
      </c>
      <c r="G19" s="348"/>
      <c r="H19" s="348"/>
      <c r="I19" s="348"/>
      <c r="J19" s="339" t="s">
        <v>761</v>
      </c>
      <c r="K19" s="420"/>
      <c r="L19" s="348"/>
      <c r="M19" s="407">
        <v>1</v>
      </c>
      <c r="N19" s="416">
        <f t="shared" si="0"/>
        <v>0</v>
      </c>
      <c r="O19" s="346">
        <f t="shared" ref="O19:O37" si="2">IF(M19&lt;1,(AVERAGE(F19:I19)/M19),SUM(F19:I19)/M19)</f>
        <v>1</v>
      </c>
      <c r="P19" s="417" t="str">
        <f t="shared" si="1"/>
        <v>P</v>
      </c>
      <c r="Q19" s="348"/>
      <c r="R19" s="348"/>
      <c r="S19" s="418"/>
      <c r="T19" s="419"/>
    </row>
    <row r="20" spans="1:20" ht="75.75" thickBot="1" x14ac:dyDescent="0.25">
      <c r="A20" s="748">
        <v>2</v>
      </c>
      <c r="B20" s="930"/>
      <c r="C20" s="930"/>
      <c r="D20" s="842" t="s">
        <v>590</v>
      </c>
      <c r="E20" s="412" t="s">
        <v>591</v>
      </c>
      <c r="F20" s="413">
        <v>1</v>
      </c>
      <c r="G20" s="348"/>
      <c r="H20" s="348"/>
      <c r="I20" s="348"/>
      <c r="J20" s="339" t="s">
        <v>762</v>
      </c>
      <c r="K20" s="415"/>
      <c r="L20" s="348"/>
      <c r="M20" s="407">
        <v>1</v>
      </c>
      <c r="N20" s="416">
        <f t="shared" si="0"/>
        <v>0</v>
      </c>
      <c r="O20" s="346">
        <f t="shared" si="2"/>
        <v>1</v>
      </c>
      <c r="P20" s="417" t="str">
        <f t="shared" si="1"/>
        <v>P</v>
      </c>
      <c r="Q20" s="348"/>
      <c r="R20" s="348"/>
      <c r="S20" s="418"/>
      <c r="T20" s="419"/>
    </row>
    <row r="21" spans="1:20" ht="60.75" thickBot="1" x14ac:dyDescent="0.25">
      <c r="A21" s="748"/>
      <c r="B21" s="930"/>
      <c r="C21" s="930"/>
      <c r="D21" s="842"/>
      <c r="E21" s="412" t="s">
        <v>592</v>
      </c>
      <c r="F21" s="413">
        <v>1</v>
      </c>
      <c r="G21" s="348"/>
      <c r="H21" s="348"/>
      <c r="I21" s="348"/>
      <c r="J21" s="339" t="s">
        <v>763</v>
      </c>
      <c r="K21" s="415"/>
      <c r="L21" s="348"/>
      <c r="M21" s="407">
        <v>1</v>
      </c>
      <c r="N21" s="416">
        <f t="shared" si="0"/>
        <v>0</v>
      </c>
      <c r="O21" s="346">
        <f t="shared" si="2"/>
        <v>1</v>
      </c>
      <c r="P21" s="417" t="str">
        <f t="shared" si="1"/>
        <v>P</v>
      </c>
      <c r="Q21" s="348"/>
      <c r="R21" s="348"/>
      <c r="S21" s="418"/>
      <c r="T21" s="419"/>
    </row>
    <row r="22" spans="1:20" ht="90.75" thickBot="1" x14ac:dyDescent="0.25">
      <c r="A22" s="748"/>
      <c r="B22" s="930"/>
      <c r="C22" s="930"/>
      <c r="D22" s="842"/>
      <c r="E22" s="412" t="s">
        <v>593</v>
      </c>
      <c r="F22" s="421">
        <v>3</v>
      </c>
      <c r="G22" s="348"/>
      <c r="H22" s="348"/>
      <c r="I22" s="348"/>
      <c r="J22" s="339" t="s">
        <v>764</v>
      </c>
      <c r="K22" s="415"/>
      <c r="L22" s="348"/>
      <c r="M22" s="422">
        <v>3</v>
      </c>
      <c r="N22" s="416">
        <f t="shared" si="0"/>
        <v>0</v>
      </c>
      <c r="O22" s="346">
        <f t="shared" si="2"/>
        <v>1</v>
      </c>
      <c r="P22" s="417" t="str">
        <f t="shared" si="1"/>
        <v>P</v>
      </c>
      <c r="Q22" s="348"/>
      <c r="R22" s="348"/>
      <c r="S22" s="418"/>
      <c r="T22" s="419"/>
    </row>
    <row r="23" spans="1:20" ht="105.75" thickBot="1" x14ac:dyDescent="0.25">
      <c r="A23" s="748"/>
      <c r="B23" s="930"/>
      <c r="C23" s="930"/>
      <c r="D23" s="842"/>
      <c r="E23" s="412" t="s">
        <v>594</v>
      </c>
      <c r="F23" s="413">
        <v>0.5</v>
      </c>
      <c r="G23" s="348"/>
      <c r="H23" s="348"/>
      <c r="I23" s="348"/>
      <c r="J23" s="423" t="s">
        <v>765</v>
      </c>
      <c r="K23" s="420"/>
      <c r="L23" s="348"/>
      <c r="M23" s="407">
        <v>1</v>
      </c>
      <c r="N23" s="416">
        <f>F23-M23</f>
        <v>-0.5</v>
      </c>
      <c r="O23" s="346">
        <f t="shared" si="2"/>
        <v>0.5</v>
      </c>
      <c r="P23" s="417" t="str">
        <f t="shared" si="1"/>
        <v>P</v>
      </c>
      <c r="Q23" s="348"/>
      <c r="R23" s="348"/>
      <c r="S23" s="418"/>
      <c r="T23" s="419"/>
    </row>
    <row r="24" spans="1:20" ht="75.75" thickBot="1" x14ac:dyDescent="0.25">
      <c r="A24" s="928">
        <v>3</v>
      </c>
      <c r="B24" s="930"/>
      <c r="C24" s="930"/>
      <c r="D24" s="750" t="s">
        <v>595</v>
      </c>
      <c r="E24" s="412" t="s">
        <v>596</v>
      </c>
      <c r="F24" s="424">
        <v>23</v>
      </c>
      <c r="G24" s="420"/>
      <c r="H24" s="420"/>
      <c r="I24" s="420"/>
      <c r="J24" s="339" t="s">
        <v>766</v>
      </c>
      <c r="K24" s="420"/>
      <c r="L24" s="420"/>
      <c r="M24" s="422">
        <v>23</v>
      </c>
      <c r="N24" s="416">
        <f t="shared" si="0"/>
        <v>0</v>
      </c>
      <c r="O24" s="425">
        <f t="shared" si="2"/>
        <v>1</v>
      </c>
      <c r="P24" s="417" t="str">
        <f t="shared" si="1"/>
        <v>P</v>
      </c>
      <c r="Q24" s="420"/>
      <c r="R24" s="420"/>
      <c r="S24" s="426"/>
      <c r="T24" s="427"/>
    </row>
    <row r="25" spans="1:20" ht="45.75" thickBot="1" x14ac:dyDescent="0.25">
      <c r="A25" s="928"/>
      <c r="B25" s="930"/>
      <c r="C25" s="930"/>
      <c r="D25" s="750"/>
      <c r="E25" s="412" t="s">
        <v>597</v>
      </c>
      <c r="F25" s="424">
        <v>12</v>
      </c>
      <c r="G25" s="348"/>
      <c r="H25" s="348"/>
      <c r="I25" s="348"/>
      <c r="J25" s="423" t="s">
        <v>767</v>
      </c>
      <c r="K25" s="428">
        <f>226800/4</f>
        <v>56700</v>
      </c>
      <c r="L25" s="343">
        <f>1200*2*15</f>
        <v>36000</v>
      </c>
      <c r="M25" s="422">
        <v>15</v>
      </c>
      <c r="N25" s="345">
        <f t="shared" si="0"/>
        <v>-3</v>
      </c>
      <c r="O25" s="346">
        <f t="shared" si="2"/>
        <v>0.8</v>
      </c>
      <c r="P25" s="417" t="str">
        <f t="shared" si="1"/>
        <v>P</v>
      </c>
      <c r="Q25" s="429">
        <f>L25/K25</f>
        <v>0.63492063492063489</v>
      </c>
      <c r="R25" s="348"/>
      <c r="S25" s="418"/>
      <c r="T25" s="419"/>
    </row>
    <row r="26" spans="1:20" ht="75.75" thickBot="1" x14ac:dyDescent="0.25">
      <c r="A26" s="928"/>
      <c r="B26" s="930"/>
      <c r="C26" s="930"/>
      <c r="D26" s="750"/>
      <c r="E26" s="412" t="s">
        <v>643</v>
      </c>
      <c r="F26" s="424">
        <v>23</v>
      </c>
      <c r="G26" s="348"/>
      <c r="H26" s="348"/>
      <c r="I26" s="348"/>
      <c r="J26" s="423" t="s">
        <v>768</v>
      </c>
      <c r="K26" s="420"/>
      <c r="L26" s="348"/>
      <c r="M26" s="407">
        <v>1</v>
      </c>
      <c r="N26" s="416">
        <f t="shared" si="0"/>
        <v>22</v>
      </c>
      <c r="O26" s="346">
        <f t="shared" si="2"/>
        <v>23</v>
      </c>
      <c r="P26" s="417" t="str">
        <f t="shared" si="1"/>
        <v>P</v>
      </c>
      <c r="Q26" s="348"/>
      <c r="R26" s="348"/>
      <c r="S26" s="418"/>
      <c r="T26" s="419"/>
    </row>
    <row r="27" spans="1:20" ht="120.75" thickBot="1" x14ac:dyDescent="0.25">
      <c r="A27" s="928"/>
      <c r="B27" s="930"/>
      <c r="C27" s="930"/>
      <c r="D27" s="750"/>
      <c r="E27" s="412" t="s">
        <v>644</v>
      </c>
      <c r="F27" s="424">
        <v>1</v>
      </c>
      <c r="G27" s="348"/>
      <c r="H27" s="348"/>
      <c r="I27" s="348"/>
      <c r="J27" s="339" t="s">
        <v>769</v>
      </c>
      <c r="K27" s="420"/>
      <c r="L27" s="348"/>
      <c r="M27" s="422">
        <v>2</v>
      </c>
      <c r="N27" s="345">
        <f t="shared" si="0"/>
        <v>-1</v>
      </c>
      <c r="O27" s="346">
        <f t="shared" si="2"/>
        <v>0.5</v>
      </c>
      <c r="P27" s="417" t="str">
        <f t="shared" si="1"/>
        <v>P</v>
      </c>
      <c r="Q27" s="348"/>
      <c r="R27" s="348"/>
      <c r="S27" s="418"/>
      <c r="T27" s="419"/>
    </row>
    <row r="28" spans="1:20" ht="105.75" thickBot="1" x14ac:dyDescent="0.25">
      <c r="A28" s="928"/>
      <c r="B28" s="930"/>
      <c r="C28" s="930"/>
      <c r="D28" s="750"/>
      <c r="E28" s="412" t="s">
        <v>598</v>
      </c>
      <c r="F28" s="424">
        <v>23</v>
      </c>
      <c r="G28" s="348"/>
      <c r="H28" s="348"/>
      <c r="I28" s="348"/>
      <c r="J28" s="339" t="s">
        <v>770</v>
      </c>
      <c r="K28" s="420"/>
      <c r="L28" s="348"/>
      <c r="M28" s="422">
        <v>23</v>
      </c>
      <c r="N28" s="345">
        <f t="shared" si="0"/>
        <v>0</v>
      </c>
      <c r="O28" s="346">
        <f t="shared" si="2"/>
        <v>1</v>
      </c>
      <c r="P28" s="417" t="str">
        <f t="shared" si="1"/>
        <v>P</v>
      </c>
      <c r="Q28" s="348"/>
      <c r="R28" s="348"/>
      <c r="S28" s="418"/>
      <c r="T28" s="419"/>
    </row>
    <row r="29" spans="1:20" ht="90.75" thickBot="1" x14ac:dyDescent="0.25">
      <c r="A29" s="748">
        <v>4</v>
      </c>
      <c r="B29" s="930"/>
      <c r="C29" s="930"/>
      <c r="D29" s="750" t="s">
        <v>599</v>
      </c>
      <c r="E29" s="430" t="s">
        <v>600</v>
      </c>
      <c r="F29" s="424">
        <v>2140</v>
      </c>
      <c r="G29" s="348"/>
      <c r="H29" s="348"/>
      <c r="I29" s="348"/>
      <c r="J29" s="339" t="s">
        <v>771</v>
      </c>
      <c r="K29" s="420"/>
      <c r="L29" s="348"/>
      <c r="M29" s="422">
        <v>2150</v>
      </c>
      <c r="N29" s="416">
        <f t="shared" si="0"/>
        <v>-10</v>
      </c>
      <c r="O29" s="346">
        <f t="shared" si="2"/>
        <v>0.99534883720930234</v>
      </c>
      <c r="P29" s="417" t="str">
        <f t="shared" si="1"/>
        <v>P</v>
      </c>
      <c r="Q29" s="348"/>
      <c r="R29" s="348"/>
      <c r="S29" s="418"/>
      <c r="T29" s="419"/>
    </row>
    <row r="30" spans="1:20" ht="75.75" thickBot="1" x14ac:dyDescent="0.25">
      <c r="A30" s="748"/>
      <c r="B30" s="930"/>
      <c r="C30" s="930"/>
      <c r="D30" s="750"/>
      <c r="E30" s="412" t="s">
        <v>601</v>
      </c>
      <c r="F30" s="424">
        <v>2140</v>
      </c>
      <c r="G30" s="348"/>
      <c r="H30" s="348"/>
      <c r="I30" s="348"/>
      <c r="J30" s="423" t="s">
        <v>772</v>
      </c>
      <c r="K30" s="420"/>
      <c r="L30" s="348"/>
      <c r="M30" s="422">
        <v>2150</v>
      </c>
      <c r="N30" s="416">
        <f t="shared" si="0"/>
        <v>-10</v>
      </c>
      <c r="O30" s="346">
        <f t="shared" si="2"/>
        <v>0.99534883720930234</v>
      </c>
      <c r="P30" s="417" t="str">
        <f t="shared" ref="P30:P37" si="3">IF(O30&lt;=V$17,"T",IF(O30&lt;$Y$17,"R",IF(O30&gt;=$Y$17,"P")))</f>
        <v>P</v>
      </c>
      <c r="Q30" s="348"/>
      <c r="R30" s="348"/>
      <c r="S30" s="418"/>
      <c r="T30" s="419"/>
    </row>
    <row r="31" spans="1:20" ht="75.75" thickBot="1" x14ac:dyDescent="0.25">
      <c r="A31" s="748">
        <v>5</v>
      </c>
      <c r="B31" s="926" t="s">
        <v>711</v>
      </c>
      <c r="C31" s="926" t="s">
        <v>792</v>
      </c>
      <c r="D31" s="750" t="s">
        <v>602</v>
      </c>
      <c r="E31" s="412" t="s">
        <v>603</v>
      </c>
      <c r="F31" s="413"/>
      <c r="G31" s="348"/>
      <c r="H31" s="348"/>
      <c r="I31" s="348"/>
      <c r="J31" s="329" t="s">
        <v>773</v>
      </c>
      <c r="K31" s="420"/>
      <c r="L31" s="348"/>
      <c r="M31" s="407">
        <v>1</v>
      </c>
      <c r="N31" s="416">
        <f t="shared" si="0"/>
        <v>-1</v>
      </c>
      <c r="O31" s="346">
        <f t="shared" si="2"/>
        <v>0</v>
      </c>
      <c r="P31" s="417" t="str">
        <f t="shared" si="3"/>
        <v>T</v>
      </c>
      <c r="Q31" s="348"/>
      <c r="R31" s="348"/>
      <c r="S31" s="418"/>
      <c r="T31" s="419"/>
    </row>
    <row r="32" spans="1:20" ht="75.75" thickBot="1" x14ac:dyDescent="0.25">
      <c r="A32" s="748"/>
      <c r="B32" s="926"/>
      <c r="C32" s="926"/>
      <c r="D32" s="750"/>
      <c r="E32" s="431" t="s">
        <v>604</v>
      </c>
      <c r="F32" s="413"/>
      <c r="G32" s="348"/>
      <c r="H32" s="348"/>
      <c r="I32" s="348"/>
      <c r="J32" s="339" t="s">
        <v>774</v>
      </c>
      <c r="K32" s="420"/>
      <c r="L32" s="348"/>
      <c r="M32" s="407">
        <v>1</v>
      </c>
      <c r="N32" s="416">
        <f t="shared" si="0"/>
        <v>-1</v>
      </c>
      <c r="O32" s="346">
        <f t="shared" si="2"/>
        <v>0</v>
      </c>
      <c r="P32" s="417" t="str">
        <f t="shared" si="3"/>
        <v>T</v>
      </c>
      <c r="Q32" s="348"/>
      <c r="R32" s="348"/>
      <c r="S32" s="418"/>
      <c r="T32" s="419"/>
    </row>
    <row r="33" spans="1:20" ht="120.75" thickBot="1" x14ac:dyDescent="0.25">
      <c r="A33" s="748"/>
      <c r="B33" s="926"/>
      <c r="C33" s="926"/>
      <c r="D33" s="750"/>
      <c r="E33" s="412" t="s">
        <v>605</v>
      </c>
      <c r="F33" s="413"/>
      <c r="G33" s="348"/>
      <c r="H33" s="348"/>
      <c r="I33" s="348"/>
      <c r="J33" s="339" t="s">
        <v>775</v>
      </c>
      <c r="K33" s="420"/>
      <c r="L33" s="348"/>
      <c r="M33" s="407">
        <v>1</v>
      </c>
      <c r="N33" s="416">
        <f t="shared" si="0"/>
        <v>-1</v>
      </c>
      <c r="O33" s="346">
        <f t="shared" si="2"/>
        <v>0</v>
      </c>
      <c r="P33" s="417" t="str">
        <f t="shared" si="3"/>
        <v>T</v>
      </c>
      <c r="Q33" s="348"/>
      <c r="R33" s="348"/>
      <c r="S33" s="418"/>
      <c r="T33" s="419"/>
    </row>
    <row r="34" spans="1:20" ht="75.75" thickBot="1" x14ac:dyDescent="0.25">
      <c r="A34" s="748"/>
      <c r="B34" s="926"/>
      <c r="C34" s="926"/>
      <c r="D34" s="750"/>
      <c r="E34" s="412" t="s">
        <v>606</v>
      </c>
      <c r="F34" s="413"/>
      <c r="G34" s="348"/>
      <c r="H34" s="348"/>
      <c r="I34" s="348"/>
      <c r="J34" s="339" t="s">
        <v>776</v>
      </c>
      <c r="K34" s="420"/>
      <c r="L34" s="348"/>
      <c r="M34" s="407">
        <v>1</v>
      </c>
      <c r="N34" s="416">
        <f t="shared" si="0"/>
        <v>-1</v>
      </c>
      <c r="O34" s="346">
        <f t="shared" si="2"/>
        <v>0</v>
      </c>
      <c r="P34" s="417" t="str">
        <f t="shared" si="3"/>
        <v>T</v>
      </c>
      <c r="Q34" s="348"/>
      <c r="R34" s="348"/>
      <c r="S34" s="418"/>
      <c r="T34" s="419"/>
    </row>
    <row r="35" spans="1:20" ht="75.75" thickBot="1" x14ac:dyDescent="0.25">
      <c r="A35" s="748"/>
      <c r="B35" s="926"/>
      <c r="C35" s="926"/>
      <c r="D35" s="750"/>
      <c r="E35" s="412" t="s">
        <v>645</v>
      </c>
      <c r="F35" s="413"/>
      <c r="G35" s="348"/>
      <c r="H35" s="348"/>
      <c r="I35" s="348"/>
      <c r="J35" s="423" t="s">
        <v>777</v>
      </c>
      <c r="K35" s="420"/>
      <c r="L35" s="348"/>
      <c r="M35" s="407">
        <v>1</v>
      </c>
      <c r="N35" s="416">
        <f t="shared" si="0"/>
        <v>-1</v>
      </c>
      <c r="O35" s="346">
        <f t="shared" si="2"/>
        <v>0</v>
      </c>
      <c r="P35" s="417" t="str">
        <f t="shared" si="3"/>
        <v>T</v>
      </c>
      <c r="Q35" s="348"/>
      <c r="R35" s="348"/>
      <c r="S35" s="418"/>
      <c r="T35" s="419"/>
    </row>
    <row r="36" spans="1:20" ht="60.75" thickBot="1" x14ac:dyDescent="0.25">
      <c r="A36" s="748"/>
      <c r="B36" s="926"/>
      <c r="C36" s="926"/>
      <c r="D36" s="750"/>
      <c r="E36" s="412" t="s">
        <v>607</v>
      </c>
      <c r="F36" s="413"/>
      <c r="G36" s="348"/>
      <c r="H36" s="348"/>
      <c r="I36" s="348"/>
      <c r="J36" s="423" t="s">
        <v>778</v>
      </c>
      <c r="K36" s="420"/>
      <c r="L36" s="348"/>
      <c r="M36" s="407">
        <v>1</v>
      </c>
      <c r="N36" s="416">
        <f t="shared" si="0"/>
        <v>-1</v>
      </c>
      <c r="O36" s="346">
        <f t="shared" si="2"/>
        <v>0</v>
      </c>
      <c r="P36" s="417" t="str">
        <f t="shared" si="3"/>
        <v>T</v>
      </c>
      <c r="Q36" s="348"/>
      <c r="R36" s="348"/>
      <c r="S36" s="418"/>
      <c r="T36" s="419"/>
    </row>
    <row r="37" spans="1:20" ht="45.75" thickBot="1" x14ac:dyDescent="0.25">
      <c r="A37" s="757"/>
      <c r="B37" s="927"/>
      <c r="C37" s="927"/>
      <c r="D37" s="770"/>
      <c r="E37" s="432" t="s">
        <v>608</v>
      </c>
      <c r="F37" s="433">
        <v>1</v>
      </c>
      <c r="G37" s="434"/>
      <c r="H37" s="434"/>
      <c r="I37" s="434"/>
      <c r="J37" s="435" t="s">
        <v>779</v>
      </c>
      <c r="K37" s="436"/>
      <c r="L37" s="360"/>
      <c r="M37" s="437">
        <v>1</v>
      </c>
      <c r="N37" s="438">
        <f t="shared" si="0"/>
        <v>0</v>
      </c>
      <c r="O37" s="358">
        <f t="shared" si="2"/>
        <v>1</v>
      </c>
      <c r="P37" s="439" t="str">
        <f t="shared" si="3"/>
        <v>P</v>
      </c>
      <c r="Q37" s="360"/>
      <c r="R37" s="360"/>
      <c r="S37" s="440"/>
      <c r="T37" s="441"/>
    </row>
    <row r="38" spans="1:20" x14ac:dyDescent="0.2">
      <c r="A38" s="313"/>
      <c r="B38" s="313"/>
      <c r="C38" s="313"/>
      <c r="D38" s="313"/>
      <c r="E38" s="313"/>
      <c r="F38" s="313"/>
      <c r="G38" s="313"/>
      <c r="H38" s="313"/>
      <c r="I38" s="313"/>
      <c r="J38" s="313"/>
      <c r="K38" s="313"/>
      <c r="L38" s="313"/>
      <c r="M38" s="313"/>
      <c r="N38" s="313"/>
      <c r="O38" s="313"/>
      <c r="P38" s="313"/>
      <c r="Q38" s="313"/>
      <c r="R38" s="313"/>
      <c r="S38" s="313"/>
      <c r="T38" s="313"/>
    </row>
    <row r="39" spans="1:20" x14ac:dyDescent="0.2">
      <c r="A39" s="313"/>
      <c r="B39" s="313"/>
      <c r="C39" s="313"/>
      <c r="D39" s="313"/>
      <c r="E39" s="313"/>
      <c r="F39" s="313"/>
      <c r="G39" s="313"/>
      <c r="H39" s="313"/>
      <c r="I39" s="313"/>
      <c r="J39" s="313"/>
      <c r="K39" s="313"/>
      <c r="L39" s="313"/>
      <c r="M39" s="313"/>
      <c r="N39" s="313"/>
      <c r="O39" s="313"/>
      <c r="P39" s="313"/>
      <c r="Q39" s="313"/>
      <c r="R39" s="313"/>
      <c r="S39" s="313"/>
      <c r="T39" s="313"/>
    </row>
    <row r="40" spans="1:20" x14ac:dyDescent="0.2">
      <c r="A40" s="365" t="s">
        <v>25</v>
      </c>
      <c r="B40" s="365"/>
      <c r="C40" s="365"/>
      <c r="D40" s="365"/>
      <c r="E40" s="313"/>
      <c r="F40" s="313"/>
      <c r="G40" s="313"/>
      <c r="H40" s="313"/>
      <c r="I40" s="313"/>
      <c r="J40" s="313"/>
      <c r="K40" s="313"/>
      <c r="L40" s="313"/>
      <c r="M40" s="313"/>
      <c r="N40" s="313"/>
      <c r="O40" s="313"/>
      <c r="P40" s="313"/>
      <c r="Q40" s="313"/>
      <c r="R40" s="313"/>
      <c r="S40" s="313"/>
      <c r="T40" s="313"/>
    </row>
    <row r="41" spans="1:20" x14ac:dyDescent="0.2">
      <c r="A41" s="313"/>
      <c r="B41" s="313"/>
      <c r="C41" s="313"/>
      <c r="D41" s="313"/>
      <c r="E41" s="313"/>
      <c r="F41" s="313"/>
      <c r="G41" s="313"/>
      <c r="H41" s="313"/>
      <c r="I41" s="313"/>
      <c r="J41" s="313"/>
      <c r="K41" s="313"/>
      <c r="L41" s="313"/>
      <c r="M41" s="313"/>
      <c r="N41" s="313"/>
      <c r="O41" s="313"/>
      <c r="P41" s="313"/>
      <c r="Q41" s="313"/>
      <c r="R41" s="313"/>
      <c r="S41" s="313"/>
      <c r="T41" s="313"/>
    </row>
    <row r="42" spans="1:20" x14ac:dyDescent="0.2">
      <c r="A42" s="767"/>
      <c r="B42" s="768"/>
      <c r="C42" s="768"/>
      <c r="D42" s="768"/>
      <c r="E42" s="768"/>
      <c r="F42" s="768"/>
      <c r="G42" s="768"/>
      <c r="H42" s="768"/>
      <c r="I42" s="768"/>
      <c r="J42" s="768"/>
      <c r="K42" s="768"/>
      <c r="L42" s="768"/>
      <c r="M42" s="768"/>
      <c r="N42" s="768"/>
      <c r="O42" s="768"/>
      <c r="P42" s="768"/>
      <c r="Q42" s="768"/>
      <c r="R42" s="768"/>
      <c r="S42" s="768"/>
      <c r="T42" s="769"/>
    </row>
    <row r="43" spans="1:20" x14ac:dyDescent="0.2">
      <c r="A43" s="767"/>
      <c r="B43" s="768"/>
      <c r="C43" s="768"/>
      <c r="D43" s="768"/>
      <c r="E43" s="768"/>
      <c r="F43" s="768"/>
      <c r="G43" s="768"/>
      <c r="H43" s="768"/>
      <c r="I43" s="768"/>
      <c r="J43" s="768"/>
      <c r="K43" s="768"/>
      <c r="L43" s="768"/>
      <c r="M43" s="768"/>
      <c r="N43" s="768"/>
      <c r="O43" s="768"/>
      <c r="P43" s="768"/>
      <c r="Q43" s="768"/>
      <c r="R43" s="768"/>
      <c r="S43" s="768"/>
      <c r="T43" s="769"/>
    </row>
    <row r="44" spans="1:20" x14ac:dyDescent="0.2">
      <c r="A44" s="767"/>
      <c r="B44" s="768"/>
      <c r="C44" s="768"/>
      <c r="D44" s="768"/>
      <c r="E44" s="768"/>
      <c r="F44" s="768"/>
      <c r="G44" s="768"/>
      <c r="H44" s="768"/>
      <c r="I44" s="768"/>
      <c r="J44" s="768"/>
      <c r="K44" s="768"/>
      <c r="L44" s="768"/>
      <c r="M44" s="768"/>
      <c r="N44" s="768"/>
      <c r="O44" s="768"/>
      <c r="P44" s="768"/>
      <c r="Q44" s="768"/>
      <c r="R44" s="768"/>
      <c r="S44" s="768"/>
      <c r="T44" s="769"/>
    </row>
    <row r="45" spans="1:20" x14ac:dyDescent="0.2">
      <c r="A45" s="767"/>
      <c r="B45" s="768"/>
      <c r="C45" s="768"/>
      <c r="D45" s="768"/>
      <c r="E45" s="768"/>
      <c r="F45" s="768"/>
      <c r="G45" s="768"/>
      <c r="H45" s="768"/>
      <c r="I45" s="768"/>
      <c r="J45" s="768"/>
      <c r="K45" s="768"/>
      <c r="L45" s="768"/>
      <c r="M45" s="768"/>
      <c r="N45" s="768"/>
      <c r="O45" s="768"/>
      <c r="P45" s="768"/>
      <c r="Q45" s="768"/>
      <c r="R45" s="768"/>
      <c r="S45" s="768"/>
      <c r="T45" s="769"/>
    </row>
    <row r="46" spans="1:20" x14ac:dyDescent="0.2">
      <c r="A46" s="767"/>
      <c r="B46" s="768"/>
      <c r="C46" s="768"/>
      <c r="D46" s="768"/>
      <c r="E46" s="768"/>
      <c r="F46" s="768"/>
      <c r="G46" s="768"/>
      <c r="H46" s="768"/>
      <c r="I46" s="768"/>
      <c r="J46" s="768"/>
      <c r="K46" s="768"/>
      <c r="L46" s="768"/>
      <c r="M46" s="768"/>
      <c r="N46" s="768"/>
      <c r="O46" s="768"/>
      <c r="P46" s="768"/>
      <c r="Q46" s="768"/>
      <c r="R46" s="768"/>
      <c r="S46" s="768"/>
      <c r="T46" s="769"/>
    </row>
    <row r="47" spans="1:20" x14ac:dyDescent="0.2">
      <c r="A47" s="767"/>
      <c r="B47" s="768"/>
      <c r="C47" s="768"/>
      <c r="D47" s="768"/>
      <c r="E47" s="768"/>
      <c r="F47" s="768"/>
      <c r="G47" s="768"/>
      <c r="H47" s="768"/>
      <c r="I47" s="768"/>
      <c r="J47" s="768"/>
      <c r="K47" s="768"/>
      <c r="L47" s="768"/>
      <c r="M47" s="768"/>
      <c r="N47" s="768"/>
      <c r="O47" s="768"/>
      <c r="P47" s="768"/>
      <c r="Q47" s="768"/>
      <c r="R47" s="768"/>
      <c r="S47" s="768"/>
      <c r="T47" s="769"/>
    </row>
    <row r="48" spans="1:20" x14ac:dyDescent="0.2">
      <c r="A48" s="767"/>
      <c r="B48" s="768"/>
      <c r="C48" s="768"/>
      <c r="D48" s="768"/>
      <c r="E48" s="768"/>
      <c r="F48" s="768"/>
      <c r="G48" s="768"/>
      <c r="H48" s="768"/>
      <c r="I48" s="768"/>
      <c r="J48" s="768"/>
      <c r="K48" s="768"/>
      <c r="L48" s="768"/>
      <c r="M48" s="768"/>
      <c r="N48" s="768"/>
      <c r="O48" s="768"/>
      <c r="P48" s="768"/>
      <c r="Q48" s="768"/>
      <c r="R48" s="768"/>
      <c r="S48" s="768"/>
      <c r="T48" s="769"/>
    </row>
    <row r="49" spans="1:20" x14ac:dyDescent="0.2">
      <c r="A49" s="767"/>
      <c r="B49" s="768"/>
      <c r="C49" s="768"/>
      <c r="D49" s="768"/>
      <c r="E49" s="768"/>
      <c r="F49" s="768"/>
      <c r="G49" s="768"/>
      <c r="H49" s="768"/>
      <c r="I49" s="768"/>
      <c r="J49" s="768"/>
      <c r="K49" s="768"/>
      <c r="L49" s="768"/>
      <c r="M49" s="768"/>
      <c r="N49" s="768"/>
      <c r="O49" s="768"/>
      <c r="P49" s="768"/>
      <c r="Q49" s="768"/>
      <c r="R49" s="768"/>
      <c r="S49" s="768"/>
      <c r="T49" s="769"/>
    </row>
    <row r="50" spans="1:20" x14ac:dyDescent="0.2">
      <c r="A50" s="767"/>
      <c r="B50" s="768"/>
      <c r="C50" s="768"/>
      <c r="D50" s="768"/>
      <c r="E50" s="768"/>
      <c r="F50" s="768"/>
      <c r="G50" s="768"/>
      <c r="H50" s="768"/>
      <c r="I50" s="768"/>
      <c r="J50" s="768"/>
      <c r="K50" s="768"/>
      <c r="L50" s="768"/>
      <c r="M50" s="768"/>
      <c r="N50" s="768"/>
      <c r="O50" s="768"/>
      <c r="P50" s="768"/>
      <c r="Q50" s="768"/>
      <c r="R50" s="768"/>
      <c r="S50" s="768"/>
      <c r="T50" s="769"/>
    </row>
    <row r="51" spans="1:20" x14ac:dyDescent="0.2">
      <c r="A51" s="767"/>
      <c r="B51" s="768"/>
      <c r="C51" s="768"/>
      <c r="D51" s="768"/>
      <c r="E51" s="768"/>
      <c r="F51" s="768"/>
      <c r="G51" s="768"/>
      <c r="H51" s="768"/>
      <c r="I51" s="768"/>
      <c r="J51" s="768"/>
      <c r="K51" s="768"/>
      <c r="L51" s="768"/>
      <c r="M51" s="768"/>
      <c r="N51" s="768"/>
      <c r="O51" s="768"/>
      <c r="P51" s="768"/>
      <c r="Q51" s="768"/>
      <c r="R51" s="768"/>
      <c r="S51" s="768"/>
      <c r="T51" s="769"/>
    </row>
    <row r="52" spans="1:20" x14ac:dyDescent="0.2">
      <c r="A52" s="767"/>
      <c r="B52" s="768"/>
      <c r="C52" s="768"/>
      <c r="D52" s="768"/>
      <c r="E52" s="768"/>
      <c r="F52" s="768"/>
      <c r="G52" s="768"/>
      <c r="H52" s="768"/>
      <c r="I52" s="768"/>
      <c r="J52" s="768"/>
      <c r="K52" s="768"/>
      <c r="L52" s="768"/>
      <c r="M52" s="768"/>
      <c r="N52" s="768"/>
      <c r="O52" s="768"/>
      <c r="P52" s="768"/>
      <c r="Q52" s="768"/>
      <c r="R52" s="768"/>
      <c r="S52" s="768"/>
      <c r="T52" s="769"/>
    </row>
  </sheetData>
  <mergeCells count="56">
    <mergeCell ref="A42:T42"/>
    <mergeCell ref="A50:T50"/>
    <mergeCell ref="A51:T51"/>
    <mergeCell ref="A52:T52"/>
    <mergeCell ref="A44:T44"/>
    <mergeCell ref="A45:T45"/>
    <mergeCell ref="A46:T46"/>
    <mergeCell ref="A47:T47"/>
    <mergeCell ref="A48:T48"/>
    <mergeCell ref="A49:T49"/>
    <mergeCell ref="A43:T43"/>
    <mergeCell ref="D17:D19"/>
    <mergeCell ref="A20:A23"/>
    <mergeCell ref="D20:D23"/>
    <mergeCell ref="N14:P14"/>
    <mergeCell ref="Q14:Q15"/>
    <mergeCell ref="K14:K15"/>
    <mergeCell ref="L14:L15"/>
    <mergeCell ref="M14:M15"/>
    <mergeCell ref="A14:A15"/>
    <mergeCell ref="D14:D15"/>
    <mergeCell ref="F14:I14"/>
    <mergeCell ref="J14:J15"/>
    <mergeCell ref="B14:B15"/>
    <mergeCell ref="F9:M9"/>
    <mergeCell ref="A11:T11"/>
    <mergeCell ref="A13:L13"/>
    <mergeCell ref="M13:T13"/>
    <mergeCell ref="T14:T15"/>
    <mergeCell ref="R14:R15"/>
    <mergeCell ref="F6:M6"/>
    <mergeCell ref="A7:E7"/>
    <mergeCell ref="F7:M7"/>
    <mergeCell ref="A8:E8"/>
    <mergeCell ref="F8:M8"/>
    <mergeCell ref="F2:M2"/>
    <mergeCell ref="N2:T2"/>
    <mergeCell ref="F3:M4"/>
    <mergeCell ref="N3:T3"/>
    <mergeCell ref="N4:T4"/>
    <mergeCell ref="C31:C37"/>
    <mergeCell ref="B31:B37"/>
    <mergeCell ref="A2:E4"/>
    <mergeCell ref="E14:E15"/>
    <mergeCell ref="A29:A30"/>
    <mergeCell ref="D29:D30"/>
    <mergeCell ref="A31:A37"/>
    <mergeCell ref="D31:D37"/>
    <mergeCell ref="A9:E9"/>
    <mergeCell ref="A24:A28"/>
    <mergeCell ref="D24:D28"/>
    <mergeCell ref="C17:C30"/>
    <mergeCell ref="B17:B30"/>
    <mergeCell ref="A6:E6"/>
    <mergeCell ref="C14:C15"/>
    <mergeCell ref="A17:A19"/>
  </mergeCells>
  <conditionalFormatting sqref="P17:P37">
    <cfRule type="containsText" dxfId="8" priority="1" stopIfTrue="1" operator="containsText" text="P">
      <formula>NOT(ISERROR(SEARCH("P",P17)))</formula>
    </cfRule>
    <cfRule type="containsText" dxfId="7" priority="2" stopIfTrue="1" operator="containsText" text="R">
      <formula>NOT(ISERROR(SEARCH("R",P17)))</formula>
    </cfRule>
    <cfRule type="containsText" dxfId="6" priority="3" operator="containsText" text="T">
      <formula>NOT(ISERROR(SEARCH("T",P17)))</formula>
    </cfRule>
  </conditionalFormatting>
  <conditionalFormatting sqref="P17:P37">
    <cfRule type="iconSet" priority="52">
      <iconSet iconSet="3Symbols2">
        <cfvo type="percent" val="0"/>
        <cfvo type="percent" val="0.74"/>
        <cfvo type="percent" val="0.85"/>
      </iconSet>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12" zoomScale="80" zoomScaleNormal="80" workbookViewId="0">
      <selection activeCell="A12" sqref="A1:XFD1048576"/>
    </sheetView>
  </sheetViews>
  <sheetFormatPr baseColWidth="10" defaultRowHeight="15" x14ac:dyDescent="0.2"/>
  <cols>
    <col min="1" max="1" width="11.42578125" style="387"/>
    <col min="2" max="2" width="23.42578125" style="387" customWidth="1"/>
    <col min="3" max="3" width="32" style="387" customWidth="1"/>
    <col min="4" max="4" width="30.28515625" style="387" customWidth="1"/>
    <col min="5" max="5" width="40" style="387" customWidth="1"/>
    <col min="6" max="6" width="6.42578125" style="387" customWidth="1"/>
    <col min="7" max="7" width="2.140625" style="387" bestFit="1" customWidth="1"/>
    <col min="8" max="8" width="2.7109375" style="387" bestFit="1" customWidth="1"/>
    <col min="9" max="9" width="2.85546875" style="387" bestFit="1" customWidth="1"/>
    <col min="10" max="10" width="56.140625" style="387" customWidth="1"/>
    <col min="11" max="11" width="14.7109375" style="387" customWidth="1"/>
    <col min="12" max="12" width="23.7109375" style="387" customWidth="1"/>
    <col min="13" max="13" width="11.42578125" style="387"/>
    <col min="14" max="14" width="14.140625" style="387" customWidth="1"/>
    <col min="15" max="16" width="11.42578125" style="387"/>
    <col min="17" max="17" width="17.5703125" style="387" customWidth="1"/>
    <col min="18" max="18" width="21.42578125" style="387" customWidth="1"/>
    <col min="19" max="19" width="11.42578125" style="387"/>
    <col min="20" max="20" width="16.5703125" style="387" customWidth="1"/>
    <col min="21" max="16384" width="11.42578125" style="387"/>
  </cols>
  <sheetData>
    <row r="1" spans="1:20" ht="15.75" thickBot="1" x14ac:dyDescent="0.25"/>
    <row r="2" spans="1:20" ht="15.75" thickBot="1" x14ac:dyDescent="0.25">
      <c r="A2" s="694"/>
      <c r="B2" s="695"/>
      <c r="C2" s="695"/>
      <c r="D2" s="695"/>
      <c r="E2" s="696"/>
      <c r="F2" s="703" t="s">
        <v>18</v>
      </c>
      <c r="G2" s="704"/>
      <c r="H2" s="704"/>
      <c r="I2" s="704"/>
      <c r="J2" s="704"/>
      <c r="K2" s="704"/>
      <c r="L2" s="704"/>
      <c r="M2" s="705"/>
      <c r="N2" s="706" t="s">
        <v>19</v>
      </c>
      <c r="O2" s="707"/>
      <c r="P2" s="707"/>
      <c r="Q2" s="707"/>
      <c r="R2" s="707"/>
      <c r="S2" s="707"/>
      <c r="T2" s="708"/>
    </row>
    <row r="3" spans="1:20" ht="15.75" thickBot="1" x14ac:dyDescent="0.25">
      <c r="A3" s="697"/>
      <c r="B3" s="698"/>
      <c r="C3" s="698"/>
      <c r="D3" s="698"/>
      <c r="E3" s="699"/>
      <c r="F3" s="709" t="s">
        <v>17</v>
      </c>
      <c r="G3" s="710"/>
      <c r="H3" s="710"/>
      <c r="I3" s="710"/>
      <c r="J3" s="710"/>
      <c r="K3" s="710"/>
      <c r="L3" s="710"/>
      <c r="M3" s="711"/>
      <c r="N3" s="715" t="s">
        <v>24</v>
      </c>
      <c r="O3" s="716"/>
      <c r="P3" s="716"/>
      <c r="Q3" s="716"/>
      <c r="R3" s="716"/>
      <c r="S3" s="716"/>
      <c r="T3" s="717"/>
    </row>
    <row r="4" spans="1:20" ht="15.75" thickBot="1" x14ac:dyDescent="0.25">
      <c r="A4" s="700"/>
      <c r="B4" s="701"/>
      <c r="C4" s="701"/>
      <c r="D4" s="701"/>
      <c r="E4" s="702"/>
      <c r="F4" s="712"/>
      <c r="G4" s="713"/>
      <c r="H4" s="713"/>
      <c r="I4" s="713"/>
      <c r="J4" s="713"/>
      <c r="K4" s="713"/>
      <c r="L4" s="713"/>
      <c r="M4" s="714"/>
      <c r="N4" s="718" t="s">
        <v>8</v>
      </c>
      <c r="O4" s="719"/>
      <c r="P4" s="719"/>
      <c r="Q4" s="719"/>
      <c r="R4" s="719"/>
      <c r="S4" s="719"/>
      <c r="T4" s="720"/>
    </row>
    <row r="5" spans="1:20" x14ac:dyDescent="0.2">
      <c r="A5" s="313"/>
      <c r="B5" s="313"/>
      <c r="C5" s="313"/>
      <c r="D5" s="313"/>
      <c r="E5" s="313"/>
      <c r="F5" s="313"/>
      <c r="G5" s="313"/>
      <c r="H5" s="313"/>
      <c r="I5" s="313"/>
      <c r="J5" s="314"/>
      <c r="K5" s="314"/>
      <c r="L5" s="315"/>
      <c r="M5" s="315"/>
      <c r="N5" s="315"/>
      <c r="O5" s="315"/>
      <c r="P5" s="315"/>
      <c r="Q5" s="315"/>
      <c r="R5" s="315"/>
      <c r="S5" s="315"/>
      <c r="T5" s="315"/>
    </row>
    <row r="6" spans="1:20" x14ac:dyDescent="0.2">
      <c r="A6" s="721" t="s">
        <v>10</v>
      </c>
      <c r="B6" s="721"/>
      <c r="C6" s="721"/>
      <c r="D6" s="721"/>
      <c r="E6" s="721"/>
      <c r="F6" s="722" t="s">
        <v>609</v>
      </c>
      <c r="G6" s="723"/>
      <c r="H6" s="723"/>
      <c r="I6" s="723"/>
      <c r="J6" s="723"/>
      <c r="K6" s="723"/>
      <c r="L6" s="723"/>
      <c r="M6" s="724"/>
      <c r="N6" s="315"/>
      <c r="O6" s="315"/>
      <c r="P6" s="315"/>
      <c r="Q6" s="315"/>
      <c r="R6" s="315"/>
      <c r="S6" s="315"/>
      <c r="T6" s="315"/>
    </row>
    <row r="7" spans="1:20" x14ac:dyDescent="0.2">
      <c r="A7" s="721" t="s">
        <v>26</v>
      </c>
      <c r="B7" s="721"/>
      <c r="C7" s="721"/>
      <c r="D7" s="721"/>
      <c r="E7" s="721"/>
      <c r="F7" s="722">
        <v>2021</v>
      </c>
      <c r="G7" s="723"/>
      <c r="H7" s="723"/>
      <c r="I7" s="723"/>
      <c r="J7" s="723"/>
      <c r="K7" s="723"/>
      <c r="L7" s="723"/>
      <c r="M7" s="724"/>
      <c r="N7" s="315"/>
      <c r="O7" s="315"/>
      <c r="P7" s="315"/>
      <c r="Q7" s="315"/>
      <c r="R7" s="315"/>
      <c r="S7" s="315"/>
      <c r="T7" s="315"/>
    </row>
    <row r="8" spans="1:20" x14ac:dyDescent="0.2">
      <c r="A8" s="721" t="s">
        <v>6</v>
      </c>
      <c r="B8" s="721"/>
      <c r="C8" s="721"/>
      <c r="D8" s="721"/>
      <c r="E8" s="721"/>
      <c r="F8" s="725">
        <v>44200</v>
      </c>
      <c r="G8" s="723"/>
      <c r="H8" s="723"/>
      <c r="I8" s="723"/>
      <c r="J8" s="723"/>
      <c r="K8" s="723"/>
      <c r="L8" s="723"/>
      <c r="M8" s="724"/>
      <c r="N8" s="315"/>
      <c r="O8" s="315"/>
      <c r="P8" s="315"/>
      <c r="Q8" s="315"/>
      <c r="R8" s="315"/>
      <c r="S8" s="315"/>
      <c r="T8" s="315"/>
    </row>
    <row r="9" spans="1:20" x14ac:dyDescent="0.2">
      <c r="A9" s="721" t="s">
        <v>7</v>
      </c>
      <c r="B9" s="721"/>
      <c r="C9" s="721"/>
      <c r="D9" s="721"/>
      <c r="E9" s="721"/>
      <c r="F9" s="725">
        <v>44200</v>
      </c>
      <c r="G9" s="723"/>
      <c r="H9" s="723"/>
      <c r="I9" s="723"/>
      <c r="J9" s="723"/>
      <c r="K9" s="723"/>
      <c r="L9" s="723"/>
      <c r="M9" s="724"/>
      <c r="N9" s="315"/>
      <c r="O9" s="315"/>
      <c r="P9" s="315"/>
      <c r="Q9" s="315"/>
      <c r="R9" s="315"/>
      <c r="S9" s="315"/>
      <c r="T9" s="315"/>
    </row>
    <row r="10" spans="1:20" ht="15.75" thickBot="1" x14ac:dyDescent="0.25">
      <c r="A10" s="316"/>
      <c r="B10" s="316"/>
      <c r="C10" s="316"/>
      <c r="D10" s="316"/>
      <c r="E10" s="316"/>
      <c r="F10" s="316"/>
      <c r="G10" s="316"/>
      <c r="H10" s="316"/>
      <c r="I10" s="316"/>
      <c r="J10" s="317"/>
      <c r="K10" s="317"/>
      <c r="L10" s="317"/>
      <c r="M10" s="317"/>
      <c r="N10" s="315"/>
      <c r="O10" s="315"/>
      <c r="P10" s="315"/>
      <c r="Q10" s="315"/>
      <c r="R10" s="315"/>
      <c r="S10" s="315"/>
      <c r="T10" s="315"/>
    </row>
    <row r="11" spans="1:20" ht="15.75" thickBot="1" x14ac:dyDescent="0.25">
      <c r="A11" s="737" t="s">
        <v>9</v>
      </c>
      <c r="B11" s="738"/>
      <c r="C11" s="738"/>
      <c r="D11" s="738"/>
      <c r="E11" s="738"/>
      <c r="F11" s="738"/>
      <c r="G11" s="738"/>
      <c r="H11" s="738"/>
      <c r="I11" s="738"/>
      <c r="J11" s="738"/>
      <c r="K11" s="738"/>
      <c r="L11" s="738"/>
      <c r="M11" s="738"/>
      <c r="N11" s="738"/>
      <c r="O11" s="738"/>
      <c r="P11" s="738"/>
      <c r="Q11" s="738"/>
      <c r="R11" s="738"/>
      <c r="S11" s="738"/>
      <c r="T11" s="739"/>
    </row>
    <row r="12" spans="1:20" ht="15.75" thickBot="1" x14ac:dyDescent="0.25">
      <c r="A12" s="318"/>
      <c r="B12" s="319"/>
      <c r="C12" s="319"/>
      <c r="D12" s="319"/>
      <c r="E12" s="319"/>
      <c r="F12" s="319"/>
      <c r="G12" s="319"/>
      <c r="H12" s="319"/>
      <c r="I12" s="319"/>
      <c r="J12" s="319"/>
      <c r="K12" s="319"/>
      <c r="L12" s="319"/>
      <c r="M12" s="319"/>
      <c r="N12" s="319"/>
      <c r="O12" s="319"/>
      <c r="P12" s="319"/>
      <c r="Q12" s="319"/>
      <c r="R12" s="319"/>
      <c r="S12" s="319"/>
      <c r="T12" s="320"/>
    </row>
    <row r="13" spans="1:20" ht="15.75" thickBot="1" x14ac:dyDescent="0.25">
      <c r="A13" s="740" t="s">
        <v>16</v>
      </c>
      <c r="B13" s="741"/>
      <c r="C13" s="741"/>
      <c r="D13" s="741"/>
      <c r="E13" s="741"/>
      <c r="F13" s="741"/>
      <c r="G13" s="741"/>
      <c r="H13" s="741"/>
      <c r="I13" s="741"/>
      <c r="J13" s="741"/>
      <c r="K13" s="741"/>
      <c r="L13" s="742"/>
      <c r="M13" s="743" t="s">
        <v>1</v>
      </c>
      <c r="N13" s="743"/>
      <c r="O13" s="743"/>
      <c r="P13" s="743"/>
      <c r="Q13" s="743"/>
      <c r="R13" s="743"/>
      <c r="S13" s="743"/>
      <c r="T13" s="744"/>
    </row>
    <row r="14" spans="1:20" ht="15.75" thickBot="1" x14ac:dyDescent="0.25">
      <c r="A14" s="726" t="s">
        <v>28</v>
      </c>
      <c r="B14" s="735" t="s">
        <v>687</v>
      </c>
      <c r="C14" s="735" t="s">
        <v>688</v>
      </c>
      <c r="D14" s="726" t="s">
        <v>27</v>
      </c>
      <c r="E14" s="728" t="s">
        <v>20</v>
      </c>
      <c r="F14" s="730" t="s">
        <v>11</v>
      </c>
      <c r="G14" s="731"/>
      <c r="H14" s="731"/>
      <c r="I14" s="732"/>
      <c r="J14" s="733" t="s">
        <v>21</v>
      </c>
      <c r="K14" s="733" t="s">
        <v>22</v>
      </c>
      <c r="L14" s="733" t="s">
        <v>2</v>
      </c>
      <c r="M14" s="758" t="s">
        <v>23</v>
      </c>
      <c r="N14" s="760" t="s">
        <v>3</v>
      </c>
      <c r="O14" s="761"/>
      <c r="P14" s="762"/>
      <c r="Q14" s="931" t="s">
        <v>4</v>
      </c>
      <c r="R14" s="765" t="s">
        <v>5</v>
      </c>
      <c r="S14" s="321" t="s">
        <v>30</v>
      </c>
      <c r="T14" s="745" t="s">
        <v>0</v>
      </c>
    </row>
    <row r="15" spans="1:20" ht="25.5" customHeight="1" thickBot="1" x14ac:dyDescent="0.25">
      <c r="A15" s="727"/>
      <c r="B15" s="736"/>
      <c r="C15" s="736"/>
      <c r="D15" s="727"/>
      <c r="E15" s="729"/>
      <c r="F15" s="322" t="s">
        <v>12</v>
      </c>
      <c r="G15" s="322" t="s">
        <v>13</v>
      </c>
      <c r="H15" s="322" t="s">
        <v>14</v>
      </c>
      <c r="I15" s="322" t="s">
        <v>15</v>
      </c>
      <c r="J15" s="734"/>
      <c r="K15" s="734"/>
      <c r="L15" s="734"/>
      <c r="M15" s="759"/>
      <c r="N15" s="400" t="s">
        <v>31</v>
      </c>
      <c r="O15" s="324" t="s">
        <v>29</v>
      </c>
      <c r="P15" s="325" t="s">
        <v>32</v>
      </c>
      <c r="Q15" s="932"/>
      <c r="R15" s="766"/>
      <c r="S15" s="326"/>
      <c r="T15" s="746"/>
    </row>
    <row r="16" spans="1:20" ht="15.75" thickBot="1" x14ac:dyDescent="0.25">
      <c r="A16" s="313"/>
      <c r="B16" s="313"/>
      <c r="C16" s="313"/>
      <c r="D16" s="313"/>
      <c r="E16" s="313"/>
      <c r="F16" s="313"/>
      <c r="G16" s="313"/>
      <c r="H16" s="313"/>
      <c r="I16" s="313"/>
      <c r="J16" s="313"/>
      <c r="K16" s="313"/>
      <c r="L16" s="327"/>
      <c r="M16" s="313"/>
      <c r="N16" s="328"/>
      <c r="O16" s="328"/>
      <c r="P16" s="328"/>
      <c r="Q16" s="313"/>
      <c r="R16" s="313"/>
      <c r="S16" s="313"/>
      <c r="T16" s="313"/>
    </row>
    <row r="17" spans="1:20" ht="72.75" customHeight="1" thickBot="1" x14ac:dyDescent="0.25">
      <c r="A17" s="933">
        <v>1</v>
      </c>
      <c r="B17" s="929" t="s">
        <v>791</v>
      </c>
      <c r="C17" s="929" t="s">
        <v>865</v>
      </c>
      <c r="D17" s="749" t="s">
        <v>639</v>
      </c>
      <c r="E17" s="442" t="s">
        <v>630</v>
      </c>
      <c r="F17" s="443">
        <v>5</v>
      </c>
      <c r="G17" s="403"/>
      <c r="H17" s="404"/>
      <c r="I17" s="404"/>
      <c r="J17" s="329" t="s">
        <v>780</v>
      </c>
      <c r="K17" s="405"/>
      <c r="L17" s="406"/>
      <c r="M17" s="422">
        <v>5</v>
      </c>
      <c r="N17" s="408">
        <f>F17-M17</f>
        <v>0</v>
      </c>
      <c r="O17" s="336">
        <f>IF(M17&lt;1,(AVERAGE(F17:I17)/M17),SUM(F17:I17)/M17)</f>
        <v>1</v>
      </c>
      <c r="P17" s="409" t="str">
        <f>IF(O17&lt;=V$17,"T",IF(O17&lt;$Y$17,"R",IF(O17&gt;=$Y$17,"P")))</f>
        <v>P</v>
      </c>
      <c r="Q17" s="406"/>
      <c r="R17" s="406"/>
      <c r="S17" s="410"/>
      <c r="T17" s="411"/>
    </row>
    <row r="18" spans="1:20" ht="45.75" thickBot="1" x14ac:dyDescent="0.25">
      <c r="A18" s="934"/>
      <c r="B18" s="930"/>
      <c r="C18" s="930"/>
      <c r="D18" s="750"/>
      <c r="E18" s="444" t="s">
        <v>631</v>
      </c>
      <c r="F18" s="413">
        <v>1</v>
      </c>
      <c r="G18" s="414"/>
      <c r="H18" s="414"/>
      <c r="I18" s="414"/>
      <c r="J18" s="423" t="s">
        <v>781</v>
      </c>
      <c r="K18" s="415"/>
      <c r="L18" s="348"/>
      <c r="M18" s="407">
        <v>1</v>
      </c>
      <c r="N18" s="416">
        <f t="shared" ref="N18:N19" si="0">F18-M18</f>
        <v>0</v>
      </c>
      <c r="O18" s="346">
        <f>IF(M18&lt;1,(AVERAGE(F18:I18)/M18),SUM(F18:I18)/M18)</f>
        <v>1</v>
      </c>
      <c r="P18" s="417" t="str">
        <f t="shared" ref="P18:P19" si="1">IF(O18&lt;=V$17,"T",IF(O18&lt;$Y$17,"R",IF(O18&gt;=$Y$17,"P")))</f>
        <v>P</v>
      </c>
      <c r="Q18" s="348"/>
      <c r="R18" s="348"/>
      <c r="S18" s="418"/>
      <c r="T18" s="419"/>
    </row>
    <row r="19" spans="1:20" ht="45.75" thickBot="1" x14ac:dyDescent="0.25">
      <c r="A19" s="934"/>
      <c r="B19" s="930"/>
      <c r="C19" s="930"/>
      <c r="D19" s="750"/>
      <c r="E19" s="445" t="s">
        <v>593</v>
      </c>
      <c r="F19" s="424">
        <v>10</v>
      </c>
      <c r="G19" s="348"/>
      <c r="H19" s="348"/>
      <c r="I19" s="348"/>
      <c r="J19" s="423" t="s">
        <v>782</v>
      </c>
      <c r="K19" s="428">
        <v>27010</v>
      </c>
      <c r="L19" s="343">
        <v>12500</v>
      </c>
      <c r="M19" s="422">
        <v>12</v>
      </c>
      <c r="N19" s="345">
        <f t="shared" si="0"/>
        <v>-2</v>
      </c>
      <c r="O19" s="346">
        <f t="shared" ref="O19:O28" si="2">IF(M19&lt;1,(AVERAGE(F19:I19)/M19),SUM(F19:I19)/M19)</f>
        <v>0.83333333333333337</v>
      </c>
      <c r="P19" s="417" t="str">
        <f t="shared" si="1"/>
        <v>P</v>
      </c>
      <c r="Q19" s="350">
        <f>L19/K19</f>
        <v>0.46279155868196964</v>
      </c>
      <c r="R19" s="348"/>
      <c r="S19" s="418"/>
      <c r="T19" s="419"/>
    </row>
    <row r="20" spans="1:20" ht="45.75" thickBot="1" x14ac:dyDescent="0.25">
      <c r="A20" s="934"/>
      <c r="B20" s="930"/>
      <c r="C20" s="930"/>
      <c r="D20" s="750"/>
      <c r="E20" s="444" t="s">
        <v>632</v>
      </c>
      <c r="F20" s="424">
        <v>5</v>
      </c>
      <c r="G20" s="348"/>
      <c r="H20" s="348"/>
      <c r="I20" s="348"/>
      <c r="J20" s="423" t="s">
        <v>783</v>
      </c>
      <c r="K20" s="415"/>
      <c r="L20" s="343"/>
      <c r="M20" s="422">
        <v>5</v>
      </c>
      <c r="N20" s="416">
        <f t="shared" ref="N20:N28" si="3">F20-M20</f>
        <v>0</v>
      </c>
      <c r="O20" s="346">
        <f t="shared" si="2"/>
        <v>1</v>
      </c>
      <c r="P20" s="417" t="str">
        <f t="shared" ref="P20:P28" si="4">IF(O20&lt;=V$17,"T",IF(O20&lt;$Y$17,"R",IF(O20&gt;=$Y$17,"P")))</f>
        <v>P</v>
      </c>
      <c r="Q20" s="429"/>
      <c r="R20" s="348"/>
      <c r="S20" s="418"/>
      <c r="T20" s="419"/>
    </row>
    <row r="21" spans="1:20" ht="49.5" customHeight="1" thickBot="1" x14ac:dyDescent="0.25">
      <c r="A21" s="935"/>
      <c r="B21" s="930"/>
      <c r="C21" s="930"/>
      <c r="D21" s="750"/>
      <c r="E21" s="412" t="s">
        <v>633</v>
      </c>
      <c r="F21" s="424">
        <v>5</v>
      </c>
      <c r="G21" s="348"/>
      <c r="H21" s="348"/>
      <c r="I21" s="348"/>
      <c r="J21" s="423" t="s">
        <v>784</v>
      </c>
      <c r="K21" s="415"/>
      <c r="L21" s="446"/>
      <c r="M21" s="422">
        <v>5</v>
      </c>
      <c r="N21" s="416">
        <f t="shared" si="3"/>
        <v>0</v>
      </c>
      <c r="O21" s="346">
        <f t="shared" si="2"/>
        <v>1</v>
      </c>
      <c r="P21" s="417" t="str">
        <f t="shared" si="4"/>
        <v>P</v>
      </c>
      <c r="Q21" s="348"/>
      <c r="R21" s="348"/>
      <c r="S21" s="418"/>
      <c r="T21" s="419"/>
    </row>
    <row r="22" spans="1:20" ht="48" customHeight="1" thickBot="1" x14ac:dyDescent="0.25">
      <c r="A22" s="936">
        <v>2</v>
      </c>
      <c r="B22" s="930"/>
      <c r="C22" s="930"/>
      <c r="D22" s="750" t="s">
        <v>640</v>
      </c>
      <c r="E22" s="412" t="s">
        <v>634</v>
      </c>
      <c r="F22" s="413">
        <v>1</v>
      </c>
      <c r="G22" s="348"/>
      <c r="H22" s="348"/>
      <c r="I22" s="348"/>
      <c r="J22" s="423" t="s">
        <v>785</v>
      </c>
      <c r="K22" s="415"/>
      <c r="L22" s="348"/>
      <c r="M22" s="407">
        <v>1</v>
      </c>
      <c r="N22" s="416">
        <f t="shared" si="3"/>
        <v>0</v>
      </c>
      <c r="O22" s="346">
        <f t="shared" si="2"/>
        <v>1</v>
      </c>
      <c r="P22" s="417" t="str">
        <f t="shared" si="4"/>
        <v>P</v>
      </c>
      <c r="Q22" s="348"/>
      <c r="R22" s="348"/>
      <c r="S22" s="418"/>
      <c r="T22" s="419"/>
    </row>
    <row r="23" spans="1:20" ht="63.75" customHeight="1" thickBot="1" x14ac:dyDescent="0.25">
      <c r="A23" s="934"/>
      <c r="B23" s="930"/>
      <c r="C23" s="930"/>
      <c r="D23" s="750"/>
      <c r="E23" s="412" t="s">
        <v>635</v>
      </c>
      <c r="F23" s="424">
        <v>7</v>
      </c>
      <c r="G23" s="348"/>
      <c r="H23" s="348"/>
      <c r="I23" s="348"/>
      <c r="J23" s="423" t="s">
        <v>786</v>
      </c>
      <c r="K23" s="415"/>
      <c r="L23" s="348"/>
      <c r="M23" s="422">
        <v>7</v>
      </c>
      <c r="N23" s="416">
        <f t="shared" si="3"/>
        <v>0</v>
      </c>
      <c r="O23" s="346">
        <f t="shared" si="2"/>
        <v>1</v>
      </c>
      <c r="P23" s="417" t="str">
        <f t="shared" si="4"/>
        <v>P</v>
      </c>
      <c r="Q23" s="348"/>
      <c r="R23" s="348"/>
      <c r="S23" s="418"/>
      <c r="T23" s="419"/>
    </row>
    <row r="24" spans="1:20" ht="63.75" customHeight="1" thickBot="1" x14ac:dyDescent="0.25">
      <c r="A24" s="935"/>
      <c r="B24" s="930"/>
      <c r="C24" s="930"/>
      <c r="D24" s="750"/>
      <c r="E24" s="412" t="s">
        <v>636</v>
      </c>
      <c r="F24" s="424">
        <v>1</v>
      </c>
      <c r="G24" s="348"/>
      <c r="H24" s="348"/>
      <c r="I24" s="348"/>
      <c r="J24" s="423" t="s">
        <v>787</v>
      </c>
      <c r="K24" s="420"/>
      <c r="L24" s="348"/>
      <c r="M24" s="422">
        <v>1</v>
      </c>
      <c r="N24" s="416">
        <f>F24-M24</f>
        <v>0</v>
      </c>
      <c r="O24" s="346">
        <f t="shared" si="2"/>
        <v>1</v>
      </c>
      <c r="P24" s="417" t="str">
        <f t="shared" si="4"/>
        <v>P</v>
      </c>
      <c r="Q24" s="348"/>
      <c r="R24" s="348"/>
      <c r="S24" s="418"/>
      <c r="T24" s="419"/>
    </row>
    <row r="25" spans="1:20" ht="60.75" thickBot="1" x14ac:dyDescent="0.25">
      <c r="A25" s="928">
        <v>3</v>
      </c>
      <c r="B25" s="930"/>
      <c r="C25" s="930"/>
      <c r="D25" s="750" t="s">
        <v>641</v>
      </c>
      <c r="E25" s="431" t="s">
        <v>630</v>
      </c>
      <c r="F25" s="424">
        <v>410</v>
      </c>
      <c r="G25" s="348"/>
      <c r="H25" s="348"/>
      <c r="I25" s="348"/>
      <c r="J25" s="339" t="s">
        <v>780</v>
      </c>
      <c r="K25" s="447"/>
      <c r="L25" s="448"/>
      <c r="M25" s="422">
        <v>415</v>
      </c>
      <c r="N25" s="416">
        <f t="shared" si="3"/>
        <v>-5</v>
      </c>
      <c r="O25" s="346">
        <f t="shared" si="2"/>
        <v>0.98795180722891562</v>
      </c>
      <c r="P25" s="417" t="str">
        <f t="shared" si="4"/>
        <v>P</v>
      </c>
      <c r="Q25" s="348"/>
      <c r="R25" s="348"/>
      <c r="S25" s="418"/>
      <c r="T25" s="419"/>
    </row>
    <row r="26" spans="1:20" ht="45.75" thickBot="1" x14ac:dyDescent="0.25">
      <c r="A26" s="928"/>
      <c r="B26" s="930"/>
      <c r="C26" s="930"/>
      <c r="D26" s="750"/>
      <c r="E26" s="431" t="s">
        <v>637</v>
      </c>
      <c r="F26" s="424">
        <v>405</v>
      </c>
      <c r="G26" s="348"/>
      <c r="H26" s="348"/>
      <c r="I26" s="348"/>
      <c r="J26" s="423" t="s">
        <v>788</v>
      </c>
      <c r="K26" s="420"/>
      <c r="L26" s="348"/>
      <c r="M26" s="422">
        <v>415</v>
      </c>
      <c r="N26" s="416">
        <f t="shared" si="3"/>
        <v>-10</v>
      </c>
      <c r="O26" s="346">
        <f t="shared" si="2"/>
        <v>0.97590361445783136</v>
      </c>
      <c r="P26" s="417" t="str">
        <f t="shared" si="4"/>
        <v>P</v>
      </c>
      <c r="Q26" s="348"/>
      <c r="R26" s="348"/>
      <c r="S26" s="418"/>
      <c r="T26" s="419"/>
    </row>
    <row r="27" spans="1:20" ht="45.75" thickBot="1" x14ac:dyDescent="0.25">
      <c r="A27" s="928"/>
      <c r="B27" s="930"/>
      <c r="C27" s="930"/>
      <c r="D27" s="750"/>
      <c r="E27" s="431" t="s">
        <v>642</v>
      </c>
      <c r="F27" s="413">
        <v>1</v>
      </c>
      <c r="G27" s="348"/>
      <c r="H27" s="348"/>
      <c r="I27" s="348"/>
      <c r="J27" s="423" t="s">
        <v>789</v>
      </c>
      <c r="K27" s="420"/>
      <c r="L27" s="348"/>
      <c r="M27" s="407">
        <v>1</v>
      </c>
      <c r="N27" s="416">
        <f t="shared" si="3"/>
        <v>0</v>
      </c>
      <c r="O27" s="346">
        <f t="shared" si="2"/>
        <v>1</v>
      </c>
      <c r="P27" s="417" t="str">
        <f t="shared" si="4"/>
        <v>P</v>
      </c>
      <c r="Q27" s="348"/>
      <c r="R27" s="348"/>
      <c r="S27" s="418"/>
      <c r="T27" s="419"/>
    </row>
    <row r="28" spans="1:20" ht="45.75" thickBot="1" x14ac:dyDescent="0.25">
      <c r="A28" s="938"/>
      <c r="B28" s="937"/>
      <c r="C28" s="937"/>
      <c r="D28" s="770"/>
      <c r="E28" s="449" t="s">
        <v>638</v>
      </c>
      <c r="F28" s="450">
        <v>1</v>
      </c>
      <c r="G28" s="434"/>
      <c r="H28" s="434"/>
      <c r="I28" s="434"/>
      <c r="J28" s="435" t="s">
        <v>790</v>
      </c>
      <c r="K28" s="436"/>
      <c r="L28" s="360"/>
      <c r="M28" s="451">
        <v>1</v>
      </c>
      <c r="N28" s="438">
        <f t="shared" si="3"/>
        <v>0</v>
      </c>
      <c r="O28" s="358">
        <f t="shared" si="2"/>
        <v>1</v>
      </c>
      <c r="P28" s="439" t="str">
        <f t="shared" si="4"/>
        <v>P</v>
      </c>
      <c r="Q28" s="360"/>
      <c r="R28" s="360"/>
      <c r="S28" s="440"/>
      <c r="T28" s="441"/>
    </row>
    <row r="29" spans="1:20" x14ac:dyDescent="0.2">
      <c r="A29" s="313"/>
      <c r="B29" s="313"/>
      <c r="C29" s="313"/>
      <c r="D29" s="313"/>
      <c r="E29" s="313"/>
      <c r="F29" s="313"/>
      <c r="G29" s="313"/>
      <c r="H29" s="313"/>
      <c r="I29" s="313"/>
      <c r="J29" s="313"/>
      <c r="K29" s="313"/>
      <c r="L29" s="313"/>
      <c r="M29" s="313"/>
      <c r="N29" s="313"/>
      <c r="O29" s="313"/>
      <c r="P29" s="313"/>
      <c r="Q29" s="313"/>
      <c r="R29" s="313"/>
      <c r="S29" s="313"/>
      <c r="T29" s="313"/>
    </row>
    <row r="30" spans="1:20" x14ac:dyDescent="0.2">
      <c r="A30" s="313"/>
      <c r="B30" s="313"/>
      <c r="C30" s="313"/>
      <c r="D30" s="313"/>
      <c r="E30" s="313"/>
      <c r="F30" s="313"/>
      <c r="G30" s="313"/>
      <c r="H30" s="313"/>
      <c r="I30" s="313"/>
      <c r="J30" s="313"/>
      <c r="K30" s="313"/>
      <c r="L30" s="313"/>
      <c r="M30" s="313"/>
      <c r="N30" s="313"/>
      <c r="O30" s="313"/>
      <c r="P30" s="313"/>
      <c r="Q30" s="313"/>
      <c r="R30" s="313"/>
      <c r="S30" s="313"/>
      <c r="T30" s="313"/>
    </row>
    <row r="31" spans="1:20" x14ac:dyDescent="0.2">
      <c r="A31" s="365" t="s">
        <v>25</v>
      </c>
      <c r="B31" s="365"/>
      <c r="C31" s="365"/>
      <c r="D31" s="365"/>
      <c r="E31" s="313"/>
      <c r="F31" s="313"/>
      <c r="G31" s="313"/>
      <c r="H31" s="313"/>
      <c r="I31" s="313"/>
      <c r="J31" s="313"/>
      <c r="K31" s="313"/>
      <c r="L31" s="313"/>
      <c r="M31" s="313"/>
      <c r="N31" s="313"/>
      <c r="O31" s="313"/>
      <c r="P31" s="313"/>
      <c r="Q31" s="313"/>
      <c r="R31" s="313"/>
      <c r="S31" s="313"/>
      <c r="T31" s="313"/>
    </row>
    <row r="32" spans="1:20" x14ac:dyDescent="0.2">
      <c r="A32" s="313"/>
      <c r="B32" s="313"/>
      <c r="C32" s="313"/>
      <c r="D32" s="313"/>
      <c r="E32" s="313"/>
      <c r="F32" s="313"/>
      <c r="G32" s="313"/>
      <c r="H32" s="313"/>
      <c r="I32" s="313"/>
      <c r="J32" s="313"/>
      <c r="K32" s="313"/>
      <c r="L32" s="313"/>
      <c r="M32" s="313"/>
      <c r="N32" s="313"/>
      <c r="O32" s="313"/>
      <c r="P32" s="313"/>
      <c r="Q32" s="313"/>
      <c r="R32" s="313"/>
      <c r="S32" s="313"/>
      <c r="T32" s="313"/>
    </row>
    <row r="33" spans="1:20" x14ac:dyDescent="0.2">
      <c r="A33" s="767"/>
      <c r="B33" s="768"/>
      <c r="C33" s="768"/>
      <c r="D33" s="768"/>
      <c r="E33" s="768"/>
      <c r="F33" s="768"/>
      <c r="G33" s="768"/>
      <c r="H33" s="768"/>
      <c r="I33" s="768"/>
      <c r="J33" s="768"/>
      <c r="K33" s="768"/>
      <c r="L33" s="768"/>
      <c r="M33" s="768"/>
      <c r="N33" s="768"/>
      <c r="O33" s="768"/>
      <c r="P33" s="768"/>
      <c r="Q33" s="768"/>
      <c r="R33" s="768"/>
      <c r="S33" s="768"/>
      <c r="T33" s="769"/>
    </row>
    <row r="34" spans="1:20" x14ac:dyDescent="0.2">
      <c r="A34" s="767"/>
      <c r="B34" s="768"/>
      <c r="C34" s="768"/>
      <c r="D34" s="768"/>
      <c r="E34" s="768"/>
      <c r="F34" s="768"/>
      <c r="G34" s="768"/>
      <c r="H34" s="768"/>
      <c r="I34" s="768"/>
      <c r="J34" s="768"/>
      <c r="K34" s="768"/>
      <c r="L34" s="768"/>
      <c r="M34" s="768"/>
      <c r="N34" s="768"/>
      <c r="O34" s="768"/>
      <c r="P34" s="768"/>
      <c r="Q34" s="768"/>
      <c r="R34" s="768"/>
      <c r="S34" s="768"/>
      <c r="T34" s="769"/>
    </row>
    <row r="35" spans="1:20" x14ac:dyDescent="0.2">
      <c r="A35" s="767"/>
      <c r="B35" s="768"/>
      <c r="C35" s="768"/>
      <c r="D35" s="768"/>
      <c r="E35" s="768"/>
      <c r="F35" s="768"/>
      <c r="G35" s="768"/>
      <c r="H35" s="768"/>
      <c r="I35" s="768"/>
      <c r="J35" s="768"/>
      <c r="K35" s="768"/>
      <c r="L35" s="768"/>
      <c r="M35" s="768"/>
      <c r="N35" s="768"/>
      <c r="O35" s="768"/>
      <c r="P35" s="768"/>
      <c r="Q35" s="768"/>
      <c r="R35" s="768"/>
      <c r="S35" s="768"/>
      <c r="T35" s="769"/>
    </row>
    <row r="36" spans="1:20" x14ac:dyDescent="0.2">
      <c r="A36" s="767"/>
      <c r="B36" s="768"/>
      <c r="C36" s="768"/>
      <c r="D36" s="768"/>
      <c r="E36" s="768"/>
      <c r="F36" s="768"/>
      <c r="G36" s="768"/>
      <c r="H36" s="768"/>
      <c r="I36" s="768"/>
      <c r="J36" s="768"/>
      <c r="K36" s="768"/>
      <c r="L36" s="768"/>
      <c r="M36" s="768"/>
      <c r="N36" s="768"/>
      <c r="O36" s="768"/>
      <c r="P36" s="768"/>
      <c r="Q36" s="768"/>
      <c r="R36" s="768"/>
      <c r="S36" s="768"/>
      <c r="T36" s="769"/>
    </row>
    <row r="37" spans="1:20" x14ac:dyDescent="0.2">
      <c r="A37" s="767"/>
      <c r="B37" s="768"/>
      <c r="C37" s="768"/>
      <c r="D37" s="768"/>
      <c r="E37" s="768"/>
      <c r="F37" s="768"/>
      <c r="G37" s="768"/>
      <c r="H37" s="768"/>
      <c r="I37" s="768"/>
      <c r="J37" s="768"/>
      <c r="K37" s="768"/>
      <c r="L37" s="768"/>
      <c r="M37" s="768"/>
      <c r="N37" s="768"/>
      <c r="O37" s="768"/>
      <c r="P37" s="768"/>
      <c r="Q37" s="768"/>
      <c r="R37" s="768"/>
      <c r="S37" s="768"/>
      <c r="T37" s="769"/>
    </row>
    <row r="38" spans="1:20" x14ac:dyDescent="0.2">
      <c r="A38" s="767"/>
      <c r="B38" s="768"/>
      <c r="C38" s="768"/>
      <c r="D38" s="768"/>
      <c r="E38" s="768"/>
      <c r="F38" s="768"/>
      <c r="G38" s="768"/>
      <c r="H38" s="768"/>
      <c r="I38" s="768"/>
      <c r="J38" s="768"/>
      <c r="K38" s="768"/>
      <c r="L38" s="768"/>
      <c r="M38" s="768"/>
      <c r="N38" s="768"/>
      <c r="O38" s="768"/>
      <c r="P38" s="768"/>
      <c r="Q38" s="768"/>
      <c r="R38" s="768"/>
      <c r="S38" s="768"/>
      <c r="T38" s="769"/>
    </row>
    <row r="39" spans="1:20" x14ac:dyDescent="0.2">
      <c r="A39" s="767"/>
      <c r="B39" s="768"/>
      <c r="C39" s="768"/>
      <c r="D39" s="768"/>
      <c r="E39" s="768"/>
      <c r="F39" s="768"/>
      <c r="G39" s="768"/>
      <c r="H39" s="768"/>
      <c r="I39" s="768"/>
      <c r="J39" s="768"/>
      <c r="K39" s="768"/>
      <c r="L39" s="768"/>
      <c r="M39" s="768"/>
      <c r="N39" s="768"/>
      <c r="O39" s="768"/>
      <c r="P39" s="768"/>
      <c r="Q39" s="768"/>
      <c r="R39" s="768"/>
      <c r="S39" s="768"/>
      <c r="T39" s="769"/>
    </row>
    <row r="40" spans="1:20" x14ac:dyDescent="0.2">
      <c r="A40" s="767"/>
      <c r="B40" s="768"/>
      <c r="C40" s="768"/>
      <c r="D40" s="768"/>
      <c r="E40" s="768"/>
      <c r="F40" s="768"/>
      <c r="G40" s="768"/>
      <c r="H40" s="768"/>
      <c r="I40" s="768"/>
      <c r="J40" s="768"/>
      <c r="K40" s="768"/>
      <c r="L40" s="768"/>
      <c r="M40" s="768"/>
      <c r="N40" s="768"/>
      <c r="O40" s="768"/>
      <c r="P40" s="768"/>
      <c r="Q40" s="768"/>
      <c r="R40" s="768"/>
      <c r="S40" s="768"/>
      <c r="T40" s="769"/>
    </row>
    <row r="41" spans="1:20" x14ac:dyDescent="0.2">
      <c r="A41" s="767"/>
      <c r="B41" s="768"/>
      <c r="C41" s="768"/>
      <c r="D41" s="768"/>
      <c r="E41" s="768"/>
      <c r="F41" s="768"/>
      <c r="G41" s="768"/>
      <c r="H41" s="768"/>
      <c r="I41" s="768"/>
      <c r="J41" s="768"/>
      <c r="K41" s="768"/>
      <c r="L41" s="768"/>
      <c r="M41" s="768"/>
      <c r="N41" s="768"/>
      <c r="O41" s="768"/>
      <c r="P41" s="768"/>
      <c r="Q41" s="768"/>
      <c r="R41" s="768"/>
      <c r="S41" s="768"/>
      <c r="T41" s="769"/>
    </row>
    <row r="42" spans="1:20" x14ac:dyDescent="0.2">
      <c r="A42" s="767"/>
      <c r="B42" s="768"/>
      <c r="C42" s="768"/>
      <c r="D42" s="768"/>
      <c r="E42" s="768"/>
      <c r="F42" s="768"/>
      <c r="G42" s="768"/>
      <c r="H42" s="768"/>
      <c r="I42" s="768"/>
      <c r="J42" s="768"/>
      <c r="K42" s="768"/>
      <c r="L42" s="768"/>
      <c r="M42" s="768"/>
      <c r="N42" s="768"/>
      <c r="O42" s="768"/>
      <c r="P42" s="768"/>
      <c r="Q42" s="768"/>
      <c r="R42" s="768"/>
      <c r="S42" s="768"/>
      <c r="T42" s="769"/>
    </row>
    <row r="43" spans="1:20" x14ac:dyDescent="0.2">
      <c r="A43" s="767"/>
      <c r="B43" s="768"/>
      <c r="C43" s="768"/>
      <c r="D43" s="768"/>
      <c r="E43" s="768"/>
      <c r="F43" s="768"/>
      <c r="G43" s="768"/>
      <c r="H43" s="768"/>
      <c r="I43" s="768"/>
      <c r="J43" s="768"/>
      <c r="K43" s="768"/>
      <c r="L43" s="768"/>
      <c r="M43" s="768"/>
      <c r="N43" s="768"/>
      <c r="O43" s="768"/>
      <c r="P43" s="768"/>
      <c r="Q43" s="768"/>
      <c r="R43" s="768"/>
      <c r="S43" s="768"/>
      <c r="T43" s="769"/>
    </row>
  </sheetData>
  <mergeCells count="50">
    <mergeCell ref="A41:T41"/>
    <mergeCell ref="A42:T42"/>
    <mergeCell ref="A43:T43"/>
    <mergeCell ref="A35:T35"/>
    <mergeCell ref="A36:T36"/>
    <mergeCell ref="A37:T37"/>
    <mergeCell ref="A38:T38"/>
    <mergeCell ref="A39:T39"/>
    <mergeCell ref="A40:T40"/>
    <mergeCell ref="A34:T34"/>
    <mergeCell ref="T14:T15"/>
    <mergeCell ref="A25:A28"/>
    <mergeCell ref="K14:K15"/>
    <mergeCell ref="L14:L15"/>
    <mergeCell ref="M14:M15"/>
    <mergeCell ref="N14:P14"/>
    <mergeCell ref="Q14:Q15"/>
    <mergeCell ref="R14:R15"/>
    <mergeCell ref="A14:A15"/>
    <mergeCell ref="D14:D15"/>
    <mergeCell ref="A33:T33"/>
    <mergeCell ref="E14:E15"/>
    <mergeCell ref="F14:I14"/>
    <mergeCell ref="J14:J15"/>
    <mergeCell ref="D17:D21"/>
    <mergeCell ref="F9:M9"/>
    <mergeCell ref="A11:T11"/>
    <mergeCell ref="A13:L13"/>
    <mergeCell ref="M13:T13"/>
    <mergeCell ref="A6:E6"/>
    <mergeCell ref="F6:M6"/>
    <mergeCell ref="A7:E7"/>
    <mergeCell ref="F7:M7"/>
    <mergeCell ref="A8:E8"/>
    <mergeCell ref="F8:M8"/>
    <mergeCell ref="F2:M2"/>
    <mergeCell ref="N2:T2"/>
    <mergeCell ref="F3:M4"/>
    <mergeCell ref="N3:T3"/>
    <mergeCell ref="N4:T4"/>
    <mergeCell ref="D22:D24"/>
    <mergeCell ref="D25:D28"/>
    <mergeCell ref="A17:A21"/>
    <mergeCell ref="A22:A24"/>
    <mergeCell ref="A2:E4"/>
    <mergeCell ref="A9:E9"/>
    <mergeCell ref="C17:C28"/>
    <mergeCell ref="B17:B28"/>
    <mergeCell ref="B14:B15"/>
    <mergeCell ref="C14:C15"/>
  </mergeCells>
  <conditionalFormatting sqref="P17:P28">
    <cfRule type="containsText" dxfId="5" priority="1" stopIfTrue="1" operator="containsText" text="P">
      <formula>NOT(ISERROR(SEARCH("P",P17)))</formula>
    </cfRule>
    <cfRule type="containsText" dxfId="4" priority="2" stopIfTrue="1" operator="containsText" text="R">
      <formula>NOT(ISERROR(SEARCH("R",P17)))</formula>
    </cfRule>
    <cfRule type="containsText" dxfId="3" priority="3" operator="containsText" text="T">
      <formula>NOT(ISERROR(SEARCH("T",P17)))</formula>
    </cfRule>
  </conditionalFormatting>
  <conditionalFormatting sqref="P17:P28">
    <cfRule type="iconSet" priority="45">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zoomScale="80" zoomScaleNormal="80" workbookViewId="0">
      <selection sqref="A1:XFD1048576"/>
    </sheetView>
  </sheetViews>
  <sheetFormatPr baseColWidth="10" defaultRowHeight="15" x14ac:dyDescent="0.2"/>
  <cols>
    <col min="1" max="1" width="11.42578125" style="387"/>
    <col min="2" max="2" width="39.85546875" style="387" customWidth="1"/>
    <col min="3" max="3" width="32.28515625" style="387" customWidth="1"/>
    <col min="4" max="4" width="39.5703125" style="387" customWidth="1"/>
    <col min="5" max="5" width="45.7109375" style="387" customWidth="1"/>
    <col min="6" max="6" width="5.5703125" style="387" customWidth="1"/>
    <col min="7" max="7" width="3.5703125" style="387" customWidth="1"/>
    <col min="8" max="8" width="5.140625" style="387" customWidth="1"/>
    <col min="9" max="9" width="4.28515625" style="387" customWidth="1"/>
    <col min="10" max="10" width="97.7109375" style="387" customWidth="1"/>
    <col min="11" max="11" width="14.7109375" style="387" customWidth="1"/>
    <col min="12" max="12" width="23.7109375" style="387" customWidth="1"/>
    <col min="13" max="13" width="9.140625" style="387" customWidth="1"/>
    <col min="14" max="14" width="14.140625" style="387" customWidth="1"/>
    <col min="15" max="16" width="11.42578125" style="387"/>
    <col min="17" max="17" width="17.5703125" style="387" customWidth="1"/>
    <col min="18" max="18" width="21.42578125" style="387" customWidth="1"/>
    <col min="19" max="19" width="87" style="387" customWidth="1"/>
    <col min="20" max="20" width="71.140625" style="387" customWidth="1"/>
    <col min="21" max="16384" width="11.42578125" style="387"/>
  </cols>
  <sheetData>
    <row r="1" spans="1:20" ht="15.75" thickBot="1" x14ac:dyDescent="0.25"/>
    <row r="2" spans="1:20" ht="15.75" thickBot="1" x14ac:dyDescent="0.25">
      <c r="A2" s="694"/>
      <c r="B2" s="695"/>
      <c r="C2" s="695"/>
      <c r="D2" s="695"/>
      <c r="E2" s="696"/>
      <c r="F2" s="703" t="s">
        <v>18</v>
      </c>
      <c r="G2" s="704"/>
      <c r="H2" s="704"/>
      <c r="I2" s="704"/>
      <c r="J2" s="704"/>
      <c r="K2" s="704"/>
      <c r="L2" s="704"/>
      <c r="M2" s="705"/>
      <c r="N2" s="706" t="s">
        <v>19</v>
      </c>
      <c r="O2" s="707"/>
      <c r="P2" s="707"/>
      <c r="Q2" s="707"/>
      <c r="R2" s="707"/>
      <c r="S2" s="707"/>
      <c r="T2" s="708"/>
    </row>
    <row r="3" spans="1:20" ht="15.75" thickBot="1" x14ac:dyDescent="0.25">
      <c r="A3" s="697"/>
      <c r="B3" s="698"/>
      <c r="C3" s="698"/>
      <c r="D3" s="698"/>
      <c r="E3" s="699"/>
      <c r="F3" s="709" t="s">
        <v>17</v>
      </c>
      <c r="G3" s="710"/>
      <c r="H3" s="710"/>
      <c r="I3" s="710"/>
      <c r="J3" s="710"/>
      <c r="K3" s="710"/>
      <c r="L3" s="710"/>
      <c r="M3" s="711"/>
      <c r="N3" s="715" t="s">
        <v>24</v>
      </c>
      <c r="O3" s="716"/>
      <c r="P3" s="716"/>
      <c r="Q3" s="716"/>
      <c r="R3" s="716"/>
      <c r="S3" s="716"/>
      <c r="T3" s="717"/>
    </row>
    <row r="4" spans="1:20" ht="15.75" thickBot="1" x14ac:dyDescent="0.25">
      <c r="A4" s="700"/>
      <c r="B4" s="701"/>
      <c r="C4" s="701"/>
      <c r="D4" s="701"/>
      <c r="E4" s="702"/>
      <c r="F4" s="712"/>
      <c r="G4" s="713"/>
      <c r="H4" s="713"/>
      <c r="I4" s="713"/>
      <c r="J4" s="713"/>
      <c r="K4" s="713"/>
      <c r="L4" s="713"/>
      <c r="M4" s="714"/>
      <c r="N4" s="718" t="s">
        <v>8</v>
      </c>
      <c r="O4" s="719"/>
      <c r="P4" s="719"/>
      <c r="Q4" s="719"/>
      <c r="R4" s="719"/>
      <c r="S4" s="719"/>
      <c r="T4" s="720"/>
    </row>
    <row r="5" spans="1:20" x14ac:dyDescent="0.2">
      <c r="A5" s="313"/>
      <c r="B5" s="313"/>
      <c r="C5" s="313"/>
      <c r="D5" s="313"/>
      <c r="E5" s="313"/>
      <c r="F5" s="313"/>
      <c r="G5" s="313"/>
      <c r="H5" s="313"/>
      <c r="I5" s="313"/>
      <c r="J5" s="314"/>
      <c r="K5" s="314"/>
      <c r="L5" s="315"/>
      <c r="M5" s="315"/>
      <c r="N5" s="315"/>
      <c r="O5" s="315"/>
      <c r="P5" s="315"/>
      <c r="Q5" s="315"/>
      <c r="R5" s="315"/>
      <c r="S5" s="315"/>
      <c r="T5" s="315"/>
    </row>
    <row r="6" spans="1:20" x14ac:dyDescent="0.2">
      <c r="A6" s="721" t="s">
        <v>10</v>
      </c>
      <c r="B6" s="721"/>
      <c r="C6" s="721"/>
      <c r="D6" s="721"/>
      <c r="E6" s="721"/>
      <c r="F6" s="722" t="s">
        <v>758</v>
      </c>
      <c r="G6" s="723"/>
      <c r="H6" s="723"/>
      <c r="I6" s="723"/>
      <c r="J6" s="723"/>
      <c r="K6" s="723"/>
      <c r="L6" s="723"/>
      <c r="M6" s="724"/>
      <c r="N6" s="315"/>
      <c r="O6" s="315"/>
      <c r="P6" s="315"/>
      <c r="Q6" s="315"/>
      <c r="R6" s="315"/>
      <c r="S6" s="315"/>
      <c r="T6" s="315"/>
    </row>
    <row r="7" spans="1:20" x14ac:dyDescent="0.2">
      <c r="A7" s="721" t="s">
        <v>26</v>
      </c>
      <c r="B7" s="721"/>
      <c r="C7" s="721"/>
      <c r="D7" s="721"/>
      <c r="E7" s="721"/>
      <c r="F7" s="722">
        <v>2021</v>
      </c>
      <c r="G7" s="723"/>
      <c r="H7" s="723"/>
      <c r="I7" s="723"/>
      <c r="J7" s="723"/>
      <c r="K7" s="723"/>
      <c r="L7" s="723"/>
      <c r="M7" s="724"/>
      <c r="N7" s="315"/>
      <c r="O7" s="315"/>
      <c r="P7" s="315"/>
      <c r="Q7" s="315"/>
      <c r="R7" s="315"/>
      <c r="S7" s="315"/>
      <c r="T7" s="315"/>
    </row>
    <row r="8" spans="1:20" x14ac:dyDescent="0.2">
      <c r="A8" s="721" t="s">
        <v>6</v>
      </c>
      <c r="B8" s="721"/>
      <c r="C8" s="721"/>
      <c r="D8" s="721"/>
      <c r="E8" s="721"/>
      <c r="F8" s="725">
        <v>44200</v>
      </c>
      <c r="G8" s="723"/>
      <c r="H8" s="723"/>
      <c r="I8" s="723"/>
      <c r="J8" s="723"/>
      <c r="K8" s="723"/>
      <c r="L8" s="723"/>
      <c r="M8" s="724"/>
      <c r="N8" s="315"/>
      <c r="O8" s="315"/>
      <c r="P8" s="315"/>
      <c r="Q8" s="315"/>
      <c r="R8" s="315"/>
      <c r="S8" s="315"/>
      <c r="T8" s="315"/>
    </row>
    <row r="9" spans="1:20" x14ac:dyDescent="0.2">
      <c r="A9" s="721" t="s">
        <v>7</v>
      </c>
      <c r="B9" s="721"/>
      <c r="C9" s="721"/>
      <c r="D9" s="721"/>
      <c r="E9" s="721"/>
      <c r="F9" s="725">
        <v>44200</v>
      </c>
      <c r="G9" s="723"/>
      <c r="H9" s="723"/>
      <c r="I9" s="723"/>
      <c r="J9" s="723"/>
      <c r="K9" s="723"/>
      <c r="L9" s="723"/>
      <c r="M9" s="724"/>
      <c r="N9" s="315"/>
      <c r="O9" s="315"/>
      <c r="P9" s="315"/>
      <c r="Q9" s="315"/>
      <c r="R9" s="315"/>
      <c r="S9" s="315"/>
      <c r="T9" s="315"/>
    </row>
    <row r="10" spans="1:20" ht="15.75" thickBot="1" x14ac:dyDescent="0.25">
      <c r="A10" s="316"/>
      <c r="B10" s="316"/>
      <c r="C10" s="316"/>
      <c r="D10" s="316"/>
      <c r="E10" s="316"/>
      <c r="F10" s="316"/>
      <c r="G10" s="316"/>
      <c r="H10" s="316"/>
      <c r="I10" s="316"/>
      <c r="J10" s="317"/>
      <c r="K10" s="317"/>
      <c r="L10" s="317"/>
      <c r="M10" s="317"/>
      <c r="N10" s="315"/>
      <c r="O10" s="315"/>
      <c r="P10" s="315"/>
      <c r="Q10" s="315"/>
      <c r="R10" s="315"/>
      <c r="S10" s="315"/>
      <c r="T10" s="315"/>
    </row>
    <row r="11" spans="1:20" ht="15.75" thickBot="1" x14ac:dyDescent="0.25">
      <c r="A11" s="737" t="s">
        <v>9</v>
      </c>
      <c r="B11" s="738"/>
      <c r="C11" s="738"/>
      <c r="D11" s="738"/>
      <c r="E11" s="738"/>
      <c r="F11" s="738"/>
      <c r="G11" s="738"/>
      <c r="H11" s="738"/>
      <c r="I11" s="738"/>
      <c r="J11" s="738"/>
      <c r="K11" s="738"/>
      <c r="L11" s="738"/>
      <c r="M11" s="738"/>
      <c r="N11" s="738"/>
      <c r="O11" s="738"/>
      <c r="P11" s="738"/>
      <c r="Q11" s="738"/>
      <c r="R11" s="738"/>
      <c r="S11" s="738"/>
      <c r="T11" s="739"/>
    </row>
    <row r="12" spans="1:20" ht="15.75" thickBot="1" x14ac:dyDescent="0.25">
      <c r="A12" s="318"/>
      <c r="B12" s="319"/>
      <c r="C12" s="319"/>
      <c r="D12" s="319"/>
      <c r="E12" s="319"/>
      <c r="F12" s="319"/>
      <c r="G12" s="319"/>
      <c r="H12" s="319"/>
      <c r="I12" s="319"/>
      <c r="J12" s="319"/>
      <c r="K12" s="319"/>
      <c r="L12" s="319"/>
      <c r="M12" s="319"/>
      <c r="N12" s="319"/>
      <c r="O12" s="319"/>
      <c r="P12" s="319"/>
      <c r="Q12" s="319"/>
      <c r="R12" s="319"/>
      <c r="S12" s="319"/>
      <c r="T12" s="320"/>
    </row>
    <row r="13" spans="1:20" ht="15.75" thickBot="1" x14ac:dyDescent="0.25">
      <c r="A13" s="740" t="s">
        <v>16</v>
      </c>
      <c r="B13" s="741"/>
      <c r="C13" s="741"/>
      <c r="D13" s="741"/>
      <c r="E13" s="741"/>
      <c r="F13" s="741"/>
      <c r="G13" s="741"/>
      <c r="H13" s="741"/>
      <c r="I13" s="741"/>
      <c r="J13" s="741"/>
      <c r="K13" s="741"/>
      <c r="L13" s="742"/>
      <c r="M13" s="743" t="s">
        <v>1</v>
      </c>
      <c r="N13" s="743"/>
      <c r="O13" s="743"/>
      <c r="P13" s="743"/>
      <c r="Q13" s="743"/>
      <c r="R13" s="743"/>
      <c r="S13" s="743"/>
      <c r="T13" s="744"/>
    </row>
    <row r="14" spans="1:20" ht="15.75" thickBot="1" x14ac:dyDescent="0.25">
      <c r="A14" s="726" t="s">
        <v>28</v>
      </c>
      <c r="B14" s="452" t="s">
        <v>687</v>
      </c>
      <c r="C14" s="452" t="s">
        <v>688</v>
      </c>
      <c r="D14" s="726" t="s">
        <v>27</v>
      </c>
      <c r="E14" s="728" t="s">
        <v>20</v>
      </c>
      <c r="F14" s="730" t="s">
        <v>11</v>
      </c>
      <c r="G14" s="731"/>
      <c r="H14" s="731"/>
      <c r="I14" s="732"/>
      <c r="J14" s="733" t="s">
        <v>21</v>
      </c>
      <c r="K14" s="733" t="s">
        <v>22</v>
      </c>
      <c r="L14" s="733" t="s">
        <v>2</v>
      </c>
      <c r="M14" s="758" t="s">
        <v>23</v>
      </c>
      <c r="N14" s="760" t="s">
        <v>3</v>
      </c>
      <c r="O14" s="761"/>
      <c r="P14" s="762"/>
      <c r="Q14" s="931" t="s">
        <v>4</v>
      </c>
      <c r="R14" s="765" t="s">
        <v>5</v>
      </c>
      <c r="S14" s="321" t="s">
        <v>30</v>
      </c>
      <c r="T14" s="745" t="s">
        <v>0</v>
      </c>
    </row>
    <row r="15" spans="1:20" ht="25.5" customHeight="1" thickBot="1" x14ac:dyDescent="0.25">
      <c r="A15" s="727"/>
      <c r="B15" s="453"/>
      <c r="C15" s="453"/>
      <c r="D15" s="727"/>
      <c r="E15" s="729"/>
      <c r="F15" s="322" t="s">
        <v>12</v>
      </c>
      <c r="G15" s="322" t="s">
        <v>13</v>
      </c>
      <c r="H15" s="322" t="s">
        <v>14</v>
      </c>
      <c r="I15" s="322" t="s">
        <v>15</v>
      </c>
      <c r="J15" s="734"/>
      <c r="K15" s="734"/>
      <c r="L15" s="734"/>
      <c r="M15" s="759"/>
      <c r="N15" s="400" t="s">
        <v>31</v>
      </c>
      <c r="O15" s="324" t="s">
        <v>29</v>
      </c>
      <c r="P15" s="325" t="s">
        <v>32</v>
      </c>
      <c r="Q15" s="932"/>
      <c r="R15" s="766"/>
      <c r="S15" s="326"/>
      <c r="T15" s="746"/>
    </row>
    <row r="16" spans="1:20" ht="15.75" thickBot="1" x14ac:dyDescent="0.25">
      <c r="A16" s="313"/>
      <c r="B16" s="313"/>
      <c r="C16" s="313"/>
      <c r="D16" s="313"/>
      <c r="E16" s="313"/>
      <c r="F16" s="313"/>
      <c r="G16" s="313"/>
      <c r="H16" s="313"/>
      <c r="I16" s="313"/>
      <c r="J16" s="313"/>
      <c r="K16" s="313"/>
      <c r="L16" s="327"/>
      <c r="M16" s="313"/>
      <c r="N16" s="328"/>
      <c r="O16" s="328"/>
      <c r="P16" s="328"/>
      <c r="Q16" s="313"/>
      <c r="R16" s="313"/>
      <c r="S16" s="313"/>
      <c r="T16" s="313"/>
    </row>
    <row r="17" spans="1:20" ht="31.5" customHeight="1" x14ac:dyDescent="0.2">
      <c r="A17" s="959">
        <v>1</v>
      </c>
      <c r="B17" s="752" t="s">
        <v>878</v>
      </c>
      <c r="C17" s="752" t="s">
        <v>868</v>
      </c>
      <c r="D17" s="962" t="s">
        <v>822</v>
      </c>
      <c r="E17" s="329" t="s">
        <v>814</v>
      </c>
      <c r="F17" s="993">
        <v>1</v>
      </c>
      <c r="G17" s="403"/>
      <c r="H17" s="404"/>
      <c r="I17" s="404"/>
      <c r="J17" s="939" t="s">
        <v>867</v>
      </c>
      <c r="K17" s="966">
        <v>10000</v>
      </c>
      <c r="L17" s="966">
        <v>2100</v>
      </c>
      <c r="M17" s="969">
        <v>1</v>
      </c>
      <c r="N17" s="986">
        <f>F17-M17</f>
        <v>0</v>
      </c>
      <c r="O17" s="989">
        <f>IF(M17&lt;1,(AVERAGE(F17:I17)/M17),SUM(F17:I17)/M17)</f>
        <v>1</v>
      </c>
      <c r="P17" s="990" t="str">
        <f>IF(O17&lt;=V$17,"T",IF(O17&lt;$Y$17,"R",IF(O17&gt;=$Y$17,"P")))</f>
        <v>P</v>
      </c>
      <c r="Q17" s="991">
        <f>L17/K17</f>
        <v>0.21</v>
      </c>
      <c r="R17" s="939" t="s">
        <v>825</v>
      </c>
      <c r="S17" s="939" t="s">
        <v>873</v>
      </c>
      <c r="T17" s="945" t="s">
        <v>870</v>
      </c>
    </row>
    <row r="18" spans="1:20" ht="45" x14ac:dyDescent="0.2">
      <c r="A18" s="960"/>
      <c r="B18" s="752"/>
      <c r="C18" s="752"/>
      <c r="D18" s="963"/>
      <c r="E18" s="454" t="s">
        <v>815</v>
      </c>
      <c r="F18" s="994"/>
      <c r="G18" s="414"/>
      <c r="H18" s="414"/>
      <c r="I18" s="414"/>
      <c r="J18" s="949"/>
      <c r="K18" s="967"/>
      <c r="L18" s="967"/>
      <c r="M18" s="970"/>
      <c r="N18" s="987"/>
      <c r="O18" s="836"/>
      <c r="P18" s="839" t="str">
        <f>IF(O18&lt;=V$17,"T",IF(O18&lt;$Y$17,"R",IF(O18&gt;=$Y$17,"P")))</f>
        <v>T</v>
      </c>
      <c r="Q18" s="992"/>
      <c r="R18" s="949"/>
      <c r="S18" s="940"/>
      <c r="T18" s="946"/>
    </row>
    <row r="19" spans="1:20" ht="30.75" thickBot="1" x14ac:dyDescent="0.25">
      <c r="A19" s="961"/>
      <c r="B19" s="752"/>
      <c r="C19" s="752"/>
      <c r="D19" s="964"/>
      <c r="E19" s="455" t="s">
        <v>816</v>
      </c>
      <c r="F19" s="995"/>
      <c r="G19" s="348"/>
      <c r="H19" s="348"/>
      <c r="I19" s="348"/>
      <c r="J19" s="950"/>
      <c r="K19" s="968"/>
      <c r="L19" s="968"/>
      <c r="M19" s="971"/>
      <c r="N19" s="988"/>
      <c r="O19" s="837"/>
      <c r="P19" s="871" t="str">
        <f>IF(O19&lt;=V$17,"T",IF(O19&lt;$Y$17,"R",IF(O19&gt;=$Y$17,"P")))</f>
        <v>T</v>
      </c>
      <c r="Q19" s="953"/>
      <c r="R19" s="950"/>
      <c r="S19" s="951"/>
      <c r="T19" s="947"/>
    </row>
    <row r="20" spans="1:20" ht="30" x14ac:dyDescent="0.2">
      <c r="A20" s="959">
        <v>2</v>
      </c>
      <c r="B20" s="752"/>
      <c r="C20" s="752"/>
      <c r="D20" s="965" t="s">
        <v>824</v>
      </c>
      <c r="E20" s="329" t="s">
        <v>817</v>
      </c>
      <c r="F20" s="974">
        <v>60</v>
      </c>
      <c r="G20" s="348"/>
      <c r="H20" s="348"/>
      <c r="I20" s="348"/>
      <c r="J20" s="939" t="s">
        <v>866</v>
      </c>
      <c r="K20" s="972">
        <v>0</v>
      </c>
      <c r="L20" s="972">
        <v>0</v>
      </c>
      <c r="M20" s="979">
        <v>60</v>
      </c>
      <c r="N20" s="996">
        <f t="shared" ref="N20:N22" si="0">F20-M20</f>
        <v>0</v>
      </c>
      <c r="O20" s="835">
        <f t="shared" ref="O20:O22" si="1">IF(M20&lt;1,(AVERAGE(F20:I20)/M20),SUM(F20:I20)/M20)</f>
        <v>1</v>
      </c>
      <c r="P20" s="870" t="s">
        <v>876</v>
      </c>
      <c r="Q20" s="952"/>
      <c r="R20" s="939" t="s">
        <v>826</v>
      </c>
      <c r="S20" s="939" t="s">
        <v>872</v>
      </c>
      <c r="T20" s="945" t="s">
        <v>892</v>
      </c>
    </row>
    <row r="21" spans="1:20" ht="30.75" thickBot="1" x14ac:dyDescent="0.25">
      <c r="A21" s="961"/>
      <c r="B21" s="752"/>
      <c r="C21" s="752"/>
      <c r="D21" s="963"/>
      <c r="E21" s="456" t="s">
        <v>818</v>
      </c>
      <c r="F21" s="975"/>
      <c r="G21" s="348"/>
      <c r="H21" s="348"/>
      <c r="I21" s="348"/>
      <c r="J21" s="950"/>
      <c r="K21" s="973"/>
      <c r="L21" s="973"/>
      <c r="M21" s="980"/>
      <c r="N21" s="988"/>
      <c r="O21" s="837"/>
      <c r="P21" s="871"/>
      <c r="Q21" s="953"/>
      <c r="R21" s="950"/>
      <c r="S21" s="950"/>
      <c r="T21" s="948"/>
    </row>
    <row r="22" spans="1:20" ht="63" customHeight="1" x14ac:dyDescent="0.2">
      <c r="A22" s="936">
        <v>3</v>
      </c>
      <c r="B22" s="752" t="s">
        <v>737</v>
      </c>
      <c r="C22" s="752" t="s">
        <v>863</v>
      </c>
      <c r="D22" s="750" t="s">
        <v>823</v>
      </c>
      <c r="E22" s="339" t="s">
        <v>819</v>
      </c>
      <c r="F22" s="976">
        <v>0.5</v>
      </c>
      <c r="G22" s="348"/>
      <c r="H22" s="348"/>
      <c r="I22" s="348"/>
      <c r="J22" s="939" t="s">
        <v>869</v>
      </c>
      <c r="K22" s="972">
        <v>0</v>
      </c>
      <c r="L22" s="972">
        <v>0</v>
      </c>
      <c r="M22" s="983">
        <v>1</v>
      </c>
      <c r="N22" s="996">
        <f t="shared" si="0"/>
        <v>-0.5</v>
      </c>
      <c r="O22" s="835">
        <f t="shared" si="1"/>
        <v>0.5</v>
      </c>
      <c r="P22" s="870" t="s">
        <v>877</v>
      </c>
      <c r="Q22" s="942"/>
      <c r="R22" s="939" t="s">
        <v>875</v>
      </c>
      <c r="S22" s="939" t="s">
        <v>874</v>
      </c>
      <c r="T22" s="945" t="s">
        <v>871</v>
      </c>
    </row>
    <row r="23" spans="1:20" ht="30" x14ac:dyDescent="0.2">
      <c r="A23" s="934"/>
      <c r="B23" s="752"/>
      <c r="C23" s="752"/>
      <c r="D23" s="750"/>
      <c r="E23" s="339" t="s">
        <v>820</v>
      </c>
      <c r="F23" s="977"/>
      <c r="G23" s="348"/>
      <c r="H23" s="348"/>
      <c r="I23" s="348"/>
      <c r="J23" s="949"/>
      <c r="K23" s="981"/>
      <c r="L23" s="981"/>
      <c r="M23" s="984"/>
      <c r="N23" s="987"/>
      <c r="O23" s="836"/>
      <c r="P23" s="839"/>
      <c r="Q23" s="943"/>
      <c r="R23" s="940"/>
      <c r="S23" s="949"/>
      <c r="T23" s="946"/>
    </row>
    <row r="24" spans="1:20" ht="47.25" customHeight="1" x14ac:dyDescent="0.2">
      <c r="A24" s="935"/>
      <c r="B24" s="752"/>
      <c r="C24" s="752"/>
      <c r="D24" s="750"/>
      <c r="E24" s="339" t="s">
        <v>821</v>
      </c>
      <c r="F24" s="978"/>
      <c r="G24" s="348"/>
      <c r="H24" s="348"/>
      <c r="I24" s="348"/>
      <c r="J24" s="957"/>
      <c r="K24" s="982"/>
      <c r="L24" s="982"/>
      <c r="M24" s="985"/>
      <c r="N24" s="988"/>
      <c r="O24" s="837"/>
      <c r="P24" s="871"/>
      <c r="Q24" s="944"/>
      <c r="R24" s="941"/>
      <c r="S24" s="957"/>
      <c r="T24" s="958"/>
    </row>
    <row r="25" spans="1:20" x14ac:dyDescent="0.2">
      <c r="A25" s="313"/>
      <c r="B25" s="313"/>
      <c r="C25" s="313"/>
      <c r="D25" s="313"/>
      <c r="E25" s="313"/>
      <c r="F25" s="313"/>
      <c r="G25" s="313"/>
      <c r="H25" s="313"/>
      <c r="I25" s="313"/>
      <c r="J25" s="313"/>
      <c r="K25" s="313"/>
      <c r="L25" s="313"/>
      <c r="M25" s="313"/>
      <c r="N25" s="313"/>
      <c r="O25" s="313"/>
      <c r="P25" s="313"/>
      <c r="Q25" s="313"/>
      <c r="R25" s="313"/>
      <c r="S25" s="313"/>
      <c r="T25" s="313"/>
    </row>
    <row r="26" spans="1:20" x14ac:dyDescent="0.2">
      <c r="A26" s="313"/>
      <c r="B26" s="313"/>
      <c r="C26" s="313"/>
      <c r="D26" s="313"/>
      <c r="E26" s="313"/>
      <c r="F26" s="313"/>
      <c r="G26" s="313"/>
      <c r="H26" s="313"/>
      <c r="I26" s="313"/>
      <c r="J26" s="313"/>
      <c r="K26" s="313"/>
      <c r="L26" s="313"/>
      <c r="M26" s="313"/>
      <c r="N26" s="313"/>
      <c r="O26" s="313"/>
      <c r="P26" s="313"/>
      <c r="Q26" s="313"/>
      <c r="R26" s="313"/>
      <c r="S26" s="313"/>
      <c r="T26" s="313"/>
    </row>
    <row r="27" spans="1:20" x14ac:dyDescent="0.2">
      <c r="A27" s="365" t="s">
        <v>25</v>
      </c>
      <c r="B27" s="365"/>
      <c r="C27" s="365"/>
      <c r="D27" s="365"/>
      <c r="E27" s="313"/>
      <c r="F27" s="313"/>
      <c r="G27" s="313"/>
      <c r="H27" s="313"/>
      <c r="I27" s="313"/>
      <c r="J27" s="313"/>
      <c r="K27" s="313"/>
      <c r="L27" s="313"/>
      <c r="M27" s="313"/>
      <c r="N27" s="313"/>
      <c r="O27" s="313"/>
      <c r="P27" s="313"/>
      <c r="Q27" s="313"/>
      <c r="R27" s="313"/>
      <c r="S27" s="313"/>
      <c r="T27" s="313"/>
    </row>
    <row r="28" spans="1:20" x14ac:dyDescent="0.2">
      <c r="A28" s="313"/>
      <c r="B28" s="313"/>
      <c r="C28" s="313"/>
      <c r="D28" s="313"/>
      <c r="E28" s="313"/>
      <c r="F28" s="313"/>
      <c r="G28" s="313"/>
      <c r="H28" s="313"/>
      <c r="I28" s="313"/>
      <c r="J28" s="313"/>
      <c r="K28" s="313"/>
      <c r="L28" s="313"/>
      <c r="M28" s="313"/>
      <c r="N28" s="313"/>
      <c r="O28" s="313"/>
      <c r="P28" s="313"/>
      <c r="Q28" s="313"/>
      <c r="R28" s="313"/>
      <c r="S28" s="313"/>
      <c r="T28" s="313"/>
    </row>
    <row r="29" spans="1:20" ht="49.5" customHeight="1" x14ac:dyDescent="0.2">
      <c r="A29" s="954" t="s">
        <v>827</v>
      </c>
      <c r="B29" s="955"/>
      <c r="C29" s="955"/>
      <c r="D29" s="955"/>
      <c r="E29" s="955"/>
      <c r="F29" s="955"/>
      <c r="G29" s="955"/>
      <c r="H29" s="955"/>
      <c r="I29" s="955"/>
      <c r="J29" s="955"/>
      <c r="K29" s="955"/>
      <c r="L29" s="955"/>
      <c r="M29" s="955"/>
      <c r="N29" s="955"/>
      <c r="O29" s="955"/>
      <c r="P29" s="955"/>
      <c r="Q29" s="955"/>
      <c r="R29" s="955"/>
      <c r="S29" s="955"/>
      <c r="T29" s="956"/>
    </row>
    <row r="30" spans="1:20" x14ac:dyDescent="0.2">
      <c r="A30" s="767"/>
      <c r="B30" s="768"/>
      <c r="C30" s="768"/>
      <c r="D30" s="768"/>
      <c r="E30" s="768"/>
      <c r="F30" s="768"/>
      <c r="G30" s="768"/>
      <c r="H30" s="768"/>
      <c r="I30" s="768"/>
      <c r="J30" s="768"/>
      <c r="K30" s="768"/>
      <c r="L30" s="768"/>
      <c r="M30" s="768"/>
      <c r="N30" s="768"/>
      <c r="O30" s="768"/>
      <c r="P30" s="768"/>
      <c r="Q30" s="768"/>
      <c r="R30" s="768"/>
      <c r="S30" s="768"/>
      <c r="T30" s="769"/>
    </row>
    <row r="31" spans="1:20" x14ac:dyDescent="0.2">
      <c r="A31" s="767"/>
      <c r="B31" s="768"/>
      <c r="C31" s="768"/>
      <c r="D31" s="768"/>
      <c r="E31" s="768"/>
      <c r="F31" s="768"/>
      <c r="G31" s="768"/>
      <c r="H31" s="768"/>
      <c r="I31" s="768"/>
      <c r="J31" s="768"/>
      <c r="K31" s="768"/>
      <c r="L31" s="768"/>
      <c r="M31" s="768"/>
      <c r="N31" s="768"/>
      <c r="O31" s="768"/>
      <c r="P31" s="768"/>
      <c r="Q31" s="768"/>
      <c r="R31" s="768"/>
      <c r="S31" s="768"/>
      <c r="T31" s="769"/>
    </row>
    <row r="32" spans="1:20" x14ac:dyDescent="0.2">
      <c r="A32" s="767"/>
      <c r="B32" s="768"/>
      <c r="C32" s="768"/>
      <c r="D32" s="768"/>
      <c r="E32" s="768"/>
      <c r="F32" s="768"/>
      <c r="G32" s="768"/>
      <c r="H32" s="768"/>
      <c r="I32" s="768"/>
      <c r="J32" s="768"/>
      <c r="K32" s="768"/>
      <c r="L32" s="768"/>
      <c r="M32" s="768"/>
      <c r="N32" s="768"/>
      <c r="O32" s="768"/>
      <c r="P32" s="768"/>
      <c r="Q32" s="768"/>
      <c r="R32" s="768"/>
      <c r="S32" s="768"/>
      <c r="T32" s="769"/>
    </row>
    <row r="33" spans="1:20" x14ac:dyDescent="0.2">
      <c r="A33" s="767"/>
      <c r="B33" s="768"/>
      <c r="C33" s="768"/>
      <c r="D33" s="768"/>
      <c r="E33" s="768"/>
      <c r="F33" s="768"/>
      <c r="G33" s="768"/>
      <c r="H33" s="768"/>
      <c r="I33" s="768"/>
      <c r="J33" s="768"/>
      <c r="K33" s="768"/>
      <c r="L33" s="768"/>
      <c r="M33" s="768"/>
      <c r="N33" s="768"/>
      <c r="O33" s="768"/>
      <c r="P33" s="768"/>
      <c r="Q33" s="768"/>
      <c r="R33" s="768"/>
      <c r="S33" s="768"/>
      <c r="T33" s="769"/>
    </row>
    <row r="34" spans="1:20" x14ac:dyDescent="0.2">
      <c r="A34" s="767"/>
      <c r="B34" s="768"/>
      <c r="C34" s="768"/>
      <c r="D34" s="768"/>
      <c r="E34" s="768"/>
      <c r="F34" s="768"/>
      <c r="G34" s="768"/>
      <c r="H34" s="768"/>
      <c r="I34" s="768"/>
      <c r="J34" s="768"/>
      <c r="K34" s="768"/>
      <c r="L34" s="768"/>
      <c r="M34" s="768"/>
      <c r="N34" s="768"/>
      <c r="O34" s="768"/>
      <c r="P34" s="768"/>
      <c r="Q34" s="768"/>
      <c r="R34" s="768"/>
      <c r="S34" s="768"/>
      <c r="T34" s="769"/>
    </row>
    <row r="35" spans="1:20" x14ac:dyDescent="0.2">
      <c r="A35" s="767"/>
      <c r="B35" s="768"/>
      <c r="C35" s="768"/>
      <c r="D35" s="768"/>
      <c r="E35" s="768"/>
      <c r="F35" s="768"/>
      <c r="G35" s="768"/>
      <c r="H35" s="768"/>
      <c r="I35" s="768"/>
      <c r="J35" s="768"/>
      <c r="K35" s="768"/>
      <c r="L35" s="768"/>
      <c r="M35" s="768"/>
      <c r="N35" s="768"/>
      <c r="O35" s="768"/>
      <c r="P35" s="768"/>
      <c r="Q35" s="768"/>
      <c r="R35" s="768"/>
      <c r="S35" s="768"/>
      <c r="T35" s="769"/>
    </row>
    <row r="36" spans="1:20" x14ac:dyDescent="0.2">
      <c r="A36" s="767"/>
      <c r="B36" s="768"/>
      <c r="C36" s="768"/>
      <c r="D36" s="768"/>
      <c r="E36" s="768"/>
      <c r="F36" s="768"/>
      <c r="G36" s="768"/>
      <c r="H36" s="768"/>
      <c r="I36" s="768"/>
      <c r="J36" s="768"/>
      <c r="K36" s="768"/>
      <c r="L36" s="768"/>
      <c r="M36" s="768"/>
      <c r="N36" s="768"/>
      <c r="O36" s="768"/>
      <c r="P36" s="768"/>
      <c r="Q36" s="768"/>
      <c r="R36" s="768"/>
      <c r="S36" s="768"/>
      <c r="T36" s="769"/>
    </row>
    <row r="37" spans="1:20" x14ac:dyDescent="0.2">
      <c r="A37" s="767"/>
      <c r="B37" s="768"/>
      <c r="C37" s="768"/>
      <c r="D37" s="768"/>
      <c r="E37" s="768"/>
      <c r="F37" s="768"/>
      <c r="G37" s="768"/>
      <c r="H37" s="768"/>
      <c r="I37" s="768"/>
      <c r="J37" s="768"/>
      <c r="K37" s="768"/>
      <c r="L37" s="768"/>
      <c r="M37" s="768"/>
      <c r="N37" s="768"/>
      <c r="O37" s="768"/>
      <c r="P37" s="768"/>
      <c r="Q37" s="768"/>
      <c r="R37" s="768"/>
      <c r="S37" s="768"/>
      <c r="T37" s="769"/>
    </row>
    <row r="38" spans="1:20" x14ac:dyDescent="0.2">
      <c r="A38" s="767"/>
      <c r="B38" s="768"/>
      <c r="C38" s="768"/>
      <c r="D38" s="768"/>
      <c r="E38" s="768"/>
      <c r="F38" s="768"/>
      <c r="G38" s="768"/>
      <c r="H38" s="768"/>
      <c r="I38" s="768"/>
      <c r="J38" s="768"/>
      <c r="K38" s="768"/>
      <c r="L38" s="768"/>
      <c r="M38" s="768"/>
      <c r="N38" s="768"/>
      <c r="O38" s="768"/>
      <c r="P38" s="768"/>
      <c r="Q38" s="768"/>
      <c r="R38" s="768"/>
      <c r="S38" s="768"/>
      <c r="T38" s="769"/>
    </row>
    <row r="39" spans="1:20" x14ac:dyDescent="0.2">
      <c r="A39" s="767"/>
      <c r="B39" s="768"/>
      <c r="C39" s="768"/>
      <c r="D39" s="768"/>
      <c r="E39" s="768"/>
      <c r="F39" s="768"/>
      <c r="G39" s="768"/>
      <c r="H39" s="768"/>
      <c r="I39" s="768"/>
      <c r="J39" s="768"/>
      <c r="K39" s="768"/>
      <c r="L39" s="768"/>
      <c r="M39" s="768"/>
      <c r="N39" s="768"/>
      <c r="O39" s="768"/>
      <c r="P39" s="768"/>
      <c r="Q39" s="768"/>
      <c r="R39" s="768"/>
      <c r="S39" s="768"/>
      <c r="T39" s="769"/>
    </row>
  </sheetData>
  <mergeCells count="86">
    <mergeCell ref="P20:P21"/>
    <mergeCell ref="P22:P24"/>
    <mergeCell ref="O20:O21"/>
    <mergeCell ref="N20:N21"/>
    <mergeCell ref="N22:N24"/>
    <mergeCell ref="O22:O24"/>
    <mergeCell ref="N17:N19"/>
    <mergeCell ref="O17:O19"/>
    <mergeCell ref="P17:P19"/>
    <mergeCell ref="Q17:Q19"/>
    <mergeCell ref="F17:F19"/>
    <mergeCell ref="L20:L21"/>
    <mergeCell ref="M20:M21"/>
    <mergeCell ref="K22:K24"/>
    <mergeCell ref="L22:L24"/>
    <mergeCell ref="M22:M24"/>
    <mergeCell ref="C17:C21"/>
    <mergeCell ref="B17:B21"/>
    <mergeCell ref="B22:B24"/>
    <mergeCell ref="C22:C24"/>
    <mergeCell ref="K20:K21"/>
    <mergeCell ref="F20:F21"/>
    <mergeCell ref="F22:F24"/>
    <mergeCell ref="A17:A19"/>
    <mergeCell ref="A20:A21"/>
    <mergeCell ref="A22:A24"/>
    <mergeCell ref="A2:E4"/>
    <mergeCell ref="F2:M2"/>
    <mergeCell ref="A6:E6"/>
    <mergeCell ref="A7:E7"/>
    <mergeCell ref="A8:E8"/>
    <mergeCell ref="A9:E9"/>
    <mergeCell ref="D17:D19"/>
    <mergeCell ref="D20:D21"/>
    <mergeCell ref="J17:J19"/>
    <mergeCell ref="J20:J21"/>
    <mergeCell ref="K17:K19"/>
    <mergeCell ref="L17:L19"/>
    <mergeCell ref="M17:M19"/>
    <mergeCell ref="N2:T2"/>
    <mergeCell ref="F3:M4"/>
    <mergeCell ref="N3:T3"/>
    <mergeCell ref="N4:T4"/>
    <mergeCell ref="J14:J15"/>
    <mergeCell ref="F6:M6"/>
    <mergeCell ref="F7:M7"/>
    <mergeCell ref="F8:M8"/>
    <mergeCell ref="F9:M9"/>
    <mergeCell ref="A11:T11"/>
    <mergeCell ref="A13:L13"/>
    <mergeCell ref="M13:T13"/>
    <mergeCell ref="A34:T34"/>
    <mergeCell ref="T14:T15"/>
    <mergeCell ref="D22:D24"/>
    <mergeCell ref="J22:J24"/>
    <mergeCell ref="S22:S24"/>
    <mergeCell ref="T22:T24"/>
    <mergeCell ref="K14:K15"/>
    <mergeCell ref="L14:L15"/>
    <mergeCell ref="M14:M15"/>
    <mergeCell ref="N14:P14"/>
    <mergeCell ref="Q14:Q15"/>
    <mergeCell ref="R14:R15"/>
    <mergeCell ref="A14:A15"/>
    <mergeCell ref="D14:D15"/>
    <mergeCell ref="E14:E15"/>
    <mergeCell ref="F14:I14"/>
    <mergeCell ref="A29:T29"/>
    <mergeCell ref="A30:T30"/>
    <mergeCell ref="A31:T31"/>
    <mergeCell ref="A32:T32"/>
    <mergeCell ref="A33:T33"/>
    <mergeCell ref="A35:T35"/>
    <mergeCell ref="A36:T36"/>
    <mergeCell ref="A37:T37"/>
    <mergeCell ref="A38:T38"/>
    <mergeCell ref="A39:T39"/>
    <mergeCell ref="R22:R24"/>
    <mergeCell ref="Q22:Q24"/>
    <mergeCell ref="T17:T19"/>
    <mergeCell ref="T20:T21"/>
    <mergeCell ref="R17:R19"/>
    <mergeCell ref="S17:S19"/>
    <mergeCell ref="R20:R21"/>
    <mergeCell ref="S20:S21"/>
    <mergeCell ref="Q20:Q21"/>
  </mergeCells>
  <conditionalFormatting sqref="P17 P20 P22">
    <cfRule type="containsText" dxfId="2" priority="1" stopIfTrue="1" operator="containsText" text="P">
      <formula>NOT(ISERROR(SEARCH("P",P17)))</formula>
    </cfRule>
    <cfRule type="containsText" dxfId="1" priority="2" stopIfTrue="1" operator="containsText" text="R">
      <formula>NOT(ISERROR(SEARCH("R",P17)))</formula>
    </cfRule>
    <cfRule type="containsText" dxfId="0" priority="3" operator="containsText" text="T">
      <formula>NOT(ISERROR(SEARCH("T",P17)))</formula>
    </cfRule>
  </conditionalFormatting>
  <conditionalFormatting sqref="P17 P20 P22">
    <cfRule type="iconSet" priority="133">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52"/>
  <sheetViews>
    <sheetView showGridLines="0" topLeftCell="A16" zoomScale="70" zoomScaleNormal="70" workbookViewId="0">
      <selection activeCell="D19" sqref="D19:D32"/>
    </sheetView>
  </sheetViews>
  <sheetFormatPr baseColWidth="10" defaultRowHeight="12.75" x14ac:dyDescent="0.2"/>
  <cols>
    <col min="1" max="1" width="3.85546875" style="2" customWidth="1"/>
    <col min="2" max="2" width="5.85546875" style="2" customWidth="1"/>
    <col min="3" max="3" width="31.5703125" style="2" customWidth="1"/>
    <col min="4" max="4" width="39.7109375" style="2" customWidth="1"/>
    <col min="5" max="5" width="70.42578125" style="2" customWidth="1"/>
    <col min="6" max="6" width="51.7109375" style="2" customWidth="1"/>
    <col min="7" max="7" width="8.5703125" style="2" customWidth="1"/>
    <col min="8" max="8" width="9.140625" style="2" customWidth="1"/>
    <col min="9" max="9" width="7.7109375" style="2" customWidth="1"/>
    <col min="10" max="10" width="7.5703125" style="2" customWidth="1"/>
    <col min="11" max="11" width="65.28515625" style="2" customWidth="1"/>
    <col min="12" max="12" width="21.42578125" style="2" customWidth="1"/>
    <col min="13" max="13" width="22.85546875" style="2" customWidth="1"/>
    <col min="14" max="17" width="22" style="2" customWidth="1"/>
    <col min="18" max="18" width="24" style="2" customWidth="1"/>
    <col min="19" max="19" width="20.85546875" style="2" customWidth="1"/>
    <col min="20" max="21" width="29.140625" style="2" customWidth="1"/>
    <col min="22" max="16384" width="11.42578125" style="2"/>
  </cols>
  <sheetData>
    <row r="3" spans="2:25" ht="13.5" thickBot="1" x14ac:dyDescent="0.25">
      <c r="K3" s="62"/>
      <c r="L3" s="62"/>
      <c r="M3" s="62"/>
      <c r="N3" s="62"/>
      <c r="O3" s="62"/>
      <c r="P3" s="62"/>
      <c r="Q3" s="62"/>
      <c r="R3" s="62"/>
      <c r="S3" s="62"/>
      <c r="T3" s="62"/>
    </row>
    <row r="4" spans="2:25" ht="32.25" customHeight="1" thickBot="1" x14ac:dyDescent="0.25">
      <c r="B4" s="489"/>
      <c r="C4" s="490"/>
      <c r="D4" s="490"/>
      <c r="E4" s="490"/>
      <c r="F4" s="491"/>
      <c r="G4" s="498" t="s">
        <v>18</v>
      </c>
      <c r="H4" s="499"/>
      <c r="I4" s="499"/>
      <c r="J4" s="499"/>
      <c r="K4" s="499"/>
      <c r="L4" s="499"/>
      <c r="M4" s="499"/>
      <c r="N4" s="500"/>
      <c r="O4" s="469" t="s">
        <v>19</v>
      </c>
      <c r="P4" s="470"/>
      <c r="Q4" s="470"/>
      <c r="R4" s="470"/>
      <c r="S4" s="470"/>
      <c r="T4" s="470"/>
      <c r="U4" s="471"/>
    </row>
    <row r="5" spans="2:25" ht="33" customHeight="1" thickBot="1" x14ac:dyDescent="0.25">
      <c r="B5" s="492"/>
      <c r="C5" s="493"/>
      <c r="D5" s="493"/>
      <c r="E5" s="493"/>
      <c r="F5" s="494"/>
      <c r="G5" s="472" t="s">
        <v>17</v>
      </c>
      <c r="H5" s="473"/>
      <c r="I5" s="473"/>
      <c r="J5" s="473"/>
      <c r="K5" s="473"/>
      <c r="L5" s="473"/>
      <c r="M5" s="473"/>
      <c r="N5" s="474"/>
      <c r="O5" s="478" t="s">
        <v>24</v>
      </c>
      <c r="P5" s="479"/>
      <c r="Q5" s="479"/>
      <c r="R5" s="479"/>
      <c r="S5" s="479"/>
      <c r="T5" s="479"/>
      <c r="U5" s="480"/>
    </row>
    <row r="6" spans="2:25" ht="31.5" customHeight="1" thickBot="1" x14ac:dyDescent="0.25">
      <c r="B6" s="495"/>
      <c r="C6" s="496"/>
      <c r="D6" s="496"/>
      <c r="E6" s="496"/>
      <c r="F6" s="497"/>
      <c r="G6" s="475"/>
      <c r="H6" s="476"/>
      <c r="I6" s="476"/>
      <c r="J6" s="476"/>
      <c r="K6" s="476"/>
      <c r="L6" s="476"/>
      <c r="M6" s="476"/>
      <c r="N6" s="477"/>
      <c r="O6" s="481" t="s">
        <v>8</v>
      </c>
      <c r="P6" s="482"/>
      <c r="Q6" s="482"/>
      <c r="R6" s="482"/>
      <c r="S6" s="482"/>
      <c r="T6" s="482"/>
      <c r="U6" s="483"/>
    </row>
    <row r="7" spans="2:25" ht="18" customHeight="1" x14ac:dyDescent="0.2">
      <c r="K7" s="3"/>
      <c r="L7" s="3"/>
      <c r="M7" s="4"/>
      <c r="N7" s="4"/>
      <c r="O7" s="4"/>
      <c r="P7" s="4"/>
      <c r="Q7" s="4"/>
      <c r="R7" s="4"/>
      <c r="S7" s="4"/>
      <c r="T7" s="4"/>
      <c r="U7" s="4"/>
    </row>
    <row r="8" spans="2:25" ht="21.95" customHeight="1" x14ac:dyDescent="0.2">
      <c r="B8" s="484" t="s">
        <v>10</v>
      </c>
      <c r="C8" s="484"/>
      <c r="D8" s="484"/>
      <c r="E8" s="484"/>
      <c r="F8" s="484"/>
      <c r="G8" s="488" t="s">
        <v>84</v>
      </c>
      <c r="H8" s="486"/>
      <c r="I8" s="486"/>
      <c r="J8" s="486"/>
      <c r="K8" s="486"/>
      <c r="L8" s="486"/>
      <c r="M8" s="486"/>
      <c r="N8" s="487"/>
      <c r="O8" s="4"/>
      <c r="P8" s="4"/>
      <c r="Q8" s="4"/>
      <c r="R8" s="4"/>
      <c r="S8" s="4"/>
      <c r="T8" s="4"/>
      <c r="U8" s="4"/>
    </row>
    <row r="9" spans="2:25" ht="21.95" customHeight="1" x14ac:dyDescent="0.2">
      <c r="B9" s="484" t="s">
        <v>26</v>
      </c>
      <c r="C9" s="484"/>
      <c r="D9" s="484"/>
      <c r="E9" s="484"/>
      <c r="F9" s="484"/>
      <c r="G9" s="488">
        <v>2021</v>
      </c>
      <c r="H9" s="486"/>
      <c r="I9" s="486"/>
      <c r="J9" s="486"/>
      <c r="K9" s="486"/>
      <c r="L9" s="486"/>
      <c r="M9" s="486"/>
      <c r="N9" s="487"/>
      <c r="O9" s="4"/>
      <c r="P9" s="4"/>
      <c r="Q9" s="4"/>
      <c r="R9" s="4"/>
      <c r="S9" s="4"/>
      <c r="T9" s="4"/>
      <c r="U9" s="4"/>
    </row>
    <row r="10" spans="2:25" ht="21.95" customHeight="1" x14ac:dyDescent="0.2">
      <c r="B10" s="484" t="s">
        <v>6</v>
      </c>
      <c r="C10" s="484"/>
      <c r="D10" s="484"/>
      <c r="E10" s="484"/>
      <c r="F10" s="484"/>
      <c r="G10" s="485">
        <v>44200</v>
      </c>
      <c r="H10" s="486"/>
      <c r="I10" s="486"/>
      <c r="J10" s="486"/>
      <c r="K10" s="486"/>
      <c r="L10" s="486"/>
      <c r="M10" s="486"/>
      <c r="N10" s="487"/>
      <c r="O10" s="4"/>
      <c r="P10" s="4"/>
      <c r="Q10" s="4"/>
      <c r="R10" s="4"/>
      <c r="S10" s="4"/>
      <c r="T10" s="4"/>
      <c r="U10" s="4"/>
    </row>
    <row r="11" spans="2:25" ht="21.95" customHeight="1" x14ac:dyDescent="0.2">
      <c r="B11" s="484" t="s">
        <v>7</v>
      </c>
      <c r="C11" s="484"/>
      <c r="D11" s="484"/>
      <c r="E11" s="484"/>
      <c r="F11" s="484"/>
      <c r="G11" s="485">
        <v>44200</v>
      </c>
      <c r="H11" s="486"/>
      <c r="I11" s="486"/>
      <c r="J11" s="486"/>
      <c r="K11" s="486"/>
      <c r="L11" s="486"/>
      <c r="M11" s="486"/>
      <c r="N11" s="487"/>
      <c r="O11" s="4"/>
      <c r="P11" s="4"/>
      <c r="Q11" s="4"/>
      <c r="R11" s="4"/>
      <c r="S11" s="4"/>
      <c r="T11" s="4"/>
      <c r="U11" s="4"/>
    </row>
    <row r="12" spans="2:25" ht="10.5" customHeight="1" thickBot="1" x14ac:dyDescent="0.25">
      <c r="B12" s="5"/>
      <c r="C12" s="5"/>
      <c r="D12" s="5"/>
      <c r="E12" s="5"/>
      <c r="F12" s="5"/>
      <c r="G12" s="5"/>
      <c r="H12" s="5"/>
      <c r="I12" s="5"/>
      <c r="J12" s="5"/>
      <c r="K12" s="6"/>
      <c r="L12" s="6"/>
      <c r="M12" s="6"/>
      <c r="N12" s="6"/>
      <c r="O12" s="4"/>
      <c r="P12" s="4"/>
      <c r="Q12" s="4"/>
      <c r="R12" s="4"/>
      <c r="S12" s="4"/>
      <c r="T12" s="4"/>
      <c r="U12" s="4"/>
    </row>
    <row r="13" spans="2:25" ht="47.25" customHeight="1" thickBot="1" x14ac:dyDescent="0.25">
      <c r="B13" s="515" t="s">
        <v>9</v>
      </c>
      <c r="C13" s="516"/>
      <c r="D13" s="516"/>
      <c r="E13" s="516"/>
      <c r="F13" s="516"/>
      <c r="G13" s="516"/>
      <c r="H13" s="516"/>
      <c r="I13" s="516"/>
      <c r="J13" s="516"/>
      <c r="K13" s="516"/>
      <c r="L13" s="516"/>
      <c r="M13" s="516"/>
      <c r="N13" s="516"/>
      <c r="O13" s="516"/>
      <c r="P13" s="516"/>
      <c r="Q13" s="516"/>
      <c r="R13" s="516"/>
      <c r="S13" s="516"/>
      <c r="T13" s="516"/>
      <c r="U13" s="517"/>
    </row>
    <row r="14" spans="2:25" ht="21" customHeight="1" thickBot="1" x14ac:dyDescent="0.25">
      <c r="B14" s="7"/>
      <c r="C14" s="8"/>
      <c r="D14" s="8"/>
      <c r="E14" s="8"/>
      <c r="F14" s="8"/>
      <c r="G14" s="8"/>
      <c r="H14" s="8"/>
      <c r="I14" s="8"/>
      <c r="J14" s="8"/>
      <c r="K14" s="8"/>
      <c r="L14" s="8"/>
      <c r="M14" s="8"/>
      <c r="N14" s="8"/>
      <c r="O14" s="8"/>
      <c r="P14" s="8"/>
      <c r="Q14" s="8"/>
      <c r="R14" s="8"/>
      <c r="S14" s="8"/>
      <c r="T14" s="8"/>
      <c r="U14" s="9"/>
    </row>
    <row r="15" spans="2:25" ht="27" customHeight="1" thickBot="1" x14ac:dyDescent="0.25">
      <c r="B15" s="518" t="s">
        <v>16</v>
      </c>
      <c r="C15" s="519"/>
      <c r="D15" s="519"/>
      <c r="E15" s="519"/>
      <c r="F15" s="519"/>
      <c r="G15" s="519"/>
      <c r="H15" s="519"/>
      <c r="I15" s="519"/>
      <c r="J15" s="519"/>
      <c r="K15" s="519"/>
      <c r="L15" s="519"/>
      <c r="M15" s="520"/>
      <c r="N15" s="521" t="s">
        <v>1</v>
      </c>
      <c r="O15" s="521"/>
      <c r="P15" s="521"/>
      <c r="Q15" s="521"/>
      <c r="R15" s="521"/>
      <c r="S15" s="521"/>
      <c r="T15" s="521"/>
      <c r="U15" s="522"/>
    </row>
    <row r="16" spans="2:25" ht="91.5" customHeight="1" thickBot="1" x14ac:dyDescent="0.25">
      <c r="B16" s="527" t="s">
        <v>28</v>
      </c>
      <c r="C16" s="534" t="s">
        <v>687</v>
      </c>
      <c r="D16" s="534" t="s">
        <v>688</v>
      </c>
      <c r="E16" s="527" t="s">
        <v>27</v>
      </c>
      <c r="F16" s="529" t="s">
        <v>20</v>
      </c>
      <c r="G16" s="531" t="s">
        <v>11</v>
      </c>
      <c r="H16" s="532"/>
      <c r="I16" s="532"/>
      <c r="J16" s="533"/>
      <c r="K16" s="523" t="s">
        <v>21</v>
      </c>
      <c r="L16" s="523" t="s">
        <v>22</v>
      </c>
      <c r="M16" s="523" t="s">
        <v>2</v>
      </c>
      <c r="N16" s="525" t="s">
        <v>23</v>
      </c>
      <c r="O16" s="506" t="s">
        <v>3</v>
      </c>
      <c r="P16" s="507"/>
      <c r="Q16" s="508"/>
      <c r="R16" s="509" t="s">
        <v>4</v>
      </c>
      <c r="S16" s="511" t="s">
        <v>5</v>
      </c>
      <c r="T16" s="11" t="s">
        <v>30</v>
      </c>
      <c r="U16" s="513" t="s">
        <v>0</v>
      </c>
      <c r="W16" s="501" t="s">
        <v>33</v>
      </c>
      <c r="X16" s="501"/>
      <c r="Y16" s="501"/>
    </row>
    <row r="17" spans="2:25" ht="33" customHeight="1" thickBot="1" x14ac:dyDescent="0.25">
      <c r="B17" s="528"/>
      <c r="C17" s="535"/>
      <c r="D17" s="535"/>
      <c r="E17" s="528"/>
      <c r="F17" s="530"/>
      <c r="G17" s="12" t="s">
        <v>12</v>
      </c>
      <c r="H17" s="12" t="s">
        <v>13</v>
      </c>
      <c r="I17" s="12" t="s">
        <v>14</v>
      </c>
      <c r="J17" s="12" t="s">
        <v>15</v>
      </c>
      <c r="K17" s="524"/>
      <c r="L17" s="524"/>
      <c r="M17" s="524"/>
      <c r="N17" s="526"/>
      <c r="O17" s="13" t="s">
        <v>31</v>
      </c>
      <c r="P17" s="14" t="s">
        <v>29</v>
      </c>
      <c r="Q17" s="15" t="s">
        <v>32</v>
      </c>
      <c r="R17" s="510"/>
      <c r="S17" s="512"/>
      <c r="T17" s="16"/>
      <c r="U17" s="514"/>
      <c r="W17" s="85">
        <v>0.75</v>
      </c>
      <c r="X17" s="85">
        <v>0.88</v>
      </c>
      <c r="Y17" s="85">
        <v>0.95</v>
      </c>
    </row>
    <row r="18" spans="2:25" ht="13.5" thickBot="1" x14ac:dyDescent="0.25">
      <c r="M18" s="17"/>
      <c r="O18" s="18"/>
      <c r="P18" s="18"/>
      <c r="Q18" s="18"/>
    </row>
    <row r="19" spans="2:25" ht="25.5" x14ac:dyDescent="0.2">
      <c r="B19" s="502">
        <v>1</v>
      </c>
      <c r="C19" s="504" t="s">
        <v>706</v>
      </c>
      <c r="D19" s="504" t="s">
        <v>835</v>
      </c>
      <c r="E19" s="504" t="s">
        <v>85</v>
      </c>
      <c r="F19" s="19" t="s">
        <v>101</v>
      </c>
      <c r="G19" s="461">
        <v>1</v>
      </c>
      <c r="H19" s="23"/>
      <c r="I19" s="23"/>
      <c r="J19" s="23"/>
      <c r="K19" s="73" t="s">
        <v>102</v>
      </c>
      <c r="L19" s="86">
        <v>0</v>
      </c>
      <c r="M19" s="23"/>
      <c r="N19" s="463">
        <v>1</v>
      </c>
      <c r="O19" s="122">
        <f t="shared" ref="O19:O32" si="0">IF(N19&lt;1,N19-AVERAGE(G19:J19),N19-(SUM(G19:J19)))</f>
        <v>0</v>
      </c>
      <c r="P19" s="21">
        <f>G20/N19</f>
        <v>0.8</v>
      </c>
      <c r="Q19" s="22" t="str">
        <f t="shared" ref="Q19:Q32" si="1">IF(P19&lt;=W$17,"T",IF(P19&lt;$Y$17,"R",IF(P19&gt;=$Y$17,"P")))</f>
        <v>R</v>
      </c>
      <c r="R19" s="23"/>
      <c r="S19" s="24"/>
      <c r="T19" s="87"/>
      <c r="U19" s="88"/>
    </row>
    <row r="20" spans="2:25" x14ac:dyDescent="0.2">
      <c r="B20" s="503"/>
      <c r="C20" s="505"/>
      <c r="D20" s="505"/>
      <c r="E20" s="505"/>
      <c r="F20" s="36" t="s">
        <v>98</v>
      </c>
      <c r="G20" s="462">
        <v>0.8</v>
      </c>
      <c r="H20" s="35"/>
      <c r="I20" s="35"/>
      <c r="J20" s="35"/>
      <c r="K20" s="36" t="s">
        <v>103</v>
      </c>
      <c r="L20" s="90">
        <v>0</v>
      </c>
      <c r="M20" s="35"/>
      <c r="N20" s="92">
        <v>1</v>
      </c>
      <c r="O20" s="37">
        <f t="shared" si="0"/>
        <v>0.19999999999999996</v>
      </c>
      <c r="P20" s="33">
        <f>G21/N20</f>
        <v>0</v>
      </c>
      <c r="Q20" s="34" t="str">
        <f t="shared" si="1"/>
        <v>T</v>
      </c>
      <c r="R20" s="35"/>
      <c r="S20" s="36"/>
      <c r="T20" s="41"/>
      <c r="U20" s="40"/>
    </row>
    <row r="21" spans="2:25" ht="25.5" x14ac:dyDescent="0.2">
      <c r="B21" s="503"/>
      <c r="C21" s="505"/>
      <c r="D21" s="505"/>
      <c r="E21" s="505"/>
      <c r="F21" s="36" t="s">
        <v>99</v>
      </c>
      <c r="G21" s="458">
        <v>0</v>
      </c>
      <c r="H21" s="89"/>
      <c r="I21" s="35"/>
      <c r="J21" s="35"/>
      <c r="K21" s="36" t="s">
        <v>104</v>
      </c>
      <c r="L21" s="90">
        <v>27250</v>
      </c>
      <c r="M21" s="35"/>
      <c r="N21" s="458">
        <v>1</v>
      </c>
      <c r="O21" s="37">
        <f t="shared" si="0"/>
        <v>1</v>
      </c>
      <c r="P21" s="33">
        <f t="shared" ref="P21:P32" si="2">IF(N21&lt;1,(AVERAGE(G21:J21)/N21),SUM(G21:J21)/N21)</f>
        <v>0</v>
      </c>
      <c r="Q21" s="34" t="str">
        <f t="shared" si="1"/>
        <v>T</v>
      </c>
      <c r="R21" s="35"/>
      <c r="S21" s="36"/>
      <c r="T21" s="41"/>
      <c r="U21" s="40"/>
    </row>
    <row r="22" spans="2:25" ht="25.5" x14ac:dyDescent="0.2">
      <c r="B22" s="503"/>
      <c r="C22" s="505"/>
      <c r="D22" s="505"/>
      <c r="E22" s="505"/>
      <c r="F22" s="36" t="s">
        <v>100</v>
      </c>
      <c r="G22" s="91">
        <v>0.15</v>
      </c>
      <c r="H22" s="35"/>
      <c r="I22" s="35"/>
      <c r="J22" s="35"/>
      <c r="K22" s="36" t="s">
        <v>105</v>
      </c>
      <c r="L22" s="90">
        <v>0</v>
      </c>
      <c r="M22" s="35"/>
      <c r="N22" s="92">
        <v>1</v>
      </c>
      <c r="O22" s="37">
        <f t="shared" si="0"/>
        <v>0.85</v>
      </c>
      <c r="P22" s="33">
        <f>G22/N22</f>
        <v>0.15</v>
      </c>
      <c r="Q22" s="34" t="str">
        <f t="shared" si="1"/>
        <v>T</v>
      </c>
      <c r="R22" s="35"/>
      <c r="S22" s="36"/>
      <c r="T22" s="41"/>
      <c r="U22" s="40"/>
    </row>
    <row r="23" spans="2:25" ht="38.25" x14ac:dyDescent="0.2">
      <c r="B23" s="503">
        <v>2</v>
      </c>
      <c r="C23" s="505"/>
      <c r="D23" s="505"/>
      <c r="E23" s="505" t="s">
        <v>88</v>
      </c>
      <c r="F23" s="31" t="s">
        <v>86</v>
      </c>
      <c r="G23" s="92">
        <v>0.8</v>
      </c>
      <c r="H23" s="35"/>
      <c r="I23" s="35"/>
      <c r="J23" s="35"/>
      <c r="K23" s="36" t="s">
        <v>106</v>
      </c>
      <c r="L23" s="93">
        <v>0</v>
      </c>
      <c r="M23" s="35"/>
      <c r="N23" s="92">
        <v>1</v>
      </c>
      <c r="O23" s="37">
        <f t="shared" si="0"/>
        <v>0.19999999999999996</v>
      </c>
      <c r="P23" s="33">
        <f t="shared" si="2"/>
        <v>0.8</v>
      </c>
      <c r="Q23" s="34" t="str">
        <f t="shared" si="1"/>
        <v>R</v>
      </c>
      <c r="R23" s="35"/>
      <c r="S23" s="36"/>
      <c r="T23" s="41"/>
      <c r="U23" s="40"/>
    </row>
    <row r="24" spans="2:25" x14ac:dyDescent="0.2">
      <c r="B24" s="503"/>
      <c r="C24" s="505"/>
      <c r="D24" s="505"/>
      <c r="E24" s="505"/>
      <c r="F24" s="31" t="s">
        <v>109</v>
      </c>
      <c r="G24" s="91">
        <v>0.8</v>
      </c>
      <c r="H24" s="35"/>
      <c r="I24" s="35"/>
      <c r="J24" s="35"/>
      <c r="K24" s="36" t="s">
        <v>107</v>
      </c>
      <c r="L24" s="93">
        <v>0</v>
      </c>
      <c r="M24" s="35"/>
      <c r="N24" s="92">
        <v>1</v>
      </c>
      <c r="O24" s="37">
        <f t="shared" si="0"/>
        <v>0.19999999999999996</v>
      </c>
      <c r="P24" s="33">
        <f t="shared" si="2"/>
        <v>0.8</v>
      </c>
      <c r="Q24" s="34" t="str">
        <f t="shared" si="1"/>
        <v>R</v>
      </c>
      <c r="R24" s="35"/>
      <c r="S24" s="36"/>
      <c r="T24" s="41"/>
      <c r="U24" s="40"/>
    </row>
    <row r="25" spans="2:25" ht="25.5" x14ac:dyDescent="0.2">
      <c r="B25" s="503"/>
      <c r="C25" s="505"/>
      <c r="D25" s="505"/>
      <c r="E25" s="505"/>
      <c r="F25" s="31" t="s">
        <v>108</v>
      </c>
      <c r="G25" s="458">
        <v>0</v>
      </c>
      <c r="H25" s="35"/>
      <c r="I25" s="35"/>
      <c r="J25" s="35"/>
      <c r="K25" s="36" t="s">
        <v>107</v>
      </c>
      <c r="L25" s="93">
        <v>0</v>
      </c>
      <c r="M25" s="35"/>
      <c r="N25" s="92">
        <v>1</v>
      </c>
      <c r="O25" s="37">
        <f t="shared" si="0"/>
        <v>1</v>
      </c>
      <c r="P25" s="33">
        <f t="shared" si="2"/>
        <v>0</v>
      </c>
      <c r="Q25" s="34" t="str">
        <f t="shared" si="1"/>
        <v>T</v>
      </c>
      <c r="R25" s="35"/>
      <c r="S25" s="36"/>
      <c r="T25" s="41"/>
      <c r="U25" s="40"/>
    </row>
    <row r="26" spans="2:25" x14ac:dyDescent="0.2">
      <c r="B26" s="503">
        <v>3</v>
      </c>
      <c r="C26" s="505"/>
      <c r="D26" s="505"/>
      <c r="E26" s="505" t="s">
        <v>87</v>
      </c>
      <c r="F26" s="31" t="s">
        <v>90</v>
      </c>
      <c r="G26" s="92">
        <v>1</v>
      </c>
      <c r="H26" s="35"/>
      <c r="I26" s="35"/>
      <c r="J26" s="35"/>
      <c r="K26" s="30" t="s">
        <v>111</v>
      </c>
      <c r="L26" s="93">
        <v>0</v>
      </c>
      <c r="M26" s="35"/>
      <c r="N26" s="92">
        <v>1</v>
      </c>
      <c r="O26" s="37">
        <f t="shared" si="0"/>
        <v>0</v>
      </c>
      <c r="P26" s="33">
        <f t="shared" si="2"/>
        <v>1</v>
      </c>
      <c r="Q26" s="34" t="str">
        <f t="shared" si="1"/>
        <v>P</v>
      </c>
      <c r="R26" s="35"/>
      <c r="S26" s="36"/>
      <c r="T26" s="41"/>
      <c r="U26" s="40"/>
    </row>
    <row r="27" spans="2:25" ht="25.5" x14ac:dyDescent="0.2">
      <c r="B27" s="503"/>
      <c r="C27" s="505"/>
      <c r="D27" s="505"/>
      <c r="E27" s="505"/>
      <c r="F27" s="31" t="s">
        <v>89</v>
      </c>
      <c r="G27" s="92">
        <v>1</v>
      </c>
      <c r="H27" s="35"/>
      <c r="I27" s="35"/>
      <c r="J27" s="35"/>
      <c r="K27" s="30" t="s">
        <v>110</v>
      </c>
      <c r="L27" s="93">
        <v>0</v>
      </c>
      <c r="M27" s="35"/>
      <c r="N27" s="92">
        <v>1</v>
      </c>
      <c r="O27" s="37">
        <f t="shared" si="0"/>
        <v>0</v>
      </c>
      <c r="P27" s="33">
        <f t="shared" si="2"/>
        <v>1</v>
      </c>
      <c r="Q27" s="34" t="str">
        <f t="shared" si="1"/>
        <v>P</v>
      </c>
      <c r="R27" s="35"/>
      <c r="S27" s="36"/>
      <c r="T27" s="41"/>
      <c r="U27" s="40"/>
    </row>
    <row r="28" spans="2:25" ht="25.5" x14ac:dyDescent="0.2">
      <c r="B28" s="503"/>
      <c r="C28" s="505"/>
      <c r="D28" s="505"/>
      <c r="E28" s="505"/>
      <c r="F28" s="31" t="s">
        <v>91</v>
      </c>
      <c r="G28" s="92">
        <v>1</v>
      </c>
      <c r="H28" s="35"/>
      <c r="I28" s="35"/>
      <c r="J28" s="35"/>
      <c r="K28" s="30" t="s">
        <v>112</v>
      </c>
      <c r="L28" s="93">
        <v>0</v>
      </c>
      <c r="M28" s="35"/>
      <c r="N28" s="92">
        <v>1</v>
      </c>
      <c r="O28" s="37">
        <f t="shared" si="0"/>
        <v>0</v>
      </c>
      <c r="P28" s="33">
        <f t="shared" si="2"/>
        <v>1</v>
      </c>
      <c r="Q28" s="34" t="str">
        <f t="shared" si="1"/>
        <v>P</v>
      </c>
      <c r="R28" s="35"/>
      <c r="S28" s="36"/>
      <c r="T28" s="41"/>
      <c r="U28" s="40"/>
    </row>
    <row r="29" spans="2:25" ht="25.5" x14ac:dyDescent="0.2">
      <c r="B29" s="503"/>
      <c r="C29" s="505"/>
      <c r="D29" s="505"/>
      <c r="E29" s="505"/>
      <c r="F29" s="31" t="s">
        <v>92</v>
      </c>
      <c r="G29" s="92">
        <v>1</v>
      </c>
      <c r="H29" s="35"/>
      <c r="I29" s="35"/>
      <c r="J29" s="35"/>
      <c r="K29" s="30" t="s">
        <v>113</v>
      </c>
      <c r="L29" s="94">
        <v>0</v>
      </c>
      <c r="M29" s="35"/>
      <c r="N29" s="92">
        <v>1</v>
      </c>
      <c r="O29" s="37">
        <f t="shared" si="0"/>
        <v>0</v>
      </c>
      <c r="P29" s="33">
        <f t="shared" si="2"/>
        <v>1</v>
      </c>
      <c r="Q29" s="34" t="str">
        <f t="shared" si="1"/>
        <v>P</v>
      </c>
      <c r="R29" s="35"/>
      <c r="S29" s="36"/>
      <c r="T29" s="41"/>
      <c r="U29" s="40"/>
    </row>
    <row r="30" spans="2:25" ht="38.25" x14ac:dyDescent="0.2">
      <c r="B30" s="84">
        <v>4</v>
      </c>
      <c r="C30" s="505"/>
      <c r="D30" s="505"/>
      <c r="E30" s="30" t="s">
        <v>93</v>
      </c>
      <c r="F30" s="31" t="s">
        <v>97</v>
      </c>
      <c r="G30" s="92">
        <v>1</v>
      </c>
      <c r="H30" s="35"/>
      <c r="I30" s="35"/>
      <c r="J30" s="35"/>
      <c r="K30" s="30" t="s">
        <v>114</v>
      </c>
      <c r="L30" s="94">
        <v>0</v>
      </c>
      <c r="M30" s="35"/>
      <c r="N30" s="92">
        <v>1</v>
      </c>
      <c r="O30" s="37">
        <f t="shared" si="0"/>
        <v>0</v>
      </c>
      <c r="P30" s="33">
        <f t="shared" si="2"/>
        <v>1</v>
      </c>
      <c r="Q30" s="34" t="str">
        <f t="shared" si="1"/>
        <v>P</v>
      </c>
      <c r="R30" s="35"/>
      <c r="S30" s="36"/>
      <c r="T30" s="41"/>
      <c r="U30" s="40"/>
    </row>
    <row r="31" spans="2:25" ht="25.5" x14ac:dyDescent="0.2">
      <c r="B31" s="503">
        <v>5</v>
      </c>
      <c r="C31" s="505"/>
      <c r="D31" s="505"/>
      <c r="E31" s="505" t="s">
        <v>94</v>
      </c>
      <c r="F31" s="42" t="s">
        <v>95</v>
      </c>
      <c r="G31" s="92">
        <v>1</v>
      </c>
      <c r="H31" s="95"/>
      <c r="I31" s="95"/>
      <c r="J31" s="95"/>
      <c r="K31" s="42" t="s">
        <v>116</v>
      </c>
      <c r="L31" s="94">
        <v>0</v>
      </c>
      <c r="M31" s="95"/>
      <c r="N31" s="92">
        <v>1</v>
      </c>
      <c r="O31" s="37">
        <f t="shared" si="0"/>
        <v>0</v>
      </c>
      <c r="P31" s="33">
        <f t="shared" si="2"/>
        <v>1</v>
      </c>
      <c r="Q31" s="34" t="str">
        <f t="shared" si="1"/>
        <v>P</v>
      </c>
      <c r="R31" s="35"/>
      <c r="S31" s="35"/>
      <c r="T31" s="35"/>
      <c r="U31" s="40"/>
    </row>
    <row r="32" spans="2:25" ht="25.5" x14ac:dyDescent="0.2">
      <c r="B32" s="503"/>
      <c r="C32" s="505"/>
      <c r="D32" s="505"/>
      <c r="E32" s="505"/>
      <c r="F32" s="42" t="s">
        <v>96</v>
      </c>
      <c r="G32" s="92">
        <v>1</v>
      </c>
      <c r="H32" s="95"/>
      <c r="I32" s="95"/>
      <c r="J32" s="95"/>
      <c r="K32" s="42" t="s">
        <v>115</v>
      </c>
      <c r="L32" s="94">
        <v>0</v>
      </c>
      <c r="M32" s="95"/>
      <c r="N32" s="92">
        <v>1</v>
      </c>
      <c r="O32" s="37">
        <f t="shared" si="0"/>
        <v>0</v>
      </c>
      <c r="P32" s="33">
        <f t="shared" si="2"/>
        <v>1</v>
      </c>
      <c r="Q32" s="34" t="str">
        <f t="shared" si="1"/>
        <v>P</v>
      </c>
      <c r="R32" s="95"/>
      <c r="S32" s="95"/>
      <c r="T32" s="95"/>
      <c r="U32" s="109"/>
    </row>
    <row r="33" spans="2:21" ht="89.25" x14ac:dyDescent="0.2">
      <c r="B33" s="541">
        <v>6</v>
      </c>
      <c r="C33" s="539" t="s">
        <v>704</v>
      </c>
      <c r="D33" s="539" t="s">
        <v>836</v>
      </c>
      <c r="E33" s="543" t="s">
        <v>118</v>
      </c>
      <c r="F33" s="30" t="s">
        <v>119</v>
      </c>
      <c r="G33" s="459">
        <v>0.8</v>
      </c>
      <c r="H33" s="99"/>
      <c r="I33" s="141"/>
      <c r="J33" s="141"/>
      <c r="K33" s="30" t="s">
        <v>120</v>
      </c>
      <c r="L33" s="155">
        <v>0</v>
      </c>
      <c r="M33" s="142"/>
      <c r="N33" s="91">
        <v>1</v>
      </c>
      <c r="O33" s="37">
        <f>IF(N33&lt;1,N33-AVERAGE(G33:J33),N33-(SUM(G33:J33)))</f>
        <v>0.19999999999999996</v>
      </c>
      <c r="P33" s="37">
        <f>IF(N33&lt;1,(AVERAGE(G33:J33)/N33),SUM(G33:J33)/N33)</f>
        <v>0.8</v>
      </c>
      <c r="Q33" s="34" t="str">
        <f>IF(P33&lt;=V$18,"T",IF(P33&lt;$Y$18,"R",IF(P33&gt;=$Y$18,"P")))</f>
        <v>P</v>
      </c>
      <c r="R33" s="142"/>
      <c r="S33" s="142"/>
      <c r="T33" s="30" t="s">
        <v>121</v>
      </c>
      <c r="U33" s="83" t="s">
        <v>122</v>
      </c>
    </row>
    <row r="34" spans="2:21" ht="64.5" thickBot="1" x14ac:dyDescent="0.25">
      <c r="B34" s="542"/>
      <c r="C34" s="540"/>
      <c r="D34" s="540"/>
      <c r="E34" s="544"/>
      <c r="F34" s="103" t="s">
        <v>123</v>
      </c>
      <c r="G34" s="460">
        <v>1</v>
      </c>
      <c r="H34" s="168"/>
      <c r="I34" s="168"/>
      <c r="J34" s="168"/>
      <c r="K34" s="103" t="s">
        <v>124</v>
      </c>
      <c r="L34" s="156">
        <v>0</v>
      </c>
      <c r="M34" s="80"/>
      <c r="N34" s="104">
        <v>1</v>
      </c>
      <c r="O34" s="50">
        <f>IF(N34&lt;1,N34-AVERAGE(G34:J34),N34-(SUM(G34:J34)))</f>
        <v>0</v>
      </c>
      <c r="P34" s="50">
        <f>IF(N34&lt;1,(AVERAGE(G34:J34)/N34),SUM(G34:J34)/N34)</f>
        <v>1</v>
      </c>
      <c r="Q34" s="52" t="str">
        <f>IF(P34&lt;=V$18,"T",IF(P34&lt;$Y$18,"R",IF(P34&gt;=$Y$18,"P")))</f>
        <v>P</v>
      </c>
      <c r="R34" s="80"/>
      <c r="S34" s="80"/>
      <c r="T34" s="103" t="s">
        <v>125</v>
      </c>
      <c r="U34" s="153" t="s">
        <v>126</v>
      </c>
    </row>
    <row r="35" spans="2:21" ht="27" customHeight="1" x14ac:dyDescent="0.2">
      <c r="B35" s="159"/>
      <c r="C35" s="160"/>
      <c r="D35" s="160"/>
      <c r="E35" s="161"/>
      <c r="F35" s="162"/>
      <c r="G35" s="163"/>
      <c r="H35" s="62"/>
      <c r="I35" s="62"/>
      <c r="J35" s="62"/>
      <c r="K35" s="162"/>
      <c r="L35" s="164"/>
      <c r="M35" s="62"/>
      <c r="N35" s="163"/>
      <c r="O35" s="165"/>
      <c r="P35" s="166"/>
      <c r="Q35" s="167"/>
      <c r="R35" s="62"/>
      <c r="S35" s="62"/>
      <c r="T35" s="62"/>
      <c r="U35" s="62"/>
    </row>
    <row r="36" spans="2:21" ht="27" customHeight="1" x14ac:dyDescent="0.2">
      <c r="B36" s="159"/>
      <c r="C36" s="160"/>
      <c r="D36" s="160"/>
      <c r="E36" s="161"/>
      <c r="F36" s="162"/>
      <c r="G36" s="163"/>
      <c r="H36" s="62"/>
      <c r="I36" s="62"/>
      <c r="J36" s="62"/>
      <c r="K36" s="162"/>
      <c r="L36" s="164"/>
      <c r="M36" s="62"/>
      <c r="N36" s="163"/>
      <c r="O36" s="165"/>
      <c r="P36" s="166"/>
      <c r="Q36" s="167"/>
      <c r="R36" s="62"/>
      <c r="S36" s="62"/>
      <c r="T36" s="62"/>
      <c r="U36" s="62"/>
    </row>
    <row r="37" spans="2:21" ht="27" customHeight="1" x14ac:dyDescent="0.2">
      <c r="B37" s="159"/>
      <c r="C37" s="160"/>
      <c r="D37" s="160"/>
      <c r="E37" s="161"/>
      <c r="F37" s="162"/>
      <c r="G37" s="163"/>
      <c r="H37" s="62"/>
      <c r="I37" s="62"/>
      <c r="J37" s="62"/>
      <c r="K37" s="162"/>
      <c r="L37" s="164"/>
      <c r="M37" s="62"/>
      <c r="N37" s="163"/>
      <c r="O37" s="165"/>
      <c r="P37" s="166"/>
      <c r="Q37" s="167"/>
      <c r="R37" s="62"/>
      <c r="S37" s="62"/>
      <c r="T37" s="62"/>
      <c r="U37" s="62"/>
    </row>
    <row r="38" spans="2:21" x14ac:dyDescent="0.2">
      <c r="N38" s="54"/>
    </row>
    <row r="39" spans="2:21" x14ac:dyDescent="0.2">
      <c r="M39" s="55"/>
    </row>
    <row r="40" spans="2:21" x14ac:dyDescent="0.2">
      <c r="B40" s="56" t="s">
        <v>25</v>
      </c>
      <c r="C40" s="56"/>
      <c r="D40" s="56"/>
      <c r="E40" s="56"/>
    </row>
    <row r="42" spans="2:21" ht="18" customHeight="1" x14ac:dyDescent="0.2">
      <c r="B42" s="536"/>
      <c r="C42" s="537"/>
      <c r="D42" s="537"/>
      <c r="E42" s="537"/>
      <c r="F42" s="537"/>
      <c r="G42" s="537"/>
      <c r="H42" s="537"/>
      <c r="I42" s="537"/>
      <c r="J42" s="537"/>
      <c r="K42" s="537"/>
      <c r="L42" s="537"/>
      <c r="M42" s="537"/>
      <c r="N42" s="537"/>
      <c r="O42" s="537"/>
      <c r="P42" s="537"/>
      <c r="Q42" s="537"/>
      <c r="R42" s="537"/>
      <c r="S42" s="537"/>
      <c r="T42" s="537"/>
      <c r="U42" s="538"/>
    </row>
    <row r="43" spans="2:21" ht="18" customHeight="1" x14ac:dyDescent="0.2">
      <c r="B43" s="536"/>
      <c r="C43" s="537"/>
      <c r="D43" s="537"/>
      <c r="E43" s="537"/>
      <c r="F43" s="537"/>
      <c r="G43" s="537"/>
      <c r="H43" s="537"/>
      <c r="I43" s="537"/>
      <c r="J43" s="537"/>
      <c r="K43" s="537"/>
      <c r="L43" s="537"/>
      <c r="M43" s="537"/>
      <c r="N43" s="537"/>
      <c r="O43" s="537"/>
      <c r="P43" s="537"/>
      <c r="Q43" s="537"/>
      <c r="R43" s="537"/>
      <c r="S43" s="537"/>
      <c r="T43" s="537"/>
      <c r="U43" s="538"/>
    </row>
    <row r="44" spans="2:21" ht="18" customHeight="1" x14ac:dyDescent="0.2">
      <c r="B44" s="536"/>
      <c r="C44" s="537"/>
      <c r="D44" s="537"/>
      <c r="E44" s="537"/>
      <c r="F44" s="537"/>
      <c r="G44" s="537"/>
      <c r="H44" s="537"/>
      <c r="I44" s="537"/>
      <c r="J44" s="537"/>
      <c r="K44" s="537"/>
      <c r="L44" s="537"/>
      <c r="M44" s="537"/>
      <c r="N44" s="537"/>
      <c r="O44" s="537"/>
      <c r="P44" s="537"/>
      <c r="Q44" s="537"/>
      <c r="R44" s="537"/>
      <c r="S44" s="537"/>
      <c r="T44" s="537"/>
      <c r="U44" s="538"/>
    </row>
    <row r="45" spans="2:21" ht="18" customHeight="1" x14ac:dyDescent="0.2">
      <c r="B45" s="536"/>
      <c r="C45" s="537"/>
      <c r="D45" s="537"/>
      <c r="E45" s="537"/>
      <c r="F45" s="537"/>
      <c r="G45" s="537"/>
      <c r="H45" s="537"/>
      <c r="I45" s="537"/>
      <c r="J45" s="537"/>
      <c r="K45" s="537"/>
      <c r="L45" s="537"/>
      <c r="M45" s="537"/>
      <c r="N45" s="537"/>
      <c r="O45" s="537"/>
      <c r="P45" s="537"/>
      <c r="Q45" s="537"/>
      <c r="R45" s="537"/>
      <c r="S45" s="537"/>
      <c r="T45" s="537"/>
      <c r="U45" s="538"/>
    </row>
    <row r="46" spans="2:21" ht="18" customHeight="1" x14ac:dyDescent="0.2">
      <c r="B46" s="536"/>
      <c r="C46" s="537"/>
      <c r="D46" s="537"/>
      <c r="E46" s="537"/>
      <c r="F46" s="537"/>
      <c r="G46" s="537"/>
      <c r="H46" s="537"/>
      <c r="I46" s="537"/>
      <c r="J46" s="537"/>
      <c r="K46" s="537"/>
      <c r="L46" s="537"/>
      <c r="M46" s="537"/>
      <c r="N46" s="537"/>
      <c r="O46" s="537"/>
      <c r="P46" s="537"/>
      <c r="Q46" s="537"/>
      <c r="R46" s="537"/>
      <c r="S46" s="537"/>
      <c r="T46" s="537"/>
      <c r="U46" s="538"/>
    </row>
    <row r="47" spans="2:21" ht="18" customHeight="1" x14ac:dyDescent="0.2">
      <c r="B47" s="536"/>
      <c r="C47" s="537"/>
      <c r="D47" s="537"/>
      <c r="E47" s="537"/>
      <c r="F47" s="537"/>
      <c r="G47" s="537"/>
      <c r="H47" s="537"/>
      <c r="I47" s="537"/>
      <c r="J47" s="537"/>
      <c r="K47" s="537"/>
      <c r="L47" s="537"/>
      <c r="M47" s="537"/>
      <c r="N47" s="537"/>
      <c r="O47" s="537"/>
      <c r="P47" s="537"/>
      <c r="Q47" s="537"/>
      <c r="R47" s="537"/>
      <c r="S47" s="537"/>
      <c r="T47" s="537"/>
      <c r="U47" s="538"/>
    </row>
    <row r="48" spans="2:21" ht="18" customHeight="1" x14ac:dyDescent="0.2">
      <c r="B48" s="536"/>
      <c r="C48" s="537"/>
      <c r="D48" s="537"/>
      <c r="E48" s="537"/>
      <c r="F48" s="537"/>
      <c r="G48" s="537"/>
      <c r="H48" s="537"/>
      <c r="I48" s="537"/>
      <c r="J48" s="537"/>
      <c r="K48" s="537"/>
      <c r="L48" s="537"/>
      <c r="M48" s="537"/>
      <c r="N48" s="537"/>
      <c r="O48" s="537"/>
      <c r="P48" s="537"/>
      <c r="Q48" s="537"/>
      <c r="R48" s="537"/>
      <c r="S48" s="537"/>
      <c r="T48" s="537"/>
      <c r="U48" s="538"/>
    </row>
    <row r="49" spans="2:21" ht="18" customHeight="1" x14ac:dyDescent="0.2">
      <c r="B49" s="536"/>
      <c r="C49" s="537"/>
      <c r="D49" s="537"/>
      <c r="E49" s="537"/>
      <c r="F49" s="537"/>
      <c r="G49" s="537"/>
      <c r="H49" s="537"/>
      <c r="I49" s="537"/>
      <c r="J49" s="537"/>
      <c r="K49" s="537"/>
      <c r="L49" s="537"/>
      <c r="M49" s="537"/>
      <c r="N49" s="537"/>
      <c r="O49" s="537"/>
      <c r="P49" s="537"/>
      <c r="Q49" s="537"/>
      <c r="R49" s="537"/>
      <c r="S49" s="537"/>
      <c r="T49" s="537"/>
      <c r="U49" s="538"/>
    </row>
    <row r="50" spans="2:21" ht="18" customHeight="1" x14ac:dyDescent="0.2">
      <c r="B50" s="536"/>
      <c r="C50" s="537"/>
      <c r="D50" s="537"/>
      <c r="E50" s="537"/>
      <c r="F50" s="537"/>
      <c r="G50" s="537"/>
      <c r="H50" s="537"/>
      <c r="I50" s="537"/>
      <c r="J50" s="537"/>
      <c r="K50" s="537"/>
      <c r="L50" s="537"/>
      <c r="M50" s="537"/>
      <c r="N50" s="537"/>
      <c r="O50" s="537"/>
      <c r="P50" s="537"/>
      <c r="Q50" s="537"/>
      <c r="R50" s="537"/>
      <c r="S50" s="537"/>
      <c r="T50" s="537"/>
      <c r="U50" s="538"/>
    </row>
    <row r="51" spans="2:21" ht="18" customHeight="1" x14ac:dyDescent="0.2">
      <c r="B51" s="536"/>
      <c r="C51" s="537"/>
      <c r="D51" s="537"/>
      <c r="E51" s="537"/>
      <c r="F51" s="537"/>
      <c r="G51" s="537"/>
      <c r="H51" s="537"/>
      <c r="I51" s="537"/>
      <c r="J51" s="537"/>
      <c r="K51" s="537"/>
      <c r="L51" s="537"/>
      <c r="M51" s="537"/>
      <c r="N51" s="537"/>
      <c r="O51" s="537"/>
      <c r="P51" s="537"/>
      <c r="Q51" s="537"/>
      <c r="R51" s="537"/>
      <c r="S51" s="537"/>
      <c r="T51" s="537"/>
      <c r="U51" s="538"/>
    </row>
    <row r="52" spans="2:21" ht="18" customHeight="1" x14ac:dyDescent="0.2">
      <c r="B52" s="536"/>
      <c r="C52" s="537"/>
      <c r="D52" s="537"/>
      <c r="E52" s="537"/>
      <c r="F52" s="537"/>
      <c r="G52" s="537"/>
      <c r="H52" s="537"/>
      <c r="I52" s="537"/>
      <c r="J52" s="537"/>
      <c r="K52" s="537"/>
      <c r="L52" s="537"/>
      <c r="M52" s="537"/>
      <c r="N52" s="537"/>
      <c r="O52" s="537"/>
      <c r="P52" s="537"/>
      <c r="Q52" s="537"/>
      <c r="R52" s="537"/>
      <c r="S52" s="537"/>
      <c r="T52" s="537"/>
      <c r="U52" s="538"/>
    </row>
  </sheetData>
  <mergeCells count="57">
    <mergeCell ref="B48:U48"/>
    <mergeCell ref="B49:U49"/>
    <mergeCell ref="B50:U50"/>
    <mergeCell ref="B51:U51"/>
    <mergeCell ref="B52:U52"/>
    <mergeCell ref="B47:U47"/>
    <mergeCell ref="B26:B29"/>
    <mergeCell ref="E26:E29"/>
    <mergeCell ref="B31:B32"/>
    <mergeCell ref="E31:E32"/>
    <mergeCell ref="B42:U42"/>
    <mergeCell ref="B43:U43"/>
    <mergeCell ref="B44:U44"/>
    <mergeCell ref="B45:U45"/>
    <mergeCell ref="B46:U46"/>
    <mergeCell ref="C19:C32"/>
    <mergeCell ref="D19:D32"/>
    <mergeCell ref="C33:C34"/>
    <mergeCell ref="B33:B34"/>
    <mergeCell ref="D33:D34"/>
    <mergeCell ref="E33:E34"/>
    <mergeCell ref="B23:B25"/>
    <mergeCell ref="E23:E25"/>
    <mergeCell ref="L16:L17"/>
    <mergeCell ref="M16:M17"/>
    <mergeCell ref="N16:N17"/>
    <mergeCell ref="B16:B17"/>
    <mergeCell ref="E16:E17"/>
    <mergeCell ref="F16:F17"/>
    <mergeCell ref="G16:J16"/>
    <mergeCell ref="K16:K17"/>
    <mergeCell ref="C16:C17"/>
    <mergeCell ref="D16:D17"/>
    <mergeCell ref="B11:F11"/>
    <mergeCell ref="G11:N11"/>
    <mergeCell ref="B13:U13"/>
    <mergeCell ref="B15:M15"/>
    <mergeCell ref="N15:U15"/>
    <mergeCell ref="W16:Y16"/>
    <mergeCell ref="B19:B22"/>
    <mergeCell ref="E19:E22"/>
    <mergeCell ref="O16:Q16"/>
    <mergeCell ref="R16:R17"/>
    <mergeCell ref="S16:S17"/>
    <mergeCell ref="U16:U17"/>
    <mergeCell ref="O4:U4"/>
    <mergeCell ref="G5:N6"/>
    <mergeCell ref="O5:U5"/>
    <mergeCell ref="O6:U6"/>
    <mergeCell ref="B10:F10"/>
    <mergeCell ref="G10:N10"/>
    <mergeCell ref="B8:F8"/>
    <mergeCell ref="G8:N8"/>
    <mergeCell ref="B9:F9"/>
    <mergeCell ref="G9:N9"/>
    <mergeCell ref="B4:F6"/>
    <mergeCell ref="G4:N4"/>
  </mergeCells>
  <conditionalFormatting sqref="Q19:Q32 Q35:Q37">
    <cfRule type="containsText" dxfId="77" priority="5" stopIfTrue="1" operator="containsText" text="P">
      <formula>NOT(ISERROR(SEARCH("P",Q19)))</formula>
    </cfRule>
    <cfRule type="containsText" dxfId="76" priority="6" stopIfTrue="1" operator="containsText" text="R">
      <formula>NOT(ISERROR(SEARCH("R",Q19)))</formula>
    </cfRule>
    <cfRule type="containsText" dxfId="75" priority="7" operator="containsText" text="T">
      <formula>NOT(ISERROR(SEARCH("T",Q19)))</formula>
    </cfRule>
  </conditionalFormatting>
  <conditionalFormatting sqref="Q19:Q32 Q35:Q37">
    <cfRule type="iconSet" priority="41">
      <iconSet iconSet="3Symbols2">
        <cfvo type="percent" val="0"/>
        <cfvo type="percent" val="0.74"/>
        <cfvo type="percent" val="0.85"/>
      </iconSet>
    </cfRule>
  </conditionalFormatting>
  <conditionalFormatting sqref="Q33:Q34">
    <cfRule type="containsText" dxfId="74" priority="1" stopIfTrue="1" operator="containsText" text="P">
      <formula>NOT(ISERROR(SEARCH("P",Q33)))</formula>
    </cfRule>
    <cfRule type="containsText" dxfId="73" priority="2" stopIfTrue="1" operator="containsText" text="R">
      <formula>NOT(ISERROR(SEARCH("R",Q33)))</formula>
    </cfRule>
    <cfRule type="containsText" dxfId="72" priority="3" operator="containsText" text="T">
      <formula>NOT(ISERROR(SEARCH("T",Q33)))</formula>
    </cfRule>
  </conditionalFormatting>
  <conditionalFormatting sqref="Q33:Q34">
    <cfRule type="iconSet" priority="4">
      <iconSet iconSet="3Symbols2">
        <cfvo type="percent" val="0"/>
        <cfvo type="percent" val="0.74"/>
        <cfvo type="percent" val="0.85"/>
      </iconSet>
    </cfRule>
  </conditionalFormatting>
  <pageMargins left="0" right="0" top="0.15748031496062992" bottom="0.15748031496062992"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5"/>
  <sheetViews>
    <sheetView topLeftCell="A9" zoomScale="60" zoomScaleNormal="60" workbookViewId="0">
      <selection activeCell="K24" sqref="K24"/>
    </sheetView>
  </sheetViews>
  <sheetFormatPr baseColWidth="10" defaultColWidth="26.42578125" defaultRowHeight="12.75" x14ac:dyDescent="0.2"/>
  <cols>
    <col min="1" max="1" width="17" style="1" bestFit="1" customWidth="1"/>
    <col min="2" max="2" width="23.140625" style="1" customWidth="1"/>
    <col min="3" max="3" width="22.42578125" style="1" customWidth="1"/>
    <col min="4" max="4" width="29.42578125" style="1" customWidth="1"/>
    <col min="5" max="5" width="31.5703125" style="1" customWidth="1"/>
    <col min="6" max="6" width="6.5703125" style="1" customWidth="1"/>
    <col min="7" max="7" width="2.7109375" style="1" bestFit="1" customWidth="1"/>
    <col min="8" max="8" width="3.42578125" style="1" bestFit="1" customWidth="1"/>
    <col min="9" max="9" width="3.5703125" style="1" bestFit="1" customWidth="1"/>
    <col min="10" max="10" width="53.140625" style="1" customWidth="1"/>
    <col min="11" max="11" width="18.5703125" style="1" customWidth="1"/>
    <col min="12" max="12" width="34.140625" style="1" customWidth="1"/>
    <col min="13" max="13" width="7.42578125" style="1" bestFit="1" customWidth="1"/>
    <col min="14" max="14" width="14.28515625" style="1" bestFit="1" customWidth="1"/>
    <col min="15" max="15" width="8.5703125" style="1" customWidth="1"/>
    <col min="16" max="16" width="11.5703125" style="1" customWidth="1"/>
    <col min="17" max="17" width="37.28515625" style="1" customWidth="1"/>
    <col min="18" max="18" width="29" style="1" customWidth="1"/>
    <col min="19" max="19" width="29.85546875" style="1" customWidth="1"/>
    <col min="20" max="16384" width="26.42578125" style="1"/>
  </cols>
  <sheetData>
    <row r="2" spans="1:20" ht="13.5" thickBot="1" x14ac:dyDescent="0.25">
      <c r="A2" s="2"/>
      <c r="B2" s="2"/>
      <c r="C2" s="2"/>
      <c r="D2" s="2"/>
      <c r="E2" s="2"/>
      <c r="F2" s="2"/>
      <c r="G2" s="2"/>
      <c r="H2" s="2"/>
      <c r="I2" s="2"/>
      <c r="J2" s="62"/>
      <c r="K2" s="62"/>
      <c r="L2" s="62"/>
      <c r="M2" s="62"/>
      <c r="N2" s="62"/>
      <c r="O2" s="63"/>
      <c r="P2" s="62"/>
      <c r="Q2" s="62"/>
      <c r="R2" s="62"/>
      <c r="S2" s="64"/>
      <c r="T2" s="65"/>
    </row>
    <row r="3" spans="1:20" ht="13.5" thickBot="1" x14ac:dyDescent="0.25">
      <c r="A3" s="489"/>
      <c r="B3" s="490"/>
      <c r="C3" s="490"/>
      <c r="D3" s="490"/>
      <c r="E3" s="491"/>
      <c r="F3" s="498" t="s">
        <v>18</v>
      </c>
      <c r="G3" s="499"/>
      <c r="H3" s="499"/>
      <c r="I3" s="499"/>
      <c r="J3" s="499"/>
      <c r="K3" s="499"/>
      <c r="L3" s="499"/>
      <c r="M3" s="500"/>
      <c r="N3" s="469" t="s">
        <v>19</v>
      </c>
      <c r="O3" s="470"/>
      <c r="P3" s="470"/>
      <c r="Q3" s="470"/>
      <c r="R3" s="470"/>
      <c r="S3" s="470"/>
      <c r="T3" s="471"/>
    </row>
    <row r="4" spans="1:20" ht="13.5" thickBot="1" x14ac:dyDescent="0.25">
      <c r="A4" s="492"/>
      <c r="B4" s="493"/>
      <c r="C4" s="493"/>
      <c r="D4" s="493"/>
      <c r="E4" s="494"/>
      <c r="F4" s="472" t="s">
        <v>17</v>
      </c>
      <c r="G4" s="473"/>
      <c r="H4" s="473"/>
      <c r="I4" s="473"/>
      <c r="J4" s="473"/>
      <c r="K4" s="473"/>
      <c r="L4" s="473"/>
      <c r="M4" s="474"/>
      <c r="N4" s="478" t="s">
        <v>24</v>
      </c>
      <c r="O4" s="479"/>
      <c r="P4" s="479"/>
      <c r="Q4" s="479"/>
      <c r="R4" s="479"/>
      <c r="S4" s="479"/>
      <c r="T4" s="480"/>
    </row>
    <row r="5" spans="1:20" ht="13.5" thickBot="1" x14ac:dyDescent="0.25">
      <c r="A5" s="495"/>
      <c r="B5" s="496"/>
      <c r="C5" s="496"/>
      <c r="D5" s="496"/>
      <c r="E5" s="497"/>
      <c r="F5" s="475"/>
      <c r="G5" s="476"/>
      <c r="H5" s="476"/>
      <c r="I5" s="476"/>
      <c r="J5" s="476"/>
      <c r="K5" s="476"/>
      <c r="L5" s="476"/>
      <c r="M5" s="477"/>
      <c r="N5" s="481" t="s">
        <v>8</v>
      </c>
      <c r="O5" s="482"/>
      <c r="P5" s="482"/>
      <c r="Q5" s="482"/>
      <c r="R5" s="482"/>
      <c r="S5" s="482"/>
      <c r="T5" s="483"/>
    </row>
    <row r="6" spans="1:20" x14ac:dyDescent="0.2">
      <c r="A6" s="2"/>
      <c r="B6" s="2"/>
      <c r="C6" s="2"/>
      <c r="D6" s="2"/>
      <c r="E6" s="2"/>
      <c r="F6" s="2"/>
      <c r="G6" s="2"/>
      <c r="H6" s="2"/>
      <c r="I6" s="2"/>
      <c r="J6" s="3"/>
      <c r="K6" s="3"/>
      <c r="L6" s="4"/>
      <c r="M6" s="4"/>
      <c r="N6" s="4"/>
      <c r="O6" s="60"/>
      <c r="P6" s="4"/>
      <c r="Q6" s="4"/>
      <c r="R6" s="4"/>
      <c r="S6" s="61"/>
      <c r="T6" s="61"/>
    </row>
    <row r="7" spans="1:20" x14ac:dyDescent="0.2">
      <c r="A7" s="484" t="s">
        <v>10</v>
      </c>
      <c r="B7" s="484"/>
      <c r="C7" s="484"/>
      <c r="D7" s="484"/>
      <c r="E7" s="484"/>
      <c r="F7" s="488" t="s">
        <v>117</v>
      </c>
      <c r="G7" s="486"/>
      <c r="H7" s="486"/>
      <c r="I7" s="486"/>
      <c r="J7" s="486"/>
      <c r="K7" s="486"/>
      <c r="L7" s="486"/>
      <c r="M7" s="487"/>
      <c r="N7" s="4"/>
      <c r="O7" s="60"/>
      <c r="P7" s="4"/>
      <c r="Q7" s="4"/>
      <c r="R7" s="4"/>
      <c r="S7" s="61"/>
      <c r="T7" s="61"/>
    </row>
    <row r="8" spans="1:20" x14ac:dyDescent="0.2">
      <c r="A8" s="484" t="s">
        <v>26</v>
      </c>
      <c r="B8" s="484"/>
      <c r="C8" s="484"/>
      <c r="D8" s="484"/>
      <c r="E8" s="484"/>
      <c r="F8" s="488">
        <v>2021</v>
      </c>
      <c r="G8" s="486"/>
      <c r="H8" s="486"/>
      <c r="I8" s="486"/>
      <c r="J8" s="486"/>
      <c r="K8" s="486"/>
      <c r="L8" s="486"/>
      <c r="M8" s="487"/>
      <c r="N8" s="4"/>
      <c r="O8" s="60"/>
      <c r="P8" s="4"/>
      <c r="Q8" s="4"/>
      <c r="R8" s="4"/>
      <c r="S8" s="61"/>
      <c r="T8" s="61"/>
    </row>
    <row r="9" spans="1:20" x14ac:dyDescent="0.2">
      <c r="A9" s="484" t="s">
        <v>6</v>
      </c>
      <c r="B9" s="484"/>
      <c r="C9" s="484"/>
      <c r="D9" s="484"/>
      <c r="E9" s="484"/>
      <c r="F9" s="485">
        <v>44200</v>
      </c>
      <c r="G9" s="486"/>
      <c r="H9" s="486"/>
      <c r="I9" s="486"/>
      <c r="J9" s="486"/>
      <c r="K9" s="486"/>
      <c r="L9" s="486"/>
      <c r="M9" s="487"/>
      <c r="N9" s="4"/>
      <c r="O9" s="60"/>
      <c r="P9" s="4"/>
      <c r="Q9" s="4"/>
      <c r="R9" s="4"/>
      <c r="S9" s="61"/>
      <c r="T9" s="61"/>
    </row>
    <row r="10" spans="1:20" x14ac:dyDescent="0.2">
      <c r="A10" s="484" t="s">
        <v>7</v>
      </c>
      <c r="B10" s="484"/>
      <c r="C10" s="484"/>
      <c r="D10" s="484"/>
      <c r="E10" s="484"/>
      <c r="F10" s="485">
        <v>44200</v>
      </c>
      <c r="G10" s="486"/>
      <c r="H10" s="486"/>
      <c r="I10" s="486"/>
      <c r="J10" s="486"/>
      <c r="K10" s="486"/>
      <c r="L10" s="486"/>
      <c r="M10" s="487"/>
      <c r="N10" s="4"/>
      <c r="O10" s="60"/>
      <c r="P10" s="4"/>
      <c r="Q10" s="4"/>
      <c r="R10" s="4"/>
      <c r="S10" s="61"/>
      <c r="T10" s="61"/>
    </row>
    <row r="11" spans="1:20" ht="13.5" thickBot="1" x14ac:dyDescent="0.25">
      <c r="A11" s="5"/>
      <c r="B11" s="5"/>
      <c r="C11" s="5"/>
      <c r="D11" s="5"/>
      <c r="E11" s="5"/>
      <c r="F11" s="5"/>
      <c r="G11" s="5"/>
      <c r="H11" s="5"/>
      <c r="I11" s="5"/>
      <c r="J11" s="6"/>
      <c r="K11" s="6"/>
      <c r="L11" s="6"/>
      <c r="M11" s="6"/>
      <c r="N11" s="4"/>
      <c r="O11" s="60"/>
      <c r="P11" s="4"/>
      <c r="Q11" s="4"/>
      <c r="R11" s="4"/>
      <c r="S11" s="61"/>
      <c r="T11" s="61"/>
    </row>
    <row r="12" spans="1:20" ht="13.5" thickBot="1" x14ac:dyDescent="0.25">
      <c r="A12" s="515" t="s">
        <v>9</v>
      </c>
      <c r="B12" s="516"/>
      <c r="C12" s="516"/>
      <c r="D12" s="516"/>
      <c r="E12" s="516"/>
      <c r="F12" s="516"/>
      <c r="G12" s="516"/>
      <c r="H12" s="516"/>
      <c r="I12" s="516"/>
      <c r="J12" s="516"/>
      <c r="K12" s="516"/>
      <c r="L12" s="516"/>
      <c r="M12" s="516"/>
      <c r="N12" s="516"/>
      <c r="O12" s="516"/>
      <c r="P12" s="516"/>
      <c r="Q12" s="516"/>
      <c r="R12" s="516"/>
      <c r="S12" s="516"/>
      <c r="T12" s="517"/>
    </row>
    <row r="13" spans="1:20" ht="13.5" thickBot="1" x14ac:dyDescent="0.25">
      <c r="A13" s="7"/>
      <c r="B13" s="8"/>
      <c r="C13" s="8"/>
      <c r="D13" s="8"/>
      <c r="E13" s="8"/>
      <c r="F13" s="8"/>
      <c r="G13" s="8"/>
      <c r="H13" s="8"/>
      <c r="I13" s="8"/>
      <c r="J13" s="8"/>
      <c r="K13" s="8"/>
      <c r="L13" s="8"/>
      <c r="M13" s="8"/>
      <c r="N13" s="8"/>
      <c r="O13" s="66"/>
      <c r="P13" s="8"/>
      <c r="Q13" s="8"/>
      <c r="R13" s="8"/>
      <c r="S13" s="67"/>
      <c r="T13" s="68"/>
    </row>
    <row r="14" spans="1:20" ht="13.5" thickBot="1" x14ac:dyDescent="0.25">
      <c r="A14" s="518" t="s">
        <v>16</v>
      </c>
      <c r="B14" s="519"/>
      <c r="C14" s="519"/>
      <c r="D14" s="519"/>
      <c r="E14" s="519"/>
      <c r="F14" s="519"/>
      <c r="G14" s="519"/>
      <c r="H14" s="519"/>
      <c r="I14" s="519"/>
      <c r="J14" s="519"/>
      <c r="K14" s="519"/>
      <c r="L14" s="520"/>
      <c r="M14" s="521" t="s">
        <v>1</v>
      </c>
      <c r="N14" s="521"/>
      <c r="O14" s="521"/>
      <c r="P14" s="521"/>
      <c r="Q14" s="521"/>
      <c r="R14" s="521"/>
      <c r="S14" s="521"/>
      <c r="T14" s="522"/>
    </row>
    <row r="15" spans="1:20" ht="13.5" thickBot="1" x14ac:dyDescent="0.25">
      <c r="A15" s="527" t="s">
        <v>28</v>
      </c>
      <c r="B15" s="534" t="s">
        <v>687</v>
      </c>
      <c r="C15" s="534" t="s">
        <v>688</v>
      </c>
      <c r="D15" s="527" t="s">
        <v>27</v>
      </c>
      <c r="E15" s="529" t="s">
        <v>20</v>
      </c>
      <c r="F15" s="531" t="s">
        <v>11</v>
      </c>
      <c r="G15" s="532"/>
      <c r="H15" s="532"/>
      <c r="I15" s="533"/>
      <c r="J15" s="523" t="s">
        <v>21</v>
      </c>
      <c r="K15" s="523" t="s">
        <v>22</v>
      </c>
      <c r="L15" s="523" t="s">
        <v>2</v>
      </c>
      <c r="M15" s="545" t="s">
        <v>23</v>
      </c>
      <c r="N15" s="506" t="s">
        <v>3</v>
      </c>
      <c r="O15" s="507"/>
      <c r="P15" s="508"/>
      <c r="Q15" s="511" t="s">
        <v>505</v>
      </c>
      <c r="R15" s="511" t="s">
        <v>5</v>
      </c>
      <c r="S15" s="10" t="s">
        <v>30</v>
      </c>
      <c r="T15" s="546" t="s">
        <v>0</v>
      </c>
    </row>
    <row r="16" spans="1:20" ht="15.75" customHeight="1" thickBot="1" x14ac:dyDescent="0.25">
      <c r="A16" s="528"/>
      <c r="B16" s="535"/>
      <c r="C16" s="535"/>
      <c r="D16" s="528"/>
      <c r="E16" s="530"/>
      <c r="F16" s="12" t="s">
        <v>12</v>
      </c>
      <c r="G16" s="12" t="s">
        <v>13</v>
      </c>
      <c r="H16" s="12" t="s">
        <v>14</v>
      </c>
      <c r="I16" s="12" t="s">
        <v>15</v>
      </c>
      <c r="J16" s="524"/>
      <c r="K16" s="524"/>
      <c r="L16" s="524"/>
      <c r="M16" s="526"/>
      <c r="N16" s="69" t="s">
        <v>31</v>
      </c>
      <c r="O16" s="70" t="s">
        <v>29</v>
      </c>
      <c r="P16" s="15" t="s">
        <v>32</v>
      </c>
      <c r="Q16" s="510"/>
      <c r="R16" s="512"/>
      <c r="S16" s="71"/>
      <c r="T16" s="514"/>
    </row>
    <row r="17" spans="1:20" s="138" customFormat="1" ht="15.75" customHeight="1" thickBot="1" x14ac:dyDescent="0.25">
      <c r="A17" s="132"/>
      <c r="B17" s="132"/>
      <c r="C17" s="132"/>
      <c r="D17" s="132"/>
      <c r="E17" s="132"/>
      <c r="F17" s="132"/>
      <c r="G17" s="132"/>
      <c r="H17" s="132"/>
      <c r="I17" s="132"/>
      <c r="J17" s="133"/>
      <c r="K17" s="133"/>
      <c r="L17" s="133"/>
      <c r="M17" s="133"/>
      <c r="N17" s="135"/>
      <c r="O17" s="136"/>
      <c r="P17" s="134"/>
      <c r="Q17" s="133"/>
      <c r="R17" s="133"/>
      <c r="S17" s="137"/>
      <c r="T17" s="133"/>
    </row>
    <row r="18" spans="1:20" ht="38.25" x14ac:dyDescent="0.2">
      <c r="A18" s="547">
        <v>1</v>
      </c>
      <c r="B18" s="554" t="s">
        <v>706</v>
      </c>
      <c r="C18" s="554" t="s">
        <v>835</v>
      </c>
      <c r="D18" s="504" t="s">
        <v>156</v>
      </c>
      <c r="E18" s="143" t="s">
        <v>157</v>
      </c>
      <c r="F18" s="144">
        <v>1</v>
      </c>
      <c r="G18" s="23"/>
      <c r="H18" s="23"/>
      <c r="I18" s="23"/>
      <c r="J18" s="73" t="s">
        <v>158</v>
      </c>
      <c r="K18" s="154">
        <v>0</v>
      </c>
      <c r="L18" s="23"/>
      <c r="M18" s="100">
        <v>1</v>
      </c>
      <c r="N18" s="20">
        <f t="shared" ref="N18:N25" si="0">IF(M18&lt;1,M18-AVERAGE(F18:I18),M18-(SUM(F18:I18)))</f>
        <v>0</v>
      </c>
      <c r="O18" s="122">
        <f t="shared" ref="O18:O25" si="1">IF(M18&lt;1,(AVERAGE(F18:I18)/M18),SUM(F18:I18)/M18)</f>
        <v>1</v>
      </c>
      <c r="P18" s="22" t="str">
        <f t="shared" ref="P18:P25" si="2">IF(O18&lt;=V$18,"T",IF(O18&lt;$Y$18,"R",IF(O18&gt;=$Y$18,"P")))</f>
        <v>P</v>
      </c>
      <c r="Q18" s="23"/>
      <c r="R18" s="23"/>
      <c r="S18" s="73" t="s">
        <v>159</v>
      </c>
      <c r="T18" s="82" t="s">
        <v>160</v>
      </c>
    </row>
    <row r="19" spans="1:20" ht="51" x14ac:dyDescent="0.2">
      <c r="A19" s="548"/>
      <c r="B19" s="555"/>
      <c r="C19" s="555"/>
      <c r="D19" s="505"/>
      <c r="E19" s="77" t="s">
        <v>161</v>
      </c>
      <c r="F19" s="76">
        <v>1</v>
      </c>
      <c r="G19" s="35"/>
      <c r="H19" s="35"/>
      <c r="I19" s="35"/>
      <c r="J19" s="30" t="s">
        <v>162</v>
      </c>
      <c r="K19" s="155">
        <v>0</v>
      </c>
      <c r="L19" s="35"/>
      <c r="M19" s="91">
        <v>1</v>
      </c>
      <c r="N19" s="32">
        <f t="shared" si="0"/>
        <v>0</v>
      </c>
      <c r="O19" s="37">
        <f t="shared" si="1"/>
        <v>1</v>
      </c>
      <c r="P19" s="34" t="str">
        <f t="shared" si="2"/>
        <v>P</v>
      </c>
      <c r="Q19" s="35"/>
      <c r="R19" s="35"/>
      <c r="S19" s="30" t="s">
        <v>163</v>
      </c>
      <c r="T19" s="83" t="s">
        <v>164</v>
      </c>
    </row>
    <row r="20" spans="1:20" ht="51" x14ac:dyDescent="0.2">
      <c r="A20" s="548"/>
      <c r="B20" s="555"/>
      <c r="C20" s="555"/>
      <c r="D20" s="505"/>
      <c r="E20" s="77" t="s">
        <v>165</v>
      </c>
      <c r="F20" s="76">
        <v>0.8</v>
      </c>
      <c r="G20" s="35"/>
      <c r="H20" s="35"/>
      <c r="I20" s="35"/>
      <c r="J20" s="30" t="s">
        <v>166</v>
      </c>
      <c r="K20" s="155">
        <v>0</v>
      </c>
      <c r="L20" s="35"/>
      <c r="M20" s="91">
        <v>1</v>
      </c>
      <c r="N20" s="32">
        <f t="shared" si="0"/>
        <v>0.19999999999999996</v>
      </c>
      <c r="O20" s="37">
        <f t="shared" si="1"/>
        <v>0.8</v>
      </c>
      <c r="P20" s="34" t="str">
        <f t="shared" si="2"/>
        <v>P</v>
      </c>
      <c r="Q20" s="35"/>
      <c r="R20" s="35"/>
      <c r="S20" s="30" t="s">
        <v>167</v>
      </c>
      <c r="T20" s="83" t="s">
        <v>164</v>
      </c>
    </row>
    <row r="21" spans="1:20" ht="51" x14ac:dyDescent="0.2">
      <c r="A21" s="548"/>
      <c r="B21" s="555"/>
      <c r="C21" s="555"/>
      <c r="D21" s="505"/>
      <c r="E21" s="77" t="s">
        <v>168</v>
      </c>
      <c r="F21" s="76">
        <v>1</v>
      </c>
      <c r="G21" s="35"/>
      <c r="H21" s="35"/>
      <c r="I21" s="35"/>
      <c r="J21" s="30" t="s">
        <v>169</v>
      </c>
      <c r="K21" s="155">
        <v>0</v>
      </c>
      <c r="L21" s="35"/>
      <c r="M21" s="91">
        <v>1</v>
      </c>
      <c r="N21" s="32">
        <f t="shared" si="0"/>
        <v>0</v>
      </c>
      <c r="O21" s="37">
        <f t="shared" si="1"/>
        <v>1</v>
      </c>
      <c r="P21" s="34" t="str">
        <f t="shared" si="2"/>
        <v>P</v>
      </c>
      <c r="Q21" s="35"/>
      <c r="R21" s="35"/>
      <c r="S21" s="30" t="s">
        <v>170</v>
      </c>
      <c r="T21" s="83" t="s">
        <v>164</v>
      </c>
    </row>
    <row r="22" spans="1:20" ht="51" x14ac:dyDescent="0.2">
      <c r="A22" s="548"/>
      <c r="B22" s="555"/>
      <c r="C22" s="555"/>
      <c r="D22" s="505"/>
      <c r="E22" s="77" t="s">
        <v>171</v>
      </c>
      <c r="F22" s="76">
        <v>1</v>
      </c>
      <c r="G22" s="35"/>
      <c r="H22" s="35"/>
      <c r="I22" s="35"/>
      <c r="J22" s="30" t="s">
        <v>172</v>
      </c>
      <c r="K22" s="155">
        <v>0</v>
      </c>
      <c r="L22" s="35"/>
      <c r="M22" s="91">
        <v>1</v>
      </c>
      <c r="N22" s="32">
        <f t="shared" si="0"/>
        <v>0</v>
      </c>
      <c r="O22" s="37">
        <f t="shared" si="1"/>
        <v>1</v>
      </c>
      <c r="P22" s="34" t="str">
        <f t="shared" si="2"/>
        <v>P</v>
      </c>
      <c r="Q22" s="35"/>
      <c r="R22" s="35"/>
      <c r="S22" s="30" t="s">
        <v>170</v>
      </c>
      <c r="T22" s="83" t="s">
        <v>164</v>
      </c>
    </row>
    <row r="23" spans="1:20" ht="51" x14ac:dyDescent="0.2">
      <c r="A23" s="548"/>
      <c r="B23" s="555"/>
      <c r="C23" s="555"/>
      <c r="D23" s="505"/>
      <c r="E23" s="77" t="s">
        <v>173</v>
      </c>
      <c r="F23" s="76">
        <v>1</v>
      </c>
      <c r="G23" s="35"/>
      <c r="H23" s="35"/>
      <c r="I23" s="35"/>
      <c r="J23" s="30" t="s">
        <v>174</v>
      </c>
      <c r="K23" s="155">
        <v>0</v>
      </c>
      <c r="L23" s="35"/>
      <c r="M23" s="91">
        <v>1</v>
      </c>
      <c r="N23" s="32">
        <f t="shared" si="0"/>
        <v>0</v>
      </c>
      <c r="O23" s="37">
        <f t="shared" si="1"/>
        <v>1</v>
      </c>
      <c r="P23" s="34" t="str">
        <f t="shared" si="2"/>
        <v>P</v>
      </c>
      <c r="Q23" s="35"/>
      <c r="R23" s="35"/>
      <c r="S23" s="30" t="s">
        <v>170</v>
      </c>
      <c r="T23" s="83" t="s">
        <v>164</v>
      </c>
    </row>
    <row r="24" spans="1:20" ht="102" x14ac:dyDescent="0.2">
      <c r="A24" s="503">
        <v>2</v>
      </c>
      <c r="B24" s="505" t="s">
        <v>704</v>
      </c>
      <c r="C24" s="505" t="s">
        <v>836</v>
      </c>
      <c r="D24" s="505" t="s">
        <v>118</v>
      </c>
      <c r="E24" s="30" t="s">
        <v>119</v>
      </c>
      <c r="F24" s="140">
        <v>0.8</v>
      </c>
      <c r="G24" s="99"/>
      <c r="H24" s="141"/>
      <c r="I24" s="141"/>
      <c r="J24" s="30" t="s">
        <v>120</v>
      </c>
      <c r="K24" s="155">
        <v>0</v>
      </c>
      <c r="L24" s="142"/>
      <c r="M24" s="91">
        <v>1</v>
      </c>
      <c r="N24" s="32">
        <f t="shared" si="0"/>
        <v>0.19999999999999996</v>
      </c>
      <c r="O24" s="37">
        <f t="shared" si="1"/>
        <v>0.8</v>
      </c>
      <c r="P24" s="34" t="str">
        <f t="shared" si="2"/>
        <v>P</v>
      </c>
      <c r="Q24" s="142"/>
      <c r="R24" s="142"/>
      <c r="S24" s="30" t="s">
        <v>121</v>
      </c>
      <c r="T24" s="83" t="s">
        <v>122</v>
      </c>
    </row>
    <row r="25" spans="1:20" ht="63.75" x14ac:dyDescent="0.2">
      <c r="A25" s="503"/>
      <c r="B25" s="505"/>
      <c r="C25" s="505"/>
      <c r="D25" s="505"/>
      <c r="E25" s="30" t="s">
        <v>123</v>
      </c>
      <c r="F25" s="76">
        <v>1</v>
      </c>
      <c r="G25" s="99"/>
      <c r="H25" s="99"/>
      <c r="I25" s="99"/>
      <c r="J25" s="30" t="s">
        <v>124</v>
      </c>
      <c r="K25" s="155">
        <v>0</v>
      </c>
      <c r="L25" s="35"/>
      <c r="M25" s="91">
        <v>1</v>
      </c>
      <c r="N25" s="32">
        <f t="shared" si="0"/>
        <v>0</v>
      </c>
      <c r="O25" s="37">
        <f t="shared" si="1"/>
        <v>1</v>
      </c>
      <c r="P25" s="34" t="str">
        <f t="shared" si="2"/>
        <v>P</v>
      </c>
      <c r="Q25" s="35"/>
      <c r="R25" s="35"/>
      <c r="S25" s="30" t="s">
        <v>125</v>
      </c>
      <c r="T25" s="83" t="s">
        <v>126</v>
      </c>
    </row>
    <row r="26" spans="1:20" ht="76.5" x14ac:dyDescent="0.2">
      <c r="A26" s="541">
        <v>3</v>
      </c>
      <c r="B26" s="505" t="s">
        <v>705</v>
      </c>
      <c r="C26" s="505" t="s">
        <v>837</v>
      </c>
      <c r="D26" s="505"/>
      <c r="E26" s="30" t="s">
        <v>139</v>
      </c>
      <c r="F26" s="76">
        <v>1</v>
      </c>
      <c r="G26" s="35"/>
      <c r="H26" s="35"/>
      <c r="I26" s="35"/>
      <c r="J26" s="30" t="s">
        <v>140</v>
      </c>
      <c r="K26" s="155">
        <v>0</v>
      </c>
      <c r="L26" s="35"/>
      <c r="M26" s="91">
        <v>1</v>
      </c>
      <c r="N26" s="32">
        <f t="shared" ref="N26:N28" si="3">IF(M26&lt;1,M26-AVERAGE(F26:I26),M26-(SUM(F26:I26)))</f>
        <v>0</v>
      </c>
      <c r="O26" s="37">
        <f t="shared" ref="O26:O28" si="4">IF(M26&lt;1,(AVERAGE(F26:I26)/M26),SUM(F26:I26)/M26)</f>
        <v>1</v>
      </c>
      <c r="P26" s="34" t="str">
        <f t="shared" ref="P26:P28" si="5">IF(O26&lt;=V$18,"T",IF(O26&lt;$Y$18,"R",IF(O26&gt;=$Y$18,"P")))</f>
        <v>P</v>
      </c>
      <c r="Q26" s="35"/>
      <c r="R26" s="35"/>
      <c r="S26" s="30" t="s">
        <v>141</v>
      </c>
      <c r="T26" s="83" t="s">
        <v>142</v>
      </c>
    </row>
    <row r="27" spans="1:20" ht="51" x14ac:dyDescent="0.2">
      <c r="A27" s="549"/>
      <c r="B27" s="505"/>
      <c r="C27" s="505"/>
      <c r="D27" s="505"/>
      <c r="E27" s="30" t="s">
        <v>143</v>
      </c>
      <c r="F27" s="44">
        <v>3</v>
      </c>
      <c r="G27" s="35"/>
      <c r="H27" s="35"/>
      <c r="I27" s="35"/>
      <c r="J27" s="30" t="s">
        <v>144</v>
      </c>
      <c r="K27" s="155">
        <v>0</v>
      </c>
      <c r="L27" s="35"/>
      <c r="M27" s="91">
        <v>1</v>
      </c>
      <c r="N27" s="32">
        <f t="shared" si="3"/>
        <v>-2</v>
      </c>
      <c r="O27" s="37">
        <f t="shared" si="4"/>
        <v>3</v>
      </c>
      <c r="P27" s="34" t="str">
        <f t="shared" si="5"/>
        <v>P</v>
      </c>
      <c r="Q27" s="35"/>
      <c r="R27" s="35"/>
      <c r="S27" s="30" t="s">
        <v>145</v>
      </c>
      <c r="T27" s="83" t="s">
        <v>146</v>
      </c>
    </row>
    <row r="28" spans="1:20" ht="76.5" x14ac:dyDescent="0.2">
      <c r="A28" s="549"/>
      <c r="B28" s="505"/>
      <c r="C28" s="505"/>
      <c r="D28" s="505"/>
      <c r="E28" s="77" t="s">
        <v>147</v>
      </c>
      <c r="F28" s="76">
        <v>1</v>
      </c>
      <c r="G28" s="35"/>
      <c r="H28" s="35"/>
      <c r="I28" s="35"/>
      <c r="J28" s="30" t="s">
        <v>148</v>
      </c>
      <c r="K28" s="155">
        <v>0</v>
      </c>
      <c r="L28" s="35"/>
      <c r="M28" s="91">
        <v>1</v>
      </c>
      <c r="N28" s="32">
        <f t="shared" si="3"/>
        <v>0</v>
      </c>
      <c r="O28" s="37">
        <f t="shared" si="4"/>
        <v>1</v>
      </c>
      <c r="P28" s="34" t="str">
        <f t="shared" si="5"/>
        <v>P</v>
      </c>
      <c r="Q28" s="35"/>
      <c r="R28" s="35"/>
      <c r="S28" s="30" t="s">
        <v>149</v>
      </c>
      <c r="T28" s="83" t="s">
        <v>150</v>
      </c>
    </row>
    <row r="29" spans="1:20" ht="76.5" x14ac:dyDescent="0.2">
      <c r="A29" s="549"/>
      <c r="B29" s="552" t="s">
        <v>705</v>
      </c>
      <c r="C29" s="505" t="s">
        <v>838</v>
      </c>
      <c r="D29" s="505"/>
      <c r="E29" s="77" t="s">
        <v>127</v>
      </c>
      <c r="F29" s="76">
        <v>1</v>
      </c>
      <c r="G29" s="35"/>
      <c r="H29" s="35"/>
      <c r="I29" s="35"/>
      <c r="J29" s="30" t="s">
        <v>128</v>
      </c>
      <c r="K29" s="155">
        <v>0</v>
      </c>
      <c r="L29" s="35"/>
      <c r="M29" s="91">
        <v>1</v>
      </c>
      <c r="N29" s="32">
        <f t="shared" ref="N29:N32" si="6">IF(M29&lt;1,M29-AVERAGE(F29:I29),M29-(SUM(F29:I29)))</f>
        <v>0</v>
      </c>
      <c r="O29" s="37">
        <f t="shared" ref="O29:O32" si="7">IF(M29&lt;1,(AVERAGE(F29:I29)/M29),SUM(F29:I29)/M29)</f>
        <v>1</v>
      </c>
      <c r="P29" s="34" t="str">
        <f>IF(O29&lt;=V$18,"T",IF(O29&lt;$Y$18,"R",IF(O29&gt;=$Y$18,"P")))</f>
        <v>P</v>
      </c>
      <c r="Q29" s="35"/>
      <c r="R29" s="35"/>
      <c r="S29" s="30" t="s">
        <v>129</v>
      </c>
      <c r="T29" s="83" t="s">
        <v>130</v>
      </c>
    </row>
    <row r="30" spans="1:20" ht="63.75" x14ac:dyDescent="0.2">
      <c r="A30" s="549"/>
      <c r="B30" s="552"/>
      <c r="C30" s="505"/>
      <c r="D30" s="505"/>
      <c r="E30" s="30" t="s">
        <v>131</v>
      </c>
      <c r="F30" s="76">
        <v>1</v>
      </c>
      <c r="G30" s="35"/>
      <c r="H30" s="35"/>
      <c r="I30" s="35"/>
      <c r="J30" s="30" t="s">
        <v>132</v>
      </c>
      <c r="K30" s="155">
        <v>15000</v>
      </c>
      <c r="L30" s="78">
        <v>2800</v>
      </c>
      <c r="M30" s="91">
        <v>1</v>
      </c>
      <c r="N30" s="32">
        <f t="shared" si="6"/>
        <v>0</v>
      </c>
      <c r="O30" s="37">
        <f t="shared" si="7"/>
        <v>1</v>
      </c>
      <c r="P30" s="34" t="str">
        <f>IF(O30&lt;=V$18,"T",IF(O30&lt;$Y$18,"R",IF(O30&gt;=$Y$18,"P")))</f>
        <v>P</v>
      </c>
      <c r="Q30" s="79">
        <v>3.5000000000000001E-3</v>
      </c>
      <c r="R30" s="35"/>
      <c r="S30" s="30" t="s">
        <v>133</v>
      </c>
      <c r="T30" s="83" t="s">
        <v>134</v>
      </c>
    </row>
    <row r="31" spans="1:20" ht="63.75" x14ac:dyDescent="0.2">
      <c r="A31" s="550"/>
      <c r="B31" s="552"/>
      <c r="C31" s="505"/>
      <c r="D31" s="505"/>
      <c r="E31" s="30" t="s">
        <v>135</v>
      </c>
      <c r="F31" s="76">
        <v>1</v>
      </c>
      <c r="G31" s="35"/>
      <c r="H31" s="35"/>
      <c r="I31" s="35"/>
      <c r="J31" s="30" t="s">
        <v>136</v>
      </c>
      <c r="K31" s="155">
        <v>0</v>
      </c>
      <c r="L31" s="35"/>
      <c r="M31" s="91">
        <v>1</v>
      </c>
      <c r="N31" s="32">
        <f t="shared" si="6"/>
        <v>0</v>
      </c>
      <c r="O31" s="37">
        <f t="shared" si="7"/>
        <v>1</v>
      </c>
      <c r="P31" s="34" t="str">
        <f>IF(O31&lt;=V$18,"T",IF(O31&lt;$Y$18,"R",IF(O31&gt;=$Y$18,"P")))</f>
        <v>P</v>
      </c>
      <c r="Q31" s="35"/>
      <c r="R31" s="35"/>
      <c r="S31" s="30" t="s">
        <v>137</v>
      </c>
      <c r="T31" s="83" t="s">
        <v>138</v>
      </c>
    </row>
    <row r="32" spans="1:20" ht="114" customHeight="1" thickBot="1" x14ac:dyDescent="0.25">
      <c r="A32" s="146">
        <v>4</v>
      </c>
      <c r="B32" s="553"/>
      <c r="C32" s="551"/>
      <c r="D32" s="103" t="s">
        <v>151</v>
      </c>
      <c r="E32" s="147" t="s">
        <v>152</v>
      </c>
      <c r="F32" s="148">
        <v>0.5</v>
      </c>
      <c r="G32" s="149"/>
      <c r="H32" s="149"/>
      <c r="I32" s="149"/>
      <c r="J32" s="103" t="s">
        <v>153</v>
      </c>
      <c r="K32" s="156">
        <v>0</v>
      </c>
      <c r="L32" s="149"/>
      <c r="M32" s="104">
        <v>1</v>
      </c>
      <c r="N32" s="150">
        <f t="shared" si="6"/>
        <v>0.5</v>
      </c>
      <c r="O32" s="151">
        <f t="shared" si="7"/>
        <v>0.5</v>
      </c>
      <c r="P32" s="152" t="str">
        <f>IF(O32&lt;=V$18,"T",IF(O32&lt;$Y$18,"R",IF(O32&gt;=$Y$18,"P")))</f>
        <v>P</v>
      </c>
      <c r="Q32" s="149"/>
      <c r="R32" s="149"/>
      <c r="S32" s="103" t="s">
        <v>154</v>
      </c>
      <c r="T32" s="153" t="s">
        <v>155</v>
      </c>
    </row>
    <row r="33" spans="1:20" x14ac:dyDescent="0.2">
      <c r="A33" s="2"/>
      <c r="B33" s="2"/>
      <c r="C33" s="2"/>
      <c r="D33" s="2"/>
      <c r="E33" s="2"/>
      <c r="F33" s="2"/>
      <c r="G33" s="2"/>
      <c r="H33" s="2"/>
      <c r="I33" s="2"/>
      <c r="J33" s="2"/>
      <c r="K33" s="2"/>
      <c r="L33" s="2"/>
      <c r="M33" s="2"/>
      <c r="N33" s="2"/>
      <c r="O33" s="81"/>
      <c r="P33" s="2"/>
      <c r="Q33" s="2"/>
      <c r="R33" s="2"/>
      <c r="S33" s="72"/>
      <c r="T33" s="65"/>
    </row>
    <row r="34" spans="1:20" x14ac:dyDescent="0.2">
      <c r="A34" s="56" t="s">
        <v>25</v>
      </c>
      <c r="B34" s="56"/>
      <c r="C34" s="56"/>
      <c r="D34" s="56"/>
      <c r="E34" s="2"/>
      <c r="F34" s="2"/>
      <c r="G34" s="2"/>
      <c r="H34" s="2"/>
      <c r="I34" s="2"/>
      <c r="J34" s="2"/>
      <c r="K34" s="2"/>
      <c r="L34" s="2"/>
      <c r="M34" s="2"/>
      <c r="N34" s="2"/>
      <c r="O34" s="81"/>
      <c r="P34" s="2"/>
      <c r="Q34" s="2"/>
      <c r="R34" s="2"/>
      <c r="S34" s="72"/>
      <c r="T34" s="65"/>
    </row>
    <row r="35" spans="1:20" x14ac:dyDescent="0.2">
      <c r="A35" s="2"/>
      <c r="B35" s="2"/>
      <c r="C35" s="2"/>
      <c r="D35" s="2"/>
      <c r="E35" s="2"/>
      <c r="F35" s="2"/>
      <c r="G35" s="2"/>
      <c r="H35" s="2"/>
      <c r="I35" s="2"/>
      <c r="J35" s="2"/>
      <c r="K35" s="2"/>
      <c r="L35" s="2"/>
      <c r="M35" s="2"/>
      <c r="N35" s="2"/>
      <c r="O35" s="81"/>
      <c r="P35" s="2"/>
      <c r="Q35" s="2"/>
      <c r="R35" s="2"/>
      <c r="S35" s="72"/>
      <c r="T35" s="65"/>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row r="40" spans="1:20" x14ac:dyDescent="0.2">
      <c r="A40" s="536"/>
      <c r="B40" s="537"/>
      <c r="C40" s="537"/>
      <c r="D40" s="537"/>
      <c r="E40" s="537"/>
      <c r="F40" s="537"/>
      <c r="G40" s="537"/>
      <c r="H40" s="537"/>
      <c r="I40" s="537"/>
      <c r="J40" s="537"/>
      <c r="K40" s="537"/>
      <c r="L40" s="537"/>
      <c r="M40" s="537"/>
      <c r="N40" s="537"/>
      <c r="O40" s="537"/>
      <c r="P40" s="537"/>
      <c r="Q40" s="537"/>
      <c r="R40" s="537"/>
      <c r="S40" s="537"/>
      <c r="T40" s="538"/>
    </row>
    <row r="41" spans="1:20" x14ac:dyDescent="0.2">
      <c r="A41" s="536"/>
      <c r="B41" s="537"/>
      <c r="C41" s="537"/>
      <c r="D41" s="537"/>
      <c r="E41" s="537"/>
      <c r="F41" s="537"/>
      <c r="G41" s="537"/>
      <c r="H41" s="537"/>
      <c r="I41" s="537"/>
      <c r="J41" s="537"/>
      <c r="K41" s="537"/>
      <c r="L41" s="537"/>
      <c r="M41" s="537"/>
      <c r="N41" s="537"/>
      <c r="O41" s="537"/>
      <c r="P41" s="537"/>
      <c r="Q41" s="537"/>
      <c r="R41" s="537"/>
      <c r="S41" s="537"/>
      <c r="T41" s="538"/>
    </row>
    <row r="42" spans="1:20" x14ac:dyDescent="0.2">
      <c r="A42" s="536"/>
      <c r="B42" s="537"/>
      <c r="C42" s="537"/>
      <c r="D42" s="537"/>
      <c r="E42" s="537"/>
      <c r="F42" s="537"/>
      <c r="G42" s="537"/>
      <c r="H42" s="537"/>
      <c r="I42" s="537"/>
      <c r="J42" s="537"/>
      <c r="K42" s="537"/>
      <c r="L42" s="537"/>
      <c r="M42" s="537"/>
      <c r="N42" s="537"/>
      <c r="O42" s="537"/>
      <c r="P42" s="537"/>
      <c r="Q42" s="537"/>
      <c r="R42" s="537"/>
      <c r="S42" s="537"/>
      <c r="T42" s="538"/>
    </row>
    <row r="43" spans="1:20" x14ac:dyDescent="0.2">
      <c r="A43" s="536"/>
      <c r="B43" s="537"/>
      <c r="C43" s="537"/>
      <c r="D43" s="537"/>
      <c r="E43" s="537"/>
      <c r="F43" s="537"/>
      <c r="G43" s="537"/>
      <c r="H43" s="537"/>
      <c r="I43" s="537"/>
      <c r="J43" s="537"/>
      <c r="K43" s="537"/>
      <c r="L43" s="537"/>
      <c r="M43" s="537"/>
      <c r="N43" s="537"/>
      <c r="O43" s="537"/>
      <c r="P43" s="537"/>
      <c r="Q43" s="537"/>
      <c r="R43" s="537"/>
      <c r="S43" s="537"/>
      <c r="T43" s="538"/>
    </row>
    <row r="44" spans="1:20" x14ac:dyDescent="0.2">
      <c r="A44" s="536"/>
      <c r="B44" s="537"/>
      <c r="C44" s="537"/>
      <c r="D44" s="537"/>
      <c r="E44" s="537"/>
      <c r="F44" s="537"/>
      <c r="G44" s="537"/>
      <c r="H44" s="537"/>
      <c r="I44" s="537"/>
      <c r="J44" s="537"/>
      <c r="K44" s="537"/>
      <c r="L44" s="537"/>
      <c r="M44" s="537"/>
      <c r="N44" s="537"/>
      <c r="O44" s="537"/>
      <c r="P44" s="537"/>
      <c r="Q44" s="537"/>
      <c r="R44" s="537"/>
      <c r="S44" s="537"/>
      <c r="T44" s="538"/>
    </row>
    <row r="45" spans="1:20" x14ac:dyDescent="0.2">
      <c r="A45" s="536"/>
      <c r="B45" s="537"/>
      <c r="C45" s="537"/>
      <c r="D45" s="537"/>
      <c r="E45" s="537"/>
      <c r="F45" s="537"/>
      <c r="G45" s="537"/>
      <c r="H45" s="537"/>
      <c r="I45" s="537"/>
      <c r="J45" s="537"/>
      <c r="K45" s="537"/>
      <c r="L45" s="537"/>
      <c r="M45" s="537"/>
      <c r="N45" s="537"/>
      <c r="O45" s="537"/>
      <c r="P45" s="537"/>
      <c r="Q45" s="537"/>
      <c r="R45" s="537"/>
      <c r="S45" s="537"/>
      <c r="T45" s="538"/>
    </row>
  </sheetData>
  <mergeCells count="54">
    <mergeCell ref="D24:D31"/>
    <mergeCell ref="D18:D23"/>
    <mergeCell ref="A18:A23"/>
    <mergeCell ref="A26:A31"/>
    <mergeCell ref="C26:C28"/>
    <mergeCell ref="B26:B28"/>
    <mergeCell ref="C29:C32"/>
    <mergeCell ref="B29:B32"/>
    <mergeCell ref="B18:B23"/>
    <mergeCell ref="C18:C23"/>
    <mergeCell ref="Q15:Q16"/>
    <mergeCell ref="A37:T37"/>
    <mergeCell ref="A45:T45"/>
    <mergeCell ref="A39:T39"/>
    <mergeCell ref="A40:T40"/>
    <mergeCell ref="A41:T41"/>
    <mergeCell ref="A42:T42"/>
    <mergeCell ref="A43:T43"/>
    <mergeCell ref="A44:T44"/>
    <mergeCell ref="A38:T38"/>
    <mergeCell ref="B15:B16"/>
    <mergeCell ref="C15:C16"/>
    <mergeCell ref="B24:B25"/>
    <mergeCell ref="C24:C25"/>
    <mergeCell ref="A24:A25"/>
    <mergeCell ref="J15:J16"/>
    <mergeCell ref="A36:T36"/>
    <mergeCell ref="A10:E10"/>
    <mergeCell ref="F10:M10"/>
    <mergeCell ref="A12:T12"/>
    <mergeCell ref="A14:L14"/>
    <mergeCell ref="M14:T14"/>
    <mergeCell ref="R15:R16"/>
    <mergeCell ref="A15:A16"/>
    <mergeCell ref="D15:D16"/>
    <mergeCell ref="E15:E16"/>
    <mergeCell ref="F15:I15"/>
    <mergeCell ref="K15:K16"/>
    <mergeCell ref="L15:L16"/>
    <mergeCell ref="M15:M16"/>
    <mergeCell ref="N15:P15"/>
    <mergeCell ref="T15:T16"/>
    <mergeCell ref="A7:E7"/>
    <mergeCell ref="F7:M7"/>
    <mergeCell ref="A8:E8"/>
    <mergeCell ref="F8:M8"/>
    <mergeCell ref="A9:E9"/>
    <mergeCell ref="F9:M9"/>
    <mergeCell ref="A3:E5"/>
    <mergeCell ref="F3:M3"/>
    <mergeCell ref="N3:T3"/>
    <mergeCell ref="F4:M5"/>
    <mergeCell ref="N4:T4"/>
    <mergeCell ref="N5:T5"/>
  </mergeCells>
  <conditionalFormatting sqref="P29:P32 P18:P25">
    <cfRule type="containsText" dxfId="71" priority="5" stopIfTrue="1" operator="containsText" text="P">
      <formula>NOT(ISERROR(SEARCH("P",P18)))</formula>
    </cfRule>
    <cfRule type="containsText" dxfId="70" priority="6" stopIfTrue="1" operator="containsText" text="R">
      <formula>NOT(ISERROR(SEARCH("R",P18)))</formula>
    </cfRule>
    <cfRule type="containsText" dxfId="69" priority="7" operator="containsText" text="T">
      <formula>NOT(ISERROR(SEARCH("T",P18)))</formula>
    </cfRule>
  </conditionalFormatting>
  <conditionalFormatting sqref="P26:P28">
    <cfRule type="containsText" dxfId="68" priority="1" stopIfTrue="1" operator="containsText" text="P">
      <formula>NOT(ISERROR(SEARCH("P",P26)))</formula>
    </cfRule>
    <cfRule type="containsText" dxfId="67" priority="2" stopIfTrue="1" operator="containsText" text="R">
      <formula>NOT(ISERROR(SEARCH("R",P26)))</formula>
    </cfRule>
    <cfRule type="containsText" dxfId="66" priority="3" operator="containsText" text="T">
      <formula>NOT(ISERROR(SEARCH("T",P26)))</formula>
    </cfRule>
  </conditionalFormatting>
  <conditionalFormatting sqref="P26:P28">
    <cfRule type="iconSet" priority="4">
      <iconSet iconSet="3Symbols2">
        <cfvo type="percent" val="0"/>
        <cfvo type="percent" val="0.74"/>
        <cfvo type="percent" val="0.85"/>
      </iconSet>
    </cfRule>
  </conditionalFormatting>
  <conditionalFormatting sqref="P29:P32 P18:P25">
    <cfRule type="iconSet" priority="100">
      <iconSet iconSet="3Symbols2">
        <cfvo type="percent" val="0"/>
        <cfvo type="percent" val="0.74"/>
        <cfvo type="percent" val="0.85"/>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opLeftCell="A4" workbookViewId="0">
      <selection activeCell="E29" sqref="E29"/>
    </sheetView>
  </sheetViews>
  <sheetFormatPr baseColWidth="10" defaultRowHeight="12.75" x14ac:dyDescent="0.2"/>
  <cols>
    <col min="1" max="1" width="6.28515625" style="1" customWidth="1"/>
    <col min="2" max="2" width="25.28515625" style="1" customWidth="1"/>
    <col min="3" max="3" width="29" style="1" customWidth="1"/>
    <col min="4" max="4" width="41.42578125" style="1" customWidth="1"/>
    <col min="5" max="5" width="45.42578125" style="1" customWidth="1"/>
    <col min="6" max="6" width="5.7109375" style="1" customWidth="1"/>
    <col min="7" max="7" width="3.140625" style="1" customWidth="1"/>
    <col min="8" max="8" width="3.85546875" style="1" customWidth="1"/>
    <col min="9" max="9" width="3.5703125" style="1" customWidth="1"/>
    <col min="10" max="10" width="37.5703125" style="1" customWidth="1"/>
    <col min="11" max="11" width="19.42578125" style="1" customWidth="1"/>
    <col min="12" max="12" width="27.85546875" style="1" customWidth="1"/>
    <col min="13" max="13" width="11.42578125" style="1"/>
    <col min="14" max="14" width="15.140625" style="1" customWidth="1"/>
    <col min="15" max="16" width="11.42578125" style="1"/>
    <col min="17" max="17" width="30.28515625" style="1" customWidth="1"/>
    <col min="18" max="18" width="26.7109375" style="1" customWidth="1"/>
    <col min="19" max="19" width="25" style="1" customWidth="1"/>
    <col min="20" max="20" width="31.14062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3"/>
      <c r="K5" s="3"/>
      <c r="L5" s="4"/>
      <c r="M5" s="4"/>
      <c r="N5" s="4"/>
      <c r="O5" s="4"/>
      <c r="P5" s="4"/>
      <c r="Q5" s="4"/>
      <c r="R5" s="4"/>
      <c r="S5" s="4"/>
      <c r="T5" s="4"/>
    </row>
    <row r="6" spans="1:20" x14ac:dyDescent="0.2">
      <c r="A6" s="484" t="s">
        <v>10</v>
      </c>
      <c r="B6" s="484"/>
      <c r="C6" s="484"/>
      <c r="D6" s="484"/>
      <c r="E6" s="484"/>
      <c r="F6" s="488" t="s">
        <v>646</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3.5"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32.25" customHeight="1" thickBot="1" x14ac:dyDescent="0.25">
      <c r="A15" s="528"/>
      <c r="B15" s="535"/>
      <c r="C15" s="535"/>
      <c r="D15" s="528"/>
      <c r="E15" s="530"/>
      <c r="F15" s="12" t="s">
        <v>12</v>
      </c>
      <c r="G15" s="12" t="s">
        <v>13</v>
      </c>
      <c r="H15" s="12" t="s">
        <v>14</v>
      </c>
      <c r="I15" s="12" t="s">
        <v>15</v>
      </c>
      <c r="J15" s="524"/>
      <c r="K15" s="524"/>
      <c r="L15" s="524"/>
      <c r="M15" s="526"/>
      <c r="N15" s="13"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15" customHeight="1" x14ac:dyDescent="0.2">
      <c r="A17" s="502">
        <v>1</v>
      </c>
      <c r="B17" s="570" t="s">
        <v>694</v>
      </c>
      <c r="C17" s="570" t="s">
        <v>833</v>
      </c>
      <c r="D17" s="570" t="s">
        <v>656</v>
      </c>
      <c r="E17" s="19" t="s">
        <v>647</v>
      </c>
      <c r="F17" s="568">
        <v>1</v>
      </c>
      <c r="G17" s="558"/>
      <c r="H17" s="558"/>
      <c r="I17" s="558"/>
      <c r="J17" s="562" t="s">
        <v>668</v>
      </c>
      <c r="K17" s="560" t="s">
        <v>669</v>
      </c>
      <c r="L17" s="560" t="s">
        <v>669</v>
      </c>
      <c r="M17" s="587">
        <v>1</v>
      </c>
      <c r="N17" s="564">
        <f t="shared" ref="N17:N26" si="0">IF(M17&lt;1,M17-AVERAGE(F17:I17),M17-(SUM(F17:I17)))</f>
        <v>0</v>
      </c>
      <c r="O17" s="566">
        <f>M17/F17</f>
        <v>1</v>
      </c>
      <c r="P17" s="556" t="str">
        <f t="shared" ref="P17:P26" si="1">IF(O17&lt;=V$17,"T",IF(O17&lt;$Y$17,"R",IF(O17&gt;=$Y$17,"P")))</f>
        <v>P</v>
      </c>
      <c r="Q17" s="23"/>
      <c r="R17" s="24"/>
      <c r="S17" s="577" t="s">
        <v>667</v>
      </c>
      <c r="T17" s="578" t="s">
        <v>666</v>
      </c>
    </row>
    <row r="18" spans="1:20" ht="25.5" x14ac:dyDescent="0.2">
      <c r="A18" s="503"/>
      <c r="B18" s="571"/>
      <c r="C18" s="571"/>
      <c r="D18" s="571"/>
      <c r="E18" s="25" t="s">
        <v>648</v>
      </c>
      <c r="F18" s="569"/>
      <c r="G18" s="559"/>
      <c r="H18" s="559"/>
      <c r="I18" s="559"/>
      <c r="J18" s="563"/>
      <c r="K18" s="561"/>
      <c r="L18" s="561"/>
      <c r="M18" s="588"/>
      <c r="N18" s="565"/>
      <c r="O18" s="567"/>
      <c r="P18" s="557"/>
      <c r="Q18" s="28"/>
      <c r="R18" s="29"/>
      <c r="S18" s="575"/>
      <c r="T18" s="579"/>
    </row>
    <row r="19" spans="1:20" ht="38.25" x14ac:dyDescent="0.2">
      <c r="A19" s="503"/>
      <c r="B19" s="571"/>
      <c r="C19" s="571"/>
      <c r="D19" s="571"/>
      <c r="E19" s="30" t="s">
        <v>649</v>
      </c>
      <c r="F19" s="27">
        <v>3</v>
      </c>
      <c r="G19" s="26"/>
      <c r="H19" s="26"/>
      <c r="I19" s="26"/>
      <c r="J19" s="31" t="s">
        <v>670</v>
      </c>
      <c r="K19" s="26" t="s">
        <v>669</v>
      </c>
      <c r="L19" s="26" t="s">
        <v>669</v>
      </c>
      <c r="M19" s="27">
        <v>5</v>
      </c>
      <c r="N19" s="32">
        <f t="shared" si="0"/>
        <v>2</v>
      </c>
      <c r="O19" s="33">
        <f t="shared" ref="O19:O26" si="2">IF(M19&lt;1,(AVERAGE(F19:I19)/M19),SUM(F19:I19)/M19)</f>
        <v>0.6</v>
      </c>
      <c r="P19" s="34" t="str">
        <f t="shared" si="1"/>
        <v>P</v>
      </c>
      <c r="Q19" s="35"/>
      <c r="R19" s="36"/>
      <c r="S19" s="575"/>
      <c r="T19" s="579"/>
    </row>
    <row r="20" spans="1:20" ht="25.5" x14ac:dyDescent="0.2">
      <c r="A20" s="503"/>
      <c r="B20" s="571"/>
      <c r="C20" s="571"/>
      <c r="D20" s="571"/>
      <c r="E20" s="30" t="s">
        <v>650</v>
      </c>
      <c r="F20" s="27">
        <v>3</v>
      </c>
      <c r="G20" s="26"/>
      <c r="H20" s="26"/>
      <c r="I20" s="26"/>
      <c r="J20" s="31" t="s">
        <v>675</v>
      </c>
      <c r="K20" s="26" t="s">
        <v>669</v>
      </c>
      <c r="L20" s="26" t="s">
        <v>669</v>
      </c>
      <c r="M20" s="27">
        <v>3</v>
      </c>
      <c r="N20" s="32">
        <f t="shared" si="0"/>
        <v>0</v>
      </c>
      <c r="O20" s="33">
        <f>F20/M20</f>
        <v>1</v>
      </c>
      <c r="P20" s="34" t="str">
        <f t="shared" si="1"/>
        <v>P</v>
      </c>
      <c r="Q20" s="35"/>
      <c r="R20" s="36"/>
      <c r="S20" s="576"/>
      <c r="T20" s="580"/>
    </row>
    <row r="21" spans="1:20" ht="15" customHeight="1" x14ac:dyDescent="0.2">
      <c r="A21" s="503">
        <v>2</v>
      </c>
      <c r="B21" s="571"/>
      <c r="C21" s="571"/>
      <c r="D21" s="572"/>
      <c r="E21" s="31" t="s">
        <v>840</v>
      </c>
      <c r="F21" s="38">
        <v>1</v>
      </c>
      <c r="G21" s="26"/>
      <c r="H21" s="26"/>
      <c r="I21" s="26"/>
      <c r="J21" s="31" t="s">
        <v>671</v>
      </c>
      <c r="K21" s="26" t="s">
        <v>669</v>
      </c>
      <c r="L21" s="26" t="s">
        <v>669</v>
      </c>
      <c r="M21" s="39">
        <v>1</v>
      </c>
      <c r="N21" s="37">
        <f t="shared" si="0"/>
        <v>0</v>
      </c>
      <c r="O21" s="33">
        <f t="shared" si="2"/>
        <v>1</v>
      </c>
      <c r="P21" s="34" t="str">
        <f t="shared" si="1"/>
        <v>P</v>
      </c>
      <c r="Q21" s="35"/>
      <c r="R21" s="36"/>
      <c r="S21" s="574" t="s">
        <v>663</v>
      </c>
      <c r="T21" s="583" t="s">
        <v>664</v>
      </c>
    </row>
    <row r="22" spans="1:20" ht="25.5" x14ac:dyDescent="0.2">
      <c r="A22" s="503"/>
      <c r="B22" s="571"/>
      <c r="C22" s="571"/>
      <c r="D22" s="539" t="s">
        <v>657</v>
      </c>
      <c r="E22" s="31" t="s">
        <v>651</v>
      </c>
      <c r="F22" s="38">
        <v>1</v>
      </c>
      <c r="G22" s="26"/>
      <c r="H22" s="26"/>
      <c r="I22" s="26"/>
      <c r="J22" s="31" t="s">
        <v>676</v>
      </c>
      <c r="K22" s="26" t="s">
        <v>669</v>
      </c>
      <c r="L22" s="26" t="s">
        <v>669</v>
      </c>
      <c r="M22" s="27">
        <v>1</v>
      </c>
      <c r="N22" s="32">
        <f t="shared" si="0"/>
        <v>0</v>
      </c>
      <c r="O22" s="33">
        <f t="shared" si="2"/>
        <v>1</v>
      </c>
      <c r="P22" s="34" t="str">
        <f t="shared" si="1"/>
        <v>P</v>
      </c>
      <c r="Q22" s="35"/>
      <c r="R22" s="36"/>
      <c r="S22" s="575"/>
      <c r="T22" s="580"/>
    </row>
    <row r="23" spans="1:20" ht="25.5" x14ac:dyDescent="0.2">
      <c r="A23" s="503"/>
      <c r="B23" s="571"/>
      <c r="C23" s="571"/>
      <c r="D23" s="572"/>
      <c r="E23" s="31" t="s">
        <v>652</v>
      </c>
      <c r="F23" s="38">
        <v>1</v>
      </c>
      <c r="G23" s="26"/>
      <c r="H23" s="26"/>
      <c r="I23" s="26"/>
      <c r="J23" s="31" t="s">
        <v>672</v>
      </c>
      <c r="K23" s="26" t="s">
        <v>669</v>
      </c>
      <c r="L23" s="26" t="s">
        <v>669</v>
      </c>
      <c r="M23" s="39">
        <v>1</v>
      </c>
      <c r="N23" s="37">
        <f t="shared" si="0"/>
        <v>0</v>
      </c>
      <c r="O23" s="33">
        <f t="shared" si="2"/>
        <v>1</v>
      </c>
      <c r="P23" s="34" t="str">
        <f t="shared" si="1"/>
        <v>P</v>
      </c>
      <c r="Q23" s="35"/>
      <c r="R23" s="36"/>
      <c r="S23" s="576"/>
      <c r="T23" s="58" t="s">
        <v>665</v>
      </c>
    </row>
    <row r="24" spans="1:20" ht="38.25" x14ac:dyDescent="0.2">
      <c r="A24" s="503">
        <v>3</v>
      </c>
      <c r="B24" s="572"/>
      <c r="C24" s="572"/>
      <c r="D24" s="505" t="s">
        <v>658</v>
      </c>
      <c r="E24" s="31" t="s">
        <v>653</v>
      </c>
      <c r="F24" s="27">
        <v>1</v>
      </c>
      <c r="G24" s="26"/>
      <c r="H24" s="26"/>
      <c r="I24" s="26"/>
      <c r="J24" s="31" t="s">
        <v>677</v>
      </c>
      <c r="K24" s="26"/>
      <c r="L24" s="26" t="s">
        <v>669</v>
      </c>
      <c r="M24" s="27">
        <v>1</v>
      </c>
      <c r="N24" s="32">
        <f t="shared" si="0"/>
        <v>0</v>
      </c>
      <c r="O24" s="33">
        <f t="shared" si="2"/>
        <v>1</v>
      </c>
      <c r="P24" s="34" t="str">
        <f t="shared" si="1"/>
        <v>P</v>
      </c>
      <c r="Q24" s="35"/>
      <c r="R24" s="36"/>
      <c r="S24" s="170" t="s">
        <v>659</v>
      </c>
      <c r="T24" s="58" t="s">
        <v>661</v>
      </c>
    </row>
    <row r="25" spans="1:20" ht="38.25" customHeight="1" x14ac:dyDescent="0.2">
      <c r="A25" s="503"/>
      <c r="B25" s="585" t="s">
        <v>707</v>
      </c>
      <c r="C25" s="505" t="s">
        <v>834</v>
      </c>
      <c r="D25" s="505"/>
      <c r="E25" s="42" t="s">
        <v>654</v>
      </c>
      <c r="F25" s="27">
        <v>1</v>
      </c>
      <c r="G25" s="26"/>
      <c r="H25" s="26"/>
      <c r="I25" s="26"/>
      <c r="J25" s="43" t="s">
        <v>673</v>
      </c>
      <c r="K25" s="26" t="s">
        <v>669</v>
      </c>
      <c r="L25" s="26" t="s">
        <v>669</v>
      </c>
      <c r="M25" s="27">
        <v>1</v>
      </c>
      <c r="N25" s="32">
        <f t="shared" si="0"/>
        <v>0</v>
      </c>
      <c r="O25" s="33">
        <f t="shared" si="2"/>
        <v>1</v>
      </c>
      <c r="P25" s="34" t="str">
        <f t="shared" si="1"/>
        <v>P</v>
      </c>
      <c r="Q25" s="35"/>
      <c r="R25" s="35"/>
      <c r="S25" s="581" t="s">
        <v>660</v>
      </c>
      <c r="T25" s="583" t="s">
        <v>662</v>
      </c>
    </row>
    <row r="26" spans="1:20" ht="15.75" customHeight="1" thickBot="1" x14ac:dyDescent="0.25">
      <c r="A26" s="573"/>
      <c r="B26" s="586"/>
      <c r="C26" s="551"/>
      <c r="D26" s="551"/>
      <c r="E26" s="46" t="s">
        <v>655</v>
      </c>
      <c r="F26" s="47">
        <v>12</v>
      </c>
      <c r="G26" s="48"/>
      <c r="H26" s="48"/>
      <c r="I26" s="48"/>
      <c r="J26" s="49" t="s">
        <v>674</v>
      </c>
      <c r="K26" s="48" t="s">
        <v>669</v>
      </c>
      <c r="L26" s="48" t="s">
        <v>669</v>
      </c>
      <c r="M26" s="47">
        <v>12</v>
      </c>
      <c r="N26" s="59">
        <f t="shared" si="0"/>
        <v>0</v>
      </c>
      <c r="O26" s="51">
        <f t="shared" si="2"/>
        <v>1</v>
      </c>
      <c r="P26" s="52" t="str">
        <f t="shared" si="1"/>
        <v>P</v>
      </c>
      <c r="Q26" s="53"/>
      <c r="R26" s="53"/>
      <c r="S26" s="582"/>
      <c r="T26" s="584"/>
    </row>
    <row r="27" spans="1:20" x14ac:dyDescent="0.2">
      <c r="A27" s="2"/>
      <c r="B27" s="2"/>
      <c r="C27" s="2"/>
      <c r="D27" s="2"/>
      <c r="E27" s="2"/>
      <c r="F27" s="2"/>
      <c r="G27" s="2"/>
      <c r="H27" s="2"/>
      <c r="I27" s="2"/>
      <c r="J27" s="2"/>
      <c r="K27" s="2"/>
      <c r="L27" s="55"/>
      <c r="M27" s="2"/>
      <c r="N27" s="2"/>
      <c r="O27" s="2"/>
      <c r="P27" s="2"/>
      <c r="Q27" s="2"/>
      <c r="R27" s="2"/>
      <c r="S27" s="2"/>
      <c r="T27" s="2"/>
    </row>
    <row r="28" spans="1:20" x14ac:dyDescent="0.2">
      <c r="A28" s="56" t="s">
        <v>25</v>
      </c>
      <c r="B28" s="56"/>
      <c r="C28" s="56"/>
      <c r="D28" s="56"/>
      <c r="E28" s="2"/>
      <c r="F28" s="2"/>
      <c r="G28" s="2"/>
      <c r="H28" s="2"/>
      <c r="I28" s="2"/>
      <c r="J28" s="2"/>
      <c r="K28" s="2"/>
      <c r="L28" s="2"/>
      <c r="M28" s="2"/>
      <c r="N28" s="2"/>
      <c r="O28" s="2"/>
      <c r="P28" s="2"/>
      <c r="Q28" s="2"/>
      <c r="R28" s="2"/>
      <c r="S28" s="2"/>
      <c r="T28" s="2"/>
    </row>
    <row r="29" spans="1:20" x14ac:dyDescent="0.2">
      <c r="A29" s="2"/>
      <c r="B29" s="2"/>
      <c r="C29" s="2"/>
      <c r="D29" s="2"/>
      <c r="E29" s="2"/>
      <c r="F29" s="2"/>
      <c r="G29" s="2"/>
      <c r="H29" s="2"/>
      <c r="I29" s="2"/>
      <c r="J29" s="2"/>
      <c r="K29" s="2"/>
      <c r="L29" s="2"/>
      <c r="M29" s="2"/>
      <c r="N29" s="2"/>
      <c r="O29" s="2"/>
      <c r="P29" s="2"/>
      <c r="Q29" s="2"/>
      <c r="R29" s="2"/>
      <c r="S29" s="2"/>
      <c r="T29" s="2"/>
    </row>
    <row r="30" spans="1:20" x14ac:dyDescent="0.2">
      <c r="A30" s="536"/>
      <c r="B30" s="537"/>
      <c r="C30" s="537"/>
      <c r="D30" s="537"/>
      <c r="E30" s="537"/>
      <c r="F30" s="537"/>
      <c r="G30" s="537"/>
      <c r="H30" s="537"/>
      <c r="I30" s="537"/>
      <c r="J30" s="537"/>
      <c r="K30" s="537"/>
      <c r="L30" s="537"/>
      <c r="M30" s="537"/>
      <c r="N30" s="537"/>
      <c r="O30" s="537"/>
      <c r="P30" s="537"/>
      <c r="Q30" s="537"/>
      <c r="R30" s="537"/>
      <c r="S30" s="537"/>
      <c r="T30" s="538"/>
    </row>
    <row r="31" spans="1:20" x14ac:dyDescent="0.2">
      <c r="A31" s="536"/>
      <c r="B31" s="537"/>
      <c r="C31" s="537"/>
      <c r="D31" s="537"/>
      <c r="E31" s="537"/>
      <c r="F31" s="537"/>
      <c r="G31" s="537"/>
      <c r="H31" s="537"/>
      <c r="I31" s="537"/>
      <c r="J31" s="537"/>
      <c r="K31" s="537"/>
      <c r="L31" s="537"/>
      <c r="M31" s="537"/>
      <c r="N31" s="537"/>
      <c r="O31" s="537"/>
      <c r="P31" s="537"/>
      <c r="Q31" s="537"/>
      <c r="R31" s="537"/>
      <c r="S31" s="537"/>
      <c r="T31" s="538"/>
    </row>
    <row r="32" spans="1:20" x14ac:dyDescent="0.2">
      <c r="A32" s="536"/>
      <c r="B32" s="537"/>
      <c r="C32" s="537"/>
      <c r="D32" s="537"/>
      <c r="E32" s="537"/>
      <c r="F32" s="537"/>
      <c r="G32" s="537"/>
      <c r="H32" s="537"/>
      <c r="I32" s="537"/>
      <c r="J32" s="537"/>
      <c r="K32" s="537"/>
      <c r="L32" s="537"/>
      <c r="M32" s="537"/>
      <c r="N32" s="537"/>
      <c r="O32" s="537"/>
      <c r="P32" s="537"/>
      <c r="Q32" s="537"/>
      <c r="R32" s="537"/>
      <c r="S32" s="537"/>
      <c r="T32" s="538"/>
    </row>
    <row r="33" spans="1:20" x14ac:dyDescent="0.2">
      <c r="A33" s="536"/>
      <c r="B33" s="537"/>
      <c r="C33" s="537"/>
      <c r="D33" s="537"/>
      <c r="E33" s="537"/>
      <c r="F33" s="537"/>
      <c r="G33" s="537"/>
      <c r="H33" s="537"/>
      <c r="I33" s="537"/>
      <c r="J33" s="537"/>
      <c r="K33" s="537"/>
      <c r="L33" s="537"/>
      <c r="M33" s="537"/>
      <c r="N33" s="537"/>
      <c r="O33" s="537"/>
      <c r="P33" s="537"/>
      <c r="Q33" s="537"/>
      <c r="R33" s="537"/>
      <c r="S33" s="537"/>
      <c r="T33" s="538"/>
    </row>
    <row r="34" spans="1:20" x14ac:dyDescent="0.2">
      <c r="A34" s="536"/>
      <c r="B34" s="537"/>
      <c r="C34" s="537"/>
      <c r="D34" s="537"/>
      <c r="E34" s="537"/>
      <c r="F34" s="537"/>
      <c r="G34" s="537"/>
      <c r="H34" s="537"/>
      <c r="I34" s="537"/>
      <c r="J34" s="537"/>
      <c r="K34" s="537"/>
      <c r="L34" s="537"/>
      <c r="M34" s="537"/>
      <c r="N34" s="537"/>
      <c r="O34" s="537"/>
      <c r="P34" s="537"/>
      <c r="Q34" s="537"/>
      <c r="R34" s="537"/>
      <c r="S34" s="537"/>
      <c r="T34" s="538"/>
    </row>
    <row r="35" spans="1:20" x14ac:dyDescent="0.2">
      <c r="A35" s="536"/>
      <c r="B35" s="537"/>
      <c r="C35" s="537"/>
      <c r="D35" s="537"/>
      <c r="E35" s="537"/>
      <c r="F35" s="537"/>
      <c r="G35" s="537"/>
      <c r="H35" s="537"/>
      <c r="I35" s="537"/>
      <c r="J35" s="537"/>
      <c r="K35" s="537"/>
      <c r="L35" s="537"/>
      <c r="M35" s="537"/>
      <c r="N35" s="537"/>
      <c r="O35" s="537"/>
      <c r="P35" s="537"/>
      <c r="Q35" s="537"/>
      <c r="R35" s="537"/>
      <c r="S35" s="537"/>
      <c r="T35" s="538"/>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row r="40" spans="1:20" x14ac:dyDescent="0.2">
      <c r="A40" s="536"/>
      <c r="B40" s="537"/>
      <c r="C40" s="537"/>
      <c r="D40" s="537"/>
      <c r="E40" s="537"/>
      <c r="F40" s="537"/>
      <c r="G40" s="537"/>
      <c r="H40" s="537"/>
      <c r="I40" s="537"/>
      <c r="J40" s="537"/>
      <c r="K40" s="537"/>
      <c r="L40" s="537"/>
      <c r="M40" s="537"/>
      <c r="N40" s="537"/>
      <c r="O40" s="537"/>
      <c r="P40" s="537"/>
      <c r="Q40" s="537"/>
      <c r="R40" s="537"/>
      <c r="S40" s="537"/>
      <c r="T40" s="538"/>
    </row>
  </sheetData>
  <mergeCells count="69">
    <mergeCell ref="S25:S26"/>
    <mergeCell ref="T25:T26"/>
    <mergeCell ref="T21:T22"/>
    <mergeCell ref="B14:B15"/>
    <mergeCell ref="C14:C15"/>
    <mergeCell ref="B25:B26"/>
    <mergeCell ref="C25:C26"/>
    <mergeCell ref="B17:B24"/>
    <mergeCell ref="C17:C24"/>
    <mergeCell ref="T14:T15"/>
    <mergeCell ref="L14:L15"/>
    <mergeCell ref="M14:M15"/>
    <mergeCell ref="N14:P14"/>
    <mergeCell ref="Q14:Q15"/>
    <mergeCell ref="R14:R15"/>
    <mergeCell ref="M17:M18"/>
    <mergeCell ref="A40:T40"/>
    <mergeCell ref="D24:D26"/>
    <mergeCell ref="A24:A26"/>
    <mergeCell ref="S21:S23"/>
    <mergeCell ref="S17:S20"/>
    <mergeCell ref="T17:T20"/>
    <mergeCell ref="A34:T34"/>
    <mergeCell ref="A35:T35"/>
    <mergeCell ref="A36:T36"/>
    <mergeCell ref="A37:T37"/>
    <mergeCell ref="A38:T38"/>
    <mergeCell ref="A39:T39"/>
    <mergeCell ref="A30:T30"/>
    <mergeCell ref="A31:T31"/>
    <mergeCell ref="A32:T32"/>
    <mergeCell ref="A33:T33"/>
    <mergeCell ref="A21:A23"/>
    <mergeCell ref="K14:K15"/>
    <mergeCell ref="A14:A15"/>
    <mergeCell ref="D14:D15"/>
    <mergeCell ref="E14:E15"/>
    <mergeCell ref="F14:I14"/>
    <mergeCell ref="J14:J15"/>
    <mergeCell ref="F17:F18"/>
    <mergeCell ref="H17:H18"/>
    <mergeCell ref="I17:I18"/>
    <mergeCell ref="K17:K18"/>
    <mergeCell ref="D17:D21"/>
    <mergeCell ref="D22:D23"/>
    <mergeCell ref="P17:P18"/>
    <mergeCell ref="G17:G18"/>
    <mergeCell ref="A9:E9"/>
    <mergeCell ref="F9:M9"/>
    <mergeCell ref="A11:T11"/>
    <mergeCell ref="A13:L13"/>
    <mergeCell ref="M13:T13"/>
    <mergeCell ref="A17:A20"/>
    <mergeCell ref="L17:L18"/>
    <mergeCell ref="J17:J18"/>
    <mergeCell ref="N17:N18"/>
    <mergeCell ref="O17:O18"/>
    <mergeCell ref="A2:E4"/>
    <mergeCell ref="F2:M2"/>
    <mergeCell ref="N2:T2"/>
    <mergeCell ref="F3:M4"/>
    <mergeCell ref="N3:T3"/>
    <mergeCell ref="N4:T4"/>
    <mergeCell ref="A6:E6"/>
    <mergeCell ref="F6:M6"/>
    <mergeCell ref="A7:E7"/>
    <mergeCell ref="F7:M7"/>
    <mergeCell ref="A8:E8"/>
    <mergeCell ref="F8:M8"/>
  </mergeCells>
  <conditionalFormatting sqref="P17 P19:P26">
    <cfRule type="containsText" dxfId="65" priority="1" stopIfTrue="1" operator="containsText" text="P">
      <formula>NOT(ISERROR(SEARCH("P",P17)))</formula>
    </cfRule>
    <cfRule type="containsText" dxfId="64" priority="2" stopIfTrue="1" operator="containsText" text="R">
      <formula>NOT(ISERROR(SEARCH("R",P17)))</formula>
    </cfRule>
    <cfRule type="containsText" dxfId="63" priority="3" operator="containsText" text="T">
      <formula>NOT(ISERROR(SEARCH("T",P17)))</formula>
    </cfRule>
  </conditionalFormatting>
  <conditionalFormatting sqref="P17 P19:P26">
    <cfRule type="iconSet" priority="73">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zoomScale="80" zoomScaleNormal="80" workbookViewId="0">
      <selection activeCell="D18" sqref="D18:D21"/>
    </sheetView>
  </sheetViews>
  <sheetFormatPr baseColWidth="10" defaultRowHeight="12.75" x14ac:dyDescent="0.2"/>
  <cols>
    <col min="1" max="1" width="11.42578125" style="1"/>
    <col min="2" max="2" width="32.28515625" style="1" customWidth="1"/>
    <col min="3" max="3" width="37.7109375" style="1" customWidth="1"/>
    <col min="4" max="4" width="35.7109375" style="1" customWidth="1"/>
    <col min="5" max="5" width="36.7109375" style="1" customWidth="1"/>
    <col min="6" max="6" width="6.5703125" style="1" customWidth="1"/>
    <col min="7" max="7" width="2.7109375" style="1" bestFit="1" customWidth="1"/>
    <col min="8" max="8" width="3.42578125" style="1" bestFit="1" customWidth="1"/>
    <col min="9" max="9" width="3.5703125" style="1" bestFit="1" customWidth="1"/>
    <col min="10" max="10" width="34.140625" style="1" customWidth="1"/>
    <col min="11" max="11" width="15.85546875" style="1" customWidth="1"/>
    <col min="12" max="12" width="30.5703125" style="1" customWidth="1"/>
    <col min="13" max="13" width="11.42578125" style="1"/>
    <col min="14" max="14" width="14.5703125" style="1" customWidth="1"/>
    <col min="15" max="16" width="11.42578125" style="1"/>
    <col min="17" max="17" width="29.7109375" style="1" customWidth="1"/>
    <col min="18" max="18" width="30.140625" style="1" customWidth="1"/>
    <col min="19" max="19" width="28.7109375" style="1" customWidth="1"/>
    <col min="20" max="20" width="32.2851562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3"/>
      <c r="K5" s="3"/>
      <c r="L5" s="4"/>
      <c r="M5" s="4"/>
      <c r="N5" s="4"/>
      <c r="O5" s="4"/>
      <c r="P5" s="4"/>
      <c r="Q5" s="4"/>
      <c r="R5" s="4"/>
      <c r="S5" s="4"/>
      <c r="T5" s="4"/>
    </row>
    <row r="6" spans="1:20" x14ac:dyDescent="0.2">
      <c r="A6" s="484" t="s">
        <v>10</v>
      </c>
      <c r="B6" s="484"/>
      <c r="C6" s="484"/>
      <c r="D6" s="484"/>
      <c r="E6" s="484"/>
      <c r="F6" s="488" t="s">
        <v>175</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26.25" customHeight="1"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15.75" customHeight="1" thickBot="1" x14ac:dyDescent="0.25">
      <c r="A15" s="528"/>
      <c r="B15" s="535"/>
      <c r="C15" s="535"/>
      <c r="D15" s="528"/>
      <c r="E15" s="530"/>
      <c r="F15" s="12" t="s">
        <v>12</v>
      </c>
      <c r="G15" s="12" t="s">
        <v>13</v>
      </c>
      <c r="H15" s="12" t="s">
        <v>14</v>
      </c>
      <c r="I15" s="12"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76.5" x14ac:dyDescent="0.2">
      <c r="A17" s="175">
        <v>1</v>
      </c>
      <c r="B17" s="19" t="s">
        <v>706</v>
      </c>
      <c r="C17" s="19" t="s">
        <v>835</v>
      </c>
      <c r="D17" s="172" t="s">
        <v>709</v>
      </c>
      <c r="E17" s="73" t="s">
        <v>269</v>
      </c>
      <c r="F17" s="100">
        <v>0.85</v>
      </c>
      <c r="G17" s="23"/>
      <c r="H17" s="23"/>
      <c r="I17" s="23"/>
      <c r="J17" s="173" t="s">
        <v>710</v>
      </c>
      <c r="K17" s="23"/>
      <c r="L17" s="23"/>
      <c r="M17" s="100">
        <v>1</v>
      </c>
      <c r="N17" s="20">
        <f>IF(M17&lt;1,M17-AVERAGE(F17:I17),M17-(SUM(F17:I17)))</f>
        <v>0.15000000000000002</v>
      </c>
      <c r="O17" s="21">
        <f>IF(M17&lt;1,(AVERAGE(F17:I17)/M17),SUM(F17:I17)/M17)</f>
        <v>0.85</v>
      </c>
      <c r="P17" s="22" t="str">
        <f>IF(O17&lt;=V$18,"T",IF(O17&lt;$Y$18,"R",IF(O17&gt;=$Y$18,"P")))</f>
        <v>P</v>
      </c>
      <c r="Q17" s="23"/>
      <c r="R17" s="23"/>
      <c r="S17" s="101" t="s">
        <v>270</v>
      </c>
      <c r="T17" s="88"/>
    </row>
    <row r="18" spans="1:20" ht="89.25" x14ac:dyDescent="0.2">
      <c r="A18" s="503">
        <v>2</v>
      </c>
      <c r="B18" s="552" t="s">
        <v>708</v>
      </c>
      <c r="C18" s="590" t="s">
        <v>841</v>
      </c>
      <c r="D18" s="505" t="s">
        <v>176</v>
      </c>
      <c r="E18" s="30" t="s">
        <v>177</v>
      </c>
      <c r="F18" s="91">
        <v>1</v>
      </c>
      <c r="G18" s="99"/>
      <c r="H18" s="99"/>
      <c r="I18" s="99"/>
      <c r="J18" s="30" t="s">
        <v>178</v>
      </c>
      <c r="K18" s="171"/>
      <c r="L18" s="142"/>
      <c r="M18" s="91">
        <v>1</v>
      </c>
      <c r="N18" s="32">
        <f>IF(M18&lt;1,M18-AVERAGE(F18:I18),M18-(SUM(F18:I18)))</f>
        <v>0</v>
      </c>
      <c r="O18" s="33">
        <f>IF(M18&lt;1,(AVERAGE(F18:I18)/M18),SUM(F18:I18)/M18)</f>
        <v>1</v>
      </c>
      <c r="P18" s="34" t="str">
        <f>IF(O18&lt;=V$18,"T",IF(O18&lt;$Y$18,"R",IF(O18&gt;=$Y$18,"P")))</f>
        <v>P</v>
      </c>
      <c r="Q18" s="142"/>
      <c r="R18" s="142"/>
      <c r="S18" s="96" t="s">
        <v>179</v>
      </c>
      <c r="T18" s="174"/>
    </row>
    <row r="19" spans="1:20" ht="51" x14ac:dyDescent="0.2">
      <c r="A19" s="503"/>
      <c r="B19" s="552"/>
      <c r="C19" s="590"/>
      <c r="D19" s="505"/>
      <c r="E19" s="30" t="s">
        <v>180</v>
      </c>
      <c r="F19" s="91">
        <v>1</v>
      </c>
      <c r="G19" s="99"/>
      <c r="H19" s="99"/>
      <c r="I19" s="99"/>
      <c r="J19" s="97" t="s">
        <v>181</v>
      </c>
      <c r="K19" s="98"/>
      <c r="L19" s="35"/>
      <c r="M19" s="91">
        <v>1</v>
      </c>
      <c r="N19" s="32">
        <f>IF(M19&lt;1,M19-AVERAGE(F19:I19),M19-(SUM(F19:I19)))</f>
        <v>0</v>
      </c>
      <c r="O19" s="33">
        <f>IF(M19&lt;1,(AVERAGE(F19:I19)/M19),SUM(F19:I19)/M19)</f>
        <v>1</v>
      </c>
      <c r="P19" s="34" t="str">
        <f t="shared" ref="P19:P46" si="0">IF(O19&lt;=V$18,"T",IF(O19&lt;$Y$18,"R",IF(O19&gt;=$Y$18,"P")))</f>
        <v>P</v>
      </c>
      <c r="Q19" s="35"/>
      <c r="R19" s="35"/>
      <c r="S19" s="96" t="s">
        <v>182</v>
      </c>
      <c r="T19" s="40"/>
    </row>
    <row r="20" spans="1:20" ht="63.75" customHeight="1" x14ac:dyDescent="0.2">
      <c r="A20" s="503"/>
      <c r="B20" s="552"/>
      <c r="C20" s="590"/>
      <c r="D20" s="505"/>
      <c r="E20" s="30" t="s">
        <v>183</v>
      </c>
      <c r="F20" s="91">
        <v>1</v>
      </c>
      <c r="G20" s="35"/>
      <c r="H20" s="35"/>
      <c r="I20" s="35"/>
      <c r="J20" s="97" t="s">
        <v>184</v>
      </c>
      <c r="K20" s="98"/>
      <c r="L20" s="35"/>
      <c r="M20" s="91">
        <v>1</v>
      </c>
      <c r="N20" s="32">
        <f t="shared" ref="N20:N46" si="1">IF(M20&lt;1,M20-AVERAGE(F20:I20),M20-(SUM(F20:I20)))</f>
        <v>0</v>
      </c>
      <c r="O20" s="33">
        <f t="shared" ref="O20:O46" si="2">IF(M20&lt;1,(AVERAGE(F20:I20)/M20),SUM(F20:I20)/M20)</f>
        <v>1</v>
      </c>
      <c r="P20" s="34" t="str">
        <f t="shared" si="0"/>
        <v>P</v>
      </c>
      <c r="Q20" s="35"/>
      <c r="R20" s="35"/>
      <c r="S20" s="96" t="s">
        <v>185</v>
      </c>
      <c r="T20" s="40"/>
    </row>
    <row r="21" spans="1:20" ht="51" x14ac:dyDescent="0.2">
      <c r="A21" s="503"/>
      <c r="B21" s="552"/>
      <c r="C21" s="590"/>
      <c r="D21" s="505"/>
      <c r="E21" s="30" t="s">
        <v>186</v>
      </c>
      <c r="F21" s="91">
        <v>1</v>
      </c>
      <c r="G21" s="35"/>
      <c r="H21" s="35"/>
      <c r="I21" s="35"/>
      <c r="J21" s="97" t="s">
        <v>187</v>
      </c>
      <c r="K21" s="98"/>
      <c r="L21" s="35"/>
      <c r="M21" s="91">
        <v>1</v>
      </c>
      <c r="N21" s="32">
        <f t="shared" si="1"/>
        <v>0</v>
      </c>
      <c r="O21" s="33">
        <f t="shared" si="2"/>
        <v>1</v>
      </c>
      <c r="P21" s="34" t="str">
        <f t="shared" si="0"/>
        <v>P</v>
      </c>
      <c r="Q21" s="35"/>
      <c r="R21" s="35"/>
      <c r="S21" s="96" t="s">
        <v>188</v>
      </c>
      <c r="T21" s="40"/>
    </row>
    <row r="22" spans="1:20" ht="25.5" x14ac:dyDescent="0.2">
      <c r="A22" s="503">
        <v>3</v>
      </c>
      <c r="B22" s="552"/>
      <c r="C22" s="590"/>
      <c r="D22" s="589" t="s">
        <v>189</v>
      </c>
      <c r="E22" s="30" t="s">
        <v>190</v>
      </c>
      <c r="F22" s="91">
        <v>1</v>
      </c>
      <c r="G22" s="35"/>
      <c r="H22" s="35"/>
      <c r="I22" s="35"/>
      <c r="J22" s="97" t="s">
        <v>191</v>
      </c>
      <c r="K22" s="98"/>
      <c r="L22" s="35"/>
      <c r="M22" s="91">
        <v>1</v>
      </c>
      <c r="N22" s="32">
        <f t="shared" si="1"/>
        <v>0</v>
      </c>
      <c r="O22" s="33">
        <f t="shared" si="2"/>
        <v>1</v>
      </c>
      <c r="P22" s="34" t="str">
        <f t="shared" si="0"/>
        <v>P</v>
      </c>
      <c r="Q22" s="35"/>
      <c r="R22" s="35"/>
      <c r="S22" s="96" t="s">
        <v>192</v>
      </c>
      <c r="T22" s="40"/>
    </row>
    <row r="23" spans="1:20" ht="38.25" x14ac:dyDescent="0.2">
      <c r="A23" s="503"/>
      <c r="B23" s="552"/>
      <c r="C23" s="590"/>
      <c r="D23" s="589"/>
      <c r="E23" s="30" t="s">
        <v>193</v>
      </c>
      <c r="F23" s="91">
        <v>1</v>
      </c>
      <c r="G23" s="35"/>
      <c r="H23" s="35"/>
      <c r="I23" s="35"/>
      <c r="J23" s="97" t="s">
        <v>194</v>
      </c>
      <c r="K23" s="98"/>
      <c r="L23" s="35"/>
      <c r="M23" s="91">
        <v>1</v>
      </c>
      <c r="N23" s="32">
        <f t="shared" si="1"/>
        <v>0</v>
      </c>
      <c r="O23" s="33">
        <f t="shared" si="2"/>
        <v>1</v>
      </c>
      <c r="P23" s="34" t="str">
        <f t="shared" si="0"/>
        <v>P</v>
      </c>
      <c r="Q23" s="35"/>
      <c r="R23" s="35"/>
      <c r="S23" s="96" t="s">
        <v>195</v>
      </c>
      <c r="T23" s="40"/>
    </row>
    <row r="24" spans="1:20" ht="51" x14ac:dyDescent="0.2">
      <c r="A24" s="503"/>
      <c r="B24" s="552"/>
      <c r="C24" s="590"/>
      <c r="D24" s="589"/>
      <c r="E24" s="30" t="s">
        <v>196</v>
      </c>
      <c r="F24" s="91">
        <v>1</v>
      </c>
      <c r="G24" s="35"/>
      <c r="H24" s="35"/>
      <c r="I24" s="35"/>
      <c r="J24" s="97" t="s">
        <v>197</v>
      </c>
      <c r="K24" s="98"/>
      <c r="L24" s="35"/>
      <c r="M24" s="91">
        <v>1</v>
      </c>
      <c r="N24" s="32">
        <f t="shared" si="1"/>
        <v>0</v>
      </c>
      <c r="O24" s="33">
        <f t="shared" si="2"/>
        <v>1</v>
      </c>
      <c r="P24" s="34" t="str">
        <f t="shared" si="0"/>
        <v>P</v>
      </c>
      <c r="Q24" s="35"/>
      <c r="R24" s="35"/>
      <c r="S24" s="96" t="s">
        <v>198</v>
      </c>
      <c r="T24" s="40"/>
    </row>
    <row r="25" spans="1:20" ht="76.5" customHeight="1" x14ac:dyDescent="0.2">
      <c r="A25" s="503"/>
      <c r="B25" s="552"/>
      <c r="C25" s="590"/>
      <c r="D25" s="589"/>
      <c r="E25" s="30" t="s">
        <v>199</v>
      </c>
      <c r="F25" s="91">
        <v>1</v>
      </c>
      <c r="G25" s="35"/>
      <c r="H25" s="35"/>
      <c r="I25" s="35"/>
      <c r="J25" s="97" t="s">
        <v>200</v>
      </c>
      <c r="K25" s="98"/>
      <c r="L25" s="35"/>
      <c r="M25" s="91">
        <v>1</v>
      </c>
      <c r="N25" s="32">
        <f t="shared" si="1"/>
        <v>0</v>
      </c>
      <c r="O25" s="33">
        <f t="shared" si="2"/>
        <v>1</v>
      </c>
      <c r="P25" s="34" t="str">
        <f t="shared" si="0"/>
        <v>P</v>
      </c>
      <c r="Q25" s="35"/>
      <c r="R25" s="35"/>
      <c r="S25" s="96" t="s">
        <v>201</v>
      </c>
      <c r="T25" s="40"/>
    </row>
    <row r="26" spans="1:20" ht="38.25" x14ac:dyDescent="0.2">
      <c r="A26" s="503"/>
      <c r="B26" s="552"/>
      <c r="C26" s="590"/>
      <c r="D26" s="589"/>
      <c r="E26" s="30" t="s">
        <v>202</v>
      </c>
      <c r="F26" s="91">
        <v>1</v>
      </c>
      <c r="G26" s="35"/>
      <c r="H26" s="35"/>
      <c r="I26" s="35"/>
      <c r="J26" s="97" t="s">
        <v>203</v>
      </c>
      <c r="K26" s="35"/>
      <c r="L26" s="35"/>
      <c r="M26" s="91">
        <v>1</v>
      </c>
      <c r="N26" s="32">
        <f t="shared" si="1"/>
        <v>0</v>
      </c>
      <c r="O26" s="33">
        <f t="shared" si="2"/>
        <v>1</v>
      </c>
      <c r="P26" s="34" t="str">
        <f t="shared" si="0"/>
        <v>P</v>
      </c>
      <c r="Q26" s="35"/>
      <c r="R26" s="35"/>
      <c r="S26" s="96" t="s">
        <v>204</v>
      </c>
      <c r="T26" s="40"/>
    </row>
    <row r="27" spans="1:20" ht="51" x14ac:dyDescent="0.2">
      <c r="A27" s="503"/>
      <c r="B27" s="552"/>
      <c r="C27" s="590"/>
      <c r="D27" s="589"/>
      <c r="E27" s="30" t="s">
        <v>205</v>
      </c>
      <c r="F27" s="91">
        <v>1</v>
      </c>
      <c r="G27" s="35"/>
      <c r="H27" s="35"/>
      <c r="I27" s="35"/>
      <c r="J27" s="97" t="s">
        <v>206</v>
      </c>
      <c r="K27" s="35"/>
      <c r="L27" s="35"/>
      <c r="M27" s="91">
        <v>1</v>
      </c>
      <c r="N27" s="32">
        <f t="shared" si="1"/>
        <v>0</v>
      </c>
      <c r="O27" s="33">
        <f t="shared" si="2"/>
        <v>1</v>
      </c>
      <c r="P27" s="34" t="str">
        <f t="shared" si="0"/>
        <v>P</v>
      </c>
      <c r="Q27" s="35"/>
      <c r="R27" s="35"/>
      <c r="S27" s="96" t="s">
        <v>207</v>
      </c>
      <c r="T27" s="40"/>
    </row>
    <row r="28" spans="1:20" ht="76.5" customHeight="1" x14ac:dyDescent="0.2">
      <c r="A28" s="503"/>
      <c r="B28" s="552"/>
      <c r="C28" s="590"/>
      <c r="D28" s="589"/>
      <c r="E28" s="30" t="s">
        <v>208</v>
      </c>
      <c r="F28" s="91">
        <v>1</v>
      </c>
      <c r="G28" s="35"/>
      <c r="H28" s="35"/>
      <c r="I28" s="35"/>
      <c r="J28" s="97" t="s">
        <v>209</v>
      </c>
      <c r="K28" s="35"/>
      <c r="L28" s="35"/>
      <c r="M28" s="91">
        <v>1</v>
      </c>
      <c r="N28" s="32">
        <f t="shared" si="1"/>
        <v>0</v>
      </c>
      <c r="O28" s="33">
        <f t="shared" si="2"/>
        <v>1</v>
      </c>
      <c r="P28" s="34" t="str">
        <f t="shared" si="0"/>
        <v>P</v>
      </c>
      <c r="Q28" s="35"/>
      <c r="R28" s="35"/>
      <c r="S28" s="96" t="s">
        <v>210</v>
      </c>
      <c r="T28" s="40"/>
    </row>
    <row r="29" spans="1:20" ht="127.5" x14ac:dyDescent="0.2">
      <c r="A29" s="503"/>
      <c r="B29" s="552"/>
      <c r="C29" s="590"/>
      <c r="D29" s="589"/>
      <c r="E29" s="30" t="s">
        <v>211</v>
      </c>
      <c r="F29" s="91">
        <v>1</v>
      </c>
      <c r="G29" s="35"/>
      <c r="H29" s="35"/>
      <c r="I29" s="35"/>
      <c r="J29" s="97" t="s">
        <v>212</v>
      </c>
      <c r="K29" s="35"/>
      <c r="L29" s="35"/>
      <c r="M29" s="91">
        <v>1</v>
      </c>
      <c r="N29" s="32">
        <f t="shared" ref="N29:N33" si="3">IF(M29&lt;1,M29-AVERAGE(F29:I29),M29-(SUM(F29:I29)))</f>
        <v>0</v>
      </c>
      <c r="O29" s="33">
        <f t="shared" si="2"/>
        <v>1</v>
      </c>
      <c r="P29" s="34" t="str">
        <f t="shared" si="0"/>
        <v>P</v>
      </c>
      <c r="Q29" s="35"/>
      <c r="R29" s="35"/>
      <c r="S29" s="96" t="s">
        <v>213</v>
      </c>
      <c r="T29" s="40"/>
    </row>
    <row r="30" spans="1:20" ht="102" x14ac:dyDescent="0.2">
      <c r="A30" s="503"/>
      <c r="B30" s="552"/>
      <c r="C30" s="590"/>
      <c r="D30" s="589"/>
      <c r="E30" s="30" t="s">
        <v>214</v>
      </c>
      <c r="F30" s="91">
        <v>1</v>
      </c>
      <c r="G30" s="35"/>
      <c r="H30" s="35"/>
      <c r="I30" s="35"/>
      <c r="J30" s="97" t="s">
        <v>215</v>
      </c>
      <c r="K30" s="35"/>
      <c r="L30" s="35"/>
      <c r="M30" s="91">
        <v>1</v>
      </c>
      <c r="N30" s="32">
        <f t="shared" si="3"/>
        <v>0</v>
      </c>
      <c r="O30" s="33">
        <f t="shared" si="2"/>
        <v>1</v>
      </c>
      <c r="P30" s="34" t="str">
        <f t="shared" si="0"/>
        <v>P</v>
      </c>
      <c r="Q30" s="35"/>
      <c r="R30" s="35"/>
      <c r="S30" s="96" t="s">
        <v>216</v>
      </c>
      <c r="T30" s="40"/>
    </row>
    <row r="31" spans="1:20" ht="63.75" customHeight="1" x14ac:dyDescent="0.2">
      <c r="A31" s="503"/>
      <c r="B31" s="552"/>
      <c r="C31" s="590"/>
      <c r="D31" s="589"/>
      <c r="E31" s="30" t="s">
        <v>217</v>
      </c>
      <c r="F31" s="91">
        <v>1</v>
      </c>
      <c r="G31" s="35"/>
      <c r="H31" s="35"/>
      <c r="I31" s="35"/>
      <c r="J31" s="97" t="s">
        <v>218</v>
      </c>
      <c r="K31" s="35"/>
      <c r="L31" s="35"/>
      <c r="M31" s="91">
        <v>1</v>
      </c>
      <c r="N31" s="32">
        <f t="shared" si="3"/>
        <v>0</v>
      </c>
      <c r="O31" s="33">
        <f t="shared" si="2"/>
        <v>1</v>
      </c>
      <c r="P31" s="34" t="str">
        <f t="shared" si="0"/>
        <v>P</v>
      </c>
      <c r="Q31" s="35"/>
      <c r="R31" s="35"/>
      <c r="S31" s="96" t="s">
        <v>219</v>
      </c>
      <c r="T31" s="40"/>
    </row>
    <row r="32" spans="1:20" ht="89.25" x14ac:dyDescent="0.2">
      <c r="A32" s="503"/>
      <c r="B32" s="552"/>
      <c r="C32" s="590"/>
      <c r="D32" s="589"/>
      <c r="E32" s="30" t="s">
        <v>220</v>
      </c>
      <c r="F32" s="91">
        <v>1</v>
      </c>
      <c r="G32" s="35"/>
      <c r="H32" s="35"/>
      <c r="I32" s="35"/>
      <c r="J32" s="97" t="s">
        <v>221</v>
      </c>
      <c r="K32" s="35"/>
      <c r="L32" s="35"/>
      <c r="M32" s="91">
        <v>1</v>
      </c>
      <c r="N32" s="32">
        <f t="shared" si="3"/>
        <v>0</v>
      </c>
      <c r="O32" s="33">
        <f t="shared" si="2"/>
        <v>1</v>
      </c>
      <c r="P32" s="34" t="str">
        <f t="shared" si="0"/>
        <v>P</v>
      </c>
      <c r="Q32" s="35"/>
      <c r="R32" s="35"/>
      <c r="S32" s="96" t="s">
        <v>222</v>
      </c>
      <c r="T32" s="40"/>
    </row>
    <row r="33" spans="1:20" ht="102" x14ac:dyDescent="0.2">
      <c r="A33" s="503">
        <v>4</v>
      </c>
      <c r="B33" s="552"/>
      <c r="C33" s="590"/>
      <c r="D33" s="589" t="s">
        <v>223</v>
      </c>
      <c r="E33" s="30" t="s">
        <v>224</v>
      </c>
      <c r="F33" s="91">
        <v>1</v>
      </c>
      <c r="G33" s="35"/>
      <c r="H33" s="35"/>
      <c r="I33" s="35"/>
      <c r="J33" s="97" t="s">
        <v>225</v>
      </c>
      <c r="K33" s="35"/>
      <c r="L33" s="35"/>
      <c r="M33" s="91">
        <v>1</v>
      </c>
      <c r="N33" s="32">
        <f t="shared" si="3"/>
        <v>0</v>
      </c>
      <c r="O33" s="33">
        <f t="shared" si="2"/>
        <v>1</v>
      </c>
      <c r="P33" s="34" t="str">
        <f t="shared" si="0"/>
        <v>P</v>
      </c>
      <c r="Q33" s="35"/>
      <c r="R33" s="35"/>
      <c r="S33" s="96" t="s">
        <v>226</v>
      </c>
      <c r="T33" s="40"/>
    </row>
    <row r="34" spans="1:20" ht="38.25" x14ac:dyDescent="0.2">
      <c r="A34" s="503"/>
      <c r="B34" s="552"/>
      <c r="C34" s="590"/>
      <c r="D34" s="589"/>
      <c r="E34" s="30" t="s">
        <v>227</v>
      </c>
      <c r="F34" s="91">
        <v>1</v>
      </c>
      <c r="G34" s="35"/>
      <c r="H34" s="35"/>
      <c r="I34" s="35"/>
      <c r="J34" s="97" t="s">
        <v>228</v>
      </c>
      <c r="K34" s="35"/>
      <c r="L34" s="35"/>
      <c r="M34" s="91">
        <v>1</v>
      </c>
      <c r="N34" s="32">
        <f t="shared" si="1"/>
        <v>0</v>
      </c>
      <c r="O34" s="33">
        <f t="shared" si="2"/>
        <v>1</v>
      </c>
      <c r="P34" s="34" t="str">
        <f t="shared" si="0"/>
        <v>P</v>
      </c>
      <c r="Q34" s="35"/>
      <c r="R34" s="35"/>
      <c r="S34" s="96" t="s">
        <v>229</v>
      </c>
      <c r="T34" s="40"/>
    </row>
    <row r="35" spans="1:20" ht="140.25" x14ac:dyDescent="0.2">
      <c r="A35" s="503">
        <v>5</v>
      </c>
      <c r="B35" s="552"/>
      <c r="C35" s="590"/>
      <c r="D35" s="589" t="s">
        <v>230</v>
      </c>
      <c r="E35" s="30" t="s">
        <v>231</v>
      </c>
      <c r="F35" s="91">
        <v>1</v>
      </c>
      <c r="G35" s="35"/>
      <c r="H35" s="35"/>
      <c r="I35" s="35"/>
      <c r="J35" s="97" t="s">
        <v>232</v>
      </c>
      <c r="K35" s="35"/>
      <c r="L35" s="35"/>
      <c r="M35" s="91">
        <v>1</v>
      </c>
      <c r="N35" s="32">
        <f t="shared" si="1"/>
        <v>0</v>
      </c>
      <c r="O35" s="33">
        <f t="shared" si="2"/>
        <v>1</v>
      </c>
      <c r="P35" s="34" t="str">
        <f t="shared" si="0"/>
        <v>P</v>
      </c>
      <c r="Q35" s="35"/>
      <c r="R35" s="35"/>
      <c r="S35" s="96" t="s">
        <v>233</v>
      </c>
      <c r="T35" s="40"/>
    </row>
    <row r="36" spans="1:20" ht="51" customHeight="1" x14ac:dyDescent="0.2">
      <c r="A36" s="503"/>
      <c r="B36" s="552"/>
      <c r="C36" s="590"/>
      <c r="D36" s="589"/>
      <c r="E36" s="30" t="s">
        <v>234</v>
      </c>
      <c r="F36" s="91">
        <v>1</v>
      </c>
      <c r="G36" s="35"/>
      <c r="H36" s="35"/>
      <c r="I36" s="35"/>
      <c r="J36" s="97" t="s">
        <v>235</v>
      </c>
      <c r="K36" s="35"/>
      <c r="L36" s="35"/>
      <c r="M36" s="91">
        <v>1</v>
      </c>
      <c r="N36" s="32">
        <f t="shared" si="1"/>
        <v>0</v>
      </c>
      <c r="O36" s="33">
        <f t="shared" si="2"/>
        <v>1</v>
      </c>
      <c r="P36" s="34" t="str">
        <f t="shared" si="0"/>
        <v>P</v>
      </c>
      <c r="Q36" s="35"/>
      <c r="R36" s="35"/>
      <c r="S36" s="96" t="s">
        <v>236</v>
      </c>
      <c r="T36" s="40"/>
    </row>
    <row r="37" spans="1:20" ht="76.5" customHeight="1" x14ac:dyDescent="0.2">
      <c r="A37" s="503"/>
      <c r="B37" s="552"/>
      <c r="C37" s="590"/>
      <c r="D37" s="589"/>
      <c r="E37" s="30" t="s">
        <v>237</v>
      </c>
      <c r="F37" s="91">
        <v>1</v>
      </c>
      <c r="G37" s="35"/>
      <c r="H37" s="35"/>
      <c r="I37" s="35"/>
      <c r="J37" s="97" t="s">
        <v>238</v>
      </c>
      <c r="K37" s="35"/>
      <c r="L37" s="35"/>
      <c r="M37" s="91">
        <v>1</v>
      </c>
      <c r="N37" s="32">
        <f t="shared" si="1"/>
        <v>0</v>
      </c>
      <c r="O37" s="33">
        <f t="shared" si="2"/>
        <v>1</v>
      </c>
      <c r="P37" s="34" t="str">
        <f t="shared" si="0"/>
        <v>P</v>
      </c>
      <c r="Q37" s="35"/>
      <c r="R37" s="35"/>
      <c r="S37" s="96" t="s">
        <v>239</v>
      </c>
      <c r="T37" s="40"/>
    </row>
    <row r="38" spans="1:20" ht="102" x14ac:dyDescent="0.2">
      <c r="A38" s="503"/>
      <c r="B38" s="552"/>
      <c r="C38" s="590"/>
      <c r="D38" s="589"/>
      <c r="E38" s="30" t="s">
        <v>240</v>
      </c>
      <c r="F38" s="91">
        <v>1</v>
      </c>
      <c r="G38" s="35"/>
      <c r="H38" s="35"/>
      <c r="I38" s="35"/>
      <c r="J38" s="97" t="s">
        <v>241</v>
      </c>
      <c r="K38" s="35"/>
      <c r="L38" s="35"/>
      <c r="M38" s="91">
        <v>1</v>
      </c>
      <c r="N38" s="32">
        <f t="shared" si="1"/>
        <v>0</v>
      </c>
      <c r="O38" s="33">
        <f t="shared" si="2"/>
        <v>1</v>
      </c>
      <c r="P38" s="34" t="str">
        <f t="shared" si="0"/>
        <v>P</v>
      </c>
      <c r="Q38" s="35"/>
      <c r="R38" s="35"/>
      <c r="S38" s="96" t="s">
        <v>242</v>
      </c>
      <c r="T38" s="40"/>
    </row>
    <row r="39" spans="1:20" ht="76.5" customHeight="1" x14ac:dyDescent="0.2">
      <c r="A39" s="503"/>
      <c r="B39" s="552"/>
      <c r="C39" s="590"/>
      <c r="D39" s="589"/>
      <c r="E39" s="30" t="s">
        <v>243</v>
      </c>
      <c r="F39" s="91">
        <v>1</v>
      </c>
      <c r="G39" s="35"/>
      <c r="H39" s="35"/>
      <c r="I39" s="35"/>
      <c r="J39" s="97" t="s">
        <v>244</v>
      </c>
      <c r="K39" s="35"/>
      <c r="L39" s="35"/>
      <c r="M39" s="91">
        <v>1</v>
      </c>
      <c r="N39" s="32">
        <f t="shared" si="1"/>
        <v>0</v>
      </c>
      <c r="O39" s="33">
        <f t="shared" si="2"/>
        <v>1</v>
      </c>
      <c r="P39" s="34" t="str">
        <f t="shared" si="0"/>
        <v>P</v>
      </c>
      <c r="Q39" s="35"/>
      <c r="R39" s="35"/>
      <c r="S39" s="96" t="s">
        <v>245</v>
      </c>
      <c r="T39" s="40"/>
    </row>
    <row r="40" spans="1:20" ht="114.75" x14ac:dyDescent="0.2">
      <c r="A40" s="503">
        <v>6</v>
      </c>
      <c r="B40" s="552"/>
      <c r="C40" s="590"/>
      <c r="D40" s="589" t="s">
        <v>246</v>
      </c>
      <c r="E40" s="30" t="s">
        <v>247</v>
      </c>
      <c r="F40" s="91">
        <v>1</v>
      </c>
      <c r="G40" s="35"/>
      <c r="H40" s="35"/>
      <c r="I40" s="35"/>
      <c r="J40" s="97" t="s">
        <v>248</v>
      </c>
      <c r="K40" s="35"/>
      <c r="L40" s="35"/>
      <c r="M40" s="91">
        <v>1</v>
      </c>
      <c r="N40" s="32">
        <f t="shared" si="1"/>
        <v>0</v>
      </c>
      <c r="O40" s="33">
        <f t="shared" si="2"/>
        <v>1</v>
      </c>
      <c r="P40" s="34" t="str">
        <f t="shared" si="0"/>
        <v>P</v>
      </c>
      <c r="Q40" s="35"/>
      <c r="R40" s="35"/>
      <c r="S40" s="96" t="s">
        <v>249</v>
      </c>
      <c r="T40" s="40"/>
    </row>
    <row r="41" spans="1:20" ht="127.5" customHeight="1" x14ac:dyDescent="0.2">
      <c r="A41" s="503"/>
      <c r="B41" s="552"/>
      <c r="C41" s="590"/>
      <c r="D41" s="589"/>
      <c r="E41" s="30" t="s">
        <v>250</v>
      </c>
      <c r="F41" s="91">
        <v>1</v>
      </c>
      <c r="G41" s="35"/>
      <c r="H41" s="35"/>
      <c r="I41" s="35"/>
      <c r="J41" s="97" t="s">
        <v>251</v>
      </c>
      <c r="K41" s="35"/>
      <c r="L41" s="35"/>
      <c r="M41" s="91">
        <v>1</v>
      </c>
      <c r="N41" s="32">
        <f t="shared" si="1"/>
        <v>0</v>
      </c>
      <c r="O41" s="33">
        <f t="shared" si="2"/>
        <v>1</v>
      </c>
      <c r="P41" s="34" t="str">
        <f t="shared" si="0"/>
        <v>P</v>
      </c>
      <c r="Q41" s="35"/>
      <c r="R41" s="35"/>
      <c r="S41" s="96" t="s">
        <v>252</v>
      </c>
      <c r="T41" s="40"/>
    </row>
    <row r="42" spans="1:20" ht="76.5" customHeight="1" x14ac:dyDescent="0.2">
      <c r="A42" s="503"/>
      <c r="B42" s="552"/>
      <c r="C42" s="590"/>
      <c r="D42" s="589"/>
      <c r="E42" s="30" t="s">
        <v>253</v>
      </c>
      <c r="F42" s="91">
        <v>1</v>
      </c>
      <c r="G42" s="35"/>
      <c r="H42" s="35"/>
      <c r="I42" s="35"/>
      <c r="J42" s="97" t="s">
        <v>254</v>
      </c>
      <c r="K42" s="35"/>
      <c r="L42" s="35"/>
      <c r="M42" s="91">
        <v>1</v>
      </c>
      <c r="N42" s="32">
        <f t="shared" si="1"/>
        <v>0</v>
      </c>
      <c r="O42" s="33">
        <f t="shared" si="2"/>
        <v>1</v>
      </c>
      <c r="P42" s="34" t="str">
        <f t="shared" si="0"/>
        <v>P</v>
      </c>
      <c r="Q42" s="35"/>
      <c r="R42" s="35"/>
      <c r="S42" s="96" t="s">
        <v>255</v>
      </c>
      <c r="T42" s="40"/>
    </row>
    <row r="43" spans="1:20" ht="63.75" x14ac:dyDescent="0.2">
      <c r="A43" s="503"/>
      <c r="B43" s="552"/>
      <c r="C43" s="590"/>
      <c r="D43" s="589"/>
      <c r="E43" s="30" t="s">
        <v>256</v>
      </c>
      <c r="F43" s="91">
        <v>1</v>
      </c>
      <c r="G43" s="35"/>
      <c r="H43" s="35"/>
      <c r="I43" s="35"/>
      <c r="J43" s="97" t="s">
        <v>257</v>
      </c>
      <c r="K43" s="35"/>
      <c r="L43" s="35"/>
      <c r="M43" s="91">
        <v>1</v>
      </c>
      <c r="N43" s="32">
        <f t="shared" si="1"/>
        <v>0</v>
      </c>
      <c r="O43" s="33">
        <f t="shared" si="2"/>
        <v>1</v>
      </c>
      <c r="P43" s="34" t="str">
        <f t="shared" si="0"/>
        <v>P</v>
      </c>
      <c r="Q43" s="35"/>
      <c r="R43" s="35"/>
      <c r="S43" s="96" t="s">
        <v>258</v>
      </c>
      <c r="T43" s="40"/>
    </row>
    <row r="44" spans="1:20" ht="191.25" customHeight="1" x14ac:dyDescent="0.2">
      <c r="A44" s="503">
        <v>7</v>
      </c>
      <c r="B44" s="552"/>
      <c r="C44" s="590"/>
      <c r="D44" s="505" t="s">
        <v>259</v>
      </c>
      <c r="E44" s="30" t="s">
        <v>260</v>
      </c>
      <c r="F44" s="91">
        <v>1</v>
      </c>
      <c r="G44" s="35"/>
      <c r="H44" s="35"/>
      <c r="I44" s="35"/>
      <c r="J44" s="97" t="s">
        <v>261</v>
      </c>
      <c r="K44" s="35"/>
      <c r="L44" s="35"/>
      <c r="M44" s="91">
        <v>1</v>
      </c>
      <c r="N44" s="32">
        <f t="shared" si="1"/>
        <v>0</v>
      </c>
      <c r="O44" s="33">
        <f t="shared" si="2"/>
        <v>1</v>
      </c>
      <c r="P44" s="34" t="str">
        <f t="shared" si="0"/>
        <v>P</v>
      </c>
      <c r="Q44" s="35"/>
      <c r="R44" s="35"/>
      <c r="S44" s="96" t="s">
        <v>262</v>
      </c>
      <c r="T44" s="40"/>
    </row>
    <row r="45" spans="1:20" ht="51" customHeight="1" x14ac:dyDescent="0.2">
      <c r="A45" s="503"/>
      <c r="B45" s="552"/>
      <c r="C45" s="590"/>
      <c r="D45" s="505"/>
      <c r="E45" s="30" t="s">
        <v>263</v>
      </c>
      <c r="F45" s="91">
        <v>1</v>
      </c>
      <c r="G45" s="35"/>
      <c r="H45" s="35"/>
      <c r="I45" s="35"/>
      <c r="J45" s="97" t="s">
        <v>264</v>
      </c>
      <c r="K45" s="35"/>
      <c r="L45" s="35"/>
      <c r="M45" s="91">
        <v>1</v>
      </c>
      <c r="N45" s="32">
        <f t="shared" si="1"/>
        <v>0</v>
      </c>
      <c r="O45" s="33">
        <f t="shared" si="2"/>
        <v>1</v>
      </c>
      <c r="P45" s="34" t="str">
        <f t="shared" si="0"/>
        <v>P</v>
      </c>
      <c r="Q45" s="35"/>
      <c r="R45" s="35"/>
      <c r="S45" s="96" t="s">
        <v>265</v>
      </c>
      <c r="T45" s="40"/>
    </row>
    <row r="46" spans="1:20" ht="63.75" x14ac:dyDescent="0.2">
      <c r="A46" s="503"/>
      <c r="B46" s="552"/>
      <c r="C46" s="590"/>
      <c r="D46" s="505"/>
      <c r="E46" s="30" t="s">
        <v>266</v>
      </c>
      <c r="F46" s="91">
        <v>1</v>
      </c>
      <c r="G46" s="35"/>
      <c r="H46" s="35"/>
      <c r="I46" s="35"/>
      <c r="J46" s="97" t="s">
        <v>267</v>
      </c>
      <c r="K46" s="35"/>
      <c r="L46" s="35"/>
      <c r="M46" s="91">
        <v>1</v>
      </c>
      <c r="N46" s="32">
        <f t="shared" si="1"/>
        <v>0</v>
      </c>
      <c r="O46" s="33">
        <f t="shared" si="2"/>
        <v>1</v>
      </c>
      <c r="P46" s="34" t="str">
        <f t="shared" si="0"/>
        <v>P</v>
      </c>
      <c r="Q46" s="35"/>
      <c r="R46" s="35"/>
      <c r="S46" s="96" t="s">
        <v>268</v>
      </c>
      <c r="T46" s="102"/>
    </row>
    <row r="47" spans="1:20" ht="38.25" x14ac:dyDescent="0.2">
      <c r="A47" s="541">
        <v>8</v>
      </c>
      <c r="B47" s="552"/>
      <c r="C47" s="590"/>
      <c r="D47" s="505" t="s">
        <v>271</v>
      </c>
      <c r="E47" s="505" t="s">
        <v>272</v>
      </c>
      <c r="F47" s="91">
        <v>1</v>
      </c>
      <c r="G47" s="35"/>
      <c r="H47" s="35"/>
      <c r="I47" s="35"/>
      <c r="J47" s="97" t="s">
        <v>273</v>
      </c>
      <c r="K47" s="35"/>
      <c r="L47" s="35"/>
      <c r="M47" s="91">
        <v>1</v>
      </c>
      <c r="N47" s="32">
        <f t="shared" ref="N47:N52" si="4">IF(M47&lt;1,M47-AVERAGE(F47:I47),M47-(SUM(F47:I47)))</f>
        <v>0</v>
      </c>
      <c r="O47" s="33">
        <f t="shared" ref="O47:O52" si="5">IF(M47&lt;1,(AVERAGE(F47:I47)/M47),SUM(F47:I47)/M47)</f>
        <v>1</v>
      </c>
      <c r="P47" s="34" t="str">
        <f t="shared" ref="P47:P52" si="6">IF(O47&lt;=V$18,"T",IF(O47&lt;$Y$18,"R",IF(O47&gt;=$Y$18,"P")))</f>
        <v>P</v>
      </c>
      <c r="Q47" s="35"/>
      <c r="R47" s="35"/>
      <c r="S47" s="107" t="s">
        <v>274</v>
      </c>
      <c r="T47" s="40"/>
    </row>
    <row r="48" spans="1:20" ht="51" x14ac:dyDescent="0.2">
      <c r="A48" s="549"/>
      <c r="B48" s="552"/>
      <c r="C48" s="590"/>
      <c r="D48" s="505"/>
      <c r="E48" s="505"/>
      <c r="F48" s="91">
        <v>1</v>
      </c>
      <c r="G48" s="35"/>
      <c r="H48" s="35"/>
      <c r="I48" s="35"/>
      <c r="J48" s="97" t="s">
        <v>275</v>
      </c>
      <c r="K48" s="35"/>
      <c r="L48" s="35"/>
      <c r="M48" s="91">
        <v>1</v>
      </c>
      <c r="N48" s="32">
        <f t="shared" si="4"/>
        <v>0</v>
      </c>
      <c r="O48" s="33">
        <f t="shared" si="5"/>
        <v>1</v>
      </c>
      <c r="P48" s="34" t="str">
        <f t="shared" si="6"/>
        <v>P</v>
      </c>
      <c r="Q48" s="35"/>
      <c r="R48" s="35"/>
      <c r="S48" s="107"/>
      <c r="T48" s="40"/>
    </row>
    <row r="49" spans="1:20" ht="51" x14ac:dyDescent="0.2">
      <c r="A49" s="550"/>
      <c r="B49" s="552"/>
      <c r="C49" s="590"/>
      <c r="D49" s="505"/>
      <c r="E49" s="505"/>
      <c r="F49" s="91">
        <v>1</v>
      </c>
      <c r="G49" s="35"/>
      <c r="H49" s="35"/>
      <c r="I49" s="35"/>
      <c r="J49" s="97" t="s">
        <v>276</v>
      </c>
      <c r="K49" s="35"/>
      <c r="L49" s="35"/>
      <c r="M49" s="91">
        <v>1</v>
      </c>
      <c r="N49" s="32">
        <f t="shared" si="4"/>
        <v>0</v>
      </c>
      <c r="O49" s="33">
        <f t="shared" si="5"/>
        <v>1</v>
      </c>
      <c r="P49" s="34" t="str">
        <f t="shared" si="6"/>
        <v>P</v>
      </c>
      <c r="Q49" s="35"/>
      <c r="R49" s="35"/>
      <c r="S49" s="107"/>
      <c r="T49" s="40"/>
    </row>
    <row r="50" spans="1:20" ht="63.75" x14ac:dyDescent="0.2">
      <c r="A50" s="541">
        <v>9</v>
      </c>
      <c r="B50" s="552"/>
      <c r="C50" s="590"/>
      <c r="D50" s="505" t="s">
        <v>277</v>
      </c>
      <c r="E50" s="30" t="s">
        <v>278</v>
      </c>
      <c r="F50" s="91">
        <v>1</v>
      </c>
      <c r="G50" s="35"/>
      <c r="H50" s="35"/>
      <c r="I50" s="35"/>
      <c r="J50" s="97" t="s">
        <v>279</v>
      </c>
      <c r="K50" s="35"/>
      <c r="L50" s="35"/>
      <c r="M50" s="91">
        <v>1</v>
      </c>
      <c r="N50" s="32">
        <f t="shared" si="4"/>
        <v>0</v>
      </c>
      <c r="O50" s="33">
        <f t="shared" si="5"/>
        <v>1</v>
      </c>
      <c r="P50" s="34" t="str">
        <f t="shared" si="6"/>
        <v>P</v>
      </c>
      <c r="Q50" s="35"/>
      <c r="R50" s="35"/>
      <c r="S50" s="96" t="s">
        <v>280</v>
      </c>
      <c r="T50" s="40"/>
    </row>
    <row r="51" spans="1:20" ht="114.75" x14ac:dyDescent="0.2">
      <c r="A51" s="549"/>
      <c r="B51" s="552"/>
      <c r="C51" s="590"/>
      <c r="D51" s="505"/>
      <c r="E51" s="30" t="s">
        <v>281</v>
      </c>
      <c r="F51" s="91">
        <v>1</v>
      </c>
      <c r="G51" s="35"/>
      <c r="H51" s="35"/>
      <c r="I51" s="35"/>
      <c r="J51" s="97" t="s">
        <v>282</v>
      </c>
      <c r="K51" s="35"/>
      <c r="L51" s="35"/>
      <c r="M51" s="91">
        <v>1</v>
      </c>
      <c r="N51" s="32">
        <f t="shared" si="4"/>
        <v>0</v>
      </c>
      <c r="O51" s="33">
        <f t="shared" si="5"/>
        <v>1</v>
      </c>
      <c r="P51" s="34" t="str">
        <f t="shared" si="6"/>
        <v>P</v>
      </c>
      <c r="Q51" s="35"/>
      <c r="R51" s="35"/>
      <c r="S51" s="96" t="s">
        <v>283</v>
      </c>
      <c r="T51" s="40"/>
    </row>
    <row r="52" spans="1:20" ht="102.75" thickBot="1" x14ac:dyDescent="0.25">
      <c r="A52" s="542"/>
      <c r="B52" s="553"/>
      <c r="C52" s="591"/>
      <c r="D52" s="551"/>
      <c r="E52" s="103" t="s">
        <v>284</v>
      </c>
      <c r="F52" s="104">
        <v>1</v>
      </c>
      <c r="G52" s="80"/>
      <c r="H52" s="80"/>
      <c r="I52" s="80"/>
      <c r="J52" s="105" t="s">
        <v>285</v>
      </c>
      <c r="K52" s="80"/>
      <c r="L52" s="80"/>
      <c r="M52" s="104">
        <v>1</v>
      </c>
      <c r="N52" s="59">
        <f t="shared" si="4"/>
        <v>0</v>
      </c>
      <c r="O52" s="51">
        <f t="shared" si="5"/>
        <v>1</v>
      </c>
      <c r="P52" s="52" t="str">
        <f t="shared" si="6"/>
        <v>P</v>
      </c>
      <c r="Q52" s="80"/>
      <c r="R52" s="80"/>
      <c r="S52" s="108" t="s">
        <v>286</v>
      </c>
      <c r="T52" s="106"/>
    </row>
    <row r="53" spans="1:20" x14ac:dyDescent="0.2">
      <c r="A53" s="2"/>
      <c r="B53" s="2"/>
      <c r="C53" s="2"/>
      <c r="D53" s="2"/>
      <c r="E53" s="2"/>
      <c r="F53" s="2"/>
      <c r="G53" s="2"/>
      <c r="H53" s="2"/>
      <c r="I53" s="2"/>
      <c r="J53" s="2"/>
      <c r="K53" s="2"/>
      <c r="L53" s="2"/>
      <c r="M53" s="2"/>
      <c r="N53" s="2"/>
      <c r="O53" s="2"/>
      <c r="P53" s="2"/>
      <c r="Q53" s="2"/>
      <c r="R53" s="2"/>
      <c r="S53" s="2"/>
      <c r="T53" s="2"/>
    </row>
    <row r="54" spans="1:20" x14ac:dyDescent="0.2">
      <c r="A54" s="2"/>
      <c r="B54" s="2"/>
      <c r="C54" s="2"/>
      <c r="D54" s="2"/>
      <c r="E54" s="2"/>
      <c r="F54" s="2"/>
      <c r="G54" s="2"/>
      <c r="H54" s="2"/>
      <c r="I54" s="2"/>
      <c r="J54" s="2"/>
      <c r="K54" s="2"/>
      <c r="L54" s="2"/>
      <c r="M54" s="2"/>
      <c r="N54" s="2"/>
      <c r="O54" s="2"/>
      <c r="P54" s="2"/>
      <c r="Q54" s="2"/>
      <c r="R54" s="2"/>
      <c r="S54" s="2"/>
      <c r="T54" s="2"/>
    </row>
    <row r="55" spans="1:20" x14ac:dyDescent="0.2">
      <c r="A55" s="56" t="s">
        <v>25</v>
      </c>
      <c r="B55" s="56"/>
      <c r="C55" s="56"/>
      <c r="D55" s="56"/>
      <c r="E55" s="2"/>
      <c r="F55" s="2"/>
      <c r="G55" s="2"/>
      <c r="H55" s="2"/>
      <c r="I55" s="2"/>
      <c r="J55" s="2"/>
      <c r="K55" s="2"/>
      <c r="L55" s="2"/>
      <c r="M55" s="2"/>
      <c r="N55" s="2"/>
      <c r="O55" s="2"/>
      <c r="P55" s="2"/>
      <c r="Q55" s="2"/>
      <c r="R55" s="2"/>
      <c r="S55" s="2"/>
      <c r="T55" s="2"/>
    </row>
    <row r="56" spans="1:20" x14ac:dyDescent="0.2">
      <c r="A56" s="2"/>
      <c r="B56" s="2"/>
      <c r="C56" s="2"/>
      <c r="D56" s="2"/>
      <c r="E56" s="2"/>
      <c r="F56" s="2"/>
      <c r="G56" s="2"/>
      <c r="H56" s="2"/>
      <c r="I56" s="2"/>
      <c r="J56" s="2"/>
      <c r="K56" s="2"/>
      <c r="L56" s="2"/>
      <c r="M56" s="2"/>
      <c r="N56" s="2"/>
      <c r="O56" s="2"/>
      <c r="P56" s="2"/>
      <c r="Q56" s="2"/>
      <c r="R56" s="2"/>
      <c r="S56" s="2"/>
      <c r="T56" s="2"/>
    </row>
    <row r="57" spans="1:20" x14ac:dyDescent="0.2">
      <c r="A57" s="536"/>
      <c r="B57" s="537"/>
      <c r="C57" s="537"/>
      <c r="D57" s="537"/>
      <c r="E57" s="537"/>
      <c r="F57" s="537"/>
      <c r="G57" s="537"/>
      <c r="H57" s="537"/>
      <c r="I57" s="537"/>
      <c r="J57" s="537"/>
      <c r="K57" s="537"/>
      <c r="L57" s="537"/>
      <c r="M57" s="537"/>
      <c r="N57" s="537"/>
      <c r="O57" s="537"/>
      <c r="P57" s="537"/>
      <c r="Q57" s="537"/>
      <c r="R57" s="537"/>
      <c r="S57" s="537"/>
      <c r="T57" s="538"/>
    </row>
    <row r="58" spans="1:20" x14ac:dyDescent="0.2">
      <c r="A58" s="536"/>
      <c r="B58" s="537"/>
      <c r="C58" s="537"/>
      <c r="D58" s="537"/>
      <c r="E58" s="537"/>
      <c r="F58" s="537"/>
      <c r="G58" s="537"/>
      <c r="H58" s="537"/>
      <c r="I58" s="537"/>
      <c r="J58" s="537"/>
      <c r="K58" s="537"/>
      <c r="L58" s="537"/>
      <c r="M58" s="537"/>
      <c r="N58" s="537"/>
      <c r="O58" s="537"/>
      <c r="P58" s="537"/>
      <c r="Q58" s="537"/>
      <c r="R58" s="537"/>
      <c r="S58" s="537"/>
      <c r="T58" s="538"/>
    </row>
    <row r="59" spans="1:20" x14ac:dyDescent="0.2">
      <c r="A59" s="536"/>
      <c r="B59" s="537"/>
      <c r="C59" s="537"/>
      <c r="D59" s="537"/>
      <c r="E59" s="537"/>
      <c r="F59" s="537"/>
      <c r="G59" s="537"/>
      <c r="H59" s="537"/>
      <c r="I59" s="537"/>
      <c r="J59" s="537"/>
      <c r="K59" s="537"/>
      <c r="L59" s="537"/>
      <c r="M59" s="537"/>
      <c r="N59" s="537"/>
      <c r="O59" s="537"/>
      <c r="P59" s="537"/>
      <c r="Q59" s="537"/>
      <c r="R59" s="537"/>
      <c r="S59" s="537"/>
      <c r="T59" s="538"/>
    </row>
    <row r="60" spans="1:20" x14ac:dyDescent="0.2">
      <c r="A60" s="536"/>
      <c r="B60" s="537"/>
      <c r="C60" s="537"/>
      <c r="D60" s="537"/>
      <c r="E60" s="537"/>
      <c r="F60" s="537"/>
      <c r="G60" s="537"/>
      <c r="H60" s="537"/>
      <c r="I60" s="537"/>
      <c r="J60" s="537"/>
      <c r="K60" s="537"/>
      <c r="L60" s="537"/>
      <c r="M60" s="537"/>
      <c r="N60" s="537"/>
      <c r="O60" s="537"/>
      <c r="P60" s="537"/>
      <c r="Q60" s="537"/>
      <c r="R60" s="537"/>
      <c r="S60" s="537"/>
      <c r="T60" s="538"/>
    </row>
    <row r="61" spans="1:20" x14ac:dyDescent="0.2">
      <c r="A61" s="536"/>
      <c r="B61" s="537"/>
      <c r="C61" s="537"/>
      <c r="D61" s="537"/>
      <c r="E61" s="537"/>
      <c r="F61" s="537"/>
      <c r="G61" s="537"/>
      <c r="H61" s="537"/>
      <c r="I61" s="537"/>
      <c r="J61" s="537"/>
      <c r="K61" s="537"/>
      <c r="L61" s="537"/>
      <c r="M61" s="537"/>
      <c r="N61" s="537"/>
      <c r="O61" s="537"/>
      <c r="P61" s="537"/>
      <c r="Q61" s="537"/>
      <c r="R61" s="537"/>
      <c r="S61" s="537"/>
      <c r="T61" s="538"/>
    </row>
    <row r="62" spans="1:20" x14ac:dyDescent="0.2">
      <c r="A62" s="536"/>
      <c r="B62" s="537"/>
      <c r="C62" s="537"/>
      <c r="D62" s="537"/>
      <c r="E62" s="537"/>
      <c r="F62" s="537"/>
      <c r="G62" s="537"/>
      <c r="H62" s="537"/>
      <c r="I62" s="537"/>
      <c r="J62" s="537"/>
      <c r="K62" s="537"/>
      <c r="L62" s="537"/>
      <c r="M62" s="537"/>
      <c r="N62" s="537"/>
      <c r="O62" s="537"/>
      <c r="P62" s="537"/>
      <c r="Q62" s="537"/>
      <c r="R62" s="537"/>
      <c r="S62" s="537"/>
      <c r="T62" s="538"/>
    </row>
    <row r="63" spans="1:20" x14ac:dyDescent="0.2">
      <c r="A63" s="536"/>
      <c r="B63" s="537"/>
      <c r="C63" s="537"/>
      <c r="D63" s="537"/>
      <c r="E63" s="537"/>
      <c r="F63" s="537"/>
      <c r="G63" s="537"/>
      <c r="H63" s="537"/>
      <c r="I63" s="537"/>
      <c r="J63" s="537"/>
      <c r="K63" s="537"/>
      <c r="L63" s="537"/>
      <c r="M63" s="537"/>
      <c r="N63" s="537"/>
      <c r="O63" s="537"/>
      <c r="P63" s="537"/>
      <c r="Q63" s="537"/>
      <c r="R63" s="537"/>
      <c r="S63" s="537"/>
      <c r="T63" s="538"/>
    </row>
    <row r="64" spans="1:20" x14ac:dyDescent="0.2">
      <c r="A64" s="536"/>
      <c r="B64" s="537"/>
      <c r="C64" s="537"/>
      <c r="D64" s="537"/>
      <c r="E64" s="537"/>
      <c r="F64" s="537"/>
      <c r="G64" s="537"/>
      <c r="H64" s="537"/>
      <c r="I64" s="537"/>
      <c r="J64" s="537"/>
      <c r="K64" s="537"/>
      <c r="L64" s="537"/>
      <c r="M64" s="537"/>
      <c r="N64" s="537"/>
      <c r="O64" s="537"/>
      <c r="P64" s="537"/>
      <c r="Q64" s="537"/>
      <c r="R64" s="537"/>
      <c r="S64" s="537"/>
      <c r="T64" s="538"/>
    </row>
    <row r="65" spans="1:20" x14ac:dyDescent="0.2">
      <c r="A65" s="536"/>
      <c r="B65" s="537"/>
      <c r="C65" s="537"/>
      <c r="D65" s="537"/>
      <c r="E65" s="537"/>
      <c r="F65" s="537"/>
      <c r="G65" s="537"/>
      <c r="H65" s="537"/>
      <c r="I65" s="537"/>
      <c r="J65" s="537"/>
      <c r="K65" s="537"/>
      <c r="L65" s="537"/>
      <c r="M65" s="537"/>
      <c r="N65" s="537"/>
      <c r="O65" s="537"/>
      <c r="P65" s="537"/>
      <c r="Q65" s="537"/>
      <c r="R65" s="537"/>
      <c r="S65" s="537"/>
      <c r="T65" s="538"/>
    </row>
    <row r="66" spans="1:20" x14ac:dyDescent="0.2">
      <c r="A66" s="536"/>
      <c r="B66" s="537"/>
      <c r="C66" s="537"/>
      <c r="D66" s="537"/>
      <c r="E66" s="537"/>
      <c r="F66" s="537"/>
      <c r="G66" s="537"/>
      <c r="H66" s="537"/>
      <c r="I66" s="537"/>
      <c r="J66" s="537"/>
      <c r="K66" s="537"/>
      <c r="L66" s="537"/>
      <c r="M66" s="537"/>
      <c r="N66" s="537"/>
      <c r="O66" s="537"/>
      <c r="P66" s="537"/>
      <c r="Q66" s="537"/>
      <c r="R66" s="537"/>
      <c r="S66" s="537"/>
      <c r="T66" s="538"/>
    </row>
    <row r="67" spans="1:20" x14ac:dyDescent="0.2">
      <c r="A67" s="536"/>
      <c r="B67" s="537"/>
      <c r="C67" s="537"/>
      <c r="D67" s="537"/>
      <c r="E67" s="537"/>
      <c r="F67" s="537"/>
      <c r="G67" s="537"/>
      <c r="H67" s="537"/>
      <c r="I67" s="537"/>
      <c r="J67" s="537"/>
      <c r="K67" s="537"/>
      <c r="L67" s="537"/>
      <c r="M67" s="537"/>
      <c r="N67" s="537"/>
      <c r="O67" s="537"/>
      <c r="P67" s="537"/>
      <c r="Q67" s="537"/>
      <c r="R67" s="537"/>
      <c r="S67" s="537"/>
      <c r="T67" s="538"/>
    </row>
  </sheetData>
  <mergeCells count="61">
    <mergeCell ref="A57:T57"/>
    <mergeCell ref="D47:D49"/>
    <mergeCell ref="E47:E49"/>
    <mergeCell ref="D50:D52"/>
    <mergeCell ref="A67:T67"/>
    <mergeCell ref="A58:T58"/>
    <mergeCell ref="A59:T59"/>
    <mergeCell ref="A60:T60"/>
    <mergeCell ref="A61:T61"/>
    <mergeCell ref="A62:T62"/>
    <mergeCell ref="A63:T63"/>
    <mergeCell ref="A64:T64"/>
    <mergeCell ref="A65:T65"/>
    <mergeCell ref="A66:T66"/>
    <mergeCell ref="A35:A39"/>
    <mergeCell ref="D35:D39"/>
    <mergeCell ref="A40:A43"/>
    <mergeCell ref="D40:D43"/>
    <mergeCell ref="A44:A46"/>
    <mergeCell ref="D44:D46"/>
    <mergeCell ref="C18:C52"/>
    <mergeCell ref="B18:B52"/>
    <mergeCell ref="A33:A34"/>
    <mergeCell ref="D33:D34"/>
    <mergeCell ref="A47:A49"/>
    <mergeCell ref="A50:A52"/>
    <mergeCell ref="A18:A21"/>
    <mergeCell ref="D18:D21"/>
    <mergeCell ref="A22:A32"/>
    <mergeCell ref="D22:D32"/>
    <mergeCell ref="E14:E15"/>
    <mergeCell ref="F14:I14"/>
    <mergeCell ref="J14:J15"/>
    <mergeCell ref="N14:P14"/>
    <mergeCell ref="B14:B15"/>
    <mergeCell ref="C14:C15"/>
    <mergeCell ref="K14:K15"/>
    <mergeCell ref="L14:L15"/>
    <mergeCell ref="M14:M15"/>
    <mergeCell ref="T14:T15"/>
    <mergeCell ref="Q14:Q15"/>
    <mergeCell ref="R14:R15"/>
    <mergeCell ref="A6:E6"/>
    <mergeCell ref="F6:M6"/>
    <mergeCell ref="A7:E7"/>
    <mergeCell ref="F7:M7"/>
    <mergeCell ref="A8:E8"/>
    <mergeCell ref="F8:M8"/>
    <mergeCell ref="A9:E9"/>
    <mergeCell ref="F9:M9"/>
    <mergeCell ref="A11:T11"/>
    <mergeCell ref="A13:L13"/>
    <mergeCell ref="M13:T13"/>
    <mergeCell ref="A14:A15"/>
    <mergeCell ref="D14:D15"/>
    <mergeCell ref="A2:E4"/>
    <mergeCell ref="F2:M2"/>
    <mergeCell ref="N2:T2"/>
    <mergeCell ref="F3:M4"/>
    <mergeCell ref="N3:T3"/>
    <mergeCell ref="N4:T4"/>
  </mergeCells>
  <conditionalFormatting sqref="P38 P44:P52 P17:P35">
    <cfRule type="containsText" dxfId="62" priority="13" stopIfTrue="1" operator="containsText" text="P">
      <formula>NOT(ISERROR(SEARCH("P",P17)))</formula>
    </cfRule>
    <cfRule type="containsText" dxfId="61" priority="14" stopIfTrue="1" operator="containsText" text="R">
      <formula>NOT(ISERROR(SEARCH("R",P17)))</formula>
    </cfRule>
    <cfRule type="containsText" dxfId="60" priority="15" operator="containsText" text="T">
      <formula>NOT(ISERROR(SEARCH("T",P17)))</formula>
    </cfRule>
  </conditionalFormatting>
  <conditionalFormatting sqref="P36:P37">
    <cfRule type="containsText" dxfId="59" priority="10" stopIfTrue="1" operator="containsText" text="P">
      <formula>NOT(ISERROR(SEARCH("P",P36)))</formula>
    </cfRule>
    <cfRule type="containsText" dxfId="58" priority="11" stopIfTrue="1" operator="containsText" text="R">
      <formula>NOT(ISERROR(SEARCH("R",P36)))</formula>
    </cfRule>
    <cfRule type="containsText" dxfId="57" priority="12" operator="containsText" text="T">
      <formula>NOT(ISERROR(SEARCH("T",P36)))</formula>
    </cfRule>
  </conditionalFormatting>
  <conditionalFormatting sqref="P36:P37">
    <cfRule type="iconSet" priority="9">
      <iconSet iconSet="3Symbols2">
        <cfvo type="percent" val="0"/>
        <cfvo type="percent" val="0.74"/>
        <cfvo type="percent" val="0.85"/>
      </iconSet>
    </cfRule>
  </conditionalFormatting>
  <conditionalFormatting sqref="P39">
    <cfRule type="containsText" dxfId="56" priority="6" stopIfTrue="1" operator="containsText" text="P">
      <formula>NOT(ISERROR(SEARCH("P",P39)))</formula>
    </cfRule>
    <cfRule type="containsText" dxfId="55" priority="7" stopIfTrue="1" operator="containsText" text="R">
      <formula>NOT(ISERROR(SEARCH("R",P39)))</formula>
    </cfRule>
    <cfRule type="containsText" dxfId="54" priority="8" operator="containsText" text="T">
      <formula>NOT(ISERROR(SEARCH("T",P39)))</formula>
    </cfRule>
  </conditionalFormatting>
  <conditionalFormatting sqref="P39">
    <cfRule type="iconSet" priority="5">
      <iconSet iconSet="3Symbols2">
        <cfvo type="percent" val="0"/>
        <cfvo type="percent" val="0.74"/>
        <cfvo type="percent" val="0.85"/>
      </iconSet>
    </cfRule>
  </conditionalFormatting>
  <conditionalFormatting sqref="P40:P43">
    <cfRule type="containsText" dxfId="53" priority="2" stopIfTrue="1" operator="containsText" text="P">
      <formula>NOT(ISERROR(SEARCH("P",P40)))</formula>
    </cfRule>
    <cfRule type="containsText" dxfId="52" priority="3" stopIfTrue="1" operator="containsText" text="R">
      <formula>NOT(ISERROR(SEARCH("R",P40)))</formula>
    </cfRule>
    <cfRule type="containsText" dxfId="51" priority="4" operator="containsText" text="T">
      <formula>NOT(ISERROR(SEARCH("T",P40)))</formula>
    </cfRule>
  </conditionalFormatting>
  <conditionalFormatting sqref="P40:P43">
    <cfRule type="iconSet" priority="1">
      <iconSet iconSet="3Symbols2">
        <cfvo type="percent" val="0"/>
        <cfvo type="percent" val="0.74"/>
        <cfvo type="percent" val="0.85"/>
      </iconSet>
    </cfRule>
  </conditionalFormatting>
  <conditionalFormatting sqref="P47:P52 P17">
    <cfRule type="iconSet" priority="16">
      <iconSet iconSet="3Symbols2">
        <cfvo type="percent" val="0"/>
        <cfvo type="percent" val="0.74"/>
        <cfvo type="percent" val="0.85"/>
      </iconSet>
    </cfRule>
  </conditionalFormatting>
  <conditionalFormatting sqref="P38 P18:P35">
    <cfRule type="iconSet" priority="17">
      <iconSet iconSet="3Symbols2">
        <cfvo type="percent" val="0"/>
        <cfvo type="percent" val="0.74"/>
        <cfvo type="percent" val="0.85"/>
      </iconSet>
    </cfRule>
  </conditionalFormatting>
  <conditionalFormatting sqref="P44:P46">
    <cfRule type="iconSet" priority="108">
      <iconSet iconSet="3Symbols2">
        <cfvo type="percent" val="0"/>
        <cfvo type="percent" val="0.74"/>
        <cfvo type="percent" val="0.85"/>
      </iconSet>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3"/>
  <sheetViews>
    <sheetView topLeftCell="A26" workbookViewId="0">
      <selection activeCell="R21" sqref="R21"/>
    </sheetView>
  </sheetViews>
  <sheetFormatPr baseColWidth="10" defaultRowHeight="15" x14ac:dyDescent="0.25"/>
  <cols>
    <col min="2" max="2" width="14.7109375" customWidth="1"/>
    <col min="3" max="3" width="17.85546875" customWidth="1"/>
    <col min="4" max="4" width="22" customWidth="1"/>
    <col min="5" max="5" width="38.5703125" customWidth="1"/>
    <col min="6" max="6" width="5.5703125" bestFit="1" customWidth="1"/>
    <col min="7" max="7" width="2.7109375" bestFit="1" customWidth="1"/>
    <col min="8" max="8" width="3.42578125" bestFit="1" customWidth="1"/>
    <col min="9" max="9" width="3.5703125" bestFit="1" customWidth="1"/>
    <col min="10" max="10" width="31.85546875" customWidth="1"/>
    <col min="11" max="11" width="20.5703125" customWidth="1"/>
    <col min="12" max="12" width="26.7109375" customWidth="1"/>
    <col min="14" max="14" width="14" customWidth="1"/>
    <col min="17" max="17" width="34.85546875" customWidth="1"/>
    <col min="18" max="18" width="26.85546875" customWidth="1"/>
    <col min="19" max="19" width="23.7109375" customWidth="1"/>
    <col min="20" max="20" width="32.42578125" customWidth="1"/>
  </cols>
  <sheetData>
    <row r="2" spans="1:20" ht="15.75" thickBot="1" x14ac:dyDescent="0.3">
      <c r="A2" s="1"/>
      <c r="B2" s="1"/>
      <c r="C2" s="1"/>
      <c r="D2" s="1"/>
      <c r="E2" s="1"/>
      <c r="F2" s="1"/>
      <c r="G2" s="1"/>
      <c r="H2" s="1"/>
      <c r="I2" s="1"/>
      <c r="J2" s="1"/>
      <c r="K2" s="1"/>
      <c r="L2" s="1"/>
      <c r="M2" s="1"/>
      <c r="N2" s="1"/>
      <c r="O2" s="1"/>
      <c r="P2" s="1"/>
      <c r="Q2" s="1"/>
      <c r="R2" s="1"/>
      <c r="S2" s="1"/>
      <c r="T2" s="1"/>
    </row>
    <row r="3" spans="1:20" ht="15.75" thickBot="1" x14ac:dyDescent="0.3">
      <c r="A3" s="489"/>
      <c r="B3" s="490"/>
      <c r="C3" s="490"/>
      <c r="D3" s="490"/>
      <c r="E3" s="491"/>
      <c r="F3" s="498" t="s">
        <v>18</v>
      </c>
      <c r="G3" s="499"/>
      <c r="H3" s="499"/>
      <c r="I3" s="499"/>
      <c r="J3" s="499"/>
      <c r="K3" s="499"/>
      <c r="L3" s="499"/>
      <c r="M3" s="500"/>
      <c r="N3" s="469" t="s">
        <v>19</v>
      </c>
      <c r="O3" s="470"/>
      <c r="P3" s="470"/>
      <c r="Q3" s="470"/>
      <c r="R3" s="470"/>
      <c r="S3" s="470"/>
      <c r="T3" s="471"/>
    </row>
    <row r="4" spans="1:20" ht="15.75" thickBot="1" x14ac:dyDescent="0.3">
      <c r="A4" s="492"/>
      <c r="B4" s="493"/>
      <c r="C4" s="493"/>
      <c r="D4" s="493"/>
      <c r="E4" s="494"/>
      <c r="F4" s="472" t="s">
        <v>17</v>
      </c>
      <c r="G4" s="473"/>
      <c r="H4" s="473"/>
      <c r="I4" s="473"/>
      <c r="J4" s="473"/>
      <c r="K4" s="473"/>
      <c r="L4" s="473"/>
      <c r="M4" s="474"/>
      <c r="N4" s="478" t="s">
        <v>24</v>
      </c>
      <c r="O4" s="479"/>
      <c r="P4" s="479"/>
      <c r="Q4" s="479"/>
      <c r="R4" s="479"/>
      <c r="S4" s="479"/>
      <c r="T4" s="480"/>
    </row>
    <row r="5" spans="1:20" ht="15.75" thickBot="1" x14ac:dyDescent="0.3">
      <c r="A5" s="495"/>
      <c r="B5" s="496"/>
      <c r="C5" s="496"/>
      <c r="D5" s="496"/>
      <c r="E5" s="497"/>
      <c r="F5" s="475"/>
      <c r="G5" s="476"/>
      <c r="H5" s="476"/>
      <c r="I5" s="476"/>
      <c r="J5" s="476"/>
      <c r="K5" s="476"/>
      <c r="L5" s="476"/>
      <c r="M5" s="477"/>
      <c r="N5" s="481" t="s">
        <v>8</v>
      </c>
      <c r="O5" s="482"/>
      <c r="P5" s="482"/>
      <c r="Q5" s="482"/>
      <c r="R5" s="482"/>
      <c r="S5" s="482"/>
      <c r="T5" s="483"/>
    </row>
    <row r="6" spans="1:20" x14ac:dyDescent="0.25">
      <c r="A6" s="2"/>
      <c r="B6" s="2"/>
      <c r="C6" s="2"/>
      <c r="D6" s="2"/>
      <c r="E6" s="2"/>
      <c r="F6" s="2"/>
      <c r="G6" s="2"/>
      <c r="H6" s="2"/>
      <c r="I6" s="2"/>
      <c r="J6" s="3"/>
      <c r="K6" s="3"/>
      <c r="L6" s="4"/>
      <c r="M6" s="4"/>
      <c r="N6" s="4"/>
      <c r="O6" s="4"/>
      <c r="P6" s="4"/>
      <c r="Q6" s="4"/>
      <c r="R6" s="4"/>
      <c r="S6" s="4"/>
      <c r="T6" s="4"/>
    </row>
    <row r="7" spans="1:20" x14ac:dyDescent="0.25">
      <c r="A7" s="484" t="s">
        <v>10</v>
      </c>
      <c r="B7" s="484"/>
      <c r="C7" s="484"/>
      <c r="D7" s="484"/>
      <c r="E7" s="484"/>
      <c r="F7" s="488" t="s">
        <v>689</v>
      </c>
      <c r="G7" s="486"/>
      <c r="H7" s="486"/>
      <c r="I7" s="486"/>
      <c r="J7" s="486"/>
      <c r="K7" s="486"/>
      <c r="L7" s="486"/>
      <c r="M7" s="487"/>
      <c r="N7" s="4"/>
      <c r="O7" s="4"/>
      <c r="P7" s="4"/>
      <c r="Q7" s="4"/>
      <c r="R7" s="4"/>
      <c r="S7" s="4"/>
      <c r="T7" s="4"/>
    </row>
    <row r="8" spans="1:20" x14ac:dyDescent="0.25">
      <c r="A8" s="484" t="s">
        <v>26</v>
      </c>
      <c r="B8" s="484"/>
      <c r="C8" s="484"/>
      <c r="D8" s="484"/>
      <c r="E8" s="484"/>
      <c r="F8" s="488">
        <v>2021</v>
      </c>
      <c r="G8" s="486"/>
      <c r="H8" s="486"/>
      <c r="I8" s="486"/>
      <c r="J8" s="486"/>
      <c r="K8" s="486"/>
      <c r="L8" s="486"/>
      <c r="M8" s="487"/>
      <c r="N8" s="4"/>
      <c r="O8" s="4"/>
      <c r="P8" s="4"/>
      <c r="Q8" s="4"/>
      <c r="R8" s="4"/>
      <c r="S8" s="4"/>
      <c r="T8" s="4"/>
    </row>
    <row r="9" spans="1:20" x14ac:dyDescent="0.25">
      <c r="A9" s="484" t="s">
        <v>6</v>
      </c>
      <c r="B9" s="484"/>
      <c r="C9" s="484"/>
      <c r="D9" s="484"/>
      <c r="E9" s="484"/>
      <c r="F9" s="485">
        <v>44200</v>
      </c>
      <c r="G9" s="486"/>
      <c r="H9" s="486"/>
      <c r="I9" s="486"/>
      <c r="J9" s="486"/>
      <c r="K9" s="486"/>
      <c r="L9" s="486"/>
      <c r="M9" s="487"/>
      <c r="N9" s="4"/>
      <c r="O9" s="4"/>
      <c r="P9" s="4"/>
      <c r="Q9" s="4"/>
      <c r="R9" s="4"/>
      <c r="S9" s="4"/>
      <c r="T9" s="4"/>
    </row>
    <row r="10" spans="1:20" x14ac:dyDescent="0.25">
      <c r="A10" s="484" t="s">
        <v>7</v>
      </c>
      <c r="B10" s="484"/>
      <c r="C10" s="484"/>
      <c r="D10" s="484"/>
      <c r="E10" s="484"/>
      <c r="F10" s="485">
        <v>44200</v>
      </c>
      <c r="G10" s="486"/>
      <c r="H10" s="486"/>
      <c r="I10" s="486"/>
      <c r="J10" s="486"/>
      <c r="K10" s="486"/>
      <c r="L10" s="486"/>
      <c r="M10" s="487"/>
      <c r="N10" s="4"/>
      <c r="O10" s="4"/>
      <c r="P10" s="4"/>
      <c r="Q10" s="4"/>
      <c r="R10" s="4"/>
      <c r="S10" s="4"/>
      <c r="T10" s="4"/>
    </row>
    <row r="11" spans="1:20" ht="15.75" thickBot="1" x14ac:dyDescent="0.3">
      <c r="A11" s="5"/>
      <c r="B11" s="5"/>
      <c r="C11" s="5"/>
      <c r="D11" s="5"/>
      <c r="E11" s="5"/>
      <c r="F11" s="5"/>
      <c r="G11" s="5"/>
      <c r="H11" s="5"/>
      <c r="I11" s="5"/>
      <c r="J11" s="6"/>
      <c r="K11" s="6"/>
      <c r="L11" s="6"/>
      <c r="M11" s="6"/>
      <c r="N11" s="4"/>
      <c r="O11" s="4"/>
      <c r="P11" s="4"/>
      <c r="Q11" s="4"/>
      <c r="R11" s="4"/>
      <c r="S11" s="4"/>
      <c r="T11" s="4"/>
    </row>
    <row r="12" spans="1:20" ht="15.75" thickBot="1" x14ac:dyDescent="0.3">
      <c r="A12" s="515" t="s">
        <v>9</v>
      </c>
      <c r="B12" s="516"/>
      <c r="C12" s="516"/>
      <c r="D12" s="516"/>
      <c r="E12" s="516"/>
      <c r="F12" s="516"/>
      <c r="G12" s="516"/>
      <c r="H12" s="516"/>
      <c r="I12" s="516"/>
      <c r="J12" s="516"/>
      <c r="K12" s="516"/>
      <c r="L12" s="516"/>
      <c r="M12" s="516"/>
      <c r="N12" s="516"/>
      <c r="O12" s="516"/>
      <c r="P12" s="516"/>
      <c r="Q12" s="516"/>
      <c r="R12" s="516"/>
      <c r="S12" s="516"/>
      <c r="T12" s="517"/>
    </row>
    <row r="13" spans="1:20" ht="15.75" thickBot="1" x14ac:dyDescent="0.3">
      <c r="A13" s="7"/>
      <c r="B13" s="8"/>
      <c r="C13" s="8"/>
      <c r="D13" s="8"/>
      <c r="E13" s="8"/>
      <c r="F13" s="8"/>
      <c r="G13" s="8"/>
      <c r="H13" s="8"/>
      <c r="I13" s="8"/>
      <c r="J13" s="8"/>
      <c r="K13" s="8"/>
      <c r="L13" s="8"/>
      <c r="M13" s="8"/>
      <c r="N13" s="8"/>
      <c r="O13" s="8"/>
      <c r="P13" s="8"/>
      <c r="Q13" s="8"/>
      <c r="R13" s="8"/>
      <c r="S13" s="8"/>
      <c r="T13" s="9"/>
    </row>
    <row r="14" spans="1:20" ht="15.75" thickBot="1" x14ac:dyDescent="0.3">
      <c r="A14" s="518" t="s">
        <v>16</v>
      </c>
      <c r="B14" s="519"/>
      <c r="C14" s="519"/>
      <c r="D14" s="519"/>
      <c r="E14" s="519"/>
      <c r="F14" s="519"/>
      <c r="G14" s="519"/>
      <c r="H14" s="519"/>
      <c r="I14" s="519"/>
      <c r="J14" s="519"/>
      <c r="K14" s="519"/>
      <c r="L14" s="520"/>
      <c r="M14" s="521" t="s">
        <v>1</v>
      </c>
      <c r="N14" s="521"/>
      <c r="O14" s="521"/>
      <c r="P14" s="521"/>
      <c r="Q14" s="521"/>
      <c r="R14" s="521"/>
      <c r="S14" s="521"/>
      <c r="T14" s="522"/>
    </row>
    <row r="15" spans="1:20" ht="26.25" customHeight="1" thickBot="1" x14ac:dyDescent="0.3">
      <c r="A15" s="527" t="s">
        <v>28</v>
      </c>
      <c r="B15" s="534" t="s">
        <v>687</v>
      </c>
      <c r="C15" s="534" t="s">
        <v>688</v>
      </c>
      <c r="D15" s="527" t="s">
        <v>27</v>
      </c>
      <c r="E15" s="529" t="s">
        <v>20</v>
      </c>
      <c r="F15" s="531" t="s">
        <v>11</v>
      </c>
      <c r="G15" s="532"/>
      <c r="H15" s="532"/>
      <c r="I15" s="533"/>
      <c r="J15" s="523" t="s">
        <v>21</v>
      </c>
      <c r="K15" s="523" t="s">
        <v>22</v>
      </c>
      <c r="L15" s="523" t="s">
        <v>2</v>
      </c>
      <c r="M15" s="525" t="s">
        <v>23</v>
      </c>
      <c r="N15" s="506" t="s">
        <v>3</v>
      </c>
      <c r="O15" s="507"/>
      <c r="P15" s="508"/>
      <c r="Q15" s="509" t="s">
        <v>505</v>
      </c>
      <c r="R15" s="511" t="s">
        <v>5</v>
      </c>
      <c r="S15" s="11" t="s">
        <v>30</v>
      </c>
      <c r="T15" s="513" t="s">
        <v>0</v>
      </c>
    </row>
    <row r="16" spans="1:20" ht="15.75" thickBot="1" x14ac:dyDescent="0.3">
      <c r="A16" s="528"/>
      <c r="B16" s="535"/>
      <c r="C16" s="535"/>
      <c r="D16" s="528"/>
      <c r="E16" s="530"/>
      <c r="F16" s="12" t="s">
        <v>12</v>
      </c>
      <c r="G16" s="12" t="s">
        <v>13</v>
      </c>
      <c r="H16" s="12" t="s">
        <v>14</v>
      </c>
      <c r="I16" s="12" t="s">
        <v>15</v>
      </c>
      <c r="J16" s="524"/>
      <c r="K16" s="524"/>
      <c r="L16" s="524"/>
      <c r="M16" s="526"/>
      <c r="N16" s="13" t="s">
        <v>31</v>
      </c>
      <c r="O16" s="14" t="s">
        <v>29</v>
      </c>
      <c r="P16" s="15" t="s">
        <v>32</v>
      </c>
      <c r="Q16" s="510"/>
      <c r="R16" s="512"/>
      <c r="S16" s="16"/>
      <c r="T16" s="514"/>
    </row>
    <row r="17" spans="1:20" ht="15.75" thickBot="1" x14ac:dyDescent="0.3">
      <c r="A17" s="2">
        <f ca="1">A17:R431</f>
        <v>0</v>
      </c>
      <c r="B17" s="2"/>
      <c r="C17" s="2"/>
      <c r="D17" s="2"/>
      <c r="E17" s="2"/>
      <c r="F17" s="2"/>
      <c r="G17" s="2"/>
      <c r="H17" s="2"/>
      <c r="I17" s="2"/>
      <c r="J17" s="2"/>
      <c r="K17" s="2"/>
      <c r="L17" s="17"/>
      <c r="M17" s="2"/>
      <c r="N17" s="18"/>
      <c r="O17" s="18"/>
      <c r="P17" s="18"/>
      <c r="Q17" s="2"/>
      <c r="R17" s="2"/>
      <c r="S17" s="2"/>
      <c r="T17" s="2"/>
    </row>
    <row r="18" spans="1:20" ht="51.75" x14ac:dyDescent="0.25">
      <c r="A18" s="502">
        <v>1</v>
      </c>
      <c r="B18" s="570" t="s">
        <v>694</v>
      </c>
      <c r="C18" s="570" t="s">
        <v>843</v>
      </c>
      <c r="D18" s="504" t="s">
        <v>695</v>
      </c>
      <c r="E18" s="19" t="s">
        <v>678</v>
      </c>
      <c r="F18" s="116">
        <f>3+1+5</f>
        <v>9</v>
      </c>
      <c r="G18" s="112"/>
      <c r="H18" s="113"/>
      <c r="I18" s="113"/>
      <c r="J18" s="121" t="s">
        <v>696</v>
      </c>
      <c r="K18" s="113" t="s">
        <v>669</v>
      </c>
      <c r="L18" s="113" t="s">
        <v>669</v>
      </c>
      <c r="M18" s="116">
        <v>10</v>
      </c>
      <c r="N18" s="122">
        <f t="shared" ref="N18:N29" si="0">F18/M18</f>
        <v>0.9</v>
      </c>
      <c r="O18" s="21">
        <f>F18/M18</f>
        <v>0.9</v>
      </c>
      <c r="P18" s="22" t="str">
        <f t="shared" ref="P18:P29" si="1">IF(O18&lt;=V$17,"T",IF(O18&lt;$Y$17,"R",IF(O18&gt;=$Y$17,"P")))</f>
        <v>P</v>
      </c>
      <c r="Q18" s="23"/>
      <c r="R18" s="24"/>
      <c r="S18" s="997" t="s">
        <v>897</v>
      </c>
      <c r="T18" s="998" t="s">
        <v>898</v>
      </c>
    </row>
    <row r="19" spans="1:20" x14ac:dyDescent="0.25">
      <c r="A19" s="503"/>
      <c r="B19" s="571"/>
      <c r="C19" s="571"/>
      <c r="D19" s="505"/>
      <c r="E19" s="30" t="s">
        <v>679</v>
      </c>
      <c r="F19" s="27">
        <v>0</v>
      </c>
      <c r="G19" s="26"/>
      <c r="H19" s="26"/>
      <c r="I19" s="26"/>
      <c r="J19" s="31"/>
      <c r="K19" s="26" t="s">
        <v>669</v>
      </c>
      <c r="L19" s="26" t="s">
        <v>669</v>
      </c>
      <c r="M19" s="27">
        <v>5</v>
      </c>
      <c r="N19" s="37">
        <f t="shared" si="0"/>
        <v>0</v>
      </c>
      <c r="O19" s="33">
        <f>F19/M19</f>
        <v>0</v>
      </c>
      <c r="P19" s="34" t="str">
        <f t="shared" si="1"/>
        <v>T</v>
      </c>
      <c r="Q19" s="35"/>
      <c r="R19" s="36"/>
      <c r="S19" s="465" t="s">
        <v>899</v>
      </c>
      <c r="T19" s="464"/>
    </row>
    <row r="20" spans="1:20" ht="51.75" x14ac:dyDescent="0.25">
      <c r="A20" s="503">
        <v>2</v>
      </c>
      <c r="B20" s="571"/>
      <c r="C20" s="571"/>
      <c r="D20" s="505" t="s">
        <v>685</v>
      </c>
      <c r="E20" s="31" t="s">
        <v>680</v>
      </c>
      <c r="F20" s="39">
        <v>0</v>
      </c>
      <c r="G20" s="26"/>
      <c r="H20" s="26"/>
      <c r="I20" s="26"/>
      <c r="J20" s="31"/>
      <c r="K20" s="120">
        <v>200000</v>
      </c>
      <c r="L20" s="26" t="s">
        <v>669</v>
      </c>
      <c r="M20" s="39">
        <v>1</v>
      </c>
      <c r="N20" s="37">
        <f t="shared" si="0"/>
        <v>0</v>
      </c>
      <c r="O20" s="33">
        <f t="shared" ref="O20:O29" si="2">IF(M20&lt;1,(AVERAGE(F20:I20)/M20),SUM(F20:I20)/M20)</f>
        <v>0</v>
      </c>
      <c r="P20" s="34" t="str">
        <f t="shared" si="1"/>
        <v>T</v>
      </c>
      <c r="Q20" s="35"/>
      <c r="R20" s="36"/>
      <c r="S20" s="465" t="s">
        <v>900</v>
      </c>
      <c r="T20" s="464" t="s">
        <v>901</v>
      </c>
    </row>
    <row r="21" spans="1:20" ht="51" x14ac:dyDescent="0.25">
      <c r="A21" s="503"/>
      <c r="B21" s="571"/>
      <c r="C21" s="571"/>
      <c r="D21" s="505"/>
      <c r="E21" s="31" t="s">
        <v>681</v>
      </c>
      <c r="F21" s="39">
        <v>0</v>
      </c>
      <c r="G21" s="26"/>
      <c r="H21" s="26"/>
      <c r="I21" s="26"/>
      <c r="J21" s="31"/>
      <c r="K21" s="26" t="s">
        <v>669</v>
      </c>
      <c r="L21" s="26" t="s">
        <v>669</v>
      </c>
      <c r="M21" s="27">
        <v>1</v>
      </c>
      <c r="N21" s="37">
        <f t="shared" si="0"/>
        <v>0</v>
      </c>
      <c r="O21" s="33">
        <f t="shared" si="2"/>
        <v>0</v>
      </c>
      <c r="P21" s="34" t="str">
        <f t="shared" si="1"/>
        <v>T</v>
      </c>
      <c r="Q21" s="35"/>
      <c r="R21" s="36"/>
      <c r="S21" s="170" t="s">
        <v>902</v>
      </c>
      <c r="T21" s="58" t="s">
        <v>903</v>
      </c>
    </row>
    <row r="22" spans="1:20" ht="76.5" x14ac:dyDescent="0.25">
      <c r="A22" s="503"/>
      <c r="B22" s="571"/>
      <c r="C22" s="571"/>
      <c r="D22" s="505"/>
      <c r="E22" s="31" t="s">
        <v>682</v>
      </c>
      <c r="F22" s="114">
        <f>22+26</f>
        <v>48</v>
      </c>
      <c r="G22" s="26"/>
      <c r="H22" s="26"/>
      <c r="I22" s="26"/>
      <c r="J22" s="31" t="s">
        <v>697</v>
      </c>
      <c r="K22" s="26" t="s">
        <v>669</v>
      </c>
      <c r="L22" s="26" t="s">
        <v>669</v>
      </c>
      <c r="M22" s="114">
        <v>50</v>
      </c>
      <c r="N22" s="37">
        <f>F22/M22</f>
        <v>0.96</v>
      </c>
      <c r="O22" s="33">
        <f t="shared" si="2"/>
        <v>0.96</v>
      </c>
      <c r="P22" s="34" t="str">
        <f t="shared" si="1"/>
        <v>P</v>
      </c>
      <c r="Q22" s="35"/>
      <c r="R22" s="36"/>
      <c r="S22" s="170" t="s">
        <v>904</v>
      </c>
      <c r="T22" s="57" t="s">
        <v>905</v>
      </c>
    </row>
    <row r="23" spans="1:20" ht="76.5" x14ac:dyDescent="0.25">
      <c r="A23" s="541">
        <v>3</v>
      </c>
      <c r="B23" s="571"/>
      <c r="C23" s="571"/>
      <c r="D23" s="539" t="s">
        <v>686</v>
      </c>
      <c r="E23" s="31" t="s">
        <v>691</v>
      </c>
      <c r="F23" s="39">
        <v>1</v>
      </c>
      <c r="G23" s="26"/>
      <c r="H23" s="26"/>
      <c r="I23" s="26"/>
      <c r="J23" s="31" t="s">
        <v>698</v>
      </c>
      <c r="K23" s="26"/>
      <c r="L23" s="26" t="s">
        <v>669</v>
      </c>
      <c r="M23" s="39">
        <v>1</v>
      </c>
      <c r="N23" s="37">
        <f t="shared" si="0"/>
        <v>1</v>
      </c>
      <c r="O23" s="33">
        <f t="shared" si="2"/>
        <v>1</v>
      </c>
      <c r="P23" s="34" t="str">
        <f t="shared" si="1"/>
        <v>P</v>
      </c>
      <c r="Q23" s="35"/>
      <c r="R23" s="36"/>
      <c r="S23" s="170" t="s">
        <v>904</v>
      </c>
      <c r="T23" s="57" t="s">
        <v>905</v>
      </c>
    </row>
    <row r="24" spans="1:20" ht="26.25" x14ac:dyDescent="0.25">
      <c r="A24" s="549"/>
      <c r="B24" s="571"/>
      <c r="C24" s="571"/>
      <c r="D24" s="571"/>
      <c r="E24" s="42" t="s">
        <v>683</v>
      </c>
      <c r="F24" s="27"/>
      <c r="G24" s="26"/>
      <c r="H24" s="26"/>
      <c r="I24" s="26"/>
      <c r="J24" s="43"/>
      <c r="K24" s="26" t="s">
        <v>669</v>
      </c>
      <c r="L24" s="26" t="s">
        <v>669</v>
      </c>
      <c r="M24" s="27">
        <v>1</v>
      </c>
      <c r="N24" s="37">
        <f t="shared" si="0"/>
        <v>0</v>
      </c>
      <c r="O24" s="33">
        <f t="shared" si="2"/>
        <v>0</v>
      </c>
      <c r="P24" s="34" t="str">
        <f t="shared" si="1"/>
        <v>T</v>
      </c>
      <c r="Q24" s="35"/>
      <c r="R24" s="35"/>
      <c r="S24" s="170" t="s">
        <v>899</v>
      </c>
      <c r="T24" s="58"/>
    </row>
    <row r="25" spans="1:20" ht="51.75" x14ac:dyDescent="0.25">
      <c r="A25" s="549"/>
      <c r="B25" s="571"/>
      <c r="C25" s="571"/>
      <c r="D25" s="571"/>
      <c r="E25" s="42" t="s">
        <v>690</v>
      </c>
      <c r="F25" s="27">
        <v>1</v>
      </c>
      <c r="G25" s="26"/>
      <c r="H25" s="26"/>
      <c r="I25" s="26"/>
      <c r="J25" s="43" t="s">
        <v>699</v>
      </c>
      <c r="K25" s="26" t="s">
        <v>669</v>
      </c>
      <c r="L25" s="26" t="s">
        <v>669</v>
      </c>
      <c r="M25" s="27">
        <v>1</v>
      </c>
      <c r="N25" s="37">
        <f t="shared" si="0"/>
        <v>1</v>
      </c>
      <c r="O25" s="33">
        <f t="shared" si="2"/>
        <v>1</v>
      </c>
      <c r="P25" s="34" t="str">
        <f t="shared" si="1"/>
        <v>P</v>
      </c>
      <c r="Q25" s="95"/>
      <c r="R25" s="95"/>
      <c r="S25" s="466" t="s">
        <v>899</v>
      </c>
      <c r="T25" s="58"/>
    </row>
    <row r="26" spans="1:20" ht="26.25" x14ac:dyDescent="0.25">
      <c r="A26" s="549"/>
      <c r="B26" s="571"/>
      <c r="C26" s="571"/>
      <c r="D26" s="571"/>
      <c r="E26" s="42" t="s">
        <v>684</v>
      </c>
      <c r="F26" s="111">
        <v>0</v>
      </c>
      <c r="G26" s="95"/>
      <c r="H26" s="95"/>
      <c r="I26" s="95"/>
      <c r="J26" s="95"/>
      <c r="K26" s="95"/>
      <c r="L26" s="95"/>
      <c r="M26" s="111">
        <v>1</v>
      </c>
      <c r="N26" s="37">
        <f t="shared" si="0"/>
        <v>0</v>
      </c>
      <c r="O26" s="33">
        <f t="shared" si="2"/>
        <v>0</v>
      </c>
      <c r="P26" s="34" t="str">
        <f t="shared" si="1"/>
        <v>T</v>
      </c>
      <c r="Q26" s="95"/>
      <c r="R26" s="95"/>
      <c r="S26" s="999" t="s">
        <v>899</v>
      </c>
      <c r="T26" s="1000"/>
    </row>
    <row r="27" spans="1:20" ht="128.25" x14ac:dyDescent="0.25">
      <c r="A27" s="549"/>
      <c r="B27" s="571"/>
      <c r="C27" s="571"/>
      <c r="D27" s="571"/>
      <c r="E27" s="123" t="s">
        <v>703</v>
      </c>
      <c r="F27" s="119">
        <v>1</v>
      </c>
      <c r="G27" s="118"/>
      <c r="H27" s="118"/>
      <c r="I27" s="118"/>
      <c r="J27" s="117" t="s">
        <v>700</v>
      </c>
      <c r="K27" s="118"/>
      <c r="L27" s="118"/>
      <c r="M27" s="119">
        <v>1</v>
      </c>
      <c r="N27" s="37">
        <f t="shared" si="0"/>
        <v>1</v>
      </c>
      <c r="O27" s="33">
        <f t="shared" si="2"/>
        <v>1</v>
      </c>
      <c r="P27" s="34" t="str">
        <f t="shared" si="1"/>
        <v>P</v>
      </c>
      <c r="Q27" s="118"/>
      <c r="R27" s="118"/>
      <c r="S27" s="123" t="s">
        <v>906</v>
      </c>
      <c r="T27" s="1001" t="s">
        <v>907</v>
      </c>
    </row>
    <row r="28" spans="1:20" ht="64.5" x14ac:dyDescent="0.25">
      <c r="A28" s="549"/>
      <c r="B28" s="571"/>
      <c r="C28" s="571"/>
      <c r="D28" s="571"/>
      <c r="E28" s="123" t="s">
        <v>692</v>
      </c>
      <c r="F28" s="119">
        <v>1</v>
      </c>
      <c r="G28" s="118"/>
      <c r="H28" s="118"/>
      <c r="I28" s="118"/>
      <c r="J28" s="117" t="s">
        <v>701</v>
      </c>
      <c r="K28" s="118"/>
      <c r="L28" s="118"/>
      <c r="M28" s="119">
        <v>1</v>
      </c>
      <c r="N28" s="37">
        <f t="shared" si="0"/>
        <v>1</v>
      </c>
      <c r="O28" s="33">
        <f t="shared" si="2"/>
        <v>1</v>
      </c>
      <c r="P28" s="34" t="str">
        <f t="shared" si="1"/>
        <v>P</v>
      </c>
      <c r="Q28" s="118"/>
      <c r="R28" s="118"/>
      <c r="S28" s="123" t="s">
        <v>908</v>
      </c>
      <c r="T28" s="57" t="s">
        <v>905</v>
      </c>
    </row>
    <row r="29" spans="1:20" ht="27" thickBot="1" x14ac:dyDescent="0.3">
      <c r="A29" s="542"/>
      <c r="B29" s="540"/>
      <c r="C29" s="540"/>
      <c r="D29" s="540"/>
      <c r="E29" s="46" t="s">
        <v>693</v>
      </c>
      <c r="F29" s="115">
        <v>1</v>
      </c>
      <c r="G29" s="53"/>
      <c r="H29" s="53"/>
      <c r="I29" s="53"/>
      <c r="J29" s="110" t="s">
        <v>702</v>
      </c>
      <c r="K29" s="53"/>
      <c r="L29" s="53"/>
      <c r="M29" s="115">
        <v>1</v>
      </c>
      <c r="N29" s="50">
        <f t="shared" si="0"/>
        <v>1</v>
      </c>
      <c r="O29" s="51">
        <f t="shared" si="2"/>
        <v>1</v>
      </c>
      <c r="P29" s="52" t="str">
        <f t="shared" si="1"/>
        <v>P</v>
      </c>
      <c r="Q29" s="53"/>
      <c r="R29" s="53"/>
      <c r="S29" s="1002" t="s">
        <v>899</v>
      </c>
      <c r="T29" s="1003"/>
    </row>
    <row r="30" spans="1:20" x14ac:dyDescent="0.25">
      <c r="A30" s="159"/>
      <c r="B30" s="161"/>
      <c r="C30" s="161"/>
      <c r="D30" s="161"/>
      <c r="E30" s="162"/>
      <c r="F30" s="176"/>
      <c r="G30" s="62"/>
      <c r="H30" s="62"/>
      <c r="I30" s="62"/>
      <c r="J30" s="177"/>
      <c r="K30" s="62"/>
      <c r="L30" s="62"/>
      <c r="M30" s="176"/>
      <c r="N30" s="165"/>
      <c r="O30" s="166"/>
      <c r="P30" s="167"/>
      <c r="Q30" s="62"/>
      <c r="R30" s="62"/>
      <c r="S30" s="62"/>
      <c r="T30" s="62"/>
    </row>
    <row r="31" spans="1:20" x14ac:dyDescent="0.25">
      <c r="A31" s="56" t="s">
        <v>25</v>
      </c>
      <c r="B31" s="56"/>
      <c r="C31" s="56"/>
      <c r="D31" s="56"/>
      <c r="E31" s="2"/>
      <c r="F31" s="2"/>
      <c r="G31" s="2"/>
      <c r="H31" s="2"/>
      <c r="I31" s="2"/>
      <c r="J31" s="2"/>
      <c r="K31" s="2"/>
      <c r="L31" s="2"/>
      <c r="M31" s="2"/>
      <c r="N31" s="2"/>
      <c r="O31" s="2"/>
      <c r="P31" s="2"/>
      <c r="Q31" s="2"/>
      <c r="R31" s="2"/>
      <c r="S31" s="2"/>
      <c r="T31" s="2"/>
    </row>
    <row r="32" spans="1:20" x14ac:dyDescent="0.25">
      <c r="A32" s="2"/>
      <c r="B32" s="2"/>
      <c r="C32" s="2"/>
      <c r="D32" s="2"/>
      <c r="E32" s="2"/>
      <c r="F32" s="2"/>
      <c r="G32" s="2"/>
      <c r="H32" s="2"/>
      <c r="I32" s="2"/>
      <c r="J32" s="2"/>
      <c r="K32" s="2"/>
      <c r="L32" s="2"/>
      <c r="M32" s="2"/>
      <c r="N32" s="2"/>
      <c r="O32" s="2"/>
      <c r="P32" s="2"/>
      <c r="Q32" s="2"/>
      <c r="R32" s="2"/>
      <c r="S32" s="2"/>
      <c r="T32" s="2"/>
    </row>
    <row r="33" spans="1:20" x14ac:dyDescent="0.25">
      <c r="A33" s="536"/>
      <c r="B33" s="537"/>
      <c r="C33" s="537"/>
      <c r="D33" s="537"/>
      <c r="E33" s="537"/>
      <c r="F33" s="537"/>
      <c r="G33" s="537"/>
      <c r="H33" s="537"/>
      <c r="I33" s="537"/>
      <c r="J33" s="537"/>
      <c r="K33" s="537"/>
      <c r="L33" s="537"/>
      <c r="M33" s="537"/>
      <c r="N33" s="537"/>
      <c r="O33" s="537"/>
      <c r="P33" s="537"/>
      <c r="Q33" s="537"/>
      <c r="R33" s="537"/>
      <c r="S33" s="537"/>
      <c r="T33" s="538"/>
    </row>
    <row r="34" spans="1:20" x14ac:dyDescent="0.25">
      <c r="A34" s="536"/>
      <c r="B34" s="537"/>
      <c r="C34" s="537"/>
      <c r="D34" s="537"/>
      <c r="E34" s="537"/>
      <c r="F34" s="537"/>
      <c r="G34" s="537"/>
      <c r="H34" s="537"/>
      <c r="I34" s="537"/>
      <c r="J34" s="537"/>
      <c r="K34" s="537"/>
      <c r="L34" s="537"/>
      <c r="M34" s="537"/>
      <c r="N34" s="537"/>
      <c r="O34" s="537"/>
      <c r="P34" s="537"/>
      <c r="Q34" s="537"/>
      <c r="R34" s="537"/>
      <c r="S34" s="537"/>
      <c r="T34" s="538"/>
    </row>
    <row r="35" spans="1:20" x14ac:dyDescent="0.25">
      <c r="A35" s="536"/>
      <c r="B35" s="537"/>
      <c r="C35" s="537"/>
      <c r="D35" s="537"/>
      <c r="E35" s="537"/>
      <c r="F35" s="537"/>
      <c r="G35" s="537"/>
      <c r="H35" s="537"/>
      <c r="I35" s="537"/>
      <c r="J35" s="537"/>
      <c r="K35" s="537"/>
      <c r="L35" s="537"/>
      <c r="M35" s="537"/>
      <c r="N35" s="537"/>
      <c r="O35" s="537"/>
      <c r="P35" s="537"/>
      <c r="Q35" s="537"/>
      <c r="R35" s="537"/>
      <c r="S35" s="537"/>
      <c r="T35" s="538"/>
    </row>
    <row r="36" spans="1:20" x14ac:dyDescent="0.25">
      <c r="A36" s="536"/>
      <c r="B36" s="537"/>
      <c r="C36" s="537"/>
      <c r="D36" s="537"/>
      <c r="E36" s="537"/>
      <c r="F36" s="537"/>
      <c r="G36" s="537"/>
      <c r="H36" s="537"/>
      <c r="I36" s="537"/>
      <c r="J36" s="537"/>
      <c r="K36" s="537"/>
      <c r="L36" s="537"/>
      <c r="M36" s="537"/>
      <c r="N36" s="537"/>
      <c r="O36" s="537"/>
      <c r="P36" s="537"/>
      <c r="Q36" s="537"/>
      <c r="R36" s="537"/>
      <c r="S36" s="537"/>
      <c r="T36" s="538"/>
    </row>
    <row r="37" spans="1:20" x14ac:dyDescent="0.25">
      <c r="A37" s="536"/>
      <c r="B37" s="537"/>
      <c r="C37" s="537"/>
      <c r="D37" s="537"/>
      <c r="E37" s="537"/>
      <c r="F37" s="537"/>
      <c r="G37" s="537"/>
      <c r="H37" s="537"/>
      <c r="I37" s="537"/>
      <c r="J37" s="537"/>
      <c r="K37" s="537"/>
      <c r="L37" s="537"/>
      <c r="M37" s="537"/>
      <c r="N37" s="537"/>
      <c r="O37" s="537"/>
      <c r="P37" s="537"/>
      <c r="Q37" s="537"/>
      <c r="R37" s="537"/>
      <c r="S37" s="537"/>
      <c r="T37" s="538"/>
    </row>
    <row r="38" spans="1:20" x14ac:dyDescent="0.25">
      <c r="A38" s="536"/>
      <c r="B38" s="537"/>
      <c r="C38" s="537"/>
      <c r="D38" s="537"/>
      <c r="E38" s="537"/>
      <c r="F38" s="537"/>
      <c r="G38" s="537"/>
      <c r="H38" s="537"/>
      <c r="I38" s="537"/>
      <c r="J38" s="537"/>
      <c r="K38" s="537"/>
      <c r="L38" s="537"/>
      <c r="M38" s="537"/>
      <c r="N38" s="537"/>
      <c r="O38" s="537"/>
      <c r="P38" s="537"/>
      <c r="Q38" s="537"/>
      <c r="R38" s="537"/>
      <c r="S38" s="537"/>
      <c r="T38" s="538"/>
    </row>
    <row r="39" spans="1:20" x14ac:dyDescent="0.25">
      <c r="A39" s="536"/>
      <c r="B39" s="537"/>
      <c r="C39" s="537"/>
      <c r="D39" s="537"/>
      <c r="E39" s="537"/>
      <c r="F39" s="537"/>
      <c r="G39" s="537"/>
      <c r="H39" s="537"/>
      <c r="I39" s="537"/>
      <c r="J39" s="537"/>
      <c r="K39" s="537"/>
      <c r="L39" s="537"/>
      <c r="M39" s="537"/>
      <c r="N39" s="537"/>
      <c r="O39" s="537"/>
      <c r="P39" s="537"/>
      <c r="Q39" s="537"/>
      <c r="R39" s="537"/>
      <c r="S39" s="537"/>
      <c r="T39" s="538"/>
    </row>
    <row r="40" spans="1:20" x14ac:dyDescent="0.25">
      <c r="A40" s="536"/>
      <c r="B40" s="537"/>
      <c r="C40" s="537"/>
      <c r="D40" s="537"/>
      <c r="E40" s="537"/>
      <c r="F40" s="537"/>
      <c r="G40" s="537"/>
      <c r="H40" s="537"/>
      <c r="I40" s="537"/>
      <c r="J40" s="537"/>
      <c r="K40" s="537"/>
      <c r="L40" s="537"/>
      <c r="M40" s="537"/>
      <c r="N40" s="537"/>
      <c r="O40" s="537"/>
      <c r="P40" s="537"/>
      <c r="Q40" s="537"/>
      <c r="R40" s="537"/>
      <c r="S40" s="537"/>
      <c r="T40" s="538"/>
    </row>
    <row r="41" spans="1:20" x14ac:dyDescent="0.25">
      <c r="A41" s="536"/>
      <c r="B41" s="537"/>
      <c r="C41" s="537"/>
      <c r="D41" s="537"/>
      <c r="E41" s="537"/>
      <c r="F41" s="537"/>
      <c r="G41" s="537"/>
      <c r="H41" s="537"/>
      <c r="I41" s="537"/>
      <c r="J41" s="537"/>
      <c r="K41" s="537"/>
      <c r="L41" s="537"/>
      <c r="M41" s="537"/>
      <c r="N41" s="537"/>
      <c r="O41" s="537"/>
      <c r="P41" s="537"/>
      <c r="Q41" s="537"/>
      <c r="R41" s="537"/>
      <c r="S41" s="537"/>
      <c r="T41" s="538"/>
    </row>
    <row r="42" spans="1:20" x14ac:dyDescent="0.25">
      <c r="A42" s="536"/>
      <c r="B42" s="537"/>
      <c r="C42" s="537"/>
      <c r="D42" s="537"/>
      <c r="E42" s="537"/>
      <c r="F42" s="537"/>
      <c r="G42" s="537"/>
      <c r="H42" s="537"/>
      <c r="I42" s="537"/>
      <c r="J42" s="537"/>
      <c r="K42" s="537"/>
      <c r="L42" s="537"/>
      <c r="M42" s="537"/>
      <c r="N42" s="537"/>
      <c r="O42" s="537"/>
      <c r="P42" s="537"/>
      <c r="Q42" s="537"/>
      <c r="R42" s="537"/>
      <c r="S42" s="537"/>
      <c r="T42" s="538"/>
    </row>
    <row r="43" spans="1:20" x14ac:dyDescent="0.25">
      <c r="A43" s="536"/>
      <c r="B43" s="537"/>
      <c r="C43" s="537"/>
      <c r="D43" s="537"/>
      <c r="E43" s="537"/>
      <c r="F43" s="537"/>
      <c r="G43" s="537"/>
      <c r="H43" s="537"/>
      <c r="I43" s="537"/>
      <c r="J43" s="537"/>
      <c r="K43" s="537"/>
      <c r="L43" s="537"/>
      <c r="M43" s="537"/>
      <c r="N43" s="537"/>
      <c r="O43" s="537"/>
      <c r="P43" s="537"/>
      <c r="Q43" s="537"/>
      <c r="R43" s="537"/>
      <c r="S43" s="537"/>
      <c r="T43" s="538"/>
    </row>
  </sheetData>
  <mergeCells count="50">
    <mergeCell ref="A3:E5"/>
    <mergeCell ref="F3:M3"/>
    <mergeCell ref="N3:T3"/>
    <mergeCell ref="F4:M5"/>
    <mergeCell ref="N4:T4"/>
    <mergeCell ref="N5:T5"/>
    <mergeCell ref="C15:C16"/>
    <mergeCell ref="A7:E7"/>
    <mergeCell ref="F7:M7"/>
    <mergeCell ref="A8:E8"/>
    <mergeCell ref="F8:M8"/>
    <mergeCell ref="A9:E9"/>
    <mergeCell ref="F9:M9"/>
    <mergeCell ref="A10:E10"/>
    <mergeCell ref="F10:M10"/>
    <mergeCell ref="A12:T12"/>
    <mergeCell ref="A14:L14"/>
    <mergeCell ref="M14:T14"/>
    <mergeCell ref="A41:T41"/>
    <mergeCell ref="A42:T42"/>
    <mergeCell ref="A43:T43"/>
    <mergeCell ref="D23:D29"/>
    <mergeCell ref="A23:A29"/>
    <mergeCell ref="A34:T34"/>
    <mergeCell ref="A35:T35"/>
    <mergeCell ref="A36:T36"/>
    <mergeCell ref="A37:T37"/>
    <mergeCell ref="A38:T38"/>
    <mergeCell ref="A39:T39"/>
    <mergeCell ref="A33:T33"/>
    <mergeCell ref="B18:B29"/>
    <mergeCell ref="C18:C29"/>
    <mergeCell ref="A40:T40"/>
    <mergeCell ref="A20:A22"/>
    <mergeCell ref="D20:D22"/>
    <mergeCell ref="T15:T16"/>
    <mergeCell ref="A18:A19"/>
    <mergeCell ref="D18:D19"/>
    <mergeCell ref="K15:K16"/>
    <mergeCell ref="L15:L16"/>
    <mergeCell ref="M15:M16"/>
    <mergeCell ref="N15:P15"/>
    <mergeCell ref="Q15:Q16"/>
    <mergeCell ref="R15:R16"/>
    <mergeCell ref="A15:A16"/>
    <mergeCell ref="D15:D16"/>
    <mergeCell ref="E15:E16"/>
    <mergeCell ref="F15:I15"/>
    <mergeCell ref="J15:J16"/>
    <mergeCell ref="B15:B16"/>
  </mergeCells>
  <conditionalFormatting sqref="P18:P30">
    <cfRule type="containsText" dxfId="50" priority="1" stopIfTrue="1" operator="containsText" text="P">
      <formula>NOT(ISERROR(SEARCH("P",P18)))</formula>
    </cfRule>
    <cfRule type="containsText" dxfId="49" priority="2" stopIfTrue="1" operator="containsText" text="R">
      <formula>NOT(ISERROR(SEARCH("R",P18)))</formula>
    </cfRule>
    <cfRule type="containsText" dxfId="48" priority="3" operator="containsText" text="T">
      <formula>NOT(ISERROR(SEARCH("T",P18)))</formula>
    </cfRule>
  </conditionalFormatting>
  <conditionalFormatting sqref="P18:P30">
    <cfRule type="iconSet" priority="89">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view="pageBreakPreview" topLeftCell="A7" zoomScaleNormal="90" zoomScaleSheetLayoutView="100" workbookViewId="0">
      <selection activeCell="J32" sqref="J32"/>
    </sheetView>
  </sheetViews>
  <sheetFormatPr baseColWidth="10" defaultRowHeight="12.75" x14ac:dyDescent="0.2"/>
  <cols>
    <col min="1" max="1" width="17" style="1" bestFit="1" customWidth="1"/>
    <col min="2" max="2" width="22.140625" style="1" customWidth="1"/>
    <col min="3" max="3" width="24.140625" style="1" customWidth="1"/>
    <col min="4" max="4" width="25.85546875" style="1" customWidth="1"/>
    <col min="5" max="5" width="50" style="1" bestFit="1" customWidth="1"/>
    <col min="6" max="6" width="5.140625" style="1" bestFit="1" customWidth="1"/>
    <col min="7" max="7" width="2.7109375" style="1" bestFit="1" customWidth="1"/>
    <col min="8" max="8" width="3.42578125" style="1" bestFit="1" customWidth="1"/>
    <col min="9" max="9" width="3.5703125" style="1" bestFit="1" customWidth="1"/>
    <col min="10" max="10" width="37.42578125" style="1" customWidth="1"/>
    <col min="11" max="11" width="16.140625" style="1" bestFit="1" customWidth="1"/>
    <col min="12" max="12" width="25.7109375" style="1" customWidth="1"/>
    <col min="13" max="13" width="7.28515625" style="1" bestFit="1" customWidth="1"/>
    <col min="14" max="14" width="14.85546875" style="1" customWidth="1"/>
    <col min="15" max="15" width="5.140625" style="1" bestFit="1" customWidth="1"/>
    <col min="16" max="16" width="9.7109375" style="1" bestFit="1" customWidth="1"/>
    <col min="17" max="17" width="20.7109375" style="1" customWidth="1"/>
    <col min="18" max="18" width="29.7109375" style="1" customWidth="1"/>
    <col min="19" max="19" width="29" style="1" customWidth="1"/>
    <col min="20" max="20" width="33.8554687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3"/>
      <c r="K5" s="3"/>
      <c r="L5" s="4"/>
      <c r="M5" s="4"/>
      <c r="N5" s="4"/>
      <c r="O5" s="4"/>
      <c r="P5" s="4"/>
      <c r="Q5" s="4"/>
      <c r="R5" s="4"/>
      <c r="S5" s="4"/>
      <c r="T5" s="4"/>
    </row>
    <row r="6" spans="1:20" x14ac:dyDescent="0.2">
      <c r="A6" s="484" t="s">
        <v>10</v>
      </c>
      <c r="B6" s="484"/>
      <c r="C6" s="484"/>
      <c r="D6" s="484"/>
      <c r="E6" s="484"/>
      <c r="F6" s="488" t="s">
        <v>552</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3.5"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45.75" customHeight="1" thickBot="1" x14ac:dyDescent="0.25">
      <c r="A15" s="528"/>
      <c r="B15" s="535"/>
      <c r="C15" s="535"/>
      <c r="D15" s="528"/>
      <c r="E15" s="530"/>
      <c r="F15" s="12" t="s">
        <v>12</v>
      </c>
      <c r="G15" s="12" t="s">
        <v>13</v>
      </c>
      <c r="H15" s="12" t="s">
        <v>14</v>
      </c>
      <c r="I15" s="12"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x14ac:dyDescent="0.2">
      <c r="A17" s="624">
        <v>1</v>
      </c>
      <c r="B17" s="570" t="s">
        <v>708</v>
      </c>
      <c r="C17" s="570" t="s">
        <v>841</v>
      </c>
      <c r="D17" s="570" t="s">
        <v>553</v>
      </c>
      <c r="E17" s="73" t="s">
        <v>554</v>
      </c>
      <c r="F17" s="622">
        <v>0</v>
      </c>
      <c r="G17" s="604"/>
      <c r="H17" s="604"/>
      <c r="I17" s="604"/>
      <c r="J17" s="570" t="s">
        <v>555</v>
      </c>
      <c r="K17" s="638">
        <v>1500000</v>
      </c>
      <c r="L17" s="639">
        <v>0</v>
      </c>
      <c r="M17" s="604">
        <v>0.5</v>
      </c>
      <c r="N17" s="606">
        <f>IF(M17&lt;1,M17-AVERAGE(F17:I17),M17-(SUM(F17:I17)))</f>
        <v>0.5</v>
      </c>
      <c r="O17" s="566">
        <f>IF(M17&lt;1,(AVERAGE(F17:I17)/M17),SUM(F17:I17)/M17)</f>
        <v>0</v>
      </c>
      <c r="P17" s="610" t="str">
        <f>IF(O17&lt;=V$17,"T",IF(O17&lt;$Y$17,"R",IF(O17&gt;=$Y$17,"P")))</f>
        <v>T</v>
      </c>
      <c r="Q17" s="613">
        <v>0</v>
      </c>
      <c r="R17" s="616"/>
      <c r="S17" s="570" t="s">
        <v>556</v>
      </c>
      <c r="T17" s="592"/>
    </row>
    <row r="18" spans="1:20" ht="25.5" x14ac:dyDescent="0.2">
      <c r="A18" s="549"/>
      <c r="B18" s="571"/>
      <c r="C18" s="571"/>
      <c r="D18" s="571"/>
      <c r="E18" s="30" t="s">
        <v>557</v>
      </c>
      <c r="F18" s="596"/>
      <c r="G18" s="605"/>
      <c r="H18" s="605"/>
      <c r="I18" s="605"/>
      <c r="J18" s="571"/>
      <c r="K18" s="602"/>
      <c r="L18" s="599"/>
      <c r="M18" s="605"/>
      <c r="N18" s="607"/>
      <c r="O18" s="609"/>
      <c r="P18" s="611"/>
      <c r="Q18" s="614"/>
      <c r="R18" s="617"/>
      <c r="S18" s="571"/>
      <c r="T18" s="593"/>
    </row>
    <row r="19" spans="1:20" x14ac:dyDescent="0.2">
      <c r="A19" s="549"/>
      <c r="B19" s="571"/>
      <c r="C19" s="571"/>
      <c r="D19" s="571"/>
      <c r="E19" s="30" t="s">
        <v>558</v>
      </c>
      <c r="F19" s="596"/>
      <c r="G19" s="623"/>
      <c r="H19" s="623"/>
      <c r="I19" s="623"/>
      <c r="J19" s="571"/>
      <c r="K19" s="602"/>
      <c r="L19" s="599"/>
      <c r="M19" s="605"/>
      <c r="N19" s="608"/>
      <c r="O19" s="567"/>
      <c r="P19" s="612"/>
      <c r="Q19" s="615"/>
      <c r="R19" s="618"/>
      <c r="S19" s="572"/>
      <c r="T19" s="594"/>
    </row>
    <row r="20" spans="1:20" ht="25.5" x14ac:dyDescent="0.2">
      <c r="A20" s="541">
        <v>2</v>
      </c>
      <c r="B20" s="571"/>
      <c r="C20" s="571"/>
      <c r="D20" s="539" t="s">
        <v>559</v>
      </c>
      <c r="E20" s="30" t="s">
        <v>560</v>
      </c>
      <c r="F20" s="595">
        <v>25</v>
      </c>
      <c r="G20" s="598"/>
      <c r="H20" s="598"/>
      <c r="I20" s="598"/>
      <c r="J20" s="539" t="s">
        <v>561</v>
      </c>
      <c r="K20" s="601">
        <v>0</v>
      </c>
      <c r="L20" s="598">
        <v>0</v>
      </c>
      <c r="M20" s="598">
        <v>25</v>
      </c>
      <c r="N20" s="631">
        <f t="shared" ref="N20:N24" si="0">IF(M20&lt;1,M20-AVERAGE(F20:I20),M20-(SUM(F20:I20)))</f>
        <v>0</v>
      </c>
      <c r="O20" s="632">
        <f t="shared" ref="O20:O24" si="1">IF(M20&lt;1,(AVERAGE(F20:I20)/M20),SUM(F20:I20)/M20)</f>
        <v>1</v>
      </c>
      <c r="P20" s="640" t="str">
        <f t="shared" ref="P20:P28" si="2">IF(O20&lt;=V$17,"T",IF(O20&lt;$Y$17,"R",IF(O20&gt;=$Y$17,"P")))</f>
        <v>P</v>
      </c>
      <c r="Q20" s="642">
        <v>0</v>
      </c>
      <c r="R20" s="539" t="s">
        <v>562</v>
      </c>
      <c r="S20" s="539" t="s">
        <v>563</v>
      </c>
      <c r="T20" s="619" t="s">
        <v>564</v>
      </c>
    </row>
    <row r="21" spans="1:20" x14ac:dyDescent="0.2">
      <c r="A21" s="549"/>
      <c r="B21" s="571"/>
      <c r="C21" s="571"/>
      <c r="D21" s="571"/>
      <c r="E21" s="30" t="s">
        <v>565</v>
      </c>
      <c r="F21" s="596"/>
      <c r="G21" s="599"/>
      <c r="H21" s="599"/>
      <c r="I21" s="599"/>
      <c r="J21" s="571"/>
      <c r="K21" s="602"/>
      <c r="L21" s="599"/>
      <c r="M21" s="599"/>
      <c r="N21" s="607"/>
      <c r="O21" s="609"/>
      <c r="P21" s="611"/>
      <c r="Q21" s="614"/>
      <c r="R21" s="571"/>
      <c r="S21" s="571"/>
      <c r="T21" s="620"/>
    </row>
    <row r="22" spans="1:20" x14ac:dyDescent="0.2">
      <c r="A22" s="549"/>
      <c r="B22" s="571"/>
      <c r="C22" s="571"/>
      <c r="D22" s="571"/>
      <c r="E22" s="77" t="s">
        <v>566</v>
      </c>
      <c r="F22" s="596"/>
      <c r="G22" s="599"/>
      <c r="H22" s="599"/>
      <c r="I22" s="599"/>
      <c r="J22" s="571"/>
      <c r="K22" s="602"/>
      <c r="L22" s="599"/>
      <c r="M22" s="599"/>
      <c r="N22" s="607"/>
      <c r="O22" s="609"/>
      <c r="P22" s="611"/>
      <c r="Q22" s="614"/>
      <c r="R22" s="571"/>
      <c r="S22" s="571"/>
      <c r="T22" s="620"/>
    </row>
    <row r="23" spans="1:20" x14ac:dyDescent="0.2">
      <c r="A23" s="550"/>
      <c r="B23" s="571"/>
      <c r="C23" s="571"/>
      <c r="D23" s="572"/>
      <c r="E23" s="77" t="s">
        <v>567</v>
      </c>
      <c r="F23" s="597"/>
      <c r="G23" s="600"/>
      <c r="H23" s="600"/>
      <c r="I23" s="600"/>
      <c r="J23" s="572"/>
      <c r="K23" s="603"/>
      <c r="L23" s="600"/>
      <c r="M23" s="600"/>
      <c r="N23" s="608"/>
      <c r="O23" s="567"/>
      <c r="P23" s="612"/>
      <c r="Q23" s="615"/>
      <c r="R23" s="572"/>
      <c r="S23" s="572"/>
      <c r="T23" s="621"/>
    </row>
    <row r="24" spans="1:20" ht="25.5" x14ac:dyDescent="0.2">
      <c r="A24" s="541">
        <v>3</v>
      </c>
      <c r="B24" s="571"/>
      <c r="C24" s="571"/>
      <c r="D24" s="539" t="s">
        <v>568</v>
      </c>
      <c r="E24" s="77" t="s">
        <v>569</v>
      </c>
      <c r="F24" s="628">
        <v>1</v>
      </c>
      <c r="G24" s="598"/>
      <c r="H24" s="598"/>
      <c r="I24" s="598"/>
      <c r="J24" s="539" t="s">
        <v>570</v>
      </c>
      <c r="K24" s="602">
        <v>500000</v>
      </c>
      <c r="L24" s="602">
        <v>414000</v>
      </c>
      <c r="M24" s="605">
        <v>1</v>
      </c>
      <c r="N24" s="631">
        <f t="shared" si="0"/>
        <v>0</v>
      </c>
      <c r="O24" s="632">
        <f t="shared" si="1"/>
        <v>1</v>
      </c>
      <c r="P24" s="640" t="str">
        <f t="shared" si="2"/>
        <v>P</v>
      </c>
      <c r="Q24" s="633">
        <f>ROUNDDOWN((L24*100)/K24,2)/100</f>
        <v>0.82799999999999996</v>
      </c>
      <c r="R24" s="539" t="s">
        <v>571</v>
      </c>
      <c r="S24" s="539" t="s">
        <v>572</v>
      </c>
      <c r="T24" s="625" t="s">
        <v>573</v>
      </c>
    </row>
    <row r="25" spans="1:20" x14ac:dyDescent="0.2">
      <c r="A25" s="549"/>
      <c r="B25" s="571"/>
      <c r="C25" s="571"/>
      <c r="D25" s="571"/>
      <c r="E25" s="77" t="s">
        <v>574</v>
      </c>
      <c r="F25" s="605"/>
      <c r="G25" s="599"/>
      <c r="H25" s="599"/>
      <c r="I25" s="599"/>
      <c r="J25" s="571"/>
      <c r="K25" s="602"/>
      <c r="L25" s="602"/>
      <c r="M25" s="605"/>
      <c r="N25" s="607"/>
      <c r="O25" s="609"/>
      <c r="P25" s="611"/>
      <c r="Q25" s="634"/>
      <c r="R25" s="571"/>
      <c r="S25" s="571"/>
      <c r="T25" s="636"/>
    </row>
    <row r="26" spans="1:20" x14ac:dyDescent="0.2">
      <c r="A26" s="549"/>
      <c r="B26" s="571"/>
      <c r="C26" s="571"/>
      <c r="D26" s="571"/>
      <c r="E26" s="77" t="s">
        <v>575</v>
      </c>
      <c r="F26" s="605"/>
      <c r="G26" s="599"/>
      <c r="H26" s="599"/>
      <c r="I26" s="599"/>
      <c r="J26" s="571"/>
      <c r="K26" s="602"/>
      <c r="L26" s="602"/>
      <c r="M26" s="605"/>
      <c r="N26" s="607"/>
      <c r="O26" s="609"/>
      <c r="P26" s="611"/>
      <c r="Q26" s="634"/>
      <c r="R26" s="571"/>
      <c r="S26" s="571"/>
      <c r="T26" s="636"/>
    </row>
    <row r="27" spans="1:20" ht="25.5" x14ac:dyDescent="0.2">
      <c r="A27" s="550"/>
      <c r="B27" s="572"/>
      <c r="C27" s="572"/>
      <c r="D27" s="572"/>
      <c r="E27" s="77" t="s">
        <v>576</v>
      </c>
      <c r="F27" s="623"/>
      <c r="G27" s="600"/>
      <c r="H27" s="600"/>
      <c r="I27" s="600"/>
      <c r="J27" s="572"/>
      <c r="K27" s="603"/>
      <c r="L27" s="603"/>
      <c r="M27" s="623"/>
      <c r="N27" s="608"/>
      <c r="O27" s="567"/>
      <c r="P27" s="612"/>
      <c r="Q27" s="635"/>
      <c r="R27" s="572"/>
      <c r="S27" s="572"/>
      <c r="T27" s="637"/>
    </row>
    <row r="28" spans="1:20" ht="25.5" x14ac:dyDescent="0.2">
      <c r="A28" s="541">
        <v>4</v>
      </c>
      <c r="B28" s="539" t="s">
        <v>711</v>
      </c>
      <c r="C28" s="539" t="s">
        <v>844</v>
      </c>
      <c r="D28" s="539" t="s">
        <v>577</v>
      </c>
      <c r="E28" s="178" t="s">
        <v>578</v>
      </c>
      <c r="F28" s="628">
        <v>0.25</v>
      </c>
      <c r="G28" s="598"/>
      <c r="H28" s="598"/>
      <c r="I28" s="598"/>
      <c r="J28" s="539" t="s">
        <v>561</v>
      </c>
      <c r="K28" s="598">
        <v>0</v>
      </c>
      <c r="L28" s="598">
        <v>0</v>
      </c>
      <c r="M28" s="628">
        <v>1</v>
      </c>
      <c r="N28" s="631">
        <f t="shared" ref="N28" si="3">IF(M28&lt;1,M28-AVERAGE(F28:I28),M28-(SUM(F28:I28)))</f>
        <v>0.75</v>
      </c>
      <c r="O28" s="632">
        <f t="shared" ref="O28" si="4">IF(M28&lt;1,(AVERAGE(F28:I28)/M28),SUM(F28:I28)/M28)</f>
        <v>0.25</v>
      </c>
      <c r="P28" s="640" t="str">
        <f t="shared" si="2"/>
        <v>P</v>
      </c>
      <c r="Q28" s="642">
        <v>0</v>
      </c>
      <c r="R28" s="539" t="s">
        <v>579</v>
      </c>
      <c r="S28" s="539" t="s">
        <v>580</v>
      </c>
      <c r="T28" s="625" t="s">
        <v>581</v>
      </c>
    </row>
    <row r="29" spans="1:20" ht="15" customHeight="1" x14ac:dyDescent="0.2">
      <c r="A29" s="549"/>
      <c r="B29" s="571"/>
      <c r="C29" s="571"/>
      <c r="D29" s="571"/>
      <c r="E29" s="178" t="s">
        <v>582</v>
      </c>
      <c r="F29" s="605"/>
      <c r="G29" s="599"/>
      <c r="H29" s="599"/>
      <c r="I29" s="599"/>
      <c r="J29" s="571"/>
      <c r="K29" s="599"/>
      <c r="L29" s="599"/>
      <c r="M29" s="605"/>
      <c r="N29" s="607"/>
      <c r="O29" s="609"/>
      <c r="P29" s="611"/>
      <c r="Q29" s="614"/>
      <c r="R29" s="571"/>
      <c r="S29" s="571"/>
      <c r="T29" s="626"/>
    </row>
    <row r="30" spans="1:20" ht="15" customHeight="1" x14ac:dyDescent="0.2">
      <c r="A30" s="549"/>
      <c r="B30" s="571"/>
      <c r="C30" s="571"/>
      <c r="D30" s="571"/>
      <c r="E30" s="178" t="s">
        <v>583</v>
      </c>
      <c r="F30" s="605"/>
      <c r="G30" s="599"/>
      <c r="H30" s="599"/>
      <c r="I30" s="599"/>
      <c r="J30" s="571"/>
      <c r="K30" s="599"/>
      <c r="L30" s="599"/>
      <c r="M30" s="605"/>
      <c r="N30" s="607"/>
      <c r="O30" s="609"/>
      <c r="P30" s="611"/>
      <c r="Q30" s="614"/>
      <c r="R30" s="571"/>
      <c r="S30" s="571"/>
      <c r="T30" s="626"/>
    </row>
    <row r="31" spans="1:20" ht="15.75" customHeight="1" thickBot="1" x14ac:dyDescent="0.25">
      <c r="A31" s="542"/>
      <c r="B31" s="540"/>
      <c r="C31" s="540"/>
      <c r="D31" s="540"/>
      <c r="E31" s="147" t="s">
        <v>584</v>
      </c>
      <c r="F31" s="630"/>
      <c r="G31" s="629"/>
      <c r="H31" s="629"/>
      <c r="I31" s="629"/>
      <c r="J31" s="540"/>
      <c r="K31" s="629"/>
      <c r="L31" s="629"/>
      <c r="M31" s="630"/>
      <c r="N31" s="608"/>
      <c r="O31" s="567"/>
      <c r="P31" s="641"/>
      <c r="Q31" s="643"/>
      <c r="R31" s="540"/>
      <c r="S31" s="540"/>
      <c r="T31" s="627"/>
    </row>
    <row r="32" spans="1:20" x14ac:dyDescent="0.2">
      <c r="A32" s="2"/>
      <c r="B32" s="2"/>
      <c r="C32" s="2"/>
      <c r="D32" s="2"/>
      <c r="E32" s="2"/>
      <c r="F32" s="2"/>
      <c r="G32" s="2"/>
      <c r="H32" s="2"/>
      <c r="I32" s="2"/>
      <c r="J32" s="2"/>
      <c r="K32" s="2"/>
      <c r="L32" s="2"/>
      <c r="M32" s="2"/>
      <c r="N32" s="2"/>
      <c r="O32" s="2"/>
      <c r="P32" s="2"/>
      <c r="Q32" s="2"/>
      <c r="R32" s="2"/>
      <c r="S32" s="2"/>
      <c r="T32" s="2"/>
    </row>
    <row r="33" spans="1:20" x14ac:dyDescent="0.2">
      <c r="A33" s="2"/>
      <c r="B33" s="2"/>
      <c r="C33" s="2"/>
      <c r="D33" s="2"/>
      <c r="E33" s="2"/>
      <c r="F33" s="2"/>
      <c r="G33" s="2"/>
      <c r="H33" s="2"/>
      <c r="I33" s="2"/>
      <c r="J33" s="2"/>
      <c r="K33" s="2"/>
      <c r="L33" s="2"/>
      <c r="M33" s="2"/>
      <c r="N33" s="2"/>
      <c r="O33" s="2"/>
      <c r="P33" s="2"/>
      <c r="Q33" s="2"/>
      <c r="R33" s="2"/>
      <c r="S33" s="2"/>
      <c r="T33" s="2"/>
    </row>
    <row r="34" spans="1:20" x14ac:dyDescent="0.2">
      <c r="A34" s="56" t="s">
        <v>25</v>
      </c>
      <c r="B34" s="56"/>
      <c r="C34" s="56"/>
      <c r="D34" s="56"/>
      <c r="E34" s="2"/>
      <c r="F34" s="2"/>
      <c r="G34" s="2"/>
      <c r="H34" s="2"/>
      <c r="I34" s="2"/>
      <c r="J34" s="2"/>
      <c r="K34" s="2"/>
      <c r="L34" s="2"/>
      <c r="M34" s="2"/>
      <c r="N34" s="2"/>
      <c r="O34" s="2"/>
      <c r="P34" s="2"/>
      <c r="Q34" s="2"/>
      <c r="R34" s="2"/>
      <c r="S34" s="2"/>
      <c r="T34" s="2"/>
    </row>
    <row r="35" spans="1:20" x14ac:dyDescent="0.2">
      <c r="A35" s="2"/>
      <c r="B35" s="2"/>
      <c r="C35" s="2"/>
      <c r="D35" s="2"/>
      <c r="E35" s="2"/>
      <c r="F35" s="2"/>
      <c r="G35" s="2"/>
      <c r="H35" s="2"/>
      <c r="I35" s="2"/>
      <c r="J35" s="2"/>
      <c r="K35" s="2"/>
      <c r="L35" s="2"/>
      <c r="M35" s="2"/>
      <c r="N35" s="2"/>
      <c r="O35" s="2"/>
      <c r="P35" s="2"/>
      <c r="Q35" s="2"/>
      <c r="R35" s="2"/>
      <c r="S35" s="2"/>
      <c r="T35" s="2"/>
    </row>
    <row r="36" spans="1:20" x14ac:dyDescent="0.2">
      <c r="A36" s="536"/>
      <c r="B36" s="537"/>
      <c r="C36" s="537"/>
      <c r="D36" s="537"/>
      <c r="E36" s="537"/>
      <c r="F36" s="537"/>
      <c r="G36" s="537"/>
      <c r="H36" s="537"/>
      <c r="I36" s="537"/>
      <c r="J36" s="537"/>
      <c r="K36" s="537"/>
      <c r="L36" s="537"/>
      <c r="M36" s="537"/>
      <c r="N36" s="537"/>
      <c r="O36" s="537"/>
      <c r="P36" s="537"/>
      <c r="Q36" s="537"/>
      <c r="R36" s="537"/>
      <c r="S36" s="537"/>
      <c r="T36" s="538"/>
    </row>
    <row r="37" spans="1:20" x14ac:dyDescent="0.2">
      <c r="A37" s="536"/>
      <c r="B37" s="537"/>
      <c r="C37" s="537"/>
      <c r="D37" s="537"/>
      <c r="E37" s="537"/>
      <c r="F37" s="537"/>
      <c r="G37" s="537"/>
      <c r="H37" s="537"/>
      <c r="I37" s="537"/>
      <c r="J37" s="537"/>
      <c r="K37" s="537"/>
      <c r="L37" s="537"/>
      <c r="M37" s="537"/>
      <c r="N37" s="537"/>
      <c r="O37" s="537"/>
      <c r="P37" s="537"/>
      <c r="Q37" s="537"/>
      <c r="R37" s="537"/>
      <c r="S37" s="537"/>
      <c r="T37" s="538"/>
    </row>
    <row r="38" spans="1:20" x14ac:dyDescent="0.2">
      <c r="A38" s="536"/>
      <c r="B38" s="537"/>
      <c r="C38" s="537"/>
      <c r="D38" s="537"/>
      <c r="E38" s="537"/>
      <c r="F38" s="537"/>
      <c r="G38" s="537"/>
      <c r="H38" s="537"/>
      <c r="I38" s="537"/>
      <c r="J38" s="537"/>
      <c r="K38" s="537"/>
      <c r="L38" s="537"/>
      <c r="M38" s="537"/>
      <c r="N38" s="537"/>
      <c r="O38" s="537"/>
      <c r="P38" s="537"/>
      <c r="Q38" s="537"/>
      <c r="R38" s="537"/>
      <c r="S38" s="537"/>
      <c r="T38" s="538"/>
    </row>
    <row r="39" spans="1:20" x14ac:dyDescent="0.2">
      <c r="A39" s="536"/>
      <c r="B39" s="537"/>
      <c r="C39" s="537"/>
      <c r="D39" s="537"/>
      <c r="E39" s="537"/>
      <c r="F39" s="537"/>
      <c r="G39" s="537"/>
      <c r="H39" s="537"/>
      <c r="I39" s="537"/>
      <c r="J39" s="537"/>
      <c r="K39" s="537"/>
      <c r="L39" s="537"/>
      <c r="M39" s="537"/>
      <c r="N39" s="537"/>
      <c r="O39" s="537"/>
      <c r="P39" s="537"/>
      <c r="Q39" s="537"/>
      <c r="R39" s="537"/>
      <c r="S39" s="537"/>
      <c r="T39" s="538"/>
    </row>
    <row r="40" spans="1:20" x14ac:dyDescent="0.2">
      <c r="A40" s="536"/>
      <c r="B40" s="537"/>
      <c r="C40" s="537"/>
      <c r="D40" s="537"/>
      <c r="E40" s="537"/>
      <c r="F40" s="537"/>
      <c r="G40" s="537"/>
      <c r="H40" s="537"/>
      <c r="I40" s="537"/>
      <c r="J40" s="537"/>
      <c r="K40" s="537"/>
      <c r="L40" s="537"/>
      <c r="M40" s="537"/>
      <c r="N40" s="537"/>
      <c r="O40" s="537"/>
      <c r="P40" s="537"/>
      <c r="Q40" s="537"/>
      <c r="R40" s="537"/>
      <c r="S40" s="537"/>
      <c r="T40" s="538"/>
    </row>
    <row r="41" spans="1:20" x14ac:dyDescent="0.2">
      <c r="A41" s="536"/>
      <c r="B41" s="537"/>
      <c r="C41" s="537"/>
      <c r="D41" s="537"/>
      <c r="E41" s="537"/>
      <c r="F41" s="537"/>
      <c r="G41" s="537"/>
      <c r="H41" s="537"/>
      <c r="I41" s="537"/>
      <c r="J41" s="537"/>
      <c r="K41" s="537"/>
      <c r="L41" s="537"/>
      <c r="M41" s="537"/>
      <c r="N41" s="537"/>
      <c r="O41" s="537"/>
      <c r="P41" s="537"/>
      <c r="Q41" s="537"/>
      <c r="R41" s="537"/>
      <c r="S41" s="537"/>
      <c r="T41" s="538"/>
    </row>
    <row r="42" spans="1:20" x14ac:dyDescent="0.2">
      <c r="A42" s="536"/>
      <c r="B42" s="537"/>
      <c r="C42" s="537"/>
      <c r="D42" s="537"/>
      <c r="E42" s="537"/>
      <c r="F42" s="537"/>
      <c r="G42" s="537"/>
      <c r="H42" s="537"/>
      <c r="I42" s="537"/>
      <c r="J42" s="537"/>
      <c r="K42" s="537"/>
      <c r="L42" s="537"/>
      <c r="M42" s="537"/>
      <c r="N42" s="537"/>
      <c r="O42" s="537"/>
      <c r="P42" s="537"/>
      <c r="Q42" s="537"/>
      <c r="R42" s="537"/>
      <c r="S42" s="537"/>
      <c r="T42" s="538"/>
    </row>
    <row r="43" spans="1:20" x14ac:dyDescent="0.2">
      <c r="A43" s="536"/>
      <c r="B43" s="537"/>
      <c r="C43" s="537"/>
      <c r="D43" s="537"/>
      <c r="E43" s="537"/>
      <c r="F43" s="537"/>
      <c r="G43" s="537"/>
      <c r="H43" s="537"/>
      <c r="I43" s="537"/>
      <c r="J43" s="537"/>
      <c r="K43" s="537"/>
      <c r="L43" s="537"/>
      <c r="M43" s="537"/>
      <c r="N43" s="537"/>
      <c r="O43" s="537"/>
      <c r="P43" s="537"/>
      <c r="Q43" s="537"/>
      <c r="R43" s="537"/>
      <c r="S43" s="537"/>
      <c r="T43" s="538"/>
    </row>
    <row r="44" spans="1:20" x14ac:dyDescent="0.2">
      <c r="A44" s="536"/>
      <c r="B44" s="537"/>
      <c r="C44" s="537"/>
      <c r="D44" s="537"/>
      <c r="E44" s="537"/>
      <c r="F44" s="537"/>
      <c r="G44" s="537"/>
      <c r="H44" s="537"/>
      <c r="I44" s="537"/>
      <c r="J44" s="537"/>
      <c r="K44" s="537"/>
      <c r="L44" s="537"/>
      <c r="M44" s="537"/>
      <c r="N44" s="537"/>
      <c r="O44" s="537"/>
      <c r="P44" s="537"/>
      <c r="Q44" s="537"/>
      <c r="R44" s="537"/>
      <c r="S44" s="537"/>
      <c r="T44" s="538"/>
    </row>
    <row r="45" spans="1:20" x14ac:dyDescent="0.2">
      <c r="A45" s="536"/>
      <c r="B45" s="537"/>
      <c r="C45" s="537"/>
      <c r="D45" s="537"/>
      <c r="E45" s="537"/>
      <c r="F45" s="537"/>
      <c r="G45" s="537"/>
      <c r="H45" s="537"/>
      <c r="I45" s="537"/>
      <c r="J45" s="537"/>
      <c r="K45" s="537"/>
      <c r="L45" s="537"/>
      <c r="M45" s="537"/>
      <c r="N45" s="537"/>
      <c r="O45" s="537"/>
      <c r="P45" s="537"/>
      <c r="Q45" s="537"/>
      <c r="R45" s="537"/>
      <c r="S45" s="537"/>
      <c r="T45" s="538"/>
    </row>
    <row r="46" spans="1:20" x14ac:dyDescent="0.2">
      <c r="A46" s="536"/>
      <c r="B46" s="537"/>
      <c r="C46" s="537"/>
      <c r="D46" s="537"/>
      <c r="E46" s="537"/>
      <c r="F46" s="537"/>
      <c r="G46" s="537"/>
      <c r="H46" s="537"/>
      <c r="I46" s="537"/>
      <c r="J46" s="537"/>
      <c r="K46" s="537"/>
      <c r="L46" s="537"/>
      <c r="M46" s="537"/>
      <c r="N46" s="537"/>
      <c r="O46" s="537"/>
      <c r="P46" s="537"/>
      <c r="Q46" s="537"/>
      <c r="R46" s="537"/>
      <c r="S46" s="537"/>
      <c r="T46" s="538"/>
    </row>
  </sheetData>
  <mergeCells count="114">
    <mergeCell ref="S28:S31"/>
    <mergeCell ref="A45:T45"/>
    <mergeCell ref="A46:T46"/>
    <mergeCell ref="A37:T37"/>
    <mergeCell ref="A38:T38"/>
    <mergeCell ref="A39:T39"/>
    <mergeCell ref="A40:T40"/>
    <mergeCell ref="A41:T41"/>
    <mergeCell ref="A42:T42"/>
    <mergeCell ref="A36:T36"/>
    <mergeCell ref="A43:T43"/>
    <mergeCell ref="A44:T44"/>
    <mergeCell ref="O24:O27"/>
    <mergeCell ref="P24:P27"/>
    <mergeCell ref="C28:C31"/>
    <mergeCell ref="B28:B31"/>
    <mergeCell ref="C17:C27"/>
    <mergeCell ref="B17:B27"/>
    <mergeCell ref="P28:P31"/>
    <mergeCell ref="Q28:Q31"/>
    <mergeCell ref="R28:R31"/>
    <mergeCell ref="D28:D31"/>
    <mergeCell ref="F28:F31"/>
    <mergeCell ref="G28:G31"/>
    <mergeCell ref="H28:H31"/>
    <mergeCell ref="I28:I31"/>
    <mergeCell ref="K24:K27"/>
    <mergeCell ref="L24:L27"/>
    <mergeCell ref="M24:M27"/>
    <mergeCell ref="N24:N27"/>
    <mergeCell ref="N20:N23"/>
    <mergeCell ref="O20:O23"/>
    <mergeCell ref="P20:P23"/>
    <mergeCell ref="Q20:Q23"/>
    <mergeCell ref="L20:L23"/>
    <mergeCell ref="A17:A19"/>
    <mergeCell ref="T28:T31"/>
    <mergeCell ref="A24:A27"/>
    <mergeCell ref="D24:D27"/>
    <mergeCell ref="F24:F27"/>
    <mergeCell ref="G24:G27"/>
    <mergeCell ref="H24:H27"/>
    <mergeCell ref="I24:I27"/>
    <mergeCell ref="J24:J27"/>
    <mergeCell ref="J28:J31"/>
    <mergeCell ref="K28:K31"/>
    <mergeCell ref="L28:L31"/>
    <mergeCell ref="M28:M31"/>
    <mergeCell ref="N28:N31"/>
    <mergeCell ref="O28:O31"/>
    <mergeCell ref="Q24:Q27"/>
    <mergeCell ref="R24:R27"/>
    <mergeCell ref="S24:S27"/>
    <mergeCell ref="T24:T27"/>
    <mergeCell ref="A28:A31"/>
    <mergeCell ref="I17:I19"/>
    <mergeCell ref="J17:J19"/>
    <mergeCell ref="K17:K19"/>
    <mergeCell ref="L17:L19"/>
    <mergeCell ref="S17:S19"/>
    <mergeCell ref="T17:T19"/>
    <mergeCell ref="A20:A23"/>
    <mergeCell ref="D20:D23"/>
    <mergeCell ref="F20:F23"/>
    <mergeCell ref="G20:G23"/>
    <mergeCell ref="H20:H23"/>
    <mergeCell ref="I20:I23"/>
    <mergeCell ref="J20:J23"/>
    <mergeCell ref="K20:K23"/>
    <mergeCell ref="M17:M19"/>
    <mergeCell ref="N17:N19"/>
    <mergeCell ref="O17:O19"/>
    <mergeCell ref="P17:P19"/>
    <mergeCell ref="Q17:Q19"/>
    <mergeCell ref="R17:R19"/>
    <mergeCell ref="R20:R23"/>
    <mergeCell ref="S20:S23"/>
    <mergeCell ref="T20:T23"/>
    <mergeCell ref="M20:M23"/>
    <mergeCell ref="D17:D19"/>
    <mergeCell ref="F17:F19"/>
    <mergeCell ref="G17:G19"/>
    <mergeCell ref="H17:H19"/>
    <mergeCell ref="A9:E9"/>
    <mergeCell ref="F9:M9"/>
    <mergeCell ref="A11:T11"/>
    <mergeCell ref="A13:L13"/>
    <mergeCell ref="M13:T13"/>
    <mergeCell ref="A14:A15"/>
    <mergeCell ref="D14:D15"/>
    <mergeCell ref="E14:E15"/>
    <mergeCell ref="F14:I14"/>
    <mergeCell ref="J14:J15"/>
    <mergeCell ref="T14:T15"/>
    <mergeCell ref="K14:K15"/>
    <mergeCell ref="L14:L15"/>
    <mergeCell ref="M14:M15"/>
    <mergeCell ref="N14:P14"/>
    <mergeCell ref="Q14:Q15"/>
    <mergeCell ref="R14:R15"/>
    <mergeCell ref="B14:B15"/>
    <mergeCell ref="C14:C15"/>
    <mergeCell ref="A6:E6"/>
    <mergeCell ref="F6:M6"/>
    <mergeCell ref="A7:E7"/>
    <mergeCell ref="F7:M7"/>
    <mergeCell ref="A8:E8"/>
    <mergeCell ref="F8:M8"/>
    <mergeCell ref="A2:E4"/>
    <mergeCell ref="F2:M2"/>
    <mergeCell ref="N2:T2"/>
    <mergeCell ref="F3:M4"/>
    <mergeCell ref="N3:T3"/>
    <mergeCell ref="N4:T4"/>
  </mergeCells>
  <conditionalFormatting sqref="P24 P17 P20 P28">
    <cfRule type="containsText" dxfId="47" priority="1" stopIfTrue="1" operator="containsText" text="P">
      <formula>NOT(ISERROR(SEARCH("P",P17)))</formula>
    </cfRule>
    <cfRule type="containsText" dxfId="46" priority="2" stopIfTrue="1" operator="containsText" text="R">
      <formula>NOT(ISERROR(SEARCH("R",P17)))</formula>
    </cfRule>
    <cfRule type="containsText" dxfId="45" priority="3" operator="containsText" text="T">
      <formula>NOT(ISERROR(SEARCH("T",P17)))</formula>
    </cfRule>
  </conditionalFormatting>
  <conditionalFormatting sqref="P24 P17 P20 P28">
    <cfRule type="iconSet" priority="4">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zoomScale="80" zoomScaleNormal="80" workbookViewId="0">
      <selection activeCell="J18" sqref="J18:J26"/>
    </sheetView>
  </sheetViews>
  <sheetFormatPr baseColWidth="10" defaultRowHeight="12.75" x14ac:dyDescent="0.2"/>
  <cols>
    <col min="1" max="1" width="17" style="1" bestFit="1" customWidth="1"/>
    <col min="2" max="2" width="21.140625" style="1" customWidth="1"/>
    <col min="3" max="3" width="23.85546875" style="1" customWidth="1"/>
    <col min="4" max="4" width="31.42578125" style="1" customWidth="1"/>
    <col min="5" max="5" width="38.28515625" style="1" customWidth="1"/>
    <col min="6" max="6" width="4.42578125" style="1" bestFit="1" customWidth="1"/>
    <col min="7" max="7" width="2.7109375" style="1" bestFit="1" customWidth="1"/>
    <col min="8" max="8" width="3.42578125" style="1" bestFit="1" customWidth="1"/>
    <col min="9" max="9" width="3.5703125" style="1" bestFit="1" customWidth="1"/>
    <col min="10" max="10" width="31.7109375" style="1" customWidth="1"/>
    <col min="11" max="11" width="16.140625" style="1" bestFit="1" customWidth="1"/>
    <col min="12" max="12" width="24.5703125" style="1" customWidth="1"/>
    <col min="13" max="13" width="7.28515625" style="1" bestFit="1" customWidth="1"/>
    <col min="14" max="14" width="14.42578125" style="1" customWidth="1"/>
    <col min="15" max="15" width="9.42578125" style="1" customWidth="1"/>
    <col min="16" max="16" width="9.7109375" style="1" bestFit="1" customWidth="1"/>
    <col min="17" max="17" width="31.5703125" style="1" customWidth="1"/>
    <col min="18" max="18" width="29.85546875" style="1" customWidth="1"/>
    <col min="19" max="19" width="29.140625" style="1" customWidth="1"/>
    <col min="20" max="20" width="35.8554687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331</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3"/>
      <c r="K5" s="3"/>
      <c r="L5" s="4"/>
      <c r="M5" s="4"/>
      <c r="N5" s="4"/>
      <c r="O5" s="4"/>
      <c r="P5" s="4"/>
      <c r="Q5" s="4"/>
      <c r="R5" s="4"/>
      <c r="S5" s="4"/>
      <c r="T5" s="4"/>
    </row>
    <row r="6" spans="1:20" x14ac:dyDescent="0.2">
      <c r="A6" s="484" t="s">
        <v>10</v>
      </c>
      <c r="B6" s="484"/>
      <c r="C6" s="484"/>
      <c r="D6" s="484"/>
      <c r="E6" s="484"/>
      <c r="F6" s="488" t="s">
        <v>332</v>
      </c>
      <c r="G6" s="486"/>
      <c r="H6" s="486"/>
      <c r="I6" s="486"/>
      <c r="J6" s="486"/>
      <c r="K6" s="486"/>
      <c r="L6" s="486"/>
      <c r="M6" s="487"/>
      <c r="N6" s="4"/>
      <c r="O6" s="4"/>
      <c r="P6" s="4"/>
      <c r="Q6" s="4"/>
      <c r="R6" s="4"/>
      <c r="S6" s="4"/>
      <c r="T6" s="4"/>
    </row>
    <row r="7" spans="1:20" x14ac:dyDescent="0.2">
      <c r="A7" s="484" t="s">
        <v>26</v>
      </c>
      <c r="B7" s="484"/>
      <c r="C7" s="484"/>
      <c r="D7" s="484"/>
      <c r="E7" s="484"/>
      <c r="F7" s="488">
        <v>2021</v>
      </c>
      <c r="G7" s="486"/>
      <c r="H7" s="486"/>
      <c r="I7" s="486"/>
      <c r="J7" s="486"/>
      <c r="K7" s="486"/>
      <c r="L7" s="486"/>
      <c r="M7" s="487"/>
      <c r="N7" s="4"/>
      <c r="O7" s="4"/>
      <c r="P7" s="4"/>
      <c r="Q7" s="4"/>
      <c r="R7" s="4"/>
      <c r="S7" s="4"/>
      <c r="T7" s="4"/>
    </row>
    <row r="8" spans="1:20" x14ac:dyDescent="0.2">
      <c r="A8" s="484" t="s">
        <v>6</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3.5"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48" customHeight="1" thickBot="1" x14ac:dyDescent="0.25">
      <c r="A15" s="528"/>
      <c r="B15" s="535"/>
      <c r="C15" s="535"/>
      <c r="D15" s="528"/>
      <c r="E15" s="530"/>
      <c r="F15" s="12" t="s">
        <v>12</v>
      </c>
      <c r="G15" s="12" t="s">
        <v>13</v>
      </c>
      <c r="H15" s="12" t="s">
        <v>14</v>
      </c>
      <c r="I15" s="12"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64.5" customHeight="1" x14ac:dyDescent="0.2">
      <c r="A17" s="175">
        <v>1</v>
      </c>
      <c r="B17" s="662" t="s">
        <v>706</v>
      </c>
      <c r="C17" s="662" t="s">
        <v>835</v>
      </c>
      <c r="D17" s="173" t="s">
        <v>712</v>
      </c>
      <c r="E17" s="145" t="s">
        <v>364</v>
      </c>
      <c r="F17" s="188">
        <v>1</v>
      </c>
      <c r="G17" s="23"/>
      <c r="H17" s="23"/>
      <c r="I17" s="23"/>
      <c r="J17" s="173" t="s">
        <v>365</v>
      </c>
      <c r="K17" s="188">
        <v>0</v>
      </c>
      <c r="L17" s="188">
        <v>0</v>
      </c>
      <c r="M17" s="189">
        <v>1</v>
      </c>
      <c r="N17" s="20">
        <f t="shared" ref="N17" si="0">IF(M17&lt;1,M17-AVERAGE(F17:I17),M17-(SUM(F17:I17)))</f>
        <v>0</v>
      </c>
      <c r="O17" s="21">
        <f t="shared" ref="O17" si="1">IF(M17&lt;1,(AVERAGE(F17:I17)/M17),SUM(F17:I17)/M17)</f>
        <v>1</v>
      </c>
      <c r="P17" s="22" t="str">
        <f t="shared" ref="P17" si="2">IF(O17&lt;=V$18,"T",IF(O17&lt;$Y$18,"R",IF(O17&gt;=$Y$18,"P")))</f>
        <v>P</v>
      </c>
      <c r="Q17" s="188" t="s">
        <v>366</v>
      </c>
      <c r="R17" s="188" t="s">
        <v>367</v>
      </c>
      <c r="S17" s="190" t="s">
        <v>368</v>
      </c>
      <c r="T17" s="191" t="s">
        <v>369</v>
      </c>
    </row>
    <row r="18" spans="1:20" ht="51.75" customHeight="1" x14ac:dyDescent="0.2">
      <c r="A18" s="503">
        <v>2</v>
      </c>
      <c r="B18" s="663"/>
      <c r="C18" s="663"/>
      <c r="D18" s="505" t="s">
        <v>716</v>
      </c>
      <c r="E18" s="30" t="s">
        <v>333</v>
      </c>
      <c r="F18" s="645">
        <v>28</v>
      </c>
      <c r="G18" s="645"/>
      <c r="H18" s="653"/>
      <c r="I18" s="653"/>
      <c r="J18" s="654" t="s">
        <v>334</v>
      </c>
      <c r="K18" s="647">
        <v>58850555</v>
      </c>
      <c r="L18" s="647">
        <v>6828675.7300000004</v>
      </c>
      <c r="M18" s="648">
        <v>28</v>
      </c>
      <c r="N18" s="649">
        <f>IF(M18&lt;1,M18-AVERAGE(F18:I18),M18-(SUM(F18:I18)))</f>
        <v>0</v>
      </c>
      <c r="O18" s="650">
        <f>IF(M18&lt;1,(AVERAGE(F18:I18)/M18),SUM(F18:I18)/M18)</f>
        <v>1</v>
      </c>
      <c r="P18" s="651" t="str">
        <f>IF(O18&lt;=V$18,"T",IF(O18&lt;$Y$18,"R",IF(O18&gt;=$Y$18,"P")))</f>
        <v>P</v>
      </c>
      <c r="Q18" s="590">
        <f>L18/K18</f>
        <v>0.11603417724777618</v>
      </c>
      <c r="R18" s="590" t="s">
        <v>335</v>
      </c>
      <c r="S18" s="552" t="s">
        <v>336</v>
      </c>
      <c r="T18" s="644" t="s">
        <v>337</v>
      </c>
    </row>
    <row r="19" spans="1:20" ht="39.75" customHeight="1" x14ac:dyDescent="0.2">
      <c r="A19" s="503"/>
      <c r="B19" s="663"/>
      <c r="C19" s="663"/>
      <c r="D19" s="505"/>
      <c r="E19" s="97" t="s">
        <v>338</v>
      </c>
      <c r="F19" s="645"/>
      <c r="G19" s="645"/>
      <c r="H19" s="653"/>
      <c r="I19" s="653"/>
      <c r="J19" s="654"/>
      <c r="K19" s="647"/>
      <c r="L19" s="647"/>
      <c r="M19" s="648"/>
      <c r="N19" s="649"/>
      <c r="O19" s="650"/>
      <c r="P19" s="651"/>
      <c r="Q19" s="590"/>
      <c r="R19" s="590"/>
      <c r="S19" s="552"/>
      <c r="T19" s="644"/>
    </row>
    <row r="20" spans="1:20" ht="39.75" customHeight="1" x14ac:dyDescent="0.2">
      <c r="A20" s="503"/>
      <c r="B20" s="663"/>
      <c r="C20" s="663"/>
      <c r="D20" s="505"/>
      <c r="E20" s="97" t="s">
        <v>339</v>
      </c>
      <c r="F20" s="645"/>
      <c r="G20" s="645"/>
      <c r="H20" s="653"/>
      <c r="I20" s="653"/>
      <c r="J20" s="654"/>
      <c r="K20" s="647"/>
      <c r="L20" s="647"/>
      <c r="M20" s="648"/>
      <c r="N20" s="649"/>
      <c r="O20" s="650"/>
      <c r="P20" s="651"/>
      <c r="Q20" s="590"/>
      <c r="R20" s="590"/>
      <c r="S20" s="552"/>
      <c r="T20" s="644"/>
    </row>
    <row r="21" spans="1:20" ht="39.75" customHeight="1" x14ac:dyDescent="0.2">
      <c r="A21" s="503"/>
      <c r="B21" s="663"/>
      <c r="C21" s="663"/>
      <c r="D21" s="505"/>
      <c r="E21" s="97" t="s">
        <v>340</v>
      </c>
      <c r="F21" s="645"/>
      <c r="G21" s="645"/>
      <c r="H21" s="653"/>
      <c r="I21" s="653"/>
      <c r="J21" s="654"/>
      <c r="K21" s="647"/>
      <c r="L21" s="647"/>
      <c r="M21" s="648"/>
      <c r="N21" s="649"/>
      <c r="O21" s="650"/>
      <c r="P21" s="651"/>
      <c r="Q21" s="590"/>
      <c r="R21" s="590"/>
      <c r="S21" s="552"/>
      <c r="T21" s="644"/>
    </row>
    <row r="22" spans="1:20" ht="39.75" customHeight="1" x14ac:dyDescent="0.2">
      <c r="A22" s="503"/>
      <c r="B22" s="663"/>
      <c r="C22" s="663"/>
      <c r="D22" s="505"/>
      <c r="E22" s="97" t="s">
        <v>341</v>
      </c>
      <c r="F22" s="645"/>
      <c r="G22" s="645"/>
      <c r="H22" s="653"/>
      <c r="I22" s="653"/>
      <c r="J22" s="654"/>
      <c r="K22" s="647"/>
      <c r="L22" s="647"/>
      <c r="M22" s="648"/>
      <c r="N22" s="649"/>
      <c r="O22" s="650"/>
      <c r="P22" s="651"/>
      <c r="Q22" s="590"/>
      <c r="R22" s="590"/>
      <c r="S22" s="552"/>
      <c r="T22" s="644"/>
    </row>
    <row r="23" spans="1:20" ht="39.75" customHeight="1" x14ac:dyDescent="0.2">
      <c r="A23" s="503"/>
      <c r="B23" s="663"/>
      <c r="C23" s="663"/>
      <c r="D23" s="505"/>
      <c r="E23" s="97" t="s">
        <v>342</v>
      </c>
      <c r="F23" s="645"/>
      <c r="G23" s="645"/>
      <c r="H23" s="653"/>
      <c r="I23" s="653"/>
      <c r="J23" s="654"/>
      <c r="K23" s="647"/>
      <c r="L23" s="647"/>
      <c r="M23" s="648"/>
      <c r="N23" s="649"/>
      <c r="O23" s="650"/>
      <c r="P23" s="651"/>
      <c r="Q23" s="590"/>
      <c r="R23" s="590"/>
      <c r="S23" s="552"/>
      <c r="T23" s="644"/>
    </row>
    <row r="24" spans="1:20" ht="39.75" customHeight="1" x14ac:dyDescent="0.2">
      <c r="A24" s="503"/>
      <c r="B24" s="663"/>
      <c r="C24" s="663"/>
      <c r="D24" s="505"/>
      <c r="E24" s="97" t="s">
        <v>343</v>
      </c>
      <c r="F24" s="645"/>
      <c r="G24" s="645"/>
      <c r="H24" s="653"/>
      <c r="I24" s="653"/>
      <c r="J24" s="654"/>
      <c r="K24" s="647"/>
      <c r="L24" s="647"/>
      <c r="M24" s="648"/>
      <c r="N24" s="649"/>
      <c r="O24" s="650"/>
      <c r="P24" s="651"/>
      <c r="Q24" s="590"/>
      <c r="R24" s="590"/>
      <c r="S24" s="552"/>
      <c r="T24" s="644"/>
    </row>
    <row r="25" spans="1:20" ht="39.75" customHeight="1" x14ac:dyDescent="0.2">
      <c r="A25" s="503"/>
      <c r="B25" s="663"/>
      <c r="C25" s="663"/>
      <c r="D25" s="505"/>
      <c r="E25" s="97" t="s">
        <v>344</v>
      </c>
      <c r="F25" s="645"/>
      <c r="G25" s="645"/>
      <c r="H25" s="653"/>
      <c r="I25" s="653"/>
      <c r="J25" s="654"/>
      <c r="K25" s="647"/>
      <c r="L25" s="647"/>
      <c r="M25" s="648"/>
      <c r="N25" s="649"/>
      <c r="O25" s="650"/>
      <c r="P25" s="651"/>
      <c r="Q25" s="590"/>
      <c r="R25" s="590"/>
      <c r="S25" s="552"/>
      <c r="T25" s="644"/>
    </row>
    <row r="26" spans="1:20" ht="39" customHeight="1" thickBot="1" x14ac:dyDescent="0.25">
      <c r="A26" s="503"/>
      <c r="B26" s="664"/>
      <c r="C26" s="664"/>
      <c r="D26" s="505"/>
      <c r="E26" s="35" t="s">
        <v>345</v>
      </c>
      <c r="F26" s="645"/>
      <c r="G26" s="645"/>
      <c r="H26" s="653"/>
      <c r="I26" s="653"/>
      <c r="J26" s="654"/>
      <c r="K26" s="647"/>
      <c r="L26" s="647"/>
      <c r="M26" s="648"/>
      <c r="N26" s="649"/>
      <c r="O26" s="650"/>
      <c r="P26" s="651"/>
      <c r="Q26" s="590"/>
      <c r="R26" s="590"/>
      <c r="S26" s="552"/>
      <c r="T26" s="644"/>
    </row>
    <row r="27" spans="1:20" ht="26.25" customHeight="1" x14ac:dyDescent="0.2">
      <c r="A27" s="503">
        <v>3</v>
      </c>
      <c r="B27" s="662" t="s">
        <v>708</v>
      </c>
      <c r="C27" s="662" t="s">
        <v>841</v>
      </c>
      <c r="D27" s="505" t="s">
        <v>713</v>
      </c>
      <c r="E27" s="97" t="s">
        <v>346</v>
      </c>
      <c r="F27" s="645">
        <v>548</v>
      </c>
      <c r="G27" s="646"/>
      <c r="H27" s="646"/>
      <c r="I27" s="646"/>
      <c r="J27" s="505" t="s">
        <v>347</v>
      </c>
      <c r="K27" s="647">
        <v>60000000</v>
      </c>
      <c r="L27" s="647">
        <v>10250982.17</v>
      </c>
      <c r="M27" s="648">
        <v>548</v>
      </c>
      <c r="N27" s="649">
        <f t="shared" ref="N27:N33" si="3">IF(M27&lt;1,M27-AVERAGE(F27:I27),M27-(SUM(F27:I27)))</f>
        <v>0</v>
      </c>
      <c r="O27" s="650">
        <f t="shared" ref="O27:O33" si="4">IF(M27&lt;1,(AVERAGE(F27:I27)/M27),SUM(F27:I27)/M27)</f>
        <v>1</v>
      </c>
      <c r="P27" s="651" t="str">
        <f t="shared" ref="P27:P33" si="5">IF(O27&lt;=V$18,"T",IF(O27&lt;$Y$18,"R",IF(O27&gt;=$Y$18,"P")))</f>
        <v>P</v>
      </c>
      <c r="Q27" s="646">
        <v>0.11624352106789818</v>
      </c>
      <c r="R27" s="652" t="s">
        <v>348</v>
      </c>
      <c r="S27" s="552" t="s">
        <v>349</v>
      </c>
      <c r="T27" s="644" t="s">
        <v>350</v>
      </c>
    </row>
    <row r="28" spans="1:20" ht="39" customHeight="1" x14ac:dyDescent="0.2">
      <c r="A28" s="503"/>
      <c r="B28" s="663"/>
      <c r="C28" s="663"/>
      <c r="D28" s="505"/>
      <c r="E28" s="97" t="s">
        <v>351</v>
      </c>
      <c r="F28" s="645"/>
      <c r="G28" s="646"/>
      <c r="H28" s="646"/>
      <c r="I28" s="646"/>
      <c r="J28" s="505"/>
      <c r="K28" s="647"/>
      <c r="L28" s="647"/>
      <c r="M28" s="648"/>
      <c r="N28" s="649"/>
      <c r="O28" s="650"/>
      <c r="P28" s="651"/>
      <c r="Q28" s="646"/>
      <c r="R28" s="652"/>
      <c r="S28" s="552"/>
      <c r="T28" s="644"/>
    </row>
    <row r="29" spans="1:20" ht="26.25" customHeight="1" x14ac:dyDescent="0.2">
      <c r="A29" s="503"/>
      <c r="B29" s="663"/>
      <c r="C29" s="663"/>
      <c r="D29" s="505"/>
      <c r="E29" s="97" t="s">
        <v>352</v>
      </c>
      <c r="F29" s="645"/>
      <c r="G29" s="646"/>
      <c r="H29" s="646"/>
      <c r="I29" s="646"/>
      <c r="J29" s="505"/>
      <c r="K29" s="647"/>
      <c r="L29" s="647"/>
      <c r="M29" s="648"/>
      <c r="N29" s="649"/>
      <c r="O29" s="650"/>
      <c r="P29" s="651"/>
      <c r="Q29" s="646"/>
      <c r="R29" s="652"/>
      <c r="S29" s="552"/>
      <c r="T29" s="644"/>
    </row>
    <row r="30" spans="1:20" ht="15" customHeight="1" x14ac:dyDescent="0.2">
      <c r="A30" s="503"/>
      <c r="B30" s="663"/>
      <c r="C30" s="663"/>
      <c r="D30" s="505"/>
      <c r="E30" s="35" t="s">
        <v>353</v>
      </c>
      <c r="F30" s="645"/>
      <c r="G30" s="646"/>
      <c r="H30" s="646"/>
      <c r="I30" s="646"/>
      <c r="J30" s="505"/>
      <c r="K30" s="647"/>
      <c r="L30" s="647"/>
      <c r="M30" s="648"/>
      <c r="N30" s="649"/>
      <c r="O30" s="650"/>
      <c r="P30" s="651"/>
      <c r="Q30" s="646"/>
      <c r="R30" s="652"/>
      <c r="S30" s="552"/>
      <c r="T30" s="644"/>
    </row>
    <row r="31" spans="1:20" ht="26.25" customHeight="1" x14ac:dyDescent="0.2">
      <c r="A31" s="503"/>
      <c r="B31" s="663"/>
      <c r="C31" s="663"/>
      <c r="D31" s="505"/>
      <c r="E31" s="97" t="s">
        <v>354</v>
      </c>
      <c r="F31" s="645"/>
      <c r="G31" s="646"/>
      <c r="H31" s="646"/>
      <c r="I31" s="646"/>
      <c r="J31" s="505"/>
      <c r="K31" s="647"/>
      <c r="L31" s="647"/>
      <c r="M31" s="648"/>
      <c r="N31" s="649"/>
      <c r="O31" s="650"/>
      <c r="P31" s="651"/>
      <c r="Q31" s="646"/>
      <c r="R31" s="652"/>
      <c r="S31" s="552"/>
      <c r="T31" s="644"/>
    </row>
    <row r="32" spans="1:20" ht="15" customHeight="1" x14ac:dyDescent="0.2">
      <c r="A32" s="503"/>
      <c r="B32" s="663"/>
      <c r="C32" s="663"/>
      <c r="D32" s="505"/>
      <c r="E32" s="35" t="s">
        <v>355</v>
      </c>
      <c r="F32" s="645"/>
      <c r="G32" s="646"/>
      <c r="H32" s="646"/>
      <c r="I32" s="646"/>
      <c r="J32" s="505"/>
      <c r="K32" s="647"/>
      <c r="L32" s="647"/>
      <c r="M32" s="648"/>
      <c r="N32" s="649"/>
      <c r="O32" s="650"/>
      <c r="P32" s="651"/>
      <c r="Q32" s="646"/>
      <c r="R32" s="652"/>
      <c r="S32" s="552"/>
      <c r="T32" s="644"/>
    </row>
    <row r="33" spans="1:20" ht="26.25" customHeight="1" x14ac:dyDescent="0.2">
      <c r="A33" s="503">
        <v>4</v>
      </c>
      <c r="B33" s="663"/>
      <c r="C33" s="663"/>
      <c r="D33" s="505" t="s">
        <v>714</v>
      </c>
      <c r="E33" s="97" t="s">
        <v>356</v>
      </c>
      <c r="F33" s="645">
        <v>28</v>
      </c>
      <c r="G33" s="646"/>
      <c r="H33" s="646"/>
      <c r="I33" s="646"/>
      <c r="J33" s="505" t="s">
        <v>357</v>
      </c>
      <c r="K33" s="647">
        <v>3600000</v>
      </c>
      <c r="L33" s="647">
        <v>684318.24</v>
      </c>
      <c r="M33" s="648">
        <v>30</v>
      </c>
      <c r="N33" s="649">
        <f t="shared" si="3"/>
        <v>2</v>
      </c>
      <c r="O33" s="650">
        <f t="shared" si="4"/>
        <v>0.93333333333333335</v>
      </c>
      <c r="P33" s="651" t="str">
        <f t="shared" si="5"/>
        <v>P</v>
      </c>
      <c r="Q33" s="646">
        <v>0.11624352106789818</v>
      </c>
      <c r="R33" s="652" t="s">
        <v>358</v>
      </c>
      <c r="S33" s="552" t="s">
        <v>359</v>
      </c>
      <c r="T33" s="644" t="s">
        <v>360</v>
      </c>
    </row>
    <row r="34" spans="1:20" ht="26.25" customHeight="1" x14ac:dyDescent="0.2">
      <c r="A34" s="503"/>
      <c r="B34" s="663"/>
      <c r="C34" s="663"/>
      <c r="D34" s="505"/>
      <c r="E34" s="97" t="s">
        <v>361</v>
      </c>
      <c r="F34" s="645"/>
      <c r="G34" s="646"/>
      <c r="H34" s="646"/>
      <c r="I34" s="646"/>
      <c r="J34" s="505"/>
      <c r="K34" s="647"/>
      <c r="L34" s="647"/>
      <c r="M34" s="648"/>
      <c r="N34" s="649"/>
      <c r="O34" s="650"/>
      <c r="P34" s="651"/>
      <c r="Q34" s="646"/>
      <c r="R34" s="652"/>
      <c r="S34" s="552"/>
      <c r="T34" s="644"/>
    </row>
    <row r="35" spans="1:20" ht="39" customHeight="1" x14ac:dyDescent="0.2">
      <c r="A35" s="503"/>
      <c r="B35" s="663"/>
      <c r="C35" s="663"/>
      <c r="D35" s="505"/>
      <c r="E35" s="97" t="s">
        <v>362</v>
      </c>
      <c r="F35" s="645"/>
      <c r="G35" s="646"/>
      <c r="H35" s="646"/>
      <c r="I35" s="646"/>
      <c r="J35" s="505"/>
      <c r="K35" s="647"/>
      <c r="L35" s="647"/>
      <c r="M35" s="648"/>
      <c r="N35" s="649"/>
      <c r="O35" s="650"/>
      <c r="P35" s="651"/>
      <c r="Q35" s="646"/>
      <c r="R35" s="652"/>
      <c r="S35" s="552"/>
      <c r="T35" s="644"/>
    </row>
    <row r="36" spans="1:20" ht="15" customHeight="1" x14ac:dyDescent="0.2">
      <c r="A36" s="503"/>
      <c r="B36" s="663"/>
      <c r="C36" s="663"/>
      <c r="D36" s="505"/>
      <c r="E36" s="35" t="s">
        <v>363</v>
      </c>
      <c r="F36" s="645"/>
      <c r="G36" s="646"/>
      <c r="H36" s="646"/>
      <c r="I36" s="646"/>
      <c r="J36" s="505"/>
      <c r="K36" s="647"/>
      <c r="L36" s="647"/>
      <c r="M36" s="648"/>
      <c r="N36" s="649"/>
      <c r="O36" s="650"/>
      <c r="P36" s="651"/>
      <c r="Q36" s="646"/>
      <c r="R36" s="652"/>
      <c r="S36" s="552"/>
      <c r="T36" s="644"/>
    </row>
    <row r="37" spans="1:20" ht="26.25" customHeight="1" x14ac:dyDescent="0.2">
      <c r="A37" s="503">
        <v>5</v>
      </c>
      <c r="B37" s="663"/>
      <c r="C37" s="663"/>
      <c r="D37" s="505" t="s">
        <v>715</v>
      </c>
      <c r="E37" s="97" t="s">
        <v>370</v>
      </c>
      <c r="F37" s="645">
        <v>12</v>
      </c>
      <c r="G37" s="646"/>
      <c r="H37" s="646"/>
      <c r="I37" s="646"/>
      <c r="J37" s="656" t="s">
        <v>371</v>
      </c>
      <c r="K37" s="647">
        <v>2700000</v>
      </c>
      <c r="L37" s="647">
        <v>668265.53</v>
      </c>
      <c r="M37" s="648">
        <v>12</v>
      </c>
      <c r="N37" s="649">
        <f t="shared" ref="N37:N41" si="6">IF(M37&lt;1,M37-AVERAGE(F37:I37),M37-(SUM(F37:I37)))</f>
        <v>0</v>
      </c>
      <c r="O37" s="650">
        <f t="shared" ref="O37:O41" si="7">IF(M37&lt;1,(AVERAGE(F37:I37)/M37),SUM(F37:I37)/M37)</f>
        <v>1</v>
      </c>
      <c r="P37" s="651" t="str">
        <f t="shared" ref="P37:P41" si="8">IF(O37&lt;=V$18,"T",IF(O37&lt;$Y$18,"R",IF(O37&gt;=$Y$18,"P")))</f>
        <v>P</v>
      </c>
      <c r="Q37" s="646">
        <v>0.11624352106789818</v>
      </c>
      <c r="R37" s="652" t="s">
        <v>372</v>
      </c>
      <c r="S37" s="652" t="s">
        <v>373</v>
      </c>
      <c r="T37" s="655" t="s">
        <v>374</v>
      </c>
    </row>
    <row r="38" spans="1:20" ht="15" customHeight="1" x14ac:dyDescent="0.2">
      <c r="A38" s="503"/>
      <c r="B38" s="663"/>
      <c r="C38" s="663"/>
      <c r="D38" s="505"/>
      <c r="E38" s="35" t="s">
        <v>375</v>
      </c>
      <c r="F38" s="645"/>
      <c r="G38" s="646"/>
      <c r="H38" s="646"/>
      <c r="I38" s="646"/>
      <c r="J38" s="656"/>
      <c r="K38" s="647"/>
      <c r="L38" s="647"/>
      <c r="M38" s="648"/>
      <c r="N38" s="649"/>
      <c r="O38" s="650"/>
      <c r="P38" s="651"/>
      <c r="Q38" s="646"/>
      <c r="R38" s="652"/>
      <c r="S38" s="652"/>
      <c r="T38" s="655"/>
    </row>
    <row r="39" spans="1:20" ht="39" customHeight="1" x14ac:dyDescent="0.2">
      <c r="A39" s="503"/>
      <c r="B39" s="663"/>
      <c r="C39" s="663"/>
      <c r="D39" s="505"/>
      <c r="E39" s="97" t="s">
        <v>376</v>
      </c>
      <c r="F39" s="645"/>
      <c r="G39" s="646"/>
      <c r="H39" s="646"/>
      <c r="I39" s="646"/>
      <c r="J39" s="656"/>
      <c r="K39" s="647"/>
      <c r="L39" s="647"/>
      <c r="M39" s="648"/>
      <c r="N39" s="649"/>
      <c r="O39" s="650"/>
      <c r="P39" s="651"/>
      <c r="Q39" s="646"/>
      <c r="R39" s="652"/>
      <c r="S39" s="652"/>
      <c r="T39" s="655"/>
    </row>
    <row r="40" spans="1:20" ht="15" customHeight="1" x14ac:dyDescent="0.2">
      <c r="A40" s="503"/>
      <c r="B40" s="663"/>
      <c r="C40" s="663"/>
      <c r="D40" s="505"/>
      <c r="E40" s="35" t="s">
        <v>377</v>
      </c>
      <c r="F40" s="645"/>
      <c r="G40" s="646"/>
      <c r="H40" s="646"/>
      <c r="I40" s="646"/>
      <c r="J40" s="656"/>
      <c r="K40" s="647"/>
      <c r="L40" s="647"/>
      <c r="M40" s="648"/>
      <c r="N40" s="649"/>
      <c r="O40" s="650"/>
      <c r="P40" s="651"/>
      <c r="Q40" s="646"/>
      <c r="R40" s="652"/>
      <c r="S40" s="652"/>
      <c r="T40" s="655"/>
    </row>
    <row r="41" spans="1:20" ht="39" customHeight="1" x14ac:dyDescent="0.2">
      <c r="A41" s="503">
        <v>6</v>
      </c>
      <c r="B41" s="663"/>
      <c r="C41" s="663"/>
      <c r="D41" s="505" t="s">
        <v>717</v>
      </c>
      <c r="E41" s="97" t="s">
        <v>378</v>
      </c>
      <c r="F41" s="645">
        <v>12</v>
      </c>
      <c r="G41" s="646"/>
      <c r="H41" s="646"/>
      <c r="I41" s="646"/>
      <c r="J41" s="656" t="s">
        <v>379</v>
      </c>
      <c r="K41" s="646">
        <v>0</v>
      </c>
      <c r="L41" s="646">
        <v>0</v>
      </c>
      <c r="M41" s="648">
        <v>12</v>
      </c>
      <c r="N41" s="649">
        <f t="shared" si="6"/>
        <v>0</v>
      </c>
      <c r="O41" s="650">
        <f t="shared" si="7"/>
        <v>1</v>
      </c>
      <c r="P41" s="651" t="str">
        <f t="shared" si="8"/>
        <v>P</v>
      </c>
      <c r="Q41" s="646">
        <v>0.11624352106789818</v>
      </c>
      <c r="R41" s="652" t="s">
        <v>380</v>
      </c>
      <c r="S41" s="652" t="s">
        <v>381</v>
      </c>
      <c r="T41" s="655" t="s">
        <v>382</v>
      </c>
    </row>
    <row r="42" spans="1:20" ht="39" customHeight="1" x14ac:dyDescent="0.2">
      <c r="A42" s="503"/>
      <c r="B42" s="663"/>
      <c r="C42" s="663"/>
      <c r="D42" s="505"/>
      <c r="E42" s="97" t="s">
        <v>383</v>
      </c>
      <c r="F42" s="645"/>
      <c r="G42" s="646"/>
      <c r="H42" s="646"/>
      <c r="I42" s="646"/>
      <c r="J42" s="656"/>
      <c r="K42" s="646"/>
      <c r="L42" s="646"/>
      <c r="M42" s="648"/>
      <c r="N42" s="649"/>
      <c r="O42" s="650"/>
      <c r="P42" s="651"/>
      <c r="Q42" s="646"/>
      <c r="R42" s="652"/>
      <c r="S42" s="652"/>
      <c r="T42" s="655"/>
    </row>
    <row r="43" spans="1:20" ht="39" customHeight="1" x14ac:dyDescent="0.2">
      <c r="A43" s="503"/>
      <c r="B43" s="663"/>
      <c r="C43" s="663"/>
      <c r="D43" s="505"/>
      <c r="E43" s="97" t="s">
        <v>384</v>
      </c>
      <c r="F43" s="645"/>
      <c r="G43" s="646"/>
      <c r="H43" s="646"/>
      <c r="I43" s="646"/>
      <c r="J43" s="656"/>
      <c r="K43" s="646"/>
      <c r="L43" s="646"/>
      <c r="M43" s="648"/>
      <c r="N43" s="649"/>
      <c r="O43" s="650"/>
      <c r="P43" s="651"/>
      <c r="Q43" s="646"/>
      <c r="R43" s="652"/>
      <c r="S43" s="652"/>
      <c r="T43" s="655"/>
    </row>
    <row r="44" spans="1:20" ht="26.25" customHeight="1" x14ac:dyDescent="0.2">
      <c r="A44" s="503">
        <v>7</v>
      </c>
      <c r="B44" s="663"/>
      <c r="C44" s="663"/>
      <c r="D44" s="505" t="s">
        <v>718</v>
      </c>
      <c r="E44" s="97" t="s">
        <v>385</v>
      </c>
      <c r="F44" s="645">
        <v>3</v>
      </c>
      <c r="G44" s="646"/>
      <c r="H44" s="646"/>
      <c r="I44" s="646"/>
      <c r="J44" s="656" t="s">
        <v>386</v>
      </c>
      <c r="K44" s="647">
        <v>200000</v>
      </c>
      <c r="L44" s="647">
        <v>46671.85</v>
      </c>
      <c r="M44" s="648">
        <v>3</v>
      </c>
      <c r="N44" s="649">
        <f t="shared" ref="N44:N49" si="9">IF(M44&lt;1,M44-AVERAGE(F44:I44),M44-(SUM(F44:I44)))</f>
        <v>0</v>
      </c>
      <c r="O44" s="650">
        <f t="shared" ref="O44:O49" si="10">IF(M44&lt;1,(AVERAGE(F44:I44)/M44),SUM(F44:I44)/M44)</f>
        <v>1</v>
      </c>
      <c r="P44" s="651" t="str">
        <f t="shared" ref="P44:P49" si="11">IF(O44&lt;=V$18,"T",IF(O44&lt;$Y$18,"R",IF(O44&gt;=$Y$18,"P")))</f>
        <v>P</v>
      </c>
      <c r="Q44" s="646">
        <v>0.11624352106789818</v>
      </c>
      <c r="R44" s="652" t="s">
        <v>387</v>
      </c>
      <c r="S44" s="652" t="s">
        <v>388</v>
      </c>
      <c r="T44" s="655" t="s">
        <v>389</v>
      </c>
    </row>
    <row r="45" spans="1:20" ht="15" customHeight="1" x14ac:dyDescent="0.2">
      <c r="A45" s="503"/>
      <c r="B45" s="663"/>
      <c r="C45" s="663"/>
      <c r="D45" s="505"/>
      <c r="E45" s="35" t="s">
        <v>390</v>
      </c>
      <c r="F45" s="645"/>
      <c r="G45" s="646"/>
      <c r="H45" s="646"/>
      <c r="I45" s="646"/>
      <c r="J45" s="656"/>
      <c r="K45" s="647"/>
      <c r="L45" s="647"/>
      <c r="M45" s="648"/>
      <c r="N45" s="649"/>
      <c r="O45" s="650"/>
      <c r="P45" s="651"/>
      <c r="Q45" s="646"/>
      <c r="R45" s="652"/>
      <c r="S45" s="652"/>
      <c r="T45" s="655"/>
    </row>
    <row r="46" spans="1:20" ht="26.25" customHeight="1" x14ac:dyDescent="0.2">
      <c r="A46" s="503"/>
      <c r="B46" s="663"/>
      <c r="C46" s="663"/>
      <c r="D46" s="505"/>
      <c r="E46" s="97" t="s">
        <v>391</v>
      </c>
      <c r="F46" s="645"/>
      <c r="G46" s="646"/>
      <c r="H46" s="646"/>
      <c r="I46" s="646"/>
      <c r="J46" s="656"/>
      <c r="K46" s="647"/>
      <c r="L46" s="647"/>
      <c r="M46" s="648"/>
      <c r="N46" s="649"/>
      <c r="O46" s="650"/>
      <c r="P46" s="651"/>
      <c r="Q46" s="646"/>
      <c r="R46" s="652"/>
      <c r="S46" s="652"/>
      <c r="T46" s="655"/>
    </row>
    <row r="47" spans="1:20" ht="26.25" customHeight="1" x14ac:dyDescent="0.2">
      <c r="A47" s="503"/>
      <c r="B47" s="663"/>
      <c r="C47" s="663"/>
      <c r="D47" s="505"/>
      <c r="E47" s="97" t="s">
        <v>392</v>
      </c>
      <c r="F47" s="645"/>
      <c r="G47" s="646"/>
      <c r="H47" s="646"/>
      <c r="I47" s="646"/>
      <c r="J47" s="656"/>
      <c r="K47" s="647"/>
      <c r="L47" s="647"/>
      <c r="M47" s="648"/>
      <c r="N47" s="649"/>
      <c r="O47" s="650"/>
      <c r="P47" s="651"/>
      <c r="Q47" s="646"/>
      <c r="R47" s="652"/>
      <c r="S47" s="652"/>
      <c r="T47" s="655"/>
    </row>
    <row r="48" spans="1:20" ht="26.25" customHeight="1" x14ac:dyDescent="0.2">
      <c r="A48" s="503"/>
      <c r="B48" s="663"/>
      <c r="C48" s="663"/>
      <c r="D48" s="505"/>
      <c r="E48" s="97" t="s">
        <v>393</v>
      </c>
      <c r="F48" s="645"/>
      <c r="G48" s="646"/>
      <c r="H48" s="646"/>
      <c r="I48" s="646"/>
      <c r="J48" s="656"/>
      <c r="K48" s="647"/>
      <c r="L48" s="647"/>
      <c r="M48" s="648"/>
      <c r="N48" s="649"/>
      <c r="O48" s="650"/>
      <c r="P48" s="651"/>
      <c r="Q48" s="646"/>
      <c r="R48" s="652"/>
      <c r="S48" s="652"/>
      <c r="T48" s="655"/>
    </row>
    <row r="49" spans="1:20" ht="15" customHeight="1" x14ac:dyDescent="0.2">
      <c r="A49" s="503">
        <v>8</v>
      </c>
      <c r="B49" s="663"/>
      <c r="C49" s="663"/>
      <c r="D49" s="505" t="s">
        <v>719</v>
      </c>
      <c r="E49" s="35" t="s">
        <v>394</v>
      </c>
      <c r="F49" s="645">
        <v>3</v>
      </c>
      <c r="G49" s="646"/>
      <c r="H49" s="646"/>
      <c r="I49" s="646"/>
      <c r="J49" s="656" t="s">
        <v>386</v>
      </c>
      <c r="K49" s="647">
        <v>1162000</v>
      </c>
      <c r="L49" s="647">
        <v>86822.29</v>
      </c>
      <c r="M49" s="648">
        <v>3</v>
      </c>
      <c r="N49" s="649">
        <f t="shared" si="9"/>
        <v>0</v>
      </c>
      <c r="O49" s="650">
        <f t="shared" si="10"/>
        <v>1</v>
      </c>
      <c r="P49" s="651" t="str">
        <f t="shared" si="11"/>
        <v>P</v>
      </c>
      <c r="Q49" s="646">
        <v>0.11624352106789818</v>
      </c>
      <c r="R49" s="652" t="s">
        <v>387</v>
      </c>
      <c r="S49" s="652" t="s">
        <v>395</v>
      </c>
      <c r="T49" s="655" t="s">
        <v>396</v>
      </c>
    </row>
    <row r="50" spans="1:20" ht="15" customHeight="1" x14ac:dyDescent="0.2">
      <c r="A50" s="503"/>
      <c r="B50" s="663"/>
      <c r="C50" s="663"/>
      <c r="D50" s="505"/>
      <c r="E50" s="35" t="s">
        <v>397</v>
      </c>
      <c r="F50" s="645"/>
      <c r="G50" s="646"/>
      <c r="H50" s="646"/>
      <c r="I50" s="646"/>
      <c r="J50" s="656"/>
      <c r="K50" s="647"/>
      <c r="L50" s="647"/>
      <c r="M50" s="648"/>
      <c r="N50" s="649"/>
      <c r="O50" s="650"/>
      <c r="P50" s="651"/>
      <c r="Q50" s="646"/>
      <c r="R50" s="652"/>
      <c r="S50" s="652"/>
      <c r="T50" s="655"/>
    </row>
    <row r="51" spans="1:20" ht="26.25" customHeight="1" x14ac:dyDescent="0.2">
      <c r="A51" s="503"/>
      <c r="B51" s="663"/>
      <c r="C51" s="663"/>
      <c r="D51" s="505"/>
      <c r="E51" s="97" t="s">
        <v>398</v>
      </c>
      <c r="F51" s="645"/>
      <c r="G51" s="646"/>
      <c r="H51" s="646"/>
      <c r="I51" s="646"/>
      <c r="J51" s="656"/>
      <c r="K51" s="647"/>
      <c r="L51" s="647"/>
      <c r="M51" s="648"/>
      <c r="N51" s="649"/>
      <c r="O51" s="650"/>
      <c r="P51" s="651"/>
      <c r="Q51" s="646"/>
      <c r="R51" s="652"/>
      <c r="S51" s="652"/>
      <c r="T51" s="655"/>
    </row>
    <row r="52" spans="1:20" ht="39" customHeight="1" x14ac:dyDescent="0.2">
      <c r="A52" s="503">
        <v>9</v>
      </c>
      <c r="B52" s="663"/>
      <c r="C52" s="663"/>
      <c r="D52" s="505" t="s">
        <v>720</v>
      </c>
      <c r="E52" s="97" t="s">
        <v>399</v>
      </c>
      <c r="F52" s="645">
        <v>3</v>
      </c>
      <c r="G52" s="646"/>
      <c r="H52" s="646"/>
      <c r="I52" s="646"/>
      <c r="J52" s="656" t="s">
        <v>400</v>
      </c>
      <c r="K52" s="647">
        <v>0</v>
      </c>
      <c r="L52" s="647">
        <v>0</v>
      </c>
      <c r="M52" s="648">
        <v>3</v>
      </c>
      <c r="N52" s="649">
        <f>IF(M52&lt;1,M52-AVERAGE(F52:I52),M52-(SUM(F52:I52)))</f>
        <v>0</v>
      </c>
      <c r="O52" s="650">
        <f t="shared" ref="O52:O57" si="12">IF(M52&lt;1,(AVERAGE(F52:I52)/M52),SUM(F52:I52)/M52)</f>
        <v>1</v>
      </c>
      <c r="P52" s="651" t="str">
        <f t="shared" ref="P52:P57" si="13">IF(O52&lt;=V$18,"T",IF(O52&lt;$Y$18,"R",IF(O52&gt;=$Y$18,"P")))</f>
        <v>P</v>
      </c>
      <c r="Q52" s="646">
        <v>0.11624352106789818</v>
      </c>
      <c r="R52" s="652" t="s">
        <v>401</v>
      </c>
      <c r="S52" s="652" t="s">
        <v>402</v>
      </c>
      <c r="T52" s="655" t="s">
        <v>403</v>
      </c>
    </row>
    <row r="53" spans="1:20" ht="39" customHeight="1" x14ac:dyDescent="0.2">
      <c r="A53" s="503"/>
      <c r="B53" s="663"/>
      <c r="C53" s="663"/>
      <c r="D53" s="505"/>
      <c r="E53" s="97" t="s">
        <v>404</v>
      </c>
      <c r="F53" s="645"/>
      <c r="G53" s="646"/>
      <c r="H53" s="646"/>
      <c r="I53" s="646"/>
      <c r="J53" s="656"/>
      <c r="K53" s="647"/>
      <c r="L53" s="647"/>
      <c r="M53" s="648"/>
      <c r="N53" s="649"/>
      <c r="O53" s="650"/>
      <c r="P53" s="651"/>
      <c r="Q53" s="646"/>
      <c r="R53" s="652"/>
      <c r="S53" s="652"/>
      <c r="T53" s="655"/>
    </row>
    <row r="54" spans="1:20" ht="26.25" customHeight="1" x14ac:dyDescent="0.2">
      <c r="A54" s="503"/>
      <c r="B54" s="663"/>
      <c r="C54" s="663"/>
      <c r="D54" s="505"/>
      <c r="E54" s="97" t="s">
        <v>405</v>
      </c>
      <c r="F54" s="645"/>
      <c r="G54" s="646"/>
      <c r="H54" s="646"/>
      <c r="I54" s="646"/>
      <c r="J54" s="656"/>
      <c r="K54" s="647"/>
      <c r="L54" s="647"/>
      <c r="M54" s="648"/>
      <c r="N54" s="649"/>
      <c r="O54" s="650"/>
      <c r="P54" s="651"/>
      <c r="Q54" s="646"/>
      <c r="R54" s="652"/>
      <c r="S54" s="652"/>
      <c r="T54" s="655"/>
    </row>
    <row r="55" spans="1:20" ht="51.75" customHeight="1" x14ac:dyDescent="0.2">
      <c r="A55" s="503"/>
      <c r="B55" s="663"/>
      <c r="C55" s="663"/>
      <c r="D55" s="505"/>
      <c r="E55" s="97" t="s">
        <v>406</v>
      </c>
      <c r="F55" s="645"/>
      <c r="G55" s="646"/>
      <c r="H55" s="646"/>
      <c r="I55" s="646"/>
      <c r="J55" s="656"/>
      <c r="K55" s="647"/>
      <c r="L55" s="647"/>
      <c r="M55" s="648"/>
      <c r="N55" s="649"/>
      <c r="O55" s="650"/>
      <c r="P55" s="651"/>
      <c r="Q55" s="646"/>
      <c r="R55" s="652"/>
      <c r="S55" s="652"/>
      <c r="T55" s="655"/>
    </row>
    <row r="56" spans="1:20" ht="64.5" customHeight="1" x14ac:dyDescent="0.2">
      <c r="A56" s="503"/>
      <c r="B56" s="663"/>
      <c r="C56" s="663"/>
      <c r="D56" s="505"/>
      <c r="E56" s="97" t="s">
        <v>407</v>
      </c>
      <c r="F56" s="645"/>
      <c r="G56" s="646"/>
      <c r="H56" s="646"/>
      <c r="I56" s="646"/>
      <c r="J56" s="656"/>
      <c r="K56" s="647"/>
      <c r="L56" s="647"/>
      <c r="M56" s="648"/>
      <c r="N56" s="649"/>
      <c r="O56" s="650"/>
      <c r="P56" s="651"/>
      <c r="Q56" s="646"/>
      <c r="R56" s="652"/>
      <c r="S56" s="652"/>
      <c r="T56" s="655"/>
    </row>
    <row r="57" spans="1:20" ht="39" customHeight="1" x14ac:dyDescent="0.2">
      <c r="A57" s="503">
        <v>10</v>
      </c>
      <c r="B57" s="663"/>
      <c r="C57" s="663"/>
      <c r="D57" s="505" t="s">
        <v>721</v>
      </c>
      <c r="E57" s="97" t="s">
        <v>408</v>
      </c>
      <c r="F57" s="645">
        <v>12</v>
      </c>
      <c r="G57" s="646"/>
      <c r="H57" s="646"/>
      <c r="I57" s="646"/>
      <c r="J57" s="656" t="s">
        <v>409</v>
      </c>
      <c r="K57" s="647">
        <v>0</v>
      </c>
      <c r="L57" s="647">
        <v>0</v>
      </c>
      <c r="M57" s="648">
        <v>12</v>
      </c>
      <c r="N57" s="649">
        <f t="shared" ref="N57" si="14">IF(M57&lt;1,M57-AVERAGE(F57:I57),M57-(SUM(F57:I57)))</f>
        <v>0</v>
      </c>
      <c r="O57" s="650">
        <f t="shared" si="12"/>
        <v>1</v>
      </c>
      <c r="P57" s="651" t="str">
        <f t="shared" si="13"/>
        <v>P</v>
      </c>
      <c r="Q57" s="646">
        <v>0</v>
      </c>
      <c r="R57" s="652" t="s">
        <v>410</v>
      </c>
      <c r="S57" s="652" t="s">
        <v>411</v>
      </c>
      <c r="T57" s="655" t="s">
        <v>412</v>
      </c>
    </row>
    <row r="58" spans="1:20" ht="26.25" customHeight="1" x14ac:dyDescent="0.2">
      <c r="A58" s="503"/>
      <c r="B58" s="663"/>
      <c r="C58" s="663"/>
      <c r="D58" s="505"/>
      <c r="E58" s="97" t="s">
        <v>413</v>
      </c>
      <c r="F58" s="645"/>
      <c r="G58" s="646"/>
      <c r="H58" s="646"/>
      <c r="I58" s="646"/>
      <c r="J58" s="656"/>
      <c r="K58" s="647"/>
      <c r="L58" s="647"/>
      <c r="M58" s="648"/>
      <c r="N58" s="649"/>
      <c r="O58" s="650"/>
      <c r="P58" s="651"/>
      <c r="Q58" s="646"/>
      <c r="R58" s="652"/>
      <c r="S58" s="652"/>
      <c r="T58" s="655"/>
    </row>
    <row r="59" spans="1:20" ht="39" customHeight="1" x14ac:dyDescent="0.2">
      <c r="A59" s="503"/>
      <c r="B59" s="663"/>
      <c r="C59" s="663"/>
      <c r="D59" s="505"/>
      <c r="E59" s="97" t="s">
        <v>414</v>
      </c>
      <c r="F59" s="645"/>
      <c r="G59" s="646"/>
      <c r="H59" s="646"/>
      <c r="I59" s="646"/>
      <c r="J59" s="656"/>
      <c r="K59" s="647"/>
      <c r="L59" s="647"/>
      <c r="M59" s="648"/>
      <c r="N59" s="649"/>
      <c r="O59" s="650"/>
      <c r="P59" s="651"/>
      <c r="Q59" s="646"/>
      <c r="R59" s="652"/>
      <c r="S59" s="652"/>
      <c r="T59" s="655"/>
    </row>
    <row r="60" spans="1:20" ht="26.25" customHeight="1" x14ac:dyDescent="0.2">
      <c r="A60" s="503"/>
      <c r="B60" s="663"/>
      <c r="C60" s="663"/>
      <c r="D60" s="505"/>
      <c r="E60" s="97" t="s">
        <v>415</v>
      </c>
      <c r="F60" s="645"/>
      <c r="G60" s="646"/>
      <c r="H60" s="646"/>
      <c r="I60" s="646"/>
      <c r="J60" s="656"/>
      <c r="K60" s="647"/>
      <c r="L60" s="647"/>
      <c r="M60" s="648"/>
      <c r="N60" s="649"/>
      <c r="O60" s="650"/>
      <c r="P60" s="651"/>
      <c r="Q60" s="646"/>
      <c r="R60" s="652"/>
      <c r="S60" s="652"/>
      <c r="T60" s="655"/>
    </row>
    <row r="61" spans="1:20" ht="26.25" customHeight="1" x14ac:dyDescent="0.2">
      <c r="A61" s="503"/>
      <c r="B61" s="663"/>
      <c r="C61" s="663"/>
      <c r="D61" s="505"/>
      <c r="E61" s="97" t="s">
        <v>416</v>
      </c>
      <c r="F61" s="645"/>
      <c r="G61" s="646"/>
      <c r="H61" s="646"/>
      <c r="I61" s="646"/>
      <c r="J61" s="656"/>
      <c r="K61" s="647"/>
      <c r="L61" s="647"/>
      <c r="M61" s="648"/>
      <c r="N61" s="649"/>
      <c r="O61" s="650"/>
      <c r="P61" s="651"/>
      <c r="Q61" s="646"/>
      <c r="R61" s="652"/>
      <c r="S61" s="652"/>
      <c r="T61" s="655"/>
    </row>
    <row r="62" spans="1:20" ht="15" customHeight="1" x14ac:dyDescent="0.2">
      <c r="A62" s="503"/>
      <c r="B62" s="663"/>
      <c r="C62" s="663"/>
      <c r="D62" s="505"/>
      <c r="E62" s="97" t="s">
        <v>417</v>
      </c>
      <c r="F62" s="645"/>
      <c r="G62" s="646"/>
      <c r="H62" s="646"/>
      <c r="I62" s="646"/>
      <c r="J62" s="656"/>
      <c r="K62" s="647"/>
      <c r="L62" s="647"/>
      <c r="M62" s="648"/>
      <c r="N62" s="649"/>
      <c r="O62" s="650"/>
      <c r="P62" s="651"/>
      <c r="Q62" s="646"/>
      <c r="R62" s="652"/>
      <c r="S62" s="652"/>
      <c r="T62" s="655"/>
    </row>
    <row r="63" spans="1:20" ht="27" customHeight="1" thickBot="1" x14ac:dyDescent="0.25">
      <c r="A63" s="573"/>
      <c r="B63" s="664"/>
      <c r="C63" s="664"/>
      <c r="D63" s="551"/>
      <c r="E63" s="105" t="s">
        <v>418</v>
      </c>
      <c r="F63" s="660"/>
      <c r="G63" s="661"/>
      <c r="H63" s="661"/>
      <c r="I63" s="661"/>
      <c r="J63" s="667"/>
      <c r="K63" s="668"/>
      <c r="L63" s="668"/>
      <c r="M63" s="669"/>
      <c r="N63" s="658"/>
      <c r="O63" s="659"/>
      <c r="P63" s="657"/>
      <c r="Q63" s="661"/>
      <c r="R63" s="665"/>
      <c r="S63" s="665"/>
      <c r="T63" s="666"/>
    </row>
    <row r="64" spans="1:20" x14ac:dyDescent="0.2">
      <c r="A64" s="2"/>
      <c r="B64" s="2"/>
      <c r="C64" s="2"/>
      <c r="D64" s="2"/>
      <c r="E64" s="2"/>
      <c r="F64" s="2"/>
      <c r="G64" s="2"/>
      <c r="H64" s="2"/>
      <c r="I64" s="2"/>
      <c r="J64" s="2"/>
      <c r="K64" s="2"/>
      <c r="L64" s="2"/>
      <c r="M64" s="2"/>
      <c r="N64" s="2"/>
      <c r="O64" s="2"/>
      <c r="P64" s="2"/>
      <c r="Q64" s="2"/>
      <c r="R64" s="2"/>
      <c r="S64" s="2"/>
      <c r="T64" s="2"/>
    </row>
    <row r="65" spans="1:20" x14ac:dyDescent="0.2">
      <c r="A65" s="2"/>
      <c r="B65" s="2"/>
      <c r="C65" s="2"/>
      <c r="D65" s="2"/>
      <c r="E65" s="2"/>
      <c r="F65" s="2"/>
      <c r="G65" s="2"/>
      <c r="H65" s="2"/>
      <c r="I65" s="2"/>
      <c r="J65" s="2"/>
      <c r="K65" s="2"/>
      <c r="L65" s="2"/>
      <c r="M65" s="2"/>
      <c r="N65" s="2"/>
      <c r="O65" s="2"/>
      <c r="P65" s="2"/>
      <c r="Q65" s="2"/>
      <c r="R65" s="2"/>
      <c r="S65" s="2"/>
      <c r="T65" s="2"/>
    </row>
    <row r="66" spans="1:20" x14ac:dyDescent="0.2">
      <c r="A66" s="56" t="s">
        <v>25</v>
      </c>
      <c r="B66" s="56"/>
      <c r="C66" s="56"/>
      <c r="D66" s="56"/>
      <c r="E66" s="2"/>
      <c r="F66" s="2"/>
      <c r="G66" s="2"/>
      <c r="H66" s="2"/>
      <c r="I66" s="2"/>
      <c r="J66" s="2"/>
      <c r="K66" s="2"/>
      <c r="L66" s="2"/>
      <c r="M66" s="2"/>
      <c r="N66" s="2"/>
      <c r="O66" s="2"/>
      <c r="P66" s="2"/>
      <c r="Q66" s="2"/>
      <c r="R66" s="2"/>
      <c r="S66" s="2"/>
      <c r="T66" s="2"/>
    </row>
    <row r="67" spans="1:20" x14ac:dyDescent="0.2">
      <c r="A67" s="2"/>
      <c r="B67" s="2"/>
      <c r="C67" s="2"/>
      <c r="D67" s="2"/>
      <c r="E67" s="2"/>
      <c r="F67" s="2"/>
      <c r="G67" s="2"/>
      <c r="H67" s="2"/>
      <c r="I67" s="2"/>
      <c r="J67" s="2"/>
      <c r="K67" s="2"/>
      <c r="L67" s="2"/>
      <c r="M67" s="2"/>
      <c r="N67" s="2"/>
      <c r="O67" s="2"/>
      <c r="P67" s="2"/>
      <c r="Q67" s="2"/>
      <c r="R67" s="2"/>
      <c r="S67" s="2"/>
      <c r="T67" s="2"/>
    </row>
    <row r="68" spans="1:20" x14ac:dyDescent="0.2">
      <c r="A68" s="536"/>
      <c r="B68" s="537"/>
      <c r="C68" s="537"/>
      <c r="D68" s="537"/>
      <c r="E68" s="537"/>
      <c r="F68" s="537"/>
      <c r="G68" s="537"/>
      <c r="H68" s="537"/>
      <c r="I68" s="537"/>
      <c r="J68" s="537"/>
      <c r="K68" s="537"/>
      <c r="L68" s="537"/>
      <c r="M68" s="537"/>
      <c r="N68" s="537"/>
      <c r="O68" s="537"/>
      <c r="P68" s="537"/>
      <c r="Q68" s="537"/>
      <c r="R68" s="537"/>
      <c r="S68" s="537"/>
      <c r="T68" s="538"/>
    </row>
    <row r="69" spans="1:20" x14ac:dyDescent="0.2">
      <c r="A69" s="536"/>
      <c r="B69" s="537"/>
      <c r="C69" s="537"/>
      <c r="D69" s="537"/>
      <c r="E69" s="537"/>
      <c r="F69" s="537"/>
      <c r="G69" s="537"/>
      <c r="H69" s="537"/>
      <c r="I69" s="537"/>
      <c r="J69" s="537"/>
      <c r="K69" s="537"/>
      <c r="L69" s="537"/>
      <c r="M69" s="537"/>
      <c r="N69" s="537"/>
      <c r="O69" s="537"/>
      <c r="P69" s="537"/>
      <c r="Q69" s="537"/>
      <c r="R69" s="537"/>
      <c r="S69" s="537"/>
      <c r="T69" s="538"/>
    </row>
    <row r="70" spans="1:20" x14ac:dyDescent="0.2">
      <c r="A70" s="536"/>
      <c r="B70" s="537"/>
      <c r="C70" s="537"/>
      <c r="D70" s="537"/>
      <c r="E70" s="537"/>
      <c r="F70" s="537"/>
      <c r="G70" s="537"/>
      <c r="H70" s="537"/>
      <c r="I70" s="537"/>
      <c r="J70" s="537"/>
      <c r="K70" s="537"/>
      <c r="L70" s="537"/>
      <c r="M70" s="537"/>
      <c r="N70" s="537"/>
      <c r="O70" s="537"/>
      <c r="P70" s="537"/>
      <c r="Q70" s="537"/>
      <c r="R70" s="537"/>
      <c r="S70" s="537"/>
      <c r="T70" s="538"/>
    </row>
    <row r="71" spans="1:20" x14ac:dyDescent="0.2">
      <c r="A71" s="536"/>
      <c r="B71" s="537"/>
      <c r="C71" s="537"/>
      <c r="D71" s="537"/>
      <c r="E71" s="537"/>
      <c r="F71" s="537"/>
      <c r="G71" s="537"/>
      <c r="H71" s="537"/>
      <c r="I71" s="537"/>
      <c r="J71" s="537"/>
      <c r="K71" s="537"/>
      <c r="L71" s="537"/>
      <c r="M71" s="537"/>
      <c r="N71" s="537"/>
      <c r="O71" s="537"/>
      <c r="P71" s="537"/>
      <c r="Q71" s="537"/>
      <c r="R71" s="537"/>
      <c r="S71" s="537"/>
      <c r="T71" s="538"/>
    </row>
    <row r="72" spans="1:20" x14ac:dyDescent="0.2">
      <c r="A72" s="536"/>
      <c r="B72" s="537"/>
      <c r="C72" s="537"/>
      <c r="D72" s="537"/>
      <c r="E72" s="537"/>
      <c r="F72" s="537"/>
      <c r="G72" s="537"/>
      <c r="H72" s="537"/>
      <c r="I72" s="537"/>
      <c r="J72" s="537"/>
      <c r="K72" s="537"/>
      <c r="L72" s="537"/>
      <c r="M72" s="537"/>
      <c r="N72" s="537"/>
      <c r="O72" s="537"/>
      <c r="P72" s="537"/>
      <c r="Q72" s="537"/>
      <c r="R72" s="537"/>
      <c r="S72" s="537"/>
      <c r="T72" s="538"/>
    </row>
    <row r="73" spans="1:20" x14ac:dyDescent="0.2">
      <c r="A73" s="536"/>
      <c r="B73" s="537"/>
      <c r="C73" s="537"/>
      <c r="D73" s="537"/>
      <c r="E73" s="537"/>
      <c r="F73" s="537"/>
      <c r="G73" s="537"/>
      <c r="H73" s="537"/>
      <c r="I73" s="537"/>
      <c r="J73" s="537"/>
      <c r="K73" s="537"/>
      <c r="L73" s="537"/>
      <c r="M73" s="537"/>
      <c r="N73" s="537"/>
      <c r="O73" s="537"/>
      <c r="P73" s="537"/>
      <c r="Q73" s="537"/>
      <c r="R73" s="537"/>
      <c r="S73" s="537"/>
      <c r="T73" s="538"/>
    </row>
    <row r="74" spans="1:20" x14ac:dyDescent="0.2">
      <c r="A74" s="536"/>
      <c r="B74" s="537"/>
      <c r="C74" s="537"/>
      <c r="D74" s="537"/>
      <c r="E74" s="537"/>
      <c r="F74" s="537"/>
      <c r="G74" s="537"/>
      <c r="H74" s="537"/>
      <c r="I74" s="537"/>
      <c r="J74" s="537"/>
      <c r="K74" s="537"/>
      <c r="L74" s="537"/>
      <c r="M74" s="537"/>
      <c r="N74" s="537"/>
      <c r="O74" s="537"/>
      <c r="P74" s="537"/>
      <c r="Q74" s="537"/>
      <c r="R74" s="537"/>
      <c r="S74" s="537"/>
      <c r="T74" s="538"/>
    </row>
    <row r="75" spans="1:20" x14ac:dyDescent="0.2">
      <c r="A75" s="536"/>
      <c r="B75" s="537"/>
      <c r="C75" s="537"/>
      <c r="D75" s="537"/>
      <c r="E75" s="537"/>
      <c r="F75" s="537"/>
      <c r="G75" s="537"/>
      <c r="H75" s="537"/>
      <c r="I75" s="537"/>
      <c r="J75" s="537"/>
      <c r="K75" s="537"/>
      <c r="L75" s="537"/>
      <c r="M75" s="537"/>
      <c r="N75" s="537"/>
      <c r="O75" s="537"/>
      <c r="P75" s="537"/>
      <c r="Q75" s="537"/>
      <c r="R75" s="537"/>
      <c r="S75" s="537"/>
      <c r="T75" s="538"/>
    </row>
    <row r="76" spans="1:20" x14ac:dyDescent="0.2">
      <c r="A76" s="536"/>
      <c r="B76" s="537"/>
      <c r="C76" s="537"/>
      <c r="D76" s="537"/>
      <c r="E76" s="537"/>
      <c r="F76" s="537"/>
      <c r="G76" s="537"/>
      <c r="H76" s="537"/>
      <c r="I76" s="537"/>
      <c r="J76" s="537"/>
      <c r="K76" s="537"/>
      <c r="L76" s="537"/>
      <c r="M76" s="537"/>
      <c r="N76" s="537"/>
      <c r="O76" s="537"/>
      <c r="P76" s="537"/>
      <c r="Q76" s="537"/>
      <c r="R76" s="537"/>
      <c r="S76" s="537"/>
      <c r="T76" s="538"/>
    </row>
    <row r="77" spans="1:20" x14ac:dyDescent="0.2">
      <c r="A77" s="536"/>
      <c r="B77" s="537"/>
      <c r="C77" s="537"/>
      <c r="D77" s="537"/>
      <c r="E77" s="537"/>
      <c r="F77" s="537"/>
      <c r="G77" s="537"/>
      <c r="H77" s="537"/>
      <c r="I77" s="537"/>
      <c r="J77" s="537"/>
      <c r="K77" s="537"/>
      <c r="L77" s="537"/>
      <c r="M77" s="537"/>
      <c r="N77" s="537"/>
      <c r="O77" s="537"/>
      <c r="P77" s="537"/>
      <c r="Q77" s="537"/>
      <c r="R77" s="537"/>
      <c r="S77" s="537"/>
      <c r="T77" s="538"/>
    </row>
    <row r="78" spans="1:20" x14ac:dyDescent="0.2">
      <c r="A78" s="536"/>
      <c r="B78" s="537"/>
      <c r="C78" s="537"/>
      <c r="D78" s="537"/>
      <c r="E78" s="537"/>
      <c r="F78" s="537"/>
      <c r="G78" s="537"/>
      <c r="H78" s="537"/>
      <c r="I78" s="537"/>
      <c r="J78" s="537"/>
      <c r="K78" s="537"/>
      <c r="L78" s="537"/>
      <c r="M78" s="537"/>
      <c r="N78" s="537"/>
      <c r="O78" s="537"/>
      <c r="P78" s="537"/>
      <c r="Q78" s="537"/>
      <c r="R78" s="537"/>
      <c r="S78" s="537"/>
      <c r="T78" s="538"/>
    </row>
  </sheetData>
  <mergeCells count="199">
    <mergeCell ref="B17:B26"/>
    <mergeCell ref="C17:C26"/>
    <mergeCell ref="B27:B63"/>
    <mergeCell ref="C27:C63"/>
    <mergeCell ref="A74:T74"/>
    <mergeCell ref="A75:T75"/>
    <mergeCell ref="A76:T76"/>
    <mergeCell ref="A77:T77"/>
    <mergeCell ref="A78:T78"/>
    <mergeCell ref="A68:T68"/>
    <mergeCell ref="A69:T69"/>
    <mergeCell ref="A70:T70"/>
    <mergeCell ref="A71:T71"/>
    <mergeCell ref="A72:T72"/>
    <mergeCell ref="A73:T73"/>
    <mergeCell ref="Q57:Q63"/>
    <mergeCell ref="R57:R63"/>
    <mergeCell ref="S57:S63"/>
    <mergeCell ref="T57:T63"/>
    <mergeCell ref="I57:I63"/>
    <mergeCell ref="J57:J63"/>
    <mergeCell ref="K57:K63"/>
    <mergeCell ref="L57:L63"/>
    <mergeCell ref="M57:M63"/>
    <mergeCell ref="A57:A63"/>
    <mergeCell ref="D57:D63"/>
    <mergeCell ref="F57:F63"/>
    <mergeCell ref="G57:G63"/>
    <mergeCell ref="H57:H63"/>
    <mergeCell ref="J52:J56"/>
    <mergeCell ref="K52:K56"/>
    <mergeCell ref="L52:L56"/>
    <mergeCell ref="M52:M56"/>
    <mergeCell ref="A52:A56"/>
    <mergeCell ref="D52:D56"/>
    <mergeCell ref="F52:F56"/>
    <mergeCell ref="G52:G56"/>
    <mergeCell ref="H52:H56"/>
    <mergeCell ref="I52:I56"/>
    <mergeCell ref="P57:P63"/>
    <mergeCell ref="Q49:Q51"/>
    <mergeCell ref="R49:R51"/>
    <mergeCell ref="S49:S51"/>
    <mergeCell ref="T49:T51"/>
    <mergeCell ref="I49:I51"/>
    <mergeCell ref="J49:J51"/>
    <mergeCell ref="K49:K51"/>
    <mergeCell ref="L49:L51"/>
    <mergeCell ref="M49:M51"/>
    <mergeCell ref="N49:N51"/>
    <mergeCell ref="N57:N63"/>
    <mergeCell ref="P52:P56"/>
    <mergeCell ref="Q52:Q56"/>
    <mergeCell ref="R52:R56"/>
    <mergeCell ref="S52:S56"/>
    <mergeCell ref="T52:T56"/>
    <mergeCell ref="N52:N56"/>
    <mergeCell ref="O52:O56"/>
    <mergeCell ref="O57:O63"/>
    <mergeCell ref="P44:P48"/>
    <mergeCell ref="Q44:Q48"/>
    <mergeCell ref="R44:R48"/>
    <mergeCell ref="S44:S48"/>
    <mergeCell ref="T44:T48"/>
    <mergeCell ref="A49:A51"/>
    <mergeCell ref="D49:D51"/>
    <mergeCell ref="F49:F51"/>
    <mergeCell ref="G49:G51"/>
    <mergeCell ref="H49:H51"/>
    <mergeCell ref="J44:J48"/>
    <mergeCell ref="K44:K48"/>
    <mergeCell ref="L44:L48"/>
    <mergeCell ref="M44:M48"/>
    <mergeCell ref="N44:N48"/>
    <mergeCell ref="O44:O48"/>
    <mergeCell ref="A44:A48"/>
    <mergeCell ref="D44:D48"/>
    <mergeCell ref="F44:F48"/>
    <mergeCell ref="G44:G48"/>
    <mergeCell ref="H44:H48"/>
    <mergeCell ref="I44:I48"/>
    <mergeCell ref="O49:O51"/>
    <mergeCell ref="P49:P51"/>
    <mergeCell ref="O41:O43"/>
    <mergeCell ref="P41:P43"/>
    <mergeCell ref="Q41:Q43"/>
    <mergeCell ref="R41:R43"/>
    <mergeCell ref="S41:S43"/>
    <mergeCell ref="T41:T43"/>
    <mergeCell ref="I41:I43"/>
    <mergeCell ref="J41:J43"/>
    <mergeCell ref="K41:K43"/>
    <mergeCell ref="L41:L43"/>
    <mergeCell ref="M41:M43"/>
    <mergeCell ref="N41:N43"/>
    <mergeCell ref="A41:A43"/>
    <mergeCell ref="D41:D43"/>
    <mergeCell ref="F41:F43"/>
    <mergeCell ref="G41:G43"/>
    <mergeCell ref="H41:H43"/>
    <mergeCell ref="J37:J40"/>
    <mergeCell ref="K37:K40"/>
    <mergeCell ref="L37:L40"/>
    <mergeCell ref="M37:M40"/>
    <mergeCell ref="T33:T36"/>
    <mergeCell ref="A37:A40"/>
    <mergeCell ref="D37:D40"/>
    <mergeCell ref="F37:F40"/>
    <mergeCell ref="G37:G40"/>
    <mergeCell ref="H37:H40"/>
    <mergeCell ref="I37:I40"/>
    <mergeCell ref="K33:K36"/>
    <mergeCell ref="L33:L36"/>
    <mergeCell ref="M33:M36"/>
    <mergeCell ref="N33:N36"/>
    <mergeCell ref="O33:O36"/>
    <mergeCell ref="P33:P36"/>
    <mergeCell ref="P37:P40"/>
    <mergeCell ref="Q37:Q40"/>
    <mergeCell ref="R37:R40"/>
    <mergeCell ref="S37:S40"/>
    <mergeCell ref="T37:T40"/>
    <mergeCell ref="N37:N40"/>
    <mergeCell ref="O37:O40"/>
    <mergeCell ref="A33:A36"/>
    <mergeCell ref="D33:D36"/>
    <mergeCell ref="F33:F36"/>
    <mergeCell ref="G33:G36"/>
    <mergeCell ref="H33:H36"/>
    <mergeCell ref="I33:I36"/>
    <mergeCell ref="J33:J36"/>
    <mergeCell ref="L27:L32"/>
    <mergeCell ref="M27:M32"/>
    <mergeCell ref="S18:S26"/>
    <mergeCell ref="F18:F26"/>
    <mergeCell ref="G18:G26"/>
    <mergeCell ref="H18:H26"/>
    <mergeCell ref="I18:I26"/>
    <mergeCell ref="J18:J26"/>
    <mergeCell ref="K18:K26"/>
    <mergeCell ref="L18:L26"/>
    <mergeCell ref="Q33:Q36"/>
    <mergeCell ref="R33:R36"/>
    <mergeCell ref="S33:S36"/>
    <mergeCell ref="T18:T26"/>
    <mergeCell ref="A27:A32"/>
    <mergeCell ref="D27:D32"/>
    <mergeCell ref="F27:F32"/>
    <mergeCell ref="G27:G32"/>
    <mergeCell ref="H27:H32"/>
    <mergeCell ref="I27:I32"/>
    <mergeCell ref="J27:J32"/>
    <mergeCell ref="K27:K32"/>
    <mergeCell ref="M18:M26"/>
    <mergeCell ref="N18:N26"/>
    <mergeCell ref="O18:O26"/>
    <mergeCell ref="P18:P26"/>
    <mergeCell ref="Q18:Q26"/>
    <mergeCell ref="R18:R26"/>
    <mergeCell ref="R27:R32"/>
    <mergeCell ref="S27:S32"/>
    <mergeCell ref="T27:T32"/>
    <mergeCell ref="N27:N32"/>
    <mergeCell ref="O27:O32"/>
    <mergeCell ref="P27:P32"/>
    <mergeCell ref="Q27:Q32"/>
    <mergeCell ref="A18:A26"/>
    <mergeCell ref="D18:D26"/>
    <mergeCell ref="A9:E9"/>
    <mergeCell ref="F9:M9"/>
    <mergeCell ref="A11:T11"/>
    <mergeCell ref="A13:L13"/>
    <mergeCell ref="M13:T13"/>
    <mergeCell ref="A14:A15"/>
    <mergeCell ref="D14:D15"/>
    <mergeCell ref="E14:E15"/>
    <mergeCell ref="F14:I14"/>
    <mergeCell ref="J14:J15"/>
    <mergeCell ref="T14:T15"/>
    <mergeCell ref="K14:K15"/>
    <mergeCell ref="L14:L15"/>
    <mergeCell ref="M14:M15"/>
    <mergeCell ref="N14:P14"/>
    <mergeCell ref="Q14:Q15"/>
    <mergeCell ref="R14:R15"/>
    <mergeCell ref="B14:B15"/>
    <mergeCell ref="C14:C15"/>
    <mergeCell ref="A6:E6"/>
    <mergeCell ref="F6:M6"/>
    <mergeCell ref="A7:E7"/>
    <mergeCell ref="F7:M7"/>
    <mergeCell ref="A8:E8"/>
    <mergeCell ref="F8:M8"/>
    <mergeCell ref="A2:E4"/>
    <mergeCell ref="F2:M2"/>
    <mergeCell ref="N2:T2"/>
    <mergeCell ref="F3:M4"/>
    <mergeCell ref="N3:T3"/>
    <mergeCell ref="N4:T4"/>
  </mergeCells>
  <conditionalFormatting sqref="P18 P27 P33 P41 P44 P49 P52 P57 P37">
    <cfRule type="containsText" dxfId="44" priority="5" stopIfTrue="1" operator="containsText" text="P">
      <formula>NOT(ISERROR(SEARCH("P",P18)))</formula>
    </cfRule>
    <cfRule type="containsText" dxfId="43" priority="6" stopIfTrue="1" operator="containsText" text="R">
      <formula>NOT(ISERROR(SEARCH("R",P18)))</formula>
    </cfRule>
    <cfRule type="containsText" dxfId="42" priority="7" operator="containsText" text="T">
      <formula>NOT(ISERROR(SEARCH("T",P18)))</formula>
    </cfRule>
  </conditionalFormatting>
  <conditionalFormatting sqref="P52 P18 P27 P33 P37 P41 P44 P49 P57">
    <cfRule type="iconSet" priority="8">
      <iconSet iconSet="3Symbols2">
        <cfvo type="percent" val="0"/>
        <cfvo type="percent" val="0.74"/>
        <cfvo type="percent" val="0.85"/>
      </iconSet>
    </cfRule>
  </conditionalFormatting>
  <conditionalFormatting sqref="P17">
    <cfRule type="containsText" dxfId="41" priority="1" stopIfTrue="1" operator="containsText" text="P">
      <formula>NOT(ISERROR(SEARCH("P",P17)))</formula>
    </cfRule>
    <cfRule type="containsText" dxfId="40" priority="2" stopIfTrue="1" operator="containsText" text="R">
      <formula>NOT(ISERROR(SEARCH("R",P17)))</formula>
    </cfRule>
    <cfRule type="containsText" dxfId="39" priority="3" operator="containsText" text="T">
      <formula>NOT(ISERROR(SEARCH("T",P17)))</formula>
    </cfRule>
  </conditionalFormatting>
  <conditionalFormatting sqref="P17">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opLeftCell="A35" workbookViewId="0">
      <selection activeCell="F44" sqref="F17:F44"/>
    </sheetView>
  </sheetViews>
  <sheetFormatPr baseColWidth="10" defaultRowHeight="12.75" x14ac:dyDescent="0.2"/>
  <cols>
    <col min="1" max="1" width="17" style="1" bestFit="1" customWidth="1"/>
    <col min="2" max="3" width="17" style="1" customWidth="1"/>
    <col min="4" max="4" width="28.140625" style="1" customWidth="1"/>
    <col min="5" max="5" width="45.42578125" style="1" customWidth="1"/>
    <col min="6" max="6" width="5.140625" style="1" bestFit="1" customWidth="1"/>
    <col min="7" max="7" width="2.7109375" style="1" bestFit="1" customWidth="1"/>
    <col min="8" max="8" width="3.42578125" style="1" bestFit="1" customWidth="1"/>
    <col min="9" max="9" width="3.5703125" style="1" bestFit="1" customWidth="1"/>
    <col min="10" max="10" width="57" style="1" customWidth="1"/>
    <col min="11" max="11" width="16.140625" style="1" bestFit="1" customWidth="1"/>
    <col min="12" max="12" width="42.7109375" style="1" customWidth="1"/>
    <col min="13" max="13" width="7.28515625" style="1" bestFit="1" customWidth="1"/>
    <col min="14" max="14" width="14.85546875" style="1" customWidth="1"/>
    <col min="15" max="15" width="5.140625" style="1" bestFit="1" customWidth="1"/>
    <col min="16" max="16" width="9.7109375" style="1" bestFit="1" customWidth="1"/>
    <col min="17" max="17" width="37.140625" style="1" customWidth="1"/>
    <col min="18" max="18" width="28.85546875" style="1" customWidth="1"/>
    <col min="19" max="19" width="14.28515625" style="1" bestFit="1" customWidth="1"/>
    <col min="20" max="20" width="29.140625" style="1" customWidth="1"/>
    <col min="21" max="16384" width="11.42578125" style="1"/>
  </cols>
  <sheetData>
    <row r="1" spans="1:20" ht="13.5" thickBot="1" x14ac:dyDescent="0.25"/>
    <row r="2" spans="1:20" ht="13.5" thickBot="1" x14ac:dyDescent="0.25">
      <c r="A2" s="489"/>
      <c r="B2" s="490"/>
      <c r="C2" s="490"/>
      <c r="D2" s="490"/>
      <c r="E2" s="491"/>
      <c r="F2" s="498" t="s">
        <v>18</v>
      </c>
      <c r="G2" s="499"/>
      <c r="H2" s="499"/>
      <c r="I2" s="499"/>
      <c r="J2" s="499"/>
      <c r="K2" s="499"/>
      <c r="L2" s="499"/>
      <c r="M2" s="500"/>
      <c r="N2" s="469" t="s">
        <v>19</v>
      </c>
      <c r="O2" s="470"/>
      <c r="P2" s="470"/>
      <c r="Q2" s="470"/>
      <c r="R2" s="470"/>
      <c r="S2" s="470"/>
      <c r="T2" s="471"/>
    </row>
    <row r="3" spans="1:20" ht="13.5" thickBot="1" x14ac:dyDescent="0.25">
      <c r="A3" s="492"/>
      <c r="B3" s="493"/>
      <c r="C3" s="493"/>
      <c r="D3" s="493"/>
      <c r="E3" s="494"/>
      <c r="F3" s="472" t="s">
        <v>17</v>
      </c>
      <c r="G3" s="473"/>
      <c r="H3" s="473"/>
      <c r="I3" s="473"/>
      <c r="J3" s="473"/>
      <c r="K3" s="473"/>
      <c r="L3" s="473"/>
      <c r="M3" s="474"/>
      <c r="N3" s="478" t="s">
        <v>24</v>
      </c>
      <c r="O3" s="479"/>
      <c r="P3" s="479"/>
      <c r="Q3" s="479"/>
      <c r="R3" s="479"/>
      <c r="S3" s="479"/>
      <c r="T3" s="480"/>
    </row>
    <row r="4" spans="1:20" ht="13.5" thickBot="1" x14ac:dyDescent="0.25">
      <c r="A4" s="495"/>
      <c r="B4" s="496"/>
      <c r="C4" s="496"/>
      <c r="D4" s="496"/>
      <c r="E4" s="497"/>
      <c r="F4" s="475"/>
      <c r="G4" s="476"/>
      <c r="H4" s="476"/>
      <c r="I4" s="476"/>
      <c r="J4" s="476"/>
      <c r="K4" s="476"/>
      <c r="L4" s="476"/>
      <c r="M4" s="477"/>
      <c r="N4" s="481" t="s">
        <v>8</v>
      </c>
      <c r="O4" s="482"/>
      <c r="P4" s="482"/>
      <c r="Q4" s="482"/>
      <c r="R4" s="482"/>
      <c r="S4" s="482"/>
      <c r="T4" s="483"/>
    </row>
    <row r="5" spans="1:20" x14ac:dyDescent="0.2">
      <c r="A5" s="2"/>
      <c r="B5" s="2"/>
      <c r="C5" s="2"/>
      <c r="D5" s="2"/>
      <c r="E5" s="2"/>
      <c r="F5" s="2"/>
      <c r="G5" s="2"/>
      <c r="H5" s="2"/>
      <c r="I5" s="2"/>
      <c r="J5" s="3"/>
      <c r="K5" s="3"/>
      <c r="L5" s="4"/>
      <c r="M5" s="4"/>
      <c r="N5" s="4"/>
      <c r="O5" s="4"/>
      <c r="P5" s="4"/>
      <c r="Q5" s="4"/>
      <c r="R5" s="4"/>
      <c r="S5" s="4"/>
      <c r="T5" s="4"/>
    </row>
    <row r="6" spans="1:20" x14ac:dyDescent="0.2">
      <c r="A6" s="484" t="s">
        <v>419</v>
      </c>
      <c r="B6" s="484"/>
      <c r="C6" s="484"/>
      <c r="D6" s="484"/>
      <c r="E6" s="484"/>
      <c r="F6" s="488" t="s">
        <v>420</v>
      </c>
      <c r="G6" s="486"/>
      <c r="H6" s="486"/>
      <c r="I6" s="486"/>
      <c r="J6" s="486"/>
      <c r="K6" s="486"/>
      <c r="L6" s="486"/>
      <c r="M6" s="487"/>
      <c r="N6" s="4"/>
      <c r="O6" s="4"/>
      <c r="P6" s="4"/>
      <c r="Q6" s="4"/>
      <c r="R6" s="4"/>
      <c r="S6" s="4"/>
      <c r="T6" s="4"/>
    </row>
    <row r="7" spans="1:20" x14ac:dyDescent="0.2">
      <c r="A7" s="484" t="s">
        <v>421</v>
      </c>
      <c r="B7" s="484"/>
      <c r="C7" s="484"/>
      <c r="D7" s="484"/>
      <c r="E7" s="484"/>
      <c r="F7" s="488">
        <v>2021</v>
      </c>
      <c r="G7" s="486"/>
      <c r="H7" s="486"/>
      <c r="I7" s="486"/>
      <c r="J7" s="486"/>
      <c r="K7" s="486"/>
      <c r="L7" s="486"/>
      <c r="M7" s="487"/>
      <c r="N7" s="4"/>
      <c r="O7" s="4"/>
      <c r="P7" s="4"/>
      <c r="Q7" s="4"/>
      <c r="R7" s="4"/>
      <c r="S7" s="4"/>
      <c r="T7" s="4"/>
    </row>
    <row r="8" spans="1:20" x14ac:dyDescent="0.2">
      <c r="A8" s="484" t="s">
        <v>422</v>
      </c>
      <c r="B8" s="484"/>
      <c r="C8" s="484"/>
      <c r="D8" s="484"/>
      <c r="E8" s="484"/>
      <c r="F8" s="485">
        <v>44200</v>
      </c>
      <c r="G8" s="486"/>
      <c r="H8" s="486"/>
      <c r="I8" s="486"/>
      <c r="J8" s="486"/>
      <c r="K8" s="486"/>
      <c r="L8" s="486"/>
      <c r="M8" s="487"/>
      <c r="N8" s="4"/>
      <c r="O8" s="4"/>
      <c r="P8" s="4"/>
      <c r="Q8" s="4"/>
      <c r="R8" s="4"/>
      <c r="S8" s="4"/>
      <c r="T8" s="4"/>
    </row>
    <row r="9" spans="1:20" x14ac:dyDescent="0.2">
      <c r="A9" s="484" t="s">
        <v>7</v>
      </c>
      <c r="B9" s="484"/>
      <c r="C9" s="484"/>
      <c r="D9" s="484"/>
      <c r="E9" s="484"/>
      <c r="F9" s="485">
        <v>44200</v>
      </c>
      <c r="G9" s="486"/>
      <c r="H9" s="486"/>
      <c r="I9" s="486"/>
      <c r="J9" s="486"/>
      <c r="K9" s="486"/>
      <c r="L9" s="486"/>
      <c r="M9" s="487"/>
      <c r="N9" s="4"/>
      <c r="O9" s="4"/>
      <c r="P9" s="4"/>
      <c r="Q9" s="4"/>
      <c r="R9" s="4"/>
      <c r="S9" s="4"/>
      <c r="T9" s="4"/>
    </row>
    <row r="10" spans="1:20" ht="13.5" thickBot="1" x14ac:dyDescent="0.25">
      <c r="A10" s="5"/>
      <c r="B10" s="5"/>
      <c r="C10" s="5"/>
      <c r="D10" s="5"/>
      <c r="E10" s="5"/>
      <c r="F10" s="5"/>
      <c r="G10" s="5"/>
      <c r="H10" s="5"/>
      <c r="I10" s="5"/>
      <c r="J10" s="6"/>
      <c r="K10" s="6"/>
      <c r="L10" s="6"/>
      <c r="M10" s="6"/>
      <c r="N10" s="4"/>
      <c r="O10" s="4"/>
      <c r="P10" s="4"/>
      <c r="Q10" s="4"/>
      <c r="R10" s="4"/>
      <c r="S10" s="4"/>
      <c r="T10" s="4"/>
    </row>
    <row r="11" spans="1:20" ht="13.5" thickBot="1" x14ac:dyDescent="0.25">
      <c r="A11" s="515" t="s">
        <v>9</v>
      </c>
      <c r="B11" s="516"/>
      <c r="C11" s="516"/>
      <c r="D11" s="516"/>
      <c r="E11" s="516"/>
      <c r="F11" s="516"/>
      <c r="G11" s="516"/>
      <c r="H11" s="516"/>
      <c r="I11" s="516"/>
      <c r="J11" s="516"/>
      <c r="K11" s="516"/>
      <c r="L11" s="516"/>
      <c r="M11" s="516"/>
      <c r="N11" s="516"/>
      <c r="O11" s="516"/>
      <c r="P11" s="516"/>
      <c r="Q11" s="516"/>
      <c r="R11" s="516"/>
      <c r="S11" s="516"/>
      <c r="T11" s="517"/>
    </row>
    <row r="12" spans="1:20" ht="13.5" thickBot="1" x14ac:dyDescent="0.25">
      <c r="A12" s="7"/>
      <c r="B12" s="8"/>
      <c r="C12" s="8"/>
      <c r="D12" s="8"/>
      <c r="E12" s="8"/>
      <c r="F12" s="8"/>
      <c r="G12" s="8"/>
      <c r="H12" s="8"/>
      <c r="I12" s="8"/>
      <c r="J12" s="8"/>
      <c r="K12" s="8"/>
      <c r="L12" s="8"/>
      <c r="M12" s="8"/>
      <c r="N12" s="8"/>
      <c r="O12" s="8"/>
      <c r="P12" s="8"/>
      <c r="Q12" s="8"/>
      <c r="R12" s="8"/>
      <c r="S12" s="8"/>
      <c r="T12" s="9"/>
    </row>
    <row r="13" spans="1:20" ht="13.5" thickBot="1" x14ac:dyDescent="0.25">
      <c r="A13" s="518" t="s">
        <v>16</v>
      </c>
      <c r="B13" s="519"/>
      <c r="C13" s="519"/>
      <c r="D13" s="519"/>
      <c r="E13" s="519"/>
      <c r="F13" s="519"/>
      <c r="G13" s="519"/>
      <c r="H13" s="519"/>
      <c r="I13" s="519"/>
      <c r="J13" s="519"/>
      <c r="K13" s="519"/>
      <c r="L13" s="520"/>
      <c r="M13" s="521" t="s">
        <v>1</v>
      </c>
      <c r="N13" s="521"/>
      <c r="O13" s="521"/>
      <c r="P13" s="521"/>
      <c r="Q13" s="521"/>
      <c r="R13" s="521"/>
      <c r="S13" s="521"/>
      <c r="T13" s="522"/>
    </row>
    <row r="14" spans="1:20" ht="13.5" thickBot="1" x14ac:dyDescent="0.25">
      <c r="A14" s="527" t="s">
        <v>28</v>
      </c>
      <c r="B14" s="534" t="s">
        <v>687</v>
      </c>
      <c r="C14" s="534" t="s">
        <v>688</v>
      </c>
      <c r="D14" s="527" t="s">
        <v>27</v>
      </c>
      <c r="E14" s="529" t="s">
        <v>20</v>
      </c>
      <c r="F14" s="531" t="s">
        <v>11</v>
      </c>
      <c r="G14" s="532"/>
      <c r="H14" s="532"/>
      <c r="I14" s="533"/>
      <c r="J14" s="523" t="s">
        <v>21</v>
      </c>
      <c r="K14" s="523" t="s">
        <v>22</v>
      </c>
      <c r="L14" s="523" t="s">
        <v>2</v>
      </c>
      <c r="M14" s="525" t="s">
        <v>23</v>
      </c>
      <c r="N14" s="506" t="s">
        <v>3</v>
      </c>
      <c r="O14" s="507"/>
      <c r="P14" s="508"/>
      <c r="Q14" s="509" t="s">
        <v>505</v>
      </c>
      <c r="R14" s="511" t="s">
        <v>5</v>
      </c>
      <c r="S14" s="11" t="s">
        <v>30</v>
      </c>
      <c r="T14" s="513" t="s">
        <v>0</v>
      </c>
    </row>
    <row r="15" spans="1:20" ht="13.5" thickBot="1" x14ac:dyDescent="0.25">
      <c r="A15" s="528"/>
      <c r="B15" s="535"/>
      <c r="C15" s="535"/>
      <c r="D15" s="528"/>
      <c r="E15" s="530"/>
      <c r="F15" s="12" t="s">
        <v>12</v>
      </c>
      <c r="G15" s="12" t="s">
        <v>13</v>
      </c>
      <c r="H15" s="12" t="s">
        <v>14</v>
      </c>
      <c r="I15" s="12" t="s">
        <v>15</v>
      </c>
      <c r="J15" s="524"/>
      <c r="K15" s="524"/>
      <c r="L15" s="524"/>
      <c r="M15" s="526"/>
      <c r="N15" s="69" t="s">
        <v>31</v>
      </c>
      <c r="O15" s="14" t="s">
        <v>29</v>
      </c>
      <c r="P15" s="15" t="s">
        <v>32</v>
      </c>
      <c r="Q15" s="510"/>
      <c r="R15" s="512"/>
      <c r="S15" s="16"/>
      <c r="T15" s="514"/>
    </row>
    <row r="16" spans="1:20" ht="13.5" thickBot="1" x14ac:dyDescent="0.25">
      <c r="A16" s="2"/>
      <c r="B16" s="2"/>
      <c r="C16" s="2"/>
      <c r="D16" s="2"/>
      <c r="E16" s="2"/>
      <c r="F16" s="2"/>
      <c r="G16" s="2"/>
      <c r="H16" s="2"/>
      <c r="I16" s="2"/>
      <c r="J16" s="2"/>
      <c r="K16" s="2"/>
      <c r="L16" s="17"/>
      <c r="M16" s="2"/>
      <c r="N16" s="18"/>
      <c r="O16" s="18"/>
      <c r="P16" s="18"/>
      <c r="Q16" s="2"/>
      <c r="R16" s="2"/>
      <c r="S16" s="2"/>
      <c r="T16" s="2"/>
    </row>
    <row r="17" spans="1:20" ht="77.25" customHeight="1" x14ac:dyDescent="0.2">
      <c r="A17" s="624">
        <v>1</v>
      </c>
      <c r="B17" s="639" t="s">
        <v>706</v>
      </c>
      <c r="C17" s="639" t="s">
        <v>835</v>
      </c>
      <c r="D17" s="570" t="s">
        <v>423</v>
      </c>
      <c r="E17" s="131" t="s">
        <v>424</v>
      </c>
      <c r="F17" s="225">
        <v>3</v>
      </c>
      <c r="G17" s="228"/>
      <c r="H17" s="229"/>
      <c r="I17" s="229"/>
      <c r="J17" s="131" t="s">
        <v>425</v>
      </c>
      <c r="K17" s="226">
        <v>0</v>
      </c>
      <c r="L17" s="230"/>
      <c r="M17" s="169">
        <v>3</v>
      </c>
      <c r="N17" s="20">
        <f>IF(M17&lt;1,M17-AVERAGE(F17:I17),M17-(SUM(F17:I17)))</f>
        <v>0</v>
      </c>
      <c r="O17" s="21">
        <f>IF(M17&lt;1,(AVERAGE(F17:I17)/M17),SUM(F17:I17)/M17)</f>
        <v>1</v>
      </c>
      <c r="P17" s="199" t="str">
        <f>IF(O17&lt;=V$16,"T",IF(O17&lt;$Y$16,"R",IF(O17&gt;=$Y$16,"P")))</f>
        <v>P</v>
      </c>
      <c r="Q17" s="74"/>
      <c r="R17" s="570" t="s">
        <v>426</v>
      </c>
      <c r="S17" s="570" t="s">
        <v>427</v>
      </c>
      <c r="T17" s="670" t="s">
        <v>428</v>
      </c>
    </row>
    <row r="18" spans="1:20" ht="51" x14ac:dyDescent="0.2">
      <c r="A18" s="549"/>
      <c r="B18" s="599"/>
      <c r="C18" s="599"/>
      <c r="D18" s="571"/>
      <c r="E18" s="129" t="s">
        <v>429</v>
      </c>
      <c r="F18" s="180">
        <v>3</v>
      </c>
      <c r="G18" s="231"/>
      <c r="H18" s="231"/>
      <c r="I18" s="231"/>
      <c r="J18" s="129" t="s">
        <v>430</v>
      </c>
      <c r="K18" s="227">
        <v>0</v>
      </c>
      <c r="L18" s="35"/>
      <c r="M18" s="193">
        <v>3</v>
      </c>
      <c r="N18" s="32">
        <f>IF(M18&lt;1,M18-AVERAGE(F18:I18),M18-(SUM(F18:I18)))</f>
        <v>0</v>
      </c>
      <c r="O18" s="33">
        <v>1</v>
      </c>
      <c r="P18" s="75" t="str">
        <f t="shared" ref="P18:P43" si="0">IF(O18&lt;=V$16,"T",IF(O18&lt;$Y$16,"R",IF(O18&gt;=$Y$16,"P")))</f>
        <v>P</v>
      </c>
      <c r="Q18" s="35"/>
      <c r="R18" s="571"/>
      <c r="S18" s="571"/>
      <c r="T18" s="671"/>
    </row>
    <row r="19" spans="1:20" ht="63.75" x14ac:dyDescent="0.2">
      <c r="A19" s="549"/>
      <c r="B19" s="599"/>
      <c r="C19" s="599"/>
      <c r="D19" s="571"/>
      <c r="E19" s="129" t="s">
        <v>431</v>
      </c>
      <c r="F19" s="180">
        <v>3</v>
      </c>
      <c r="G19" s="107"/>
      <c r="H19" s="107"/>
      <c r="I19" s="107"/>
      <c r="J19" s="129" t="s">
        <v>432</v>
      </c>
      <c r="K19" s="227">
        <v>0</v>
      </c>
      <c r="L19" s="35"/>
      <c r="M19" s="157">
        <v>3</v>
      </c>
      <c r="N19" s="32">
        <f t="shared" ref="N19:N28" si="1">IF(M19&lt;1,M19-AVERAGE(F19:I19),M19-(SUM(F19:I19)))</f>
        <v>0</v>
      </c>
      <c r="O19" s="33">
        <v>1</v>
      </c>
      <c r="P19" s="75" t="str">
        <f t="shared" si="0"/>
        <v>P</v>
      </c>
      <c r="Q19" s="35"/>
      <c r="R19" s="571"/>
      <c r="S19" s="571"/>
      <c r="T19" s="671"/>
    </row>
    <row r="20" spans="1:20" ht="38.25" x14ac:dyDescent="0.2">
      <c r="A20" s="549"/>
      <c r="B20" s="599"/>
      <c r="C20" s="599"/>
      <c r="D20" s="571"/>
      <c r="E20" s="129" t="s">
        <v>433</v>
      </c>
      <c r="F20" s="180">
        <v>3</v>
      </c>
      <c r="G20" s="107"/>
      <c r="H20" s="107"/>
      <c r="I20" s="107"/>
      <c r="J20" s="129" t="s">
        <v>434</v>
      </c>
      <c r="K20" s="227">
        <v>0</v>
      </c>
      <c r="L20" s="35"/>
      <c r="M20" s="157">
        <v>3</v>
      </c>
      <c r="N20" s="32">
        <f t="shared" si="1"/>
        <v>0</v>
      </c>
      <c r="O20" s="33">
        <v>1</v>
      </c>
      <c r="P20" s="75" t="str">
        <f t="shared" si="0"/>
        <v>P</v>
      </c>
      <c r="Q20" s="35"/>
      <c r="R20" s="571"/>
      <c r="S20" s="571"/>
      <c r="T20" s="671"/>
    </row>
    <row r="21" spans="1:20" ht="51" x14ac:dyDescent="0.2">
      <c r="A21" s="549"/>
      <c r="B21" s="599"/>
      <c r="C21" s="599"/>
      <c r="D21" s="571"/>
      <c r="E21" s="129" t="s">
        <v>435</v>
      </c>
      <c r="F21" s="180">
        <v>3</v>
      </c>
      <c r="G21" s="107"/>
      <c r="H21" s="107"/>
      <c r="I21" s="107"/>
      <c r="J21" s="129" t="s">
        <v>436</v>
      </c>
      <c r="K21" s="227">
        <v>0</v>
      </c>
      <c r="L21" s="35"/>
      <c r="M21" s="157">
        <v>3</v>
      </c>
      <c r="N21" s="32">
        <f t="shared" si="1"/>
        <v>0</v>
      </c>
      <c r="O21" s="33">
        <v>1</v>
      </c>
      <c r="P21" s="75" t="str">
        <f t="shared" si="0"/>
        <v>P</v>
      </c>
      <c r="Q21" s="35"/>
      <c r="R21" s="571"/>
      <c r="S21" s="571"/>
      <c r="T21" s="671"/>
    </row>
    <row r="22" spans="1:20" ht="51" x14ac:dyDescent="0.2">
      <c r="A22" s="549"/>
      <c r="B22" s="599"/>
      <c r="C22" s="599"/>
      <c r="D22" s="571"/>
      <c r="E22" s="129" t="s">
        <v>437</v>
      </c>
      <c r="F22" s="180">
        <v>3</v>
      </c>
      <c r="G22" s="107"/>
      <c r="H22" s="107"/>
      <c r="I22" s="107"/>
      <c r="J22" s="129" t="s">
        <v>438</v>
      </c>
      <c r="K22" s="227">
        <v>0</v>
      </c>
      <c r="L22" s="35"/>
      <c r="M22" s="157">
        <v>3</v>
      </c>
      <c r="N22" s="32">
        <f t="shared" si="1"/>
        <v>0</v>
      </c>
      <c r="O22" s="33">
        <v>1</v>
      </c>
      <c r="P22" s="75" t="str">
        <f t="shared" si="0"/>
        <v>P</v>
      </c>
      <c r="Q22" s="35"/>
      <c r="R22" s="571"/>
      <c r="S22" s="571"/>
      <c r="T22" s="671"/>
    </row>
    <row r="23" spans="1:20" ht="38.25" x14ac:dyDescent="0.2">
      <c r="A23" s="549"/>
      <c r="B23" s="599"/>
      <c r="C23" s="599"/>
      <c r="D23" s="571"/>
      <c r="E23" s="187" t="s">
        <v>439</v>
      </c>
      <c r="F23" s="180">
        <v>3</v>
      </c>
      <c r="G23" s="107"/>
      <c r="H23" s="107"/>
      <c r="I23" s="107"/>
      <c r="J23" s="129" t="s">
        <v>440</v>
      </c>
      <c r="K23" s="227">
        <v>0</v>
      </c>
      <c r="L23" s="35"/>
      <c r="M23" s="157">
        <v>3</v>
      </c>
      <c r="N23" s="32">
        <f t="shared" si="1"/>
        <v>0</v>
      </c>
      <c r="O23" s="33">
        <v>1</v>
      </c>
      <c r="P23" s="75" t="str">
        <f t="shared" si="0"/>
        <v>P</v>
      </c>
      <c r="Q23" s="35"/>
      <c r="R23" s="571"/>
      <c r="S23" s="571"/>
      <c r="T23" s="671"/>
    </row>
    <row r="24" spans="1:20" ht="38.25" x14ac:dyDescent="0.2">
      <c r="A24" s="550"/>
      <c r="B24" s="599"/>
      <c r="C24" s="599"/>
      <c r="D24" s="572"/>
      <c r="E24" s="187" t="s">
        <v>441</v>
      </c>
      <c r="F24" s="180">
        <v>3</v>
      </c>
      <c r="G24" s="107"/>
      <c r="H24" s="107"/>
      <c r="I24" s="107"/>
      <c r="J24" s="129" t="s">
        <v>442</v>
      </c>
      <c r="K24" s="227">
        <v>0</v>
      </c>
      <c r="L24" s="35"/>
      <c r="M24" s="157">
        <v>3</v>
      </c>
      <c r="N24" s="32">
        <f t="shared" si="1"/>
        <v>0</v>
      </c>
      <c r="O24" s="33">
        <v>1</v>
      </c>
      <c r="P24" s="75" t="str">
        <f t="shared" si="0"/>
        <v>P</v>
      </c>
      <c r="Q24" s="35"/>
      <c r="R24" s="572"/>
      <c r="S24" s="572"/>
      <c r="T24" s="672"/>
    </row>
    <row r="25" spans="1:20" ht="38.25" x14ac:dyDescent="0.2">
      <c r="A25" s="541">
        <v>2</v>
      </c>
      <c r="B25" s="599"/>
      <c r="C25" s="599"/>
      <c r="D25" s="574" t="s">
        <v>443</v>
      </c>
      <c r="E25" s="187" t="s">
        <v>444</v>
      </c>
      <c r="F25" s="179">
        <v>8</v>
      </c>
      <c r="G25" s="107"/>
      <c r="H25" s="107"/>
      <c r="I25" s="107"/>
      <c r="J25" s="505" t="s">
        <v>445</v>
      </c>
      <c r="K25" s="227">
        <v>0</v>
      </c>
      <c r="L25" s="35"/>
      <c r="M25" s="89">
        <v>3</v>
      </c>
      <c r="N25" s="32">
        <v>3</v>
      </c>
      <c r="O25" s="33">
        <v>1</v>
      </c>
      <c r="P25" s="75" t="str">
        <f t="shared" si="0"/>
        <v>P</v>
      </c>
      <c r="Q25" s="35"/>
      <c r="R25" s="581" t="s">
        <v>446</v>
      </c>
      <c r="S25" s="581" t="s">
        <v>447</v>
      </c>
      <c r="T25" s="583" t="s">
        <v>448</v>
      </c>
    </row>
    <row r="26" spans="1:20" x14ac:dyDescent="0.2">
      <c r="A26" s="549"/>
      <c r="B26" s="599"/>
      <c r="C26" s="599"/>
      <c r="D26" s="575"/>
      <c r="E26" s="129" t="s">
        <v>449</v>
      </c>
      <c r="F26" s="179">
        <v>8</v>
      </c>
      <c r="G26" s="107"/>
      <c r="H26" s="107"/>
      <c r="I26" s="107"/>
      <c r="J26" s="505"/>
      <c r="K26" s="227">
        <v>0</v>
      </c>
      <c r="L26" s="35"/>
      <c r="M26" s="157">
        <v>1</v>
      </c>
      <c r="N26" s="32">
        <v>1</v>
      </c>
      <c r="O26" s="33">
        <v>1</v>
      </c>
      <c r="P26" s="75" t="str">
        <f t="shared" si="0"/>
        <v>P</v>
      </c>
      <c r="Q26" s="35"/>
      <c r="R26" s="673"/>
      <c r="S26" s="673"/>
      <c r="T26" s="579"/>
    </row>
    <row r="27" spans="1:20" ht="66.75" customHeight="1" x14ac:dyDescent="0.2">
      <c r="A27" s="550"/>
      <c r="B27" s="599"/>
      <c r="C27" s="599"/>
      <c r="D27" s="576"/>
      <c r="E27" s="187" t="s">
        <v>450</v>
      </c>
      <c r="F27" s="179">
        <v>8</v>
      </c>
      <c r="G27" s="107"/>
      <c r="H27" s="107"/>
      <c r="I27" s="107"/>
      <c r="J27" s="505"/>
      <c r="K27" s="227">
        <v>0</v>
      </c>
      <c r="L27" s="35"/>
      <c r="M27" s="157">
        <v>3</v>
      </c>
      <c r="N27" s="32">
        <f t="shared" si="1"/>
        <v>-5</v>
      </c>
      <c r="O27" s="33">
        <v>1</v>
      </c>
      <c r="P27" s="75" t="str">
        <f t="shared" si="0"/>
        <v>P</v>
      </c>
      <c r="Q27" s="35"/>
      <c r="R27" s="674"/>
      <c r="S27" s="674"/>
      <c r="T27" s="580"/>
    </row>
    <row r="28" spans="1:20" ht="25.5" x14ac:dyDescent="0.2">
      <c r="A28" s="541">
        <v>3</v>
      </c>
      <c r="B28" s="599"/>
      <c r="C28" s="599"/>
      <c r="D28" s="574" t="s">
        <v>451</v>
      </c>
      <c r="E28" s="129" t="s">
        <v>452</v>
      </c>
      <c r="F28" s="179"/>
      <c r="G28" s="107"/>
      <c r="H28" s="107"/>
      <c r="I28" s="107"/>
      <c r="J28" s="129" t="s">
        <v>453</v>
      </c>
      <c r="K28" s="227">
        <v>0</v>
      </c>
      <c r="L28" s="35"/>
      <c r="M28" s="157">
        <v>3</v>
      </c>
      <c r="N28" s="32">
        <f t="shared" si="1"/>
        <v>3</v>
      </c>
      <c r="O28" s="33">
        <v>1</v>
      </c>
      <c r="P28" s="75" t="str">
        <f t="shared" si="0"/>
        <v>P</v>
      </c>
      <c r="Q28" s="35"/>
      <c r="R28" s="581" t="s">
        <v>454</v>
      </c>
      <c r="S28" s="581" t="s">
        <v>455</v>
      </c>
      <c r="T28" s="583" t="s">
        <v>456</v>
      </c>
    </row>
    <row r="29" spans="1:20" ht="38.25" x14ac:dyDescent="0.2">
      <c r="A29" s="549"/>
      <c r="B29" s="599"/>
      <c r="C29" s="599"/>
      <c r="D29" s="575"/>
      <c r="E29" s="129" t="s">
        <v>457</v>
      </c>
      <c r="F29" s="179">
        <v>3</v>
      </c>
      <c r="G29" s="107"/>
      <c r="H29" s="107"/>
      <c r="I29" s="107"/>
      <c r="J29" s="505" t="s">
        <v>458</v>
      </c>
      <c r="K29" s="227">
        <v>0</v>
      </c>
      <c r="L29" s="35"/>
      <c r="M29" s="89">
        <v>3</v>
      </c>
      <c r="N29" s="32">
        <v>3</v>
      </c>
      <c r="O29" s="33">
        <f t="shared" ref="O29" si="2">IF(M29&lt;1,(AVERAGE(F29:I29)/M29),SUM(F29:I29)/M29)</f>
        <v>1</v>
      </c>
      <c r="P29" s="75" t="str">
        <f t="shared" si="0"/>
        <v>P</v>
      </c>
      <c r="Q29" s="35"/>
      <c r="R29" s="673"/>
      <c r="S29" s="673"/>
      <c r="T29" s="579"/>
    </row>
    <row r="30" spans="1:20" ht="25.5" x14ac:dyDescent="0.2">
      <c r="A30" s="550"/>
      <c r="B30" s="599"/>
      <c r="C30" s="599"/>
      <c r="D30" s="576"/>
      <c r="E30" s="129" t="s">
        <v>459</v>
      </c>
      <c r="F30" s="179"/>
      <c r="G30" s="107"/>
      <c r="H30" s="107"/>
      <c r="I30" s="107"/>
      <c r="J30" s="505"/>
      <c r="K30" s="227">
        <v>0</v>
      </c>
      <c r="L30" s="35"/>
      <c r="M30" s="157">
        <v>3</v>
      </c>
      <c r="N30" s="32">
        <v>3</v>
      </c>
      <c r="O30" s="33">
        <v>1</v>
      </c>
      <c r="P30" s="75" t="str">
        <f t="shared" si="0"/>
        <v>P</v>
      </c>
      <c r="Q30" s="35"/>
      <c r="R30" s="674"/>
      <c r="S30" s="674"/>
      <c r="T30" s="580"/>
    </row>
    <row r="31" spans="1:20" ht="51" x14ac:dyDescent="0.2">
      <c r="A31" s="541">
        <v>4</v>
      </c>
      <c r="B31" s="599"/>
      <c r="C31" s="599"/>
      <c r="D31" s="574" t="s">
        <v>460</v>
      </c>
      <c r="E31" s="129" t="s">
        <v>461</v>
      </c>
      <c r="F31" s="179">
        <v>1</v>
      </c>
      <c r="G31" s="107"/>
      <c r="H31" s="107"/>
      <c r="I31" s="107"/>
      <c r="J31" s="187" t="s">
        <v>462</v>
      </c>
      <c r="K31" s="227">
        <v>0</v>
      </c>
      <c r="L31" s="35"/>
      <c r="M31" s="89">
        <v>1</v>
      </c>
      <c r="N31" s="32">
        <v>1</v>
      </c>
      <c r="O31" s="33">
        <f t="shared" ref="O31:O44" si="3">IF(M31&lt;1,(AVERAGE(F31:I31)/M31),SUM(F31:I31)/M31)</f>
        <v>1</v>
      </c>
      <c r="P31" s="75" t="str">
        <f t="shared" si="0"/>
        <v>P</v>
      </c>
      <c r="Q31" s="35"/>
      <c r="R31" s="581" t="s">
        <v>463</v>
      </c>
      <c r="S31" s="581" t="s">
        <v>464</v>
      </c>
      <c r="T31" s="583" t="s">
        <v>465</v>
      </c>
    </row>
    <row r="32" spans="1:20" ht="51" x14ac:dyDescent="0.2">
      <c r="A32" s="549"/>
      <c r="B32" s="599"/>
      <c r="C32" s="599"/>
      <c r="D32" s="575"/>
      <c r="E32" s="129" t="s">
        <v>466</v>
      </c>
      <c r="F32" s="179">
        <v>3</v>
      </c>
      <c r="G32" s="107"/>
      <c r="H32" s="107"/>
      <c r="I32" s="107"/>
      <c r="J32" s="187" t="s">
        <v>467</v>
      </c>
      <c r="K32" s="227">
        <v>0</v>
      </c>
      <c r="L32" s="35"/>
      <c r="M32" s="89">
        <v>3</v>
      </c>
      <c r="N32" s="32">
        <v>3</v>
      </c>
      <c r="O32" s="33">
        <v>1</v>
      </c>
      <c r="P32" s="75" t="str">
        <f t="shared" si="0"/>
        <v>P</v>
      </c>
      <c r="Q32" s="35"/>
      <c r="R32" s="673"/>
      <c r="S32" s="673"/>
      <c r="T32" s="579"/>
    </row>
    <row r="33" spans="1:20" ht="63.75" x14ac:dyDescent="0.2">
      <c r="A33" s="549"/>
      <c r="B33" s="599"/>
      <c r="C33" s="599"/>
      <c r="D33" s="575"/>
      <c r="E33" s="129" t="s">
        <v>468</v>
      </c>
      <c r="F33" s="179">
        <v>1</v>
      </c>
      <c r="G33" s="107"/>
      <c r="H33" s="107"/>
      <c r="I33" s="107"/>
      <c r="J33" s="187" t="s">
        <v>469</v>
      </c>
      <c r="K33" s="227">
        <v>0</v>
      </c>
      <c r="L33" s="35"/>
      <c r="M33" s="89">
        <v>1</v>
      </c>
      <c r="N33" s="32">
        <v>1</v>
      </c>
      <c r="O33" s="33">
        <f t="shared" si="3"/>
        <v>1</v>
      </c>
      <c r="P33" s="75" t="str">
        <f t="shared" si="0"/>
        <v>P</v>
      </c>
      <c r="Q33" s="35"/>
      <c r="R33" s="673"/>
      <c r="S33" s="674"/>
      <c r="T33" s="580"/>
    </row>
    <row r="34" spans="1:20" ht="76.5" x14ac:dyDescent="0.2">
      <c r="A34" s="550"/>
      <c r="B34" s="599"/>
      <c r="C34" s="599"/>
      <c r="D34" s="576"/>
      <c r="E34" s="129" t="s">
        <v>470</v>
      </c>
      <c r="F34" s="179">
        <v>2</v>
      </c>
      <c r="G34" s="107"/>
      <c r="H34" s="107"/>
      <c r="I34" s="107"/>
      <c r="J34" s="187" t="s">
        <v>471</v>
      </c>
      <c r="K34" s="227">
        <v>0</v>
      </c>
      <c r="L34" s="35"/>
      <c r="M34" s="179">
        <v>2</v>
      </c>
      <c r="N34" s="32"/>
      <c r="O34" s="33">
        <f t="shared" si="3"/>
        <v>1</v>
      </c>
      <c r="P34" s="75" t="str">
        <f t="shared" si="0"/>
        <v>P</v>
      </c>
      <c r="Q34" s="35"/>
      <c r="R34" s="97" t="s">
        <v>472</v>
      </c>
      <c r="S34" s="97" t="s">
        <v>473</v>
      </c>
      <c r="T34" s="58" t="s">
        <v>474</v>
      </c>
    </row>
    <row r="35" spans="1:20" ht="51" x14ac:dyDescent="0.2">
      <c r="A35" s="541">
        <v>5</v>
      </c>
      <c r="B35" s="599"/>
      <c r="C35" s="599"/>
      <c r="D35" s="574" t="s">
        <v>475</v>
      </c>
      <c r="E35" s="129" t="s">
        <v>476</v>
      </c>
      <c r="F35" s="646">
        <v>3</v>
      </c>
      <c r="G35" s="646"/>
      <c r="H35" s="646"/>
      <c r="I35" s="646"/>
      <c r="J35" s="194" t="s">
        <v>477</v>
      </c>
      <c r="K35" s="227">
        <v>0</v>
      </c>
      <c r="L35" s="675"/>
      <c r="M35" s="642">
        <v>3</v>
      </c>
      <c r="N35" s="678">
        <v>3</v>
      </c>
      <c r="O35" s="632">
        <f>IF(M35&lt;1,(AVERAGE(F35:I35)/M35),SUM(F35:I35)/M35)</f>
        <v>1</v>
      </c>
      <c r="P35" s="640" t="str">
        <f t="shared" si="0"/>
        <v>P</v>
      </c>
      <c r="Q35" s="675"/>
      <c r="R35" s="581" t="s">
        <v>478</v>
      </c>
      <c r="S35" s="581" t="s">
        <v>479</v>
      </c>
      <c r="T35" s="583" t="s">
        <v>480</v>
      </c>
    </row>
    <row r="36" spans="1:20" ht="25.5" x14ac:dyDescent="0.2">
      <c r="A36" s="549"/>
      <c r="B36" s="599"/>
      <c r="C36" s="599"/>
      <c r="D36" s="575"/>
      <c r="E36" s="129" t="s">
        <v>481</v>
      </c>
      <c r="F36" s="646"/>
      <c r="G36" s="646"/>
      <c r="H36" s="646"/>
      <c r="I36" s="646"/>
      <c r="J36" s="505" t="s">
        <v>482</v>
      </c>
      <c r="K36" s="679">
        <v>0</v>
      </c>
      <c r="L36" s="676"/>
      <c r="M36" s="615"/>
      <c r="N36" s="565"/>
      <c r="O36" s="567"/>
      <c r="P36" s="612"/>
      <c r="Q36" s="676"/>
      <c r="R36" s="673"/>
      <c r="S36" s="673"/>
      <c r="T36" s="579"/>
    </row>
    <row r="37" spans="1:20" ht="15" customHeight="1" x14ac:dyDescent="0.2">
      <c r="A37" s="549"/>
      <c r="B37" s="599"/>
      <c r="C37" s="599"/>
      <c r="D37" s="575"/>
      <c r="E37" s="129" t="s">
        <v>483</v>
      </c>
      <c r="F37" s="677">
        <v>1</v>
      </c>
      <c r="G37" s="646"/>
      <c r="H37" s="646"/>
      <c r="I37" s="646"/>
      <c r="J37" s="505"/>
      <c r="K37" s="679"/>
      <c r="L37" s="675"/>
      <c r="M37" s="681">
        <v>1</v>
      </c>
      <c r="N37" s="684">
        <f>F37/M37</f>
        <v>1</v>
      </c>
      <c r="O37" s="687">
        <v>1</v>
      </c>
      <c r="P37" s="640" t="str">
        <f t="shared" si="0"/>
        <v>P</v>
      </c>
      <c r="Q37" s="35"/>
      <c r="R37" s="673"/>
      <c r="S37" s="673"/>
      <c r="T37" s="579"/>
    </row>
    <row r="38" spans="1:20" ht="25.5" x14ac:dyDescent="0.2">
      <c r="A38" s="549"/>
      <c r="B38" s="599"/>
      <c r="C38" s="599"/>
      <c r="D38" s="575"/>
      <c r="E38" s="129" t="s">
        <v>484</v>
      </c>
      <c r="F38" s="646"/>
      <c r="G38" s="646"/>
      <c r="H38" s="646"/>
      <c r="I38" s="646"/>
      <c r="J38" s="505"/>
      <c r="K38" s="679"/>
      <c r="L38" s="680"/>
      <c r="M38" s="682"/>
      <c r="N38" s="685"/>
      <c r="O38" s="688"/>
      <c r="P38" s="611"/>
      <c r="Q38" s="35"/>
      <c r="R38" s="673"/>
      <c r="S38" s="673"/>
      <c r="T38" s="579"/>
    </row>
    <row r="39" spans="1:20" ht="25.5" x14ac:dyDescent="0.2">
      <c r="A39" s="550"/>
      <c r="B39" s="599"/>
      <c r="C39" s="599"/>
      <c r="D39" s="576"/>
      <c r="E39" s="129" t="s">
        <v>485</v>
      </c>
      <c r="F39" s="646"/>
      <c r="G39" s="646"/>
      <c r="H39" s="646"/>
      <c r="I39" s="646"/>
      <c r="J39" s="505"/>
      <c r="K39" s="679"/>
      <c r="L39" s="676"/>
      <c r="M39" s="683"/>
      <c r="N39" s="686"/>
      <c r="O39" s="689"/>
      <c r="P39" s="611"/>
      <c r="Q39" s="35"/>
      <c r="R39" s="674"/>
      <c r="S39" s="674"/>
      <c r="T39" s="580"/>
    </row>
    <row r="40" spans="1:20" x14ac:dyDescent="0.2">
      <c r="A40" s="541">
        <v>6</v>
      </c>
      <c r="B40" s="599"/>
      <c r="C40" s="599"/>
      <c r="D40" s="574" t="s">
        <v>486</v>
      </c>
      <c r="E40" s="30" t="s">
        <v>487</v>
      </c>
      <c r="F40" s="675">
        <v>3</v>
      </c>
      <c r="G40" s="675"/>
      <c r="H40" s="675"/>
      <c r="I40" s="675"/>
      <c r="J40" s="581" t="s">
        <v>488</v>
      </c>
      <c r="K40" s="691">
        <v>0</v>
      </c>
      <c r="L40" s="675"/>
      <c r="M40" s="642">
        <v>3</v>
      </c>
      <c r="N40" s="684">
        <f>M40/F40</f>
        <v>1</v>
      </c>
      <c r="O40" s="632">
        <f>IF(M40&lt;1,(AVERAGE(F40:I40)/M40),SUM(F40:I40)/M40)</f>
        <v>1</v>
      </c>
      <c r="P40" s="640" t="str">
        <f t="shared" si="0"/>
        <v>P</v>
      </c>
      <c r="Q40" s="35"/>
      <c r="R40" s="581" t="s">
        <v>489</v>
      </c>
      <c r="S40" s="581" t="s">
        <v>490</v>
      </c>
      <c r="T40" s="583" t="s">
        <v>491</v>
      </c>
    </row>
    <row r="41" spans="1:20" x14ac:dyDescent="0.2">
      <c r="A41" s="549"/>
      <c r="B41" s="599"/>
      <c r="C41" s="599"/>
      <c r="D41" s="575"/>
      <c r="E41" s="30" t="s">
        <v>492</v>
      </c>
      <c r="F41" s="680"/>
      <c r="G41" s="680"/>
      <c r="H41" s="680"/>
      <c r="I41" s="680"/>
      <c r="J41" s="673"/>
      <c r="K41" s="692"/>
      <c r="L41" s="680"/>
      <c r="M41" s="614"/>
      <c r="N41" s="685"/>
      <c r="O41" s="609"/>
      <c r="P41" s="611"/>
      <c r="Q41" s="35"/>
      <c r="R41" s="673"/>
      <c r="S41" s="673"/>
      <c r="T41" s="579"/>
    </row>
    <row r="42" spans="1:20" x14ac:dyDescent="0.2">
      <c r="A42" s="550"/>
      <c r="B42" s="599"/>
      <c r="C42" s="599"/>
      <c r="D42" s="576"/>
      <c r="E42" s="30" t="s">
        <v>493</v>
      </c>
      <c r="F42" s="676"/>
      <c r="G42" s="676"/>
      <c r="H42" s="676"/>
      <c r="I42" s="676"/>
      <c r="J42" s="674"/>
      <c r="K42" s="693"/>
      <c r="L42" s="676"/>
      <c r="M42" s="615"/>
      <c r="N42" s="686"/>
      <c r="O42" s="567"/>
      <c r="P42" s="612"/>
      <c r="Q42" s="35"/>
      <c r="R42" s="673"/>
      <c r="S42" s="673"/>
      <c r="T42" s="579"/>
    </row>
    <row r="43" spans="1:20" ht="25.5" x14ac:dyDescent="0.2">
      <c r="A43" s="549">
        <v>7</v>
      </c>
      <c r="B43" s="599"/>
      <c r="C43" s="599"/>
      <c r="D43" s="574" t="s">
        <v>494</v>
      </c>
      <c r="E43" s="30" t="s">
        <v>495</v>
      </c>
      <c r="F43" s="195">
        <v>1</v>
      </c>
      <c r="G43" s="196"/>
      <c r="H43" s="196"/>
      <c r="I43" s="196"/>
      <c r="J43" s="539" t="s">
        <v>496</v>
      </c>
      <c r="K43" s="223">
        <v>0</v>
      </c>
      <c r="L43" s="158"/>
      <c r="M43" s="197">
        <v>1</v>
      </c>
      <c r="N43" s="32">
        <f>F43/M43</f>
        <v>1</v>
      </c>
      <c r="O43" s="33">
        <f t="shared" si="3"/>
        <v>1</v>
      </c>
      <c r="P43" s="640" t="str">
        <f t="shared" si="0"/>
        <v>P</v>
      </c>
      <c r="Q43" s="158"/>
      <c r="R43" s="674"/>
      <c r="S43" s="674"/>
      <c r="T43" s="580"/>
    </row>
    <row r="44" spans="1:20" ht="25.5" customHeight="1" thickBot="1" x14ac:dyDescent="0.25">
      <c r="A44" s="542"/>
      <c r="B44" s="629"/>
      <c r="C44" s="629"/>
      <c r="D44" s="690"/>
      <c r="E44" s="45" t="s">
        <v>497</v>
      </c>
      <c r="F44" s="200">
        <v>1</v>
      </c>
      <c r="G44" s="198"/>
      <c r="H44" s="198"/>
      <c r="I44" s="198"/>
      <c r="J44" s="540"/>
      <c r="K44" s="224">
        <v>0</v>
      </c>
      <c r="L44" s="80"/>
      <c r="M44" s="200">
        <v>1</v>
      </c>
      <c r="N44" s="201">
        <f>M44/F44</f>
        <v>1</v>
      </c>
      <c r="O44" s="51">
        <f t="shared" si="3"/>
        <v>1</v>
      </c>
      <c r="P44" s="641"/>
      <c r="Q44" s="80"/>
      <c r="R44" s="105" t="s">
        <v>498</v>
      </c>
      <c r="S44" s="105" t="s">
        <v>499</v>
      </c>
      <c r="T44" s="202" t="s">
        <v>500</v>
      </c>
    </row>
    <row r="45" spans="1:20" ht="25.5" customHeight="1" x14ac:dyDescent="0.2">
      <c r="A45" s="159"/>
      <c r="B45" s="160"/>
      <c r="C45" s="160"/>
      <c r="D45" s="203"/>
      <c r="E45" s="161"/>
      <c r="F45" s="204"/>
      <c r="G45" s="205"/>
      <c r="H45" s="205"/>
      <c r="I45" s="205"/>
      <c r="J45" s="161"/>
      <c r="K45" s="206"/>
      <c r="L45" s="206"/>
      <c r="M45" s="204"/>
      <c r="N45" s="207"/>
      <c r="O45" s="166"/>
      <c r="P45" s="167"/>
      <c r="Q45" s="206"/>
      <c r="R45" s="208"/>
      <c r="S45" s="208"/>
      <c r="T45" s="208"/>
    </row>
    <row r="46" spans="1:20" x14ac:dyDescent="0.2">
      <c r="A46" s="56" t="s">
        <v>25</v>
      </c>
      <c r="B46" s="2"/>
      <c r="C46" s="2"/>
      <c r="D46" s="2"/>
      <c r="E46" s="2"/>
      <c r="F46" s="2"/>
      <c r="G46" s="2"/>
      <c r="H46" s="2"/>
      <c r="I46" s="2"/>
      <c r="J46" s="2"/>
      <c r="K46" s="2"/>
      <c r="L46" s="2"/>
      <c r="M46" s="2"/>
      <c r="N46" s="2"/>
      <c r="O46" s="2"/>
      <c r="P46" s="2"/>
      <c r="Q46" s="2"/>
      <c r="R46" s="2"/>
      <c r="S46" s="2"/>
      <c r="T46" s="2"/>
    </row>
    <row r="47" spans="1:20" x14ac:dyDescent="0.2">
      <c r="A47" s="536"/>
      <c r="B47" s="537"/>
      <c r="C47" s="537"/>
      <c r="D47" s="537"/>
      <c r="E47" s="537"/>
      <c r="F47" s="537"/>
      <c r="G47" s="537"/>
      <c r="H47" s="537"/>
      <c r="I47" s="537"/>
      <c r="J47" s="537"/>
      <c r="K47" s="537"/>
      <c r="L47" s="537"/>
      <c r="M47" s="537"/>
      <c r="N47" s="537"/>
      <c r="O47" s="537"/>
      <c r="P47" s="537"/>
      <c r="Q47" s="537"/>
      <c r="R47" s="537"/>
      <c r="S47" s="537"/>
      <c r="T47" s="538"/>
    </row>
    <row r="48" spans="1:20" x14ac:dyDescent="0.2">
      <c r="A48" s="536"/>
      <c r="B48" s="537"/>
      <c r="C48" s="537"/>
      <c r="D48" s="537"/>
      <c r="E48" s="537"/>
      <c r="F48" s="537"/>
      <c r="G48" s="537"/>
      <c r="H48" s="537"/>
      <c r="I48" s="537"/>
      <c r="J48" s="537"/>
      <c r="K48" s="537"/>
      <c r="L48" s="537"/>
      <c r="M48" s="537"/>
      <c r="N48" s="537"/>
      <c r="O48" s="537"/>
      <c r="P48" s="537"/>
      <c r="Q48" s="537"/>
      <c r="R48" s="537"/>
      <c r="S48" s="537"/>
      <c r="T48" s="538"/>
    </row>
    <row r="49" spans="1:20" x14ac:dyDescent="0.2">
      <c r="A49" s="536"/>
      <c r="B49" s="537"/>
      <c r="C49" s="537"/>
      <c r="D49" s="537"/>
      <c r="E49" s="537"/>
      <c r="F49" s="537"/>
      <c r="G49" s="537"/>
      <c r="H49" s="537"/>
      <c r="I49" s="537"/>
      <c r="J49" s="537"/>
      <c r="K49" s="537"/>
      <c r="L49" s="537"/>
      <c r="M49" s="537"/>
      <c r="N49" s="537"/>
      <c r="O49" s="537"/>
      <c r="P49" s="537"/>
      <c r="Q49" s="537"/>
      <c r="R49" s="537"/>
      <c r="S49" s="537"/>
      <c r="T49" s="538"/>
    </row>
    <row r="50" spans="1:20" x14ac:dyDescent="0.2">
      <c r="A50" s="536"/>
      <c r="B50" s="537"/>
      <c r="C50" s="537"/>
      <c r="D50" s="537"/>
      <c r="E50" s="537"/>
      <c r="F50" s="537"/>
      <c r="G50" s="537"/>
      <c r="H50" s="537"/>
      <c r="I50" s="537"/>
      <c r="J50" s="537"/>
      <c r="K50" s="537"/>
      <c r="L50" s="537"/>
      <c r="M50" s="537"/>
      <c r="N50" s="537"/>
      <c r="O50" s="537"/>
      <c r="P50" s="537"/>
      <c r="Q50" s="537"/>
      <c r="R50" s="537"/>
      <c r="S50" s="537"/>
      <c r="T50" s="538"/>
    </row>
    <row r="51" spans="1:20" x14ac:dyDescent="0.2">
      <c r="A51" s="536"/>
      <c r="B51" s="537"/>
      <c r="C51" s="537"/>
      <c r="D51" s="537"/>
      <c r="E51" s="537"/>
      <c r="F51" s="537"/>
      <c r="G51" s="537"/>
      <c r="H51" s="537"/>
      <c r="I51" s="537"/>
      <c r="J51" s="537"/>
      <c r="K51" s="537"/>
      <c r="L51" s="537"/>
      <c r="M51" s="537"/>
      <c r="N51" s="537"/>
      <c r="O51" s="537"/>
      <c r="P51" s="537"/>
      <c r="Q51" s="537"/>
      <c r="R51" s="537"/>
      <c r="S51" s="537"/>
      <c r="T51" s="538"/>
    </row>
    <row r="52" spans="1:20" x14ac:dyDescent="0.2">
      <c r="A52" s="536"/>
      <c r="B52" s="537"/>
      <c r="C52" s="537"/>
      <c r="D52" s="537"/>
      <c r="E52" s="537"/>
      <c r="F52" s="537"/>
      <c r="G52" s="537"/>
      <c r="H52" s="537"/>
      <c r="I52" s="537"/>
      <c r="J52" s="537"/>
      <c r="K52" s="537"/>
      <c r="L52" s="537"/>
      <c r="M52" s="537"/>
      <c r="N52" s="537"/>
      <c r="O52" s="537"/>
      <c r="P52" s="537"/>
      <c r="Q52" s="537"/>
      <c r="R52" s="537"/>
      <c r="S52" s="537"/>
      <c r="T52" s="538"/>
    </row>
    <row r="53" spans="1:20" x14ac:dyDescent="0.2">
      <c r="A53" s="536"/>
      <c r="B53" s="537"/>
      <c r="C53" s="537"/>
      <c r="D53" s="537"/>
      <c r="E53" s="537"/>
      <c r="F53" s="537"/>
      <c r="G53" s="537"/>
      <c r="H53" s="537"/>
      <c r="I53" s="537"/>
      <c r="J53" s="537"/>
      <c r="K53" s="537"/>
      <c r="L53" s="537"/>
      <c r="M53" s="537"/>
      <c r="N53" s="537"/>
      <c r="O53" s="537"/>
      <c r="P53" s="537"/>
      <c r="Q53" s="537"/>
      <c r="R53" s="537"/>
      <c r="S53" s="537"/>
      <c r="T53" s="538"/>
    </row>
    <row r="54" spans="1:20" x14ac:dyDescent="0.2">
      <c r="A54" s="536"/>
      <c r="B54" s="537"/>
      <c r="C54" s="537"/>
      <c r="D54" s="537"/>
      <c r="E54" s="537"/>
      <c r="F54" s="537"/>
      <c r="G54" s="537"/>
      <c r="H54" s="537"/>
      <c r="I54" s="537"/>
      <c r="J54" s="537"/>
      <c r="K54" s="537"/>
      <c r="L54" s="537"/>
      <c r="M54" s="537"/>
      <c r="N54" s="537"/>
      <c r="O54" s="537"/>
      <c r="P54" s="537"/>
      <c r="Q54" s="537"/>
      <c r="R54" s="537"/>
      <c r="S54" s="537"/>
      <c r="T54" s="538"/>
    </row>
    <row r="55" spans="1:20" x14ac:dyDescent="0.2">
      <c r="A55" s="536"/>
      <c r="B55" s="537"/>
      <c r="C55" s="537"/>
      <c r="D55" s="537"/>
      <c r="E55" s="537"/>
      <c r="F55" s="537"/>
      <c r="G55" s="537"/>
      <c r="H55" s="537"/>
      <c r="I55" s="537"/>
      <c r="J55" s="537"/>
      <c r="K55" s="537"/>
      <c r="L55" s="537"/>
      <c r="M55" s="537"/>
      <c r="N55" s="537"/>
      <c r="O55" s="537"/>
      <c r="P55" s="537"/>
      <c r="Q55" s="537"/>
      <c r="R55" s="537"/>
      <c r="S55" s="537"/>
      <c r="T55" s="538"/>
    </row>
    <row r="56" spans="1:20" x14ac:dyDescent="0.2">
      <c r="A56" s="536"/>
      <c r="B56" s="537"/>
      <c r="C56" s="537"/>
      <c r="D56" s="537"/>
      <c r="E56" s="537"/>
      <c r="F56" s="537"/>
      <c r="G56" s="537"/>
      <c r="H56" s="537"/>
      <c r="I56" s="537"/>
      <c r="J56" s="537"/>
      <c r="K56" s="537"/>
      <c r="L56" s="537"/>
      <c r="M56" s="537"/>
      <c r="N56" s="537"/>
      <c r="O56" s="537"/>
      <c r="P56" s="537"/>
      <c r="Q56" s="537"/>
      <c r="R56" s="537"/>
      <c r="S56" s="537"/>
      <c r="T56" s="538"/>
    </row>
    <row r="57" spans="1:20" x14ac:dyDescent="0.2">
      <c r="A57" s="536"/>
      <c r="B57" s="537"/>
      <c r="C57" s="537"/>
      <c r="D57" s="537"/>
      <c r="E57" s="537"/>
      <c r="F57" s="537"/>
      <c r="G57" s="537"/>
      <c r="H57" s="537"/>
      <c r="I57" s="537"/>
      <c r="J57" s="537"/>
      <c r="K57" s="537"/>
      <c r="L57" s="537"/>
      <c r="M57" s="537"/>
      <c r="N57" s="537"/>
      <c r="O57" s="537"/>
      <c r="P57" s="537"/>
      <c r="Q57" s="537"/>
      <c r="R57" s="537"/>
      <c r="S57" s="537"/>
      <c r="T57" s="538"/>
    </row>
  </sheetData>
  <mergeCells count="112">
    <mergeCell ref="A52:T52"/>
    <mergeCell ref="A53:T53"/>
    <mergeCell ref="A54:T54"/>
    <mergeCell ref="A55:T55"/>
    <mergeCell ref="A56:T56"/>
    <mergeCell ref="A57:T57"/>
    <mergeCell ref="A47:T47"/>
    <mergeCell ref="A48:T48"/>
    <mergeCell ref="A49:T49"/>
    <mergeCell ref="A50:T50"/>
    <mergeCell ref="A51:T51"/>
    <mergeCell ref="S40:S43"/>
    <mergeCell ref="T40:T43"/>
    <mergeCell ref="A43:A44"/>
    <mergeCell ref="D43:D44"/>
    <mergeCell ref="J43:J44"/>
    <mergeCell ref="P43:P44"/>
    <mergeCell ref="I40:I42"/>
    <mergeCell ref="K40:K42"/>
    <mergeCell ref="L40:L42"/>
    <mergeCell ref="M40:M42"/>
    <mergeCell ref="N40:N42"/>
    <mergeCell ref="O40:O42"/>
    <mergeCell ref="A40:A42"/>
    <mergeCell ref="D40:D42"/>
    <mergeCell ref="F40:F42"/>
    <mergeCell ref="G40:G42"/>
    <mergeCell ref="H40:H42"/>
    <mergeCell ref="P40:P42"/>
    <mergeCell ref="A31:A34"/>
    <mergeCell ref="D31:D34"/>
    <mergeCell ref="R31:R33"/>
    <mergeCell ref="C17:C44"/>
    <mergeCell ref="B17:B44"/>
    <mergeCell ref="A35:A39"/>
    <mergeCell ref="J40:J42"/>
    <mergeCell ref="R40:R43"/>
    <mergeCell ref="O35:O36"/>
    <mergeCell ref="P35:P36"/>
    <mergeCell ref="L37:L39"/>
    <mergeCell ref="M37:M39"/>
    <mergeCell ref="N37:N39"/>
    <mergeCell ref="O37:O39"/>
    <mergeCell ref="P37:P39"/>
    <mergeCell ref="A28:A30"/>
    <mergeCell ref="D28:D30"/>
    <mergeCell ref="R28:R30"/>
    <mergeCell ref="A17:A24"/>
    <mergeCell ref="D17:D24"/>
    <mergeCell ref="R17:R24"/>
    <mergeCell ref="S31:S33"/>
    <mergeCell ref="T31:T33"/>
    <mergeCell ref="D35:D39"/>
    <mergeCell ref="F35:F36"/>
    <mergeCell ref="G35:G36"/>
    <mergeCell ref="H35:H36"/>
    <mergeCell ref="I35:I36"/>
    <mergeCell ref="Q35:Q36"/>
    <mergeCell ref="R35:R39"/>
    <mergeCell ref="S35:S39"/>
    <mergeCell ref="T35:T39"/>
    <mergeCell ref="J36:J39"/>
    <mergeCell ref="F37:F39"/>
    <mergeCell ref="G37:G39"/>
    <mergeCell ref="H37:H39"/>
    <mergeCell ref="I37:I39"/>
    <mergeCell ref="L35:L36"/>
    <mergeCell ref="M35:M36"/>
    <mergeCell ref="N35:N36"/>
    <mergeCell ref="K36:K39"/>
    <mergeCell ref="S28:S30"/>
    <mergeCell ref="T28:T30"/>
    <mergeCell ref="J29:J30"/>
    <mergeCell ref="A25:A27"/>
    <mergeCell ref="D25:D27"/>
    <mergeCell ref="J25:J27"/>
    <mergeCell ref="R25:R27"/>
    <mergeCell ref="S25:S27"/>
    <mergeCell ref="T25:T27"/>
    <mergeCell ref="S17:S24"/>
    <mergeCell ref="T17:T24"/>
    <mergeCell ref="K14:K15"/>
    <mergeCell ref="L14:L15"/>
    <mergeCell ref="M14:M15"/>
    <mergeCell ref="N14:P14"/>
    <mergeCell ref="Q14:Q15"/>
    <mergeCell ref="R14:R15"/>
    <mergeCell ref="B14:B15"/>
    <mergeCell ref="C14:C15"/>
    <mergeCell ref="A9:E9"/>
    <mergeCell ref="F9:M9"/>
    <mergeCell ref="A11:T11"/>
    <mergeCell ref="A13:L13"/>
    <mergeCell ref="M13:T13"/>
    <mergeCell ref="A14:A15"/>
    <mergeCell ref="D14:D15"/>
    <mergeCell ref="E14:E15"/>
    <mergeCell ref="F14:I14"/>
    <mergeCell ref="J14:J15"/>
    <mergeCell ref="T14:T15"/>
    <mergeCell ref="A6:E6"/>
    <mergeCell ref="F6:M6"/>
    <mergeCell ref="A7:E7"/>
    <mergeCell ref="F7:M7"/>
    <mergeCell ref="A8:E8"/>
    <mergeCell ref="F8:M8"/>
    <mergeCell ref="A2:E4"/>
    <mergeCell ref="F2:M2"/>
    <mergeCell ref="N2:T2"/>
    <mergeCell ref="F3:M4"/>
    <mergeCell ref="N3:T3"/>
    <mergeCell ref="N4:T4"/>
  </mergeCells>
  <conditionalFormatting sqref="P17:P30">
    <cfRule type="containsText" dxfId="38" priority="13" stopIfTrue="1" operator="containsText" text="P">
      <formula>NOT(ISERROR(SEARCH("P",P17)))</formula>
    </cfRule>
    <cfRule type="containsText" dxfId="37" priority="14" stopIfTrue="1" operator="containsText" text="R">
      <formula>NOT(ISERROR(SEARCH("R",P17)))</formula>
    </cfRule>
    <cfRule type="containsText" dxfId="36" priority="15" operator="containsText" text="T">
      <formula>NOT(ISERROR(SEARCH("T",P17)))</formula>
    </cfRule>
  </conditionalFormatting>
  <conditionalFormatting sqref="P31:P34">
    <cfRule type="containsText" dxfId="35" priority="10" stopIfTrue="1" operator="containsText" text="P">
      <formula>NOT(ISERROR(SEARCH("P",P31)))</formula>
    </cfRule>
    <cfRule type="containsText" dxfId="34" priority="11" stopIfTrue="1" operator="containsText" text="R">
      <formula>NOT(ISERROR(SEARCH("R",P31)))</formula>
    </cfRule>
    <cfRule type="containsText" dxfId="33" priority="12" operator="containsText" text="T">
      <formula>NOT(ISERROR(SEARCH("T",P31)))</formula>
    </cfRule>
  </conditionalFormatting>
  <conditionalFormatting sqref="P31:P34">
    <cfRule type="iconSet" priority="9">
      <iconSet iconSet="3Symbols2">
        <cfvo type="percent" val="0"/>
        <cfvo type="percent" val="0.74"/>
        <cfvo type="percent" val="0.85"/>
      </iconSet>
    </cfRule>
  </conditionalFormatting>
  <conditionalFormatting sqref="P35 P37 P43">
    <cfRule type="containsText" dxfId="32" priority="5" stopIfTrue="1" operator="containsText" text="P">
      <formula>NOT(ISERROR(SEARCH("P",P35)))</formula>
    </cfRule>
    <cfRule type="containsText" dxfId="31" priority="6" stopIfTrue="1" operator="containsText" text="R">
      <formula>NOT(ISERROR(SEARCH("R",P35)))</formula>
    </cfRule>
    <cfRule type="containsText" dxfId="30" priority="7" operator="containsText" text="T">
      <formula>NOT(ISERROR(SEARCH("T",P35)))</formula>
    </cfRule>
  </conditionalFormatting>
  <conditionalFormatting sqref="P40">
    <cfRule type="containsText" dxfId="29" priority="2" stopIfTrue="1" operator="containsText" text="P">
      <formula>NOT(ISERROR(SEARCH("P",P40)))</formula>
    </cfRule>
    <cfRule type="containsText" dxfId="28" priority="3" stopIfTrue="1" operator="containsText" text="R">
      <formula>NOT(ISERROR(SEARCH("R",P40)))</formula>
    </cfRule>
    <cfRule type="containsText" dxfId="27" priority="4" operator="containsText" text="T">
      <formula>NOT(ISERROR(SEARCH("T",P40)))</formula>
    </cfRule>
  </conditionalFormatting>
  <conditionalFormatting sqref="P40">
    <cfRule type="iconSet" priority="1">
      <iconSet iconSet="3Symbols2">
        <cfvo type="percent" val="0"/>
        <cfvo type="percent" val="0.74"/>
        <cfvo type="percent" val="0.85"/>
      </iconSet>
    </cfRule>
  </conditionalFormatting>
  <conditionalFormatting sqref="P17:P30">
    <cfRule type="iconSet" priority="16">
      <iconSet iconSet="3Symbols2">
        <cfvo type="percent" val="0"/>
        <cfvo type="percent" val="0.74"/>
        <cfvo type="percent" val="0.85"/>
      </iconSet>
    </cfRule>
  </conditionalFormatting>
  <conditionalFormatting sqref="P35 P37 P43">
    <cfRule type="iconSet" priority="109">
      <iconSet iconSet="3Symbols2">
        <cfvo type="percent" val="0"/>
        <cfvo type="percent" val="0.74"/>
        <cfvo type="percent" val="0.85"/>
      </iconSet>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PLANTILLA RESUMEN</vt:lpstr>
      <vt:lpstr>PyD</vt:lpstr>
      <vt:lpstr>RRHH</vt:lpstr>
      <vt:lpstr>JURID</vt:lpstr>
      <vt:lpstr>REV Y ANA</vt:lpstr>
      <vt:lpstr>COMUNICACIONES</vt:lpstr>
      <vt:lpstr>TIC</vt:lpstr>
      <vt:lpstr>ADMVO</vt:lpstr>
      <vt:lpstr>CONTABILIDAD</vt:lpstr>
      <vt:lpstr>PRESUPUESTO</vt:lpstr>
      <vt:lpstr>ENCADENAMIENTO P</vt:lpstr>
      <vt:lpstr>PROMOCION</vt:lpstr>
      <vt:lpstr>SERVICIOS AL USUARIO</vt:lpstr>
      <vt:lpstr>ESTADISTICAS</vt:lpstr>
      <vt:lpstr>ANALISIS EYC</vt:lpstr>
      <vt:lpstr>ZFP</vt:lpstr>
      <vt:lpstr>ZFE</vt:lpstr>
      <vt:lpstr>RTPYC</vt:lpstr>
    </vt:vector>
  </TitlesOfParts>
  <Company>Universidad de Caldas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Corina Martinez</cp:lastModifiedBy>
  <cp:lastPrinted>2021-05-07T19:27:15Z</cp:lastPrinted>
  <dcterms:created xsi:type="dcterms:W3CDTF">2011-02-28T16:26:44Z</dcterms:created>
  <dcterms:modified xsi:type="dcterms:W3CDTF">2021-06-08T19:36:17Z</dcterms:modified>
</cp:coreProperties>
</file>