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2.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3.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defaultThemeVersion="124226"/>
  <mc:AlternateContent xmlns:mc="http://schemas.openxmlformats.org/markup-compatibility/2006">
    <mc:Choice Requires="x15">
      <x15ac:absPath xmlns:x15ac="http://schemas.microsoft.com/office/spreadsheetml/2010/11/ac" url="\\cnzfenx400\COMUN\DIV. DE PLANIFICACION Y DESARROLLO\INFORME TRIMESTRAL NO.2 POA 2023 CNZFE\"/>
    </mc:Choice>
  </mc:AlternateContent>
  <xr:revisionPtr revIDLastSave="0" documentId="13_ncr:1_{31128872-0E04-4F8B-9F80-05F6F534CD60}" xr6:coauthVersionLast="47" xr6:coauthVersionMax="47" xr10:uidLastSave="{00000000-0000-0000-0000-000000000000}"/>
  <bookViews>
    <workbookView xWindow="-120" yWindow="-120" windowWidth="29040" windowHeight="15720" xr2:uid="{00000000-000D-0000-FFFF-FFFF00000000}"/>
  </bookViews>
  <sheets>
    <sheet name="PLANTILLA RESUMEN" sheetId="17" r:id="rId1"/>
    <sheet name="PyD" sheetId="3" r:id="rId2"/>
    <sheet name="RRHH" sheetId="4" r:id="rId3"/>
    <sheet name="JURID" sheetId="5" r:id="rId4"/>
    <sheet name="COMUNICACIONES" sheetId="7" r:id="rId5"/>
    <sheet name="ADMVO" sheetId="9" r:id="rId6"/>
    <sheet name="TIC" sheetId="8" r:id="rId7"/>
    <sheet name="CONTABILIDAD" sheetId="11" r:id="rId8"/>
    <sheet name="PRESUPUESTO" sheetId="10" r:id="rId9"/>
    <sheet name="ENCADENAMIENTO P" sheetId="18" r:id="rId10"/>
    <sheet name="PROMOCION" sheetId="12" r:id="rId11"/>
    <sheet name="SERVICIOS AL USUARIO" sheetId="13" r:id="rId12"/>
    <sheet name="ESTADISTICAS" sheetId="14" r:id="rId13"/>
    <sheet name="ANALISIS EYC" sheetId="20" r:id="rId14"/>
    <sheet name="ZFP" sheetId="15" r:id="rId15"/>
    <sheet name="ZFE" sheetId="19" r:id="rId16"/>
    <sheet name="RTPYC" sheetId="21" r:id="rId17"/>
    <sheet name="SERVICIOS GENERALES" sheetId="23" r:id="rId18"/>
    <sheet name="COMPRAS Y CONTRATACIONES" sheetId="24" r:id="rId19"/>
    <sheet name="TESORERIA" sheetId="25" r:id="rId20"/>
    <sheet name="OAI" sheetId="26" r:id="rId2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8" i="3" l="1"/>
  <c r="Q24" i="3"/>
  <c r="N28" i="10"/>
  <c r="O49" i="23"/>
  <c r="O39" i="23" s="1"/>
  <c r="N39" i="23"/>
  <c r="O34" i="23"/>
  <c r="N34" i="23"/>
  <c r="O23" i="23"/>
  <c r="N23" i="23"/>
  <c r="O17" i="23"/>
  <c r="O16" i="23"/>
  <c r="O70" i="8"/>
  <c r="P70" i="8" s="1"/>
  <c r="O66" i="8"/>
  <c r="O63" i="8"/>
  <c r="P63" i="8" s="1"/>
  <c r="O57" i="8"/>
  <c r="P57" i="8" s="1"/>
  <c r="O53" i="8"/>
  <c r="P53" i="8" s="1"/>
  <c r="O49" i="8"/>
  <c r="O45" i="8"/>
  <c r="P45" i="8" s="1"/>
  <c r="O41" i="8"/>
  <c r="P41" i="8" s="1"/>
  <c r="O35" i="8"/>
  <c r="P35" i="8" s="1"/>
  <c r="O29" i="8"/>
  <c r="P29" i="8" s="1"/>
  <c r="O23" i="8"/>
  <c r="P23" i="8" s="1"/>
  <c r="O17" i="8"/>
  <c r="P34" i="18"/>
  <c r="F18" i="17"/>
  <c r="Q27" i="3"/>
  <c r="Q29" i="3"/>
  <c r="Q30" i="3"/>
  <c r="Q31" i="3"/>
  <c r="P24" i="26" l="1"/>
  <c r="P28" i="26"/>
  <c r="P20" i="26"/>
  <c r="P16" i="26"/>
  <c r="O30" i="26"/>
  <c r="P30" i="26" s="1"/>
  <c r="N30" i="26"/>
  <c r="P29" i="26"/>
  <c r="N29" i="26"/>
  <c r="N28" i="26"/>
  <c r="P27" i="26"/>
  <c r="N27" i="26"/>
  <c r="P26" i="26"/>
  <c r="N26" i="26"/>
  <c r="P25" i="26"/>
  <c r="N25" i="26"/>
  <c r="N24" i="26"/>
  <c r="P23" i="26"/>
  <c r="N23" i="26"/>
  <c r="P22" i="26"/>
  <c r="N22" i="26"/>
  <c r="P21" i="26"/>
  <c r="N21" i="26"/>
  <c r="N20" i="26"/>
  <c r="P19" i="26"/>
  <c r="N19" i="26"/>
  <c r="P18" i="26"/>
  <c r="N18" i="26"/>
  <c r="P17" i="26"/>
  <c r="N17" i="26"/>
  <c r="N16" i="26"/>
  <c r="P40" i="25" l="1"/>
  <c r="P30" i="25"/>
  <c r="O46" i="25" l="1"/>
  <c r="P46" i="25" s="1"/>
  <c r="N46" i="25"/>
  <c r="O43" i="25"/>
  <c r="P43" i="25" s="1"/>
  <c r="N43" i="25"/>
  <c r="O41" i="25"/>
  <c r="P41" i="25" s="1"/>
  <c r="N41" i="25"/>
  <c r="N40" i="25"/>
  <c r="O34" i="25"/>
  <c r="P34" i="25" s="1"/>
  <c r="N34" i="25"/>
  <c r="O24" i="25"/>
  <c r="P24" i="25" s="1"/>
  <c r="O16" i="25"/>
  <c r="P16" i="25" s="1"/>
  <c r="N16" i="25"/>
  <c r="Q21" i="9" l="1"/>
  <c r="P47" i="9"/>
  <c r="P45" i="9"/>
  <c r="P35" i="9"/>
  <c r="P31" i="9"/>
  <c r="P21" i="9"/>
  <c r="N25" i="18"/>
  <c r="N26" i="18"/>
  <c r="N27" i="18"/>
  <c r="N28" i="18"/>
  <c r="N23" i="18"/>
  <c r="N24" i="18"/>
  <c r="P33" i="18"/>
  <c r="P24" i="18"/>
  <c r="P25" i="18"/>
  <c r="P26" i="18"/>
  <c r="P27" i="18"/>
  <c r="P28" i="18"/>
  <c r="P23" i="18"/>
  <c r="P32" i="14"/>
  <c r="Q23" i="3" l="1"/>
  <c r="Q25" i="3"/>
  <c r="Q26" i="3"/>
  <c r="N21" i="14" l="1"/>
  <c r="N24" i="14"/>
  <c r="P21" i="7"/>
  <c r="P33" i="4"/>
  <c r="P32" i="4"/>
  <c r="P26" i="4"/>
  <c r="P24" i="4"/>
  <c r="P19" i="4"/>
  <c r="P28" i="4"/>
  <c r="P27" i="4"/>
  <c r="Q32" i="24"/>
  <c r="R32" i="24" s="1"/>
  <c r="P32" i="24"/>
  <c r="Q31" i="24"/>
  <c r="R31" i="24" s="1"/>
  <c r="P31" i="24"/>
  <c r="Q30" i="24"/>
  <c r="R30" i="24" s="1"/>
  <c r="P30" i="24"/>
  <c r="Q29" i="24"/>
  <c r="R29" i="24" s="1"/>
  <c r="P29" i="24"/>
  <c r="Q28" i="24"/>
  <c r="R28" i="24" s="1"/>
  <c r="P28" i="24"/>
  <c r="Q27" i="24"/>
  <c r="R27" i="24" s="1"/>
  <c r="P27" i="24"/>
  <c r="Q26" i="24"/>
  <c r="R26" i="24" s="1"/>
  <c r="P26" i="24"/>
  <c r="Q25" i="24"/>
  <c r="R25" i="24" s="1"/>
  <c r="P25" i="24"/>
  <c r="Q24" i="24"/>
  <c r="R24" i="24" s="1"/>
  <c r="P24" i="24"/>
  <c r="Q23" i="24"/>
  <c r="R23" i="24" s="1"/>
  <c r="P23" i="24"/>
  <c r="Q22" i="24"/>
  <c r="R22" i="24" s="1"/>
  <c r="P22" i="24"/>
  <c r="Q21" i="24"/>
  <c r="R21" i="24" s="1"/>
  <c r="P21" i="24"/>
  <c r="Q20" i="24"/>
  <c r="R20" i="24" s="1"/>
  <c r="Q19" i="24"/>
  <c r="R19" i="24" s="1"/>
  <c r="P19" i="24"/>
  <c r="Q18" i="24"/>
  <c r="R18" i="24" s="1"/>
  <c r="P18" i="24"/>
  <c r="P22" i="23"/>
  <c r="P17" i="23"/>
  <c r="P16" i="23"/>
  <c r="P21" i="10" l="1"/>
  <c r="P20" i="10" s="1"/>
  <c r="P19" i="10" s="1"/>
  <c r="P18" i="10" s="1"/>
  <c r="P17" i="10" s="1"/>
  <c r="P16" i="10" s="1"/>
  <c r="N24" i="19" l="1"/>
  <c r="N23" i="19"/>
  <c r="N25" i="19"/>
  <c r="N21" i="19"/>
  <c r="N20" i="19"/>
  <c r="O22" i="21"/>
  <c r="O20" i="21"/>
  <c r="O17" i="21"/>
  <c r="N17" i="13" l="1"/>
  <c r="P28" i="14"/>
  <c r="O24" i="21"/>
  <c r="N23" i="21" l="1"/>
  <c r="P31" i="12" l="1"/>
  <c r="P29" i="12"/>
  <c r="N17" i="12"/>
  <c r="N28" i="12"/>
  <c r="N27" i="12"/>
  <c r="N18" i="18"/>
  <c r="N22" i="18"/>
  <c r="N20" i="18"/>
  <c r="N19" i="18"/>
  <c r="P19" i="18"/>
  <c r="P20" i="18"/>
  <c r="P21" i="18"/>
  <c r="P22" i="18"/>
  <c r="P29" i="10"/>
  <c r="P28" i="10"/>
  <c r="P27" i="10"/>
  <c r="P25" i="10"/>
  <c r="P23" i="10"/>
  <c r="P22" i="10"/>
  <c r="O17" i="11" l="1"/>
  <c r="P19" i="7" l="1"/>
  <c r="P20" i="7"/>
  <c r="N20" i="7"/>
  <c r="F13" i="17"/>
  <c r="F9" i="17"/>
  <c r="Q38" i="4"/>
  <c r="P41" i="4"/>
  <c r="N40" i="4"/>
  <c r="P40" i="4"/>
  <c r="O40" i="15" l="1"/>
  <c r="P40" i="15" s="1"/>
  <c r="O39" i="15"/>
  <c r="P39" i="15" s="1"/>
  <c r="N39" i="15"/>
  <c r="O38" i="15"/>
  <c r="P38" i="15" s="1"/>
  <c r="N38" i="15"/>
  <c r="P26" i="13"/>
  <c r="P17" i="18"/>
  <c r="P18" i="18"/>
  <c r="P29" i="18"/>
  <c r="P31" i="18"/>
  <c r="P32" i="18"/>
  <c r="P30" i="18"/>
  <c r="P30" i="12" l="1"/>
  <c r="Q17" i="21" l="1"/>
  <c r="P19" i="21"/>
  <c r="P18" i="21"/>
  <c r="O17" i="5" l="1"/>
  <c r="P17" i="5" s="1"/>
  <c r="O23" i="21" l="1"/>
  <c r="P17" i="21"/>
  <c r="P24" i="14" l="1"/>
  <c r="Q24" i="12"/>
  <c r="Q18" i="12" l="1"/>
  <c r="O17" i="9" l="1"/>
  <c r="P17" i="9" s="1"/>
  <c r="N29" i="4"/>
  <c r="P29" i="4"/>
  <c r="P35" i="4"/>
  <c r="N35" i="4"/>
  <c r="P34" i="4"/>
  <c r="N34" i="4"/>
  <c r="P31" i="4"/>
  <c r="N31" i="4"/>
  <c r="N17" i="5" l="1"/>
  <c r="N19" i="5"/>
  <c r="N20" i="5"/>
  <c r="N21" i="5"/>
  <c r="N22" i="5"/>
  <c r="N23" i="5"/>
  <c r="N24" i="5"/>
  <c r="N25" i="5"/>
  <c r="P18" i="7" l="1"/>
  <c r="O24" i="5"/>
  <c r="P24" i="5" s="1"/>
  <c r="O26" i="5"/>
  <c r="P26" i="5" s="1"/>
  <c r="O25" i="5"/>
  <c r="P25" i="5" s="1"/>
  <c r="O23" i="5"/>
  <c r="P23" i="5" s="1"/>
  <c r="O22" i="5"/>
  <c r="P22" i="5" s="1"/>
  <c r="O21" i="5"/>
  <c r="P21" i="5" s="1"/>
  <c r="O20" i="5"/>
  <c r="P20" i="5" s="1"/>
  <c r="O19" i="5"/>
  <c r="P19" i="5" s="1"/>
  <c r="N36" i="15" l="1"/>
  <c r="O36" i="15"/>
  <c r="P36" i="15" s="1"/>
  <c r="Q25" i="15"/>
  <c r="Q19" i="19"/>
  <c r="N19" i="19"/>
  <c r="P21" i="20" l="1"/>
  <c r="N21" i="20"/>
  <c r="O39" i="20"/>
  <c r="P39" i="20" s="1"/>
  <c r="N39" i="20"/>
  <c r="O42" i="20"/>
  <c r="P42" i="20" s="1"/>
  <c r="N42" i="20"/>
  <c r="P17" i="20"/>
  <c r="P37" i="20"/>
  <c r="N37" i="20"/>
  <c r="O35" i="20"/>
  <c r="P35" i="20" s="1"/>
  <c r="N35" i="20"/>
  <c r="O32" i="20"/>
  <c r="P32" i="20" s="1"/>
  <c r="N32" i="20"/>
  <c r="O28" i="20"/>
  <c r="P28" i="20" s="1"/>
  <c r="N28" i="20"/>
  <c r="O24" i="20"/>
  <c r="P24" i="20" s="1"/>
  <c r="N24" i="20"/>
  <c r="O28" i="19" l="1"/>
  <c r="P28" i="19" s="1"/>
  <c r="N28" i="19"/>
  <c r="O27" i="19"/>
  <c r="P27" i="19" s="1"/>
  <c r="N27" i="19"/>
  <c r="O26" i="19"/>
  <c r="P26" i="19" s="1"/>
  <c r="N26" i="19"/>
  <c r="O25" i="19"/>
  <c r="P25" i="19" s="1"/>
  <c r="O24" i="19"/>
  <c r="P24" i="19" s="1"/>
  <c r="O23" i="19"/>
  <c r="P23" i="19" s="1"/>
  <c r="O22" i="19"/>
  <c r="P22" i="19" s="1"/>
  <c r="O21" i="19"/>
  <c r="P21" i="19" s="1"/>
  <c r="O20" i="19"/>
  <c r="P20" i="19" s="1"/>
  <c r="O19" i="19"/>
  <c r="P19" i="19" s="1"/>
  <c r="O17" i="19"/>
  <c r="P17" i="19" s="1"/>
  <c r="N17" i="19"/>
  <c r="O37" i="15"/>
  <c r="P37" i="15" s="1"/>
  <c r="O35" i="15"/>
  <c r="P35" i="15" s="1"/>
  <c r="N35" i="15"/>
  <c r="O34" i="15"/>
  <c r="P34" i="15" s="1"/>
  <c r="N34" i="15"/>
  <c r="O33" i="15"/>
  <c r="P33" i="15" s="1"/>
  <c r="N33" i="15"/>
  <c r="O32" i="15"/>
  <c r="P32" i="15" s="1"/>
  <c r="N32" i="15"/>
  <c r="O31" i="15"/>
  <c r="P31" i="15" s="1"/>
  <c r="N31" i="15"/>
  <c r="O30" i="15"/>
  <c r="P30" i="15" s="1"/>
  <c r="N30" i="15"/>
  <c r="O29" i="15"/>
  <c r="P29" i="15" s="1"/>
  <c r="N29" i="15"/>
  <c r="O28" i="15"/>
  <c r="P28" i="15" s="1"/>
  <c r="N28" i="15"/>
  <c r="O27" i="15"/>
  <c r="P27" i="15" s="1"/>
  <c r="N27" i="15"/>
  <c r="O26" i="15"/>
  <c r="P26" i="15" s="1"/>
  <c r="N26" i="15"/>
  <c r="O25" i="15"/>
  <c r="P25" i="15" s="1"/>
  <c r="N25" i="15"/>
  <c r="O24" i="15"/>
  <c r="P24" i="15" s="1"/>
  <c r="N24" i="15"/>
  <c r="O23" i="15"/>
  <c r="P23" i="15" s="1"/>
  <c r="N23" i="15"/>
  <c r="O22" i="15"/>
  <c r="P22" i="15" s="1"/>
  <c r="N22" i="15"/>
  <c r="O21" i="15"/>
  <c r="P21" i="15" s="1"/>
  <c r="N21" i="15"/>
  <c r="O20" i="15"/>
  <c r="P20" i="15" s="1"/>
  <c r="N20" i="15"/>
  <c r="O19" i="15"/>
  <c r="P19" i="15" s="1"/>
  <c r="N19" i="15"/>
  <c r="O18" i="15"/>
  <c r="P18" i="15" s="1"/>
  <c r="N18" i="15"/>
  <c r="O17" i="15"/>
  <c r="P17" i="15" s="1"/>
  <c r="N17" i="15"/>
  <c r="Q24" i="8" l="1"/>
  <c r="P33" i="12" l="1"/>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l="1"/>
  <c r="N29" i="10" l="1"/>
  <c r="N27" i="10"/>
  <c r="O26" i="10"/>
  <c r="P26" i="10" s="1"/>
  <c r="N26" i="10"/>
  <c r="N25" i="10"/>
  <c r="O24" i="10"/>
  <c r="P24" i="10" s="1"/>
  <c r="N24" i="10"/>
  <c r="N23" i="10"/>
  <c r="N22" i="10"/>
  <c r="N21" i="10"/>
  <c r="O44" i="11" l="1"/>
  <c r="N44" i="11"/>
  <c r="P43" i="11"/>
  <c r="N43" i="11"/>
  <c r="P40" i="11"/>
  <c r="P37" i="11"/>
  <c r="N37" i="11"/>
  <c r="P35" i="11"/>
  <c r="O34" i="11"/>
  <c r="P34" i="11" s="1"/>
  <c r="O33" i="11"/>
  <c r="P33" i="11" s="1"/>
  <c r="P32" i="11"/>
  <c r="O31" i="11"/>
  <c r="P31" i="11" s="1"/>
  <c r="P30" i="11"/>
  <c r="O29" i="11"/>
  <c r="P29" i="11" s="1"/>
  <c r="P28" i="11"/>
  <c r="N28" i="11"/>
  <c r="P27" i="11"/>
  <c r="N27" i="11"/>
  <c r="P26" i="11"/>
  <c r="P25" i="11"/>
  <c r="P24" i="11"/>
  <c r="N24" i="11"/>
  <c r="P23" i="11"/>
  <c r="N23" i="11"/>
  <c r="P22" i="11"/>
  <c r="P21" i="11"/>
  <c r="N21" i="11"/>
  <c r="P20" i="11"/>
  <c r="N20" i="11"/>
  <c r="P19" i="11"/>
  <c r="N19" i="11"/>
  <c r="P18" i="11"/>
  <c r="N18" i="11"/>
  <c r="P17" i="11"/>
  <c r="N17" i="11"/>
  <c r="P43" i="9" l="1"/>
  <c r="P41" i="9"/>
  <c r="O37" i="9"/>
  <c r="P37" i="9" s="1"/>
  <c r="O32" i="9"/>
  <c r="O27" i="9"/>
  <c r="P27" i="9" s="1"/>
  <c r="P21" i="14" l="1"/>
  <c r="P17" i="14"/>
  <c r="P20" i="13" l="1"/>
  <c r="O19" i="13"/>
  <c r="P19" i="13" s="1"/>
  <c r="N19" i="13"/>
  <c r="O17" i="13"/>
  <c r="P17" i="13" s="1"/>
  <c r="O25" i="13"/>
  <c r="P25" i="13" s="1"/>
  <c r="N25" i="13"/>
  <c r="O23" i="13"/>
  <c r="P23" i="13" s="1"/>
  <c r="N23" i="13"/>
  <c r="P25" i="4" l="1"/>
  <c r="N25" i="4"/>
  <c r="P23" i="4"/>
  <c r="P22" i="4"/>
  <c r="P21" i="4"/>
  <c r="P20" i="4"/>
  <c r="N20" i="4"/>
  <c r="P18" i="4"/>
  <c r="N18" i="4"/>
  <c r="P39" i="4"/>
  <c r="N39" i="4"/>
  <c r="P38" i="4"/>
  <c r="N38" i="4"/>
  <c r="O37" i="4"/>
  <c r="P37" i="4" s="1"/>
  <c r="N37" i="4"/>
  <c r="P36" i="4"/>
  <c r="N36" i="4"/>
  <c r="P30" i="4"/>
  <c r="N30" i="4"/>
  <c r="Q22" i="3" l="1"/>
  <c r="Q21" i="3"/>
  <c r="Q20" i="3"/>
  <c r="Q19" i="3"/>
  <c r="O19" i="3"/>
  <c r="N18" i="19"/>
  <c r="P18" i="19"/>
  <c r="A3" i="4"/>
  <c r="A3" i="4" a="1"/>
  <c r="A7" i="20"/>
  <c r="A7" i="20" a="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30" authorId="0" shapeId="0" xr:uid="{00000000-0006-0000-0900-000001000000}">
      <text>
        <r>
          <rPr>
            <b/>
            <sz val="9"/>
            <color indexed="81"/>
            <rFont val="Tahoma"/>
            <family val="2"/>
          </rPr>
          <t>Corina Martinez:</t>
        </r>
        <r>
          <rPr>
            <sz val="9"/>
            <color indexed="81"/>
            <rFont val="Tahoma"/>
            <family val="2"/>
          </rPr>
          <t xml:space="preserve">
DESVIACION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26" authorId="0" shapeId="0" xr:uid="{00000000-0006-0000-0B00-000001000000}">
      <text>
        <r>
          <rPr>
            <b/>
            <sz val="9"/>
            <color indexed="81"/>
            <rFont val="Tahoma"/>
            <family val="2"/>
          </rPr>
          <t>Corina Martinez:</t>
        </r>
        <r>
          <rPr>
            <sz val="9"/>
            <color indexed="81"/>
            <rFont val="Tahoma"/>
            <family val="2"/>
          </rPr>
          <t xml:space="preserve">
DESVIACION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Corina Martinez</author>
  </authors>
  <commentList>
    <comment ref="A38" authorId="0" shapeId="0" xr:uid="{00000000-0006-0000-0E00-000001000000}">
      <text>
        <r>
          <rPr>
            <b/>
            <sz val="9"/>
            <color indexed="81"/>
            <rFont val="Tahoma"/>
            <family val="2"/>
          </rPr>
          <t>Corina Martinez:</t>
        </r>
        <r>
          <rPr>
            <sz val="9"/>
            <color indexed="81"/>
            <rFont val="Tahoma"/>
            <family val="2"/>
          </rPr>
          <t xml:space="preserve">
DESVIACION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<sst xmlns="http://schemas.openxmlformats.org/spreadsheetml/2006/main" count="1980" uniqueCount="1085">
  <si>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</si>
  <si>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</si>
  <si>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</si>
  <si>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</si>
  <si>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</si>
  <si>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</si>
  <si>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</si>
  <si>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</si>
  <si>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</si>
  <si>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</si>
  <si>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</si>
  <si>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</si>
  <si>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</si>
  <si>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</si>
  <si>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</si>
  <si>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</si>
  <si>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</si>
  <si>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</si>
  <si>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</si>
  <si>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</si>
  <si>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</si>
  <si>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</si>
  <si>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</si>
  <si>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</si>
  <si>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</si>
  <si>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</si>
  <si>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</si>
  <si>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</si>
  <si>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</si>
  <si>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</si>
  <si>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</si>
  <si>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</si>
  <si>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</si>
  <si>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</si>
  <si>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</si>
  <si>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 xml:space="preserve">Promover la instalación de  nuevas empresas, sobre todo las pertenecientes a los sectores con mayor potencial de crecimiento en el país, como es el caso de Dispositivos Médicos, Componentes Eléctricos y Electrónica, Calzados, Servicios de Apoyo a Negocios (Call Centers &amp; BPO´s) </t>
  </si>
  <si>
    <t>1. Diseñar e imprimir las carpetas y folletos promocionales.</t>
  </si>
  <si>
    <t>2. Coordinar, diseñar e imprimir material promocional a exhibir y entregables en ferias y misiones comerciales en los cuales participe la institución.</t>
  </si>
  <si>
    <t>3. Dar seguimiento a empresas con potencial de instalarse en el país.  Difusión de material promocional a estas empresas contactadas.</t>
  </si>
  <si>
    <t>1. Identificar y coordinar la participación en ferias internacionales relacionadas con sectores con potencial de crecimiento.</t>
  </si>
  <si>
    <t>2. Visitar empresas y coordinar reuniones con empresas de interés, durante la participación en eventos internacionales.</t>
  </si>
  <si>
    <t>3. Brindar seguimiento a las empresas contactadas en las distintas actividades en las cuales participe el Departamento de Promoción.</t>
  </si>
  <si>
    <t>4. Remitir información y procedimiento para la clasificación de nuevas empresas.</t>
  </si>
  <si>
    <t>1. Recibir solicitudes de visitas de inversionistas extranjeros</t>
  </si>
  <si>
    <t>2. Coordinar la agenda de visitas a parques y empresas de zonas francas, a potenciales inversionistas</t>
  </si>
  <si>
    <t>3. Realizar una presentación de los beneficios de la Ley No. 8-90 y ventajas de instalarse en RD</t>
  </si>
  <si>
    <t>4. Dar seguimiento a la solicitud de instalación de la empresa</t>
  </si>
  <si>
    <t xml:space="preserve">5. Dar asistencia en proceso de instalación de la empresa </t>
  </si>
  <si>
    <t>Brindar asistencia técnica a los inversionistas</t>
  </si>
  <si>
    <t xml:space="preserve">Participar en ferias internaciones </t>
  </si>
  <si>
    <t>1. Identificar ferias internacionales de interés para atracción de inversión a RD</t>
  </si>
  <si>
    <t>2. Realizar presupuesto de participación en la feria</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</si>
  <si>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</si>
  <si>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</si>
  <si>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</si>
  <si>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</si>
  <si>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</si>
  <si>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</si>
  <si>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</si>
  <si>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</si>
  <si>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</si>
  <si>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</si>
  <si>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</si>
  <si>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</si>
  <si>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Solicitud impresión y compra Ley 8-90</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</si>
  <si>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</si>
  <si>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</si>
  <si>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</si>
  <si>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</si>
  <si>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</si>
  <si>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</si>
  <si>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</si>
  <si>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</si>
  <si>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Informes mensuales enero -marzo Departamento de Promoción</t>
  </si>
  <si>
    <t>Registro Medica 2021</t>
  </si>
  <si>
    <t>Perfiles de Oportunidades 10 países principales</t>
  </si>
  <si>
    <t>Registro Medica 2021.  Presentación de la Cámara de Comercio Dominico Rusa - propuesta de participación dominicana en la feria World Food Moscow.</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</si>
  <si>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</si>
  <si>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</si>
  <si>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</si>
  <si>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</si>
  <si>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</si>
  <si>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</si>
  <si>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Inclusión de políticas y procedimientos según requerimiento NOBACI</t>
  </si>
  <si>
    <t>Remisión de correo electrónico para seguimiento de las acciones identificadas en el Plan de Mejora CAF</t>
  </si>
  <si>
    <t>Remisión de correo electrónico solicitando los avances en los planes transversales</t>
  </si>
  <si>
    <t>Remisión de correo electrónico incluyendo el formato para el seguimiento de la ejecución de los POAs</t>
  </si>
  <si>
    <t xml:space="preserve">Recursos Humanos </t>
  </si>
  <si>
    <t>Cumplir con lo establecido en la Ley No. 41-08 de Función Pública</t>
  </si>
  <si>
    <t>Adecuar la estructura del personal a la realidad funcional</t>
  </si>
  <si>
    <t>Se readecuaron de División a Departamento las áreas de Recursos Humanos y Planificación y Desarrollo. También se modificaron el Departamento deZonas Francas y Parques, el cual cuenta con tres nuevas divisiones: División Autorizaciones a Parques, División de Servicios de Zonas Francas Especiales y División Regulación Textiles, Calzados y Piele. Además al depto de Estadísticas se le agregó la División de Elaboración de Informes Técnicos</t>
  </si>
  <si>
    <t xml:space="preserve">Ajustar el puesto de trabajo, modificando o disminuyendo funciones, cambiando el contenido de la tarea, organización de la misma o reestructuración horaria. </t>
  </si>
  <si>
    <t xml:space="preserve">Garantizar que todos los trabajadores obtengan la información y la formación adecuadas sobre las funciones de sus puestos de trabajos. </t>
  </si>
  <si>
    <t>Realizar diagnóstico de necesidades y prioridades en materia de Recursos Humanos</t>
  </si>
  <si>
    <t>Se realizó el levantamiento de las áreas impactadas y se buscaron soluciones para las mismas</t>
  </si>
  <si>
    <t>Deficiente diseño de la planificación y realización de las actividades a desempeñar en el área de RRHH. Procedimiento incompletos.</t>
  </si>
  <si>
    <t xml:space="preserve">Implementar procedimientos de actuación que garanticen el cumplimiento de la planificación del área. </t>
  </si>
  <si>
    <t>Elaborar Plan de Capacitación</t>
  </si>
  <si>
    <t>Se realizó el levantamiento de las necesidades de capacitación de todas las áreas de la Institución y se realizó un plan de capacitación acorde con las mismas.</t>
  </si>
  <si>
    <t>Postulación de programa de Capacitación favoreciendo a unos trabajadores y a otros no. Solicitud de capacitaciones que no se correspondan con las necesidades de la entidad.</t>
  </si>
  <si>
    <t>Desarrollar e implementar políticas de validez y seguimiento a los procesos internos del programa de Capacitación de forma constante.</t>
  </si>
  <si>
    <t>Solicitar la capacitación al MAP y fijar la fecha en el calendario de la institución</t>
  </si>
  <si>
    <t>Se  realizó todo el proceso en conjunto con el MAP para fines de las capacitaciones y se comenzó la coordinación de fechas.</t>
  </si>
  <si>
    <t xml:space="preserve">Postergar la fecha pautada a la capacitación por parte del MAP a causa de imprevistos climaticos y/o escaso seguimiento con dicha cuestion. </t>
  </si>
  <si>
    <t>Fomentar la colaboración entre trabajadores, mandos intermedios y directivos entre el CNZFE y el MAP.</t>
  </si>
  <si>
    <t>Convocar al personal identificado</t>
  </si>
  <si>
    <t>Todos los cursos tienen ya tienen identificados y convocados el personal de la institución a participar.</t>
  </si>
  <si>
    <t xml:space="preserve">Trato preferencial en el personal a tomar la capacitación. </t>
  </si>
  <si>
    <t xml:space="preserve">Garantizar que todos los trabajadores obtengan las informaciones requeridas para la convocatoria al programa de capacitación. </t>
  </si>
  <si>
    <t>Realizar convocatoria del concurso</t>
  </si>
  <si>
    <t>Cumpliendo con las disposiciones de la Ley No. 41-08 y las del MAP, el CNZFE  realizó el proceso de lugar para la convocatoria a los concursos de oposición</t>
  </si>
  <si>
    <t>No captar la totalidad de la demanda requerida para abrir los concursos por la escasa transmisión por lo medios indicados.</t>
  </si>
  <si>
    <t xml:space="preserve">Desarrollar las herramientas necesarias para levantar la información del mercado y dirigir publicidad a los medios indicados por la poblacion. </t>
  </si>
  <si>
    <t>Completar proceso del concurso</t>
  </si>
  <si>
    <t xml:space="preserve">Impercepción de la totalidad de los pasos requeridos para completar el proceso de concurso. </t>
  </si>
  <si>
    <t xml:space="preserve">Conocer la rigurosidad de los procesos necesarios para completar el proceso de concurso de forma efectiva. </t>
  </si>
  <si>
    <t>Dar seguimiento a la carga del dossier de documentos del mismo en el SISMAP</t>
  </si>
  <si>
    <t>Diariamente el personal del CNZFE asignado da seguimiento al SISMAP y todos sus dossiers</t>
  </si>
  <si>
    <t>Que los dossiers no sean cargados y nuestra puntuación esté en rojo. Posibilidad de que los analistas no carguen los documentos.</t>
  </si>
  <si>
    <t>Seguimiento continuo en el envío y recibo de evidencias, así como tambien, a los analistas para cumplir con los objetivos de nuestros indicadores.</t>
  </si>
  <si>
    <t>Implementar mejoras en consonancia con la encuesta de clima laboral y clima organizacional, análisis de los procesos, controles y procedimientos técnicos de valoración de absentismo laboral</t>
  </si>
  <si>
    <t>Implementación del Plan de Mejora de Clima Organizacional</t>
  </si>
  <si>
    <t xml:space="preserve">Se han realizado el 50% de las actividades correspondientes a las acciones de mejora provenientes de la Encuesta de Clima Institucional. </t>
  </si>
  <si>
    <t>Que no se implemente el plan correctamente ni en su totalidad</t>
  </si>
  <si>
    <t>Verificacion continua de la planificación y de las acciones a seguir</t>
  </si>
  <si>
    <t>Actualización de los Indicadores dle SISMAP</t>
  </si>
  <si>
    <t>Actualizar el Indicador Organización de la Función de RRHH</t>
  </si>
  <si>
    <t>Se realizó la charla sobre la Ley No. 41-08 de Función Pública a los colaboradores del CNZFE</t>
  </si>
  <si>
    <t>No cumplimiento de la charla de Función Pública</t>
  </si>
  <si>
    <t>Planificación y seguimiento a la charla de Función Pública</t>
  </si>
  <si>
    <t>Actualizar el Indicador  Planificación de RRHH</t>
  </si>
  <si>
    <t>Actualizados con evidencias Plantilla de Planificación de RRHH</t>
  </si>
  <si>
    <t>No remisión de la Planificación de RRHH en el plazo estipulado</t>
  </si>
  <si>
    <t>Planificación y seguimiento constante a la remisión de evidencias dentro del plazo establecido</t>
  </si>
  <si>
    <t>Actualizar el Indicador Organización del Trabajo</t>
  </si>
  <si>
    <t>Se trabajó el proceso de rediseño de la estructura organizacional y estamos a la espera de que sea emitida la Resolución sobre la misma</t>
  </si>
  <si>
    <t>No cumplimiento de las acciones que requieren los subindicadores establecidos</t>
  </si>
  <si>
    <t>Actualizar el Indicador Gestión del Empleo</t>
  </si>
  <si>
    <t>Tenemos 03 concursos de oposición que actualmente ha concluido la fase II y estamos a la espera del MAP para iniciar la Fase III</t>
  </si>
  <si>
    <t>No cumplimiento de las acciones requeridas por los subindicadores establecidos en este indicador</t>
  </si>
  <si>
    <t>Actualizar el Indicador Gestión de las Compensaciones y Beneficios</t>
  </si>
  <si>
    <t>Se designó el representante de la Comisión de personal</t>
  </si>
  <si>
    <t>Actualizar el Indicador Gestión del Rendimiento</t>
  </si>
  <si>
    <t>Actualmente estamos ejecutando el plan de accion de mejoras de la Encuesta de clima organizacional</t>
  </si>
  <si>
    <t>SERVICIOS AL USUARIO</t>
  </si>
  <si>
    <t xml:space="preserve">Tramitacion (In-Out) de Solicitudes y Correspondencias </t>
  </si>
  <si>
    <t>Recepción y Registro fisico y digital.</t>
  </si>
  <si>
    <t xml:space="preserve">Reporte de registro de Solicitudes y Comunicaciones.
</t>
  </si>
  <si>
    <t>1.1.1 Recibir y registrar solicitudes que no cumplen los requisitos establecidos.
1.1.2 Selección incorrecta del tipo de movimiento y de servicio.
1.1.3 Selección incorrecta de remitente de comunicación o solicitud.
1.1.4 Asignar número incorrecto a documento y/o recibo de pago en proceso de digitalización.
1.1.5 Entrega digital y física al departamento incorrecto
1.1.6 Adjuntar archivo escaneado  a solicitud o comunicación incorrecta.</t>
  </si>
  <si>
    <t>Revisión constante del instructivo
Se instruye a los usuarios donde encontrar los modelos de cada tipo de solicitud.
Realizacion de informes
Personal capacitado
Sistema informático
Labores de seguimiento
Crear protocolo de inpección.</t>
  </si>
  <si>
    <t>Registro de salida fisico y digital, y Entrega fisico y/o digital.</t>
  </si>
  <si>
    <t xml:space="preserve">Registro de labor diaria </t>
  </si>
  <si>
    <t xml:space="preserve">1.2.1 Error en asignación de número y fecha de documento.
1.2.2 Asignar o digitar numero solicitud o nombre incorrecto a documento escaneado y adjuntar archivo a solicitud o comunicación incorrecta.
1.2.3 Entrega física o envío digital de oficios a beneficiario incorrecto.
</t>
  </si>
  <si>
    <t>Gestión de solicitudes de información técnica o institucional</t>
  </si>
  <si>
    <t>Asistencia presencial, telefónica o correo</t>
  </si>
  <si>
    <t>El departamento ha gestionado y registrado satisfactoriamente las distirntas solicitudes de informacion y/o asistencia de los usurios.</t>
  </si>
  <si>
    <t>Formulario para levantamiento.
Reporte de Asistencia y/o información</t>
  </si>
  <si>
    <t xml:space="preserve">2.1.1 Que llamadas y correos no sean contestadas o ignoradas.
2.1.2 Que no se dé respuesta a la solicitud.
2.1.3 Técnico no desconozca la información que debe suministrar y  entrega de información equivocada.
</t>
  </si>
  <si>
    <t>Hemos creado un formulario digital para el registro de las asistencias.
Reuniones de reforzamiento con el personal, para elevar el nivel de compromiso.</t>
  </si>
  <si>
    <t>Informe de Implementacion de la Carta Compromiso al Ciudadano</t>
  </si>
  <si>
    <t>3.1. Realizar controles y analisis de cumplimiento de los estandares establecidos.</t>
  </si>
  <si>
    <t>Reporte de cumplimiento</t>
  </si>
  <si>
    <t>3.1.1 Incumplimientos sin soporte o evidencia.
3.1.2 Que no se realicen de manera oportuna o programática.
3.2.1 No informar al usuario de la falta cometida.</t>
  </si>
  <si>
    <t>3.2. Gestionar medidas de subsanación  por incumplimiento.</t>
  </si>
  <si>
    <t>Informe elaborado</t>
  </si>
  <si>
    <t xml:space="preserve">4.1.1 Que la muestra no sea representativa.
4.2.1 Que se omitan preguntas.
4.2.2 Que no se difunda el formulario de acuerdo al cronograma de trabajo.
4.3.1 Que no se identifique formularios repetidos.
4.3.2 Que se digiten o agrupen informaciones distintas.
4.4.1 Que no se cumpla con la fecha programada.
</t>
  </si>
  <si>
    <t>Mantener la comunicación con el organo rector MAP
Auxilliarnos del departamento de Estadísticas
Presentar programa de implememtación de encuesta.
Reuniones con los grupos de interes interno
Uso de plataforma digital y segura
Procesos responsabilizados</t>
  </si>
  <si>
    <t>Se efectuó satisfactoriamente la reunión de reforzamiento con la finalidad de motivar el compromiso personal y colectivo del departamento.</t>
  </si>
  <si>
    <t xml:space="preserve">Correo de convocatoria
imagenes de celebración
Minuta o informe (de ser necesario) </t>
  </si>
  <si>
    <t xml:space="preserve">5.1.1 Que no se realice el entrenamiento.
5.1.2 Que no se cuente con el Manual de Políticas, Procesos y Procedimientos actualizado.
5.2.1 Que no asistan los integrantes del departamento a la capacitación por vacaciones.
5.2.2 Que no se cumpla con programa.
</t>
  </si>
  <si>
    <t>Se mantiene una comunicación efectiva con los miembros del departamento
Creación de grupo de comunicacion via mensajería intradepartamental.</t>
  </si>
  <si>
    <t xml:space="preserve">DEPARTAMENTO/DIVISIÓN </t>
  </si>
  <si>
    <t>DEPARTAMENTO ESTADISTICAS DE ZONAS FRANCAS</t>
  </si>
  <si>
    <t>Que una cantidad significativa no se acopien
Que no se puedan procesar dentro del plazo establecido
Que una cantidad significativa no se puedan validar
Que no se elabore</t>
  </si>
  <si>
    <t>Perfiles elaborados</t>
  </si>
  <si>
    <t>Que se solicite con carácter de urgencia y no pueda ser entregado en tiempo hábil</t>
  </si>
  <si>
    <t>Elaboración previa perfiles de principales socios comerciales y paises DR-CAFTA</t>
  </si>
  <si>
    <t>Informes elaborados y remitidos</t>
  </si>
  <si>
    <t>Que no se acopie el dato de manera oportuna
Que no se acopie el universo
Que no se valide adecuadamente</t>
  </si>
  <si>
    <t>Seguimiento al proceso con responsables</t>
  </si>
  <si>
    <t>Fecha: 09/12/2020</t>
  </si>
  <si>
    <t>ADMINISTRATIVO Y FINANCIERO</t>
  </si>
  <si>
    <t>PACC</t>
  </si>
  <si>
    <t>QUE NO SE CUMPLAN LOS PROCESOS, TAL Y COMO LO ESTABLECE LA LEY DE COMPRAS Y CONTRATACIONES 340-06 Y SU REGLAMENTO 543-12 Y NORMAS REFERENTES</t>
  </si>
  <si>
    <t>LLEVAR AL COMITÉ DE COMPRAS TODOS LOS PROCESOS PARA LA ADQUISICION DE BIENES Y SERVICIOS  DE NUESTRA INSTITUCION PARA SU REVISION Y EVALUACION</t>
  </si>
  <si>
    <t>RELACION INGRESOS</t>
  </si>
  <si>
    <t>DISMINUCION DE LOS INGRESOS PROVENIENTES DEL PAGO DE LAS CUOTAS POR SERVICIOS</t>
  </si>
  <si>
    <t>REALIZAR GESTION DE COBROS EFECTIVA MENDIANTE LLAMADAS, CORREOS Y COMUNICACIONES</t>
  </si>
  <si>
    <t xml:space="preserve">RELACION CHEQUES </t>
  </si>
  <si>
    <t>QUE SE REALICEN COMPRAS DE ARTICULOS Y PAGOS DE VIATICOS QUE NO ESTEN DEBIDAMENTE SOPORTADOS GENERANDO PAGOS INCORRECTOS Y COMPRAS NO NECESARIAS</t>
  </si>
  <si>
    <t>VALIDACIÓN Y CONFIRMACION DE LAS NECESIDADES REALES</t>
  </si>
  <si>
    <t>1. IMPLEMENTAR LAS NORMATIVAS DE NOBACI</t>
  </si>
  <si>
    <t>SE OBSERVARON LAS NORMAS DE CONTROL</t>
  </si>
  <si>
    <t>12&amp;</t>
  </si>
  <si>
    <t>NOBACI</t>
  </si>
  <si>
    <t>LA NO OBSERVANCIA DE LAS REGLAS Y NORMAS DISPUESTAS POR LA NOBACI</t>
  </si>
  <si>
    <t>SEGUIMIENTO DIARIO A LA IMPLEMENTACION DE LA NOBACI</t>
  </si>
  <si>
    <t>1. RECIBIR LAS SOLICITUDES DE LOS DIFERENTES DEPARTAMENTOS</t>
  </si>
  <si>
    <t>FORMULARIOS DE AUTORIZACIÓN</t>
  </si>
  <si>
    <t>DESABASTECIMIENTO DE LOS ARTICULOS NECESARIOS QUE IMPIDAN PODER CUMPLIR CON LO REQUERIDO POR LOS DEPARTAMENTOS</t>
  </si>
  <si>
    <t>REVISION DEL INVENTARIO FISICO Y EJECUCION DEL INVENTARIO ANUAL DE MATERIALES VS INVENTARIO DIGITAL</t>
  </si>
  <si>
    <t>2. AUTORIZAR EL DESPACHO DE SUMINISTRO</t>
  </si>
  <si>
    <t>3. FACTURAR EL MATERIAL SOLICITADO POR LOS DEPARTAMENTOS</t>
  </si>
  <si>
    <t>4. ENTREGAR LOS SUMINISTROS</t>
  </si>
  <si>
    <t>ELABORACION RUTAS DE VIAJE</t>
  </si>
  <si>
    <t>QUE SE HAGA UN CONSUMO INNECESARIO INCREMENTANTO LOS GASTOS POR SERVICIO</t>
  </si>
  <si>
    <t>SEGUIMIENTO DIARIO PARA DETECTAR AREAS DE MAYOR CONSUMO</t>
  </si>
  <si>
    <t>SE REALIZARON MANTENIMIENTOS MENSUALES</t>
  </si>
  <si>
    <t>FORMULARIO CONTROL DE MANTENIMIENTO</t>
  </si>
  <si>
    <t>DAR IMAGEN NO FAVORABLE A NUESTROS COLABORADORES E INVERSIONISTAS</t>
  </si>
  <si>
    <t>ADECUADO SEGUIMIENTO A LAS LABORES REALIZADAS POR EL PERSONAL DE MAYORDOMIA</t>
  </si>
  <si>
    <t>MANTENIMIENTOS NO EJECUTADOS CAUSANDO DAÑOS A LOS EQUIPOS</t>
  </si>
  <si>
    <t>REVISION DIARIA DE EQUIPOS PARA COMPROBAR SU CORRECTO FUNCIONAMIENTO</t>
  </si>
  <si>
    <t>FORMULARIO CONTROL ENTREGA DOCUMENTOS</t>
  </si>
  <si>
    <t>QUE VISITAS DE INSPECCION O RUTAS CON INVERSIONISTAS NO SE REALICEN, QUE LAS COMUNICACIONES NO LLEGUEN A TIEMPO A SU LUGAR DE DESTINO</t>
  </si>
  <si>
    <t>PREPARACION DE UNA AGENDA SEMANAL SEGÚN REQUERIMIENTOS RECIBIDOS</t>
  </si>
  <si>
    <t>FORMULARIO CONTROL MANTENIMIENTO VEHICULOS</t>
  </si>
  <si>
    <t xml:space="preserve">QUE NO SE DISPONGA DE MEDIOS DE TRANSPORTE IDONEOS PARA BRINDAR SERVICIOS A NUESTROS INVERSIONISTAS </t>
  </si>
  <si>
    <t>SEGUIMIENTO A LA ASIGNACION PRESUPUESTARIA QUE NOS PERMITA LA MATERIALIZACIÓN DE LA ADQUISICIÓN</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</si>
  <si>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</si>
  <si>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</si>
  <si>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</si>
  <si>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</si>
  <si>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</si>
  <si>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</si>
  <si>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</si>
  <si>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</si>
  <si>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t>
  </si>
  <si>
    <t>1.Capacitacion del personal.                  
2. Optimizacion de los sistemas.</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</si>
  <si>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</si>
  <si>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</si>
  <si>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</si>
  <si>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</si>
  <si>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4.  Realizar Conciliaciones Bancarias Mensuales.</t>
  </si>
  <si>
    <t>Las Conciliaciones Bancarias se realizan dentro de los primeros 10 dias del mes siguiente al cierre, para conformar los Estados Financieros y actualizacion de los libros contables.</t>
  </si>
  <si>
    <t>5.  Realizar Registros de Activos Fijos en el Sistema SIAB.</t>
  </si>
  <si>
    <t>Las compras de activos fijos, se digitan en el sistema SIAB y Dac-Easy, para el mayor control y cumplimiento de las NICSP 17, se genera la depreciacion mensual dentro de los primeros 6 dias del mes.</t>
  </si>
  <si>
    <t>6. Realizar Cuadro Previsiones Regalia y Prestaciones laborales</t>
  </si>
  <si>
    <t>Las provisiones para el pago de prestaciones economicas y regalia pascual y demas beneficios marginales se registran mensualmente en el sistema Dac-Easy, por entradas recurrentes.</t>
  </si>
  <si>
    <t>7. Registrar las Cuentas por Pagar Proveedores en el Sistema DacEasy. Empleados, Acuerdo de Servicios.)</t>
  </si>
  <si>
    <t>Las cuentas por pagar se registran según las normas y manual de politicas contables de la DIGECOG y las NICSP 1 Y 29</t>
  </si>
  <si>
    <t>8. Cuadre de ingresos por oficinas con el punto de ventas y el VUCE.</t>
  </si>
  <si>
    <t>Los ingresos se registran por el metodo de lo devengado para las C x C., y  el percibido cuando se realiza la venta de servicios y se realiza la revision diaria y cuadre mensual.</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</si>
  <si>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</si>
  <si>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</si>
  <si>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</si>
  <si>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</si>
  <si>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1. Falta de capacitacion del usuario.                          
2. Problemas en el sistema            
3. incumplimiento en la fecha de presentacion.</t>
  </si>
  <si>
    <t>1.Capacitacion del personal.                   
2. Optimizacion de los sistemas.                        
3. Entrega a tiempo de las informaciones.</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</si>
  <si>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</si>
  <si>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</si>
  <si>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</si>
  <si>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</si>
  <si>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</si>
  <si>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</si>
  <si>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</si>
  <si>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</si>
  <si>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</si>
  <si>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</si>
  <si>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</si>
  <si>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</si>
  <si>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</si>
  <si>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</si>
  <si>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</si>
  <si>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</si>
  <si>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</si>
  <si>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2. Actualizar los movimientos de activos fijos en el SIAB.</t>
  </si>
  <si>
    <t>Para el movimiento  o traslado de activos fijos, se  procede al llenado del formulario tipo, para los fines correspondientes según el procedimiento de localizacion y valuacion de los Activos no financieros del Estado.</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</si>
  <si>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</si>
  <si>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</si>
  <si>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</si>
  <si>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</si>
  <si>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</si>
  <si>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</si>
  <si>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Solicitar, controlar y  tramitar libramientos, asignaciones de fondos y otras operaciones,  de pagos.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</si>
  <si>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</si>
  <si>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</si>
  <si>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</si>
  <si>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</si>
  <si>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</si>
  <si>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2. Solicitar por fondo y naturaleza de cuentas el certificado de cuota a comprometer</t>
  </si>
  <si>
    <t>Todo el proceso de pago se registra en la Div. de Contabilidad.</t>
  </si>
  <si>
    <t>3. Registrar facturas en módulo de factura fiscal</t>
  </si>
  <si>
    <t>4. Realizar cuadro por cuentas y susbcuentas de acuerdo a la naturaleza del gasto mensualmente</t>
  </si>
  <si>
    <t>5. Realizar carta solicitando el monto asignado en el mes por gastos corrientes y de capital</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</si>
  <si>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</si>
  <si>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</si>
  <si>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</si>
  <si>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</si>
  <si>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</si>
  <si>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1. Solicitar los fondos de manera oportuna.    2. Contar con un sistema mas eficiente y actualizado.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</si>
  <si>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</si>
  <si>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</si>
  <si>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</si>
  <si>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</si>
  <si>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</si>
  <si>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</si>
  <si>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Presupuesto aprobado en el SIGEF.</t>
  </si>
  <si>
    <t>Incumplimiento en las fechas  calendario de envio a la DIGEPRES.</t>
  </si>
  <si>
    <t>Coordinar las fechas con los departamentos involucrados, para la elaboracion y entrega oportuna.</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</si>
  <si>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</si>
  <si>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</si>
  <si>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</si>
  <si>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</si>
  <si>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</si>
  <si>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</si>
  <si>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Formularios del SIGEF, en el modulo de Programacion Fisica Financiera del producto.</t>
  </si>
  <si>
    <t>1. Falta de capacitacion del usuario.                                2.  incumplimiento en la fecha de programacion.</t>
  </si>
  <si>
    <t>1.Capacitacion del personal.                      
2. Optimizacion de los sistemas.                       
3. Entrega a tiempo de las informaciones.</t>
  </si>
  <si>
    <t>2. Registrar la Programacion trimestral de las  Metas Fisicas Financieras del presupuesto en el SIGEF.</t>
  </si>
  <si>
    <t>La programacion se registró en los primeros 15 dias del primer mes del trimestre.</t>
  </si>
  <si>
    <t>3. Dar seguimiento a la ejecucion presupuestaria, conjuntamente con la programacion de las metas, para su cumplimiento eficiente y eficaz.</t>
  </si>
  <si>
    <t>El seguimiento a la ejecucion de las metas, se efectuó en el plazo establecido por la DIGEPRES.</t>
  </si>
  <si>
    <t>4. Preparar informe de la evaluacion de la ejecucion trimestralmente, para la DIGEPRES, en coordinacion con el analista asignado de calidad del gasto presupuestario en DIGEPRES.</t>
  </si>
  <si>
    <t>Concluido el trimestre para la realizacion del informe de evaluacion de la ejecucion.</t>
  </si>
  <si>
    <t>A la fecha, no hemos recibido el reporte de Indice de Gestión para el 1er trimestre.</t>
  </si>
  <si>
    <t>6. Digitar la ejecucion fisica trimestral, en la fecha establecida por la DIGEPRES.</t>
  </si>
  <si>
    <t>La ejecucion Financiera se realizó en el plazo establecido por la DIGEPRES</t>
  </si>
  <si>
    <t>Reportes del SIGEF, Comunicaciones, certificaciones.</t>
  </si>
  <si>
    <t>1. Que las partidas ejecutadas, no estén contempladas en el presupuesto.           2. No exista justificacion para el desvio en la ejecucion.</t>
  </si>
  <si>
    <t>Asignar personal para el monitoreo d elas metas programadas.</t>
  </si>
  <si>
    <t>1. Realizar la Regularizacion de los pagos por Fase 1 en Sigef, según  avisos de debitos conciliados.</t>
  </si>
  <si>
    <t>Al momento, tenemos pendiente la  regularizacion de pagos, por cuotas en el fondo que corresponde.</t>
  </si>
  <si>
    <t>2. Registro de Ingresos pendientes en Sigef, por Asignacion mensual del gobierno central.</t>
  </si>
  <si>
    <t>Los Registros de Ingresos por transferencias de asignaciones para gastos corrientes, estan actualizados en el SIGEF.</t>
  </si>
  <si>
    <t>3. Solicitar el aumento  y disminucion de las cuotas trimestrales a Digepres, según la programacion anual del presupuesto.</t>
  </si>
  <si>
    <t>Los aumentos y disminuciones de partidas presupuestarias se han realizado y validados por la DIGEPRES.</t>
  </si>
  <si>
    <t>4. Realizar las modificaciones presupuestarias correspondientes.</t>
  </si>
  <si>
    <t>Las modificaciones presupuestarias se realizaron  a requerimientos de la Div. de Contabilidad  y Compras.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</si>
  <si>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</si>
  <si>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</si>
  <si>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</si>
  <si>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</si>
  <si>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</si>
  <si>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</si>
  <si>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</si>
  <si>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</si>
  <si>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</si>
  <si>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Remisión de información sobre la herramienta para la inscripción de empresas.</t>
  </si>
  <si>
    <t>1. Desconocimiento de la Herramienta entre las mipymes del mercado nacional. 
2. Las empresas locales no cuenten con las certificaciones de calidad necesarias para suplir.</t>
  </si>
  <si>
    <t>1. Utilizar la base de datos de dicha Herramienta de Categorización, para suministrar información a las empresas del subsector de Dispositivos Médicos que lo requieran. 
2. Recibir información de las empresas de zonas francas y empresas locales.</t>
  </si>
  <si>
    <t>TECNOLOGIA DE LA INFORMACION Y LA COMUNICACION</t>
  </si>
  <si>
    <t xml:space="preserve">1. Determinar la necesidad de las áreas involucradas </t>
  </si>
  <si>
    <t>2. Socializar y acordar con el proveedor los terminos de referencia</t>
  </si>
  <si>
    <t>3. Implementación y/o desarrollo de la solución</t>
  </si>
  <si>
    <t>Reporte mensual de la gestión de servicios de TI</t>
  </si>
  <si>
    <t>1.1 Registro y catálogación inadecuado.
1.2 Usuarios no utilicen los medios establecidos para el registro.
2.1-Incumplimiento de los tiempos establecidos en solución a casos.
2.2-Cantidad excesiva de casos.
3.1 Registro inadecuado de la solución.
3.2 Cierre con solución incorrecta.</t>
  </si>
  <si>
    <t>Capacitación del personal.</t>
  </si>
  <si>
    <t>1. Determinar la caducidad del servicio e incluir renovación en presupuesto departamental.</t>
  </si>
  <si>
    <t>Certificación de renovación</t>
  </si>
  <si>
    <t>1-No agendar fecha de caducidad.
2-No incluirlo en presupuesto anual.
3-Solicitud sea rechazada por departamento administrativo.
4-Servicio adquirido no incluya el tiempo solicitado
5-Funcionalidad del servicio difiere de lo contratado.</t>
  </si>
  <si>
    <t>Incluir fecha caducidad en calendario.
Registar en POA y PACC.
Realizar solicitud a depto. Administrativo y Financiero previo a fecha de vencimiento.
Recibir y registrar la recepción.
Revisar funcionamiento del producto o servicio.</t>
  </si>
  <si>
    <t>3. Recepción del servicio por el tiempo acordado.</t>
  </si>
  <si>
    <t>4. Validar la funcionalidad del servicio según lo acordado.</t>
  </si>
  <si>
    <t>1. Recibir requerimiento del usuario y evaluar su factibilidad.</t>
  </si>
  <si>
    <t>Reporte del servicio LPB en mesa de servicio.</t>
  </si>
  <si>
    <t>2. Ejecutar lo acordado con el usuario</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</si>
  <si>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</si>
  <si>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</si>
  <si>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</si>
  <si>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</si>
  <si>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</si>
  <si>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</si>
  <si>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</si>
  <si>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</si>
  <si>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</si>
  <si>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</si>
  <si>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</si>
  <si>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</si>
  <si>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</si>
  <si>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</si>
  <si>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</si>
  <si>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</si>
  <si>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</si>
  <si>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</si>
  <si>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</si>
  <si>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</si>
  <si>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</si>
  <si>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</si>
  <si>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</si>
  <si>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</si>
  <si>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ANALISIS ECONOMICO Y COMPETITIVIDAD</t>
  </si>
  <si>
    <t>Analizar los principales obstáculos que limitan el crecimiento y desarrollo de las Empresas de Zona Francas, incluyendo aquellos factores que amenazan su permanencia en la República Dominicana</t>
  </si>
  <si>
    <t>Incidir y participar activamente en la implementación y consolidación de la política comercial de la República Dominicana, específicamente en aquellos temas de especial relevancia para el sector de zonas francas</t>
  </si>
  <si>
    <t>Desarrollar el programa de capacitación para los colaboradores del área en temas de competitividad y comercio exterior</t>
  </si>
  <si>
    <t>Uno de los productos de la División no pudo completarse, debido a la no disponibilidad del informe estadístico 2020</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</si>
  <si>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</si>
  <si>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</si>
  <si>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</si>
  <si>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</si>
  <si>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</si>
  <si>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</si>
  <si>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</si>
  <si>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</si>
  <si>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</si>
  <si>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</si>
  <si>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</si>
  <si>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</si>
  <si>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</si>
  <si>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</si>
  <si>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</si>
  <si>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</si>
  <si>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</si>
  <si>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</si>
  <si>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</si>
  <si>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</si>
  <si>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</si>
  <si>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</si>
  <si>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</si>
  <si>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</si>
  <si>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</si>
  <si>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</si>
  <si>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</si>
  <si>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</si>
  <si>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</si>
  <si>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</si>
  <si>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</si>
  <si>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</si>
  <si>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</si>
  <si>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</si>
  <si>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</si>
  <si>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</si>
  <si>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</si>
  <si>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</si>
  <si>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</si>
  <si>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</si>
  <si>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</si>
  <si>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</si>
  <si>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</si>
  <si>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</si>
  <si>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</si>
  <si>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</si>
  <si>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</si>
  <si>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</si>
  <si>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</si>
  <si>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</si>
  <si>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</si>
  <si>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</si>
  <si>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R1.2. Delimitado los niveles de jerarquías institucionales y la distribución de las funciones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</si>
  <si>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</si>
  <si>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</si>
  <si>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</si>
  <si>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</si>
  <si>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</si>
  <si>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Programación de la Ejecución.</t>
  </si>
  <si>
    <t>Formulación presupuestaria</t>
  </si>
  <si>
    <t>R2.4.Aumentada la creación de nuevos clústers de exportación de bienes y servicios</t>
  </si>
  <si>
    <t>2.4. Creación de clústeres de exportación de bienes y servicios</t>
  </si>
  <si>
    <t>R2.4.Aumentada la creación de nuevos clústers de exportación de bienes y servicios
R3.4.Aumentado los encadenamientos productivos entre las zonas francas y los productores locales</t>
  </si>
  <si>
    <t>R2.3.Aumentada la atracción de inversionistas en zonas francas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</si>
  <si>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</si>
  <si>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</si>
  <si>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Reporte elaborado.
Estamos en proceso de publicación en la web.</t>
  </si>
  <si>
    <t>Informe indice de satisfacción de la calidad de los servicios ofrecidos.</t>
  </si>
  <si>
    <t>1.4. Profesionalización del talento humano</t>
  </si>
  <si>
    <t>1.1. Detección de desviaciones en los planes, programas y proyectos institucionales</t>
  </si>
  <si>
    <t>2.2. Estudio de inteligencia comercial para la inserción de los subsectores productivos de zonas francas</t>
  </si>
  <si>
    <t xml:space="preserve">R2.2.Aumentada las negociaciones con empresas anclas en los 10 principales subsectores productivos </t>
  </si>
  <si>
    <t>Comunicación de sensibilización previa de la Máxima Autoridad
Socializar protocolos establecidos con el grupo, previo inicio Censo.</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</si>
  <si>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</si>
  <si>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</si>
  <si>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</si>
  <si>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</si>
  <si>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</si>
  <si>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</si>
  <si>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</si>
  <si>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</si>
  <si>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</si>
  <si>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</si>
  <si>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</si>
  <si>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</si>
  <si>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</si>
  <si>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</si>
  <si>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</si>
  <si>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</si>
  <si>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</si>
  <si>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</si>
  <si>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</si>
  <si>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</si>
  <si>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</si>
  <si>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</si>
  <si>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</si>
  <si>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</si>
  <si>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</si>
  <si>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</si>
  <si>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</si>
  <si>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</si>
  <si>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</si>
  <si>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</si>
  <si>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</si>
  <si>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</si>
  <si>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</si>
  <si>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</si>
  <si>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</si>
  <si>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</si>
  <si>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</si>
  <si>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</si>
  <si>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</si>
  <si>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</si>
  <si>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</si>
  <si>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1. Revisar y difundir formulario de encuesta.</t>
  </si>
  <si>
    <t xml:space="preserve">
2. Acopio y procesamiento.</t>
  </si>
  <si>
    <t>Reporte de solicitudes del Sistema LPB
Resolución de clasificación.</t>
  </si>
  <si>
    <t>Reporte de gestión  de plataforma VUCCE</t>
  </si>
  <si>
    <t xml:space="preserve">UNIDAD ORGANIZACIONAL </t>
  </si>
  <si>
    <t>NIVEL DE CUMPLIMIENTO</t>
  </si>
  <si>
    <t>PLANIFICACION Y DESARROLLO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</si>
  <si>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</si>
  <si>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</si>
  <si>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</si>
  <si>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</si>
  <si>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</si>
  <si>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</si>
  <si>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Fortalecimiento del reclutamiento y selección por carrera administrativa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</si>
  <si>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</si>
  <si>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</si>
  <si>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</si>
  <si>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</si>
  <si>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</si>
  <si>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</si>
  <si>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Automatización de los servicios de permisos de operación a parques y zonas francas</t>
  </si>
  <si>
    <t>TECNOLOGIA DE LA INFORMACION Y COMUNICACION</t>
  </si>
  <si>
    <t>CONTABILIDAD</t>
  </si>
  <si>
    <t>RESUMEN EJECUTIVO</t>
  </si>
  <si>
    <t>PRESUPUESTO</t>
  </si>
  <si>
    <t>Creación de clústeres de exportación de bienes y servicios
Creación de encadenamientos productivos</t>
  </si>
  <si>
    <t>Creación de clústeres de exportación de bienes y servicios</t>
  </si>
  <si>
    <t>Creación de encadenamientos productivos</t>
  </si>
  <si>
    <t>PROMOCION</t>
  </si>
  <si>
    <t>ZONAS FRANCAS Y PARQUES</t>
  </si>
  <si>
    <t>REGULACION TEXTILES, CALZADOS Y PIELES</t>
  </si>
  <si>
    <t>Celebración de ferias multisectoriales para promoción de inversión en Zonas Francas</t>
  </si>
  <si>
    <t>Permisos de operación para empresas de zonas francas
Automatización de los servicios de permisos de operación a parques y zonas francas</t>
  </si>
  <si>
    <t>Permisos de operación para empresas de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</si>
  <si>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</si>
  <si>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</si>
  <si>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</si>
  <si>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</si>
  <si>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</si>
  <si>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Las solicitudes presentadas han sido procesadas satisfactoriamente.
Las proyecciones han sido afectadas por los efectos de la pandemia por COVID-19
El 100% de las solicitudes presentadas han sido evaluadas y respondidas dentre del plaza todas las que no presentaron incumplimientos de los usuarios.</t>
  </si>
  <si>
    <t>Se recibió una solicitud de permiso de clasificación la cual ha sido evaluada, supervisada las instalaciones, elaborado el informe técnico y generada la resolución.
La entrega de las resolución al beneficiario esta condicionada a la entrega de una certificación de no pertenencia a otro regimen de incentivo.</t>
  </si>
  <si>
    <t>Definición clara de los requisitos para la recepción de solicitudes de este tipo.
Asistencia tecnica previa, para comunicarle los detalles de los requisitos.
Revisión constantemente del proceso de registro y realizar las mejoras de lugar.
Procesos responsabilizados.</t>
  </si>
  <si>
    <t>Seguimiento al plan de implementación de la encuesta 
Reuniones con los grupos de interes interno
Uso de plataforma digital y segura
Procesos responsabilizados</t>
  </si>
  <si>
    <t xml:space="preserve">2.1.1 Que los documentos adjuntos no estén actualizados en la solicitud.
2.1.2 Que no verifique la existencia del documento adjunto en la solicitud.
2.2.1 No aprobar solicitud dentro del plazo establecido.
</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</si>
  <si>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</si>
  <si>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 xml:space="preserve">3.1.1 Que se omitan preguntas o errores en el formulario.
3.1.2 Que el formulario no sea entregado a las empresas de manera oportuna.
3.2.1 Que los formularios no sean acopiados en el plazo establecido en cronograma de trabajo o recibir formulario con errores y/o repetidos.
3.2.2 Que se cometan errores en la fase de digitación de los datos obtenidos en los formularios.
3.3.1 Que no se elabore en el plazo programado
</t>
  </si>
  <si>
    <t xml:space="preserve">Cronograma
Formulario
Ficha técnica 
Informe
</t>
  </si>
  <si>
    <t>P</t>
  </si>
  <si>
    <t>T</t>
  </si>
  <si>
    <t>PRODUCTOS EJE 1</t>
  </si>
  <si>
    <t>PRODUCTOS EJE 2</t>
  </si>
  <si>
    <t>PRODUCTOS EJE 3</t>
  </si>
  <si>
    <t>1.2. Fortalecimiento de la estructura organizativa</t>
  </si>
  <si>
    <t>1.3. Fortalecimiento del reclutamiento y selección por carrera administrativa</t>
  </si>
  <si>
    <t>1.5. Implementada la Gestión de Riesgos</t>
  </si>
  <si>
    <t>2.1. Permisos de operación para empresas de zonas francas</t>
  </si>
  <si>
    <t>2.3. Celebración de ferias multisectoriales para promoción de inversión en Zonas Francas</t>
  </si>
  <si>
    <t>3.2.Nuevas instalaciones de zonas francas</t>
  </si>
  <si>
    <t>3.3. Nuevas alianzas estratégicas para promoción de inversión y exportaciones</t>
  </si>
  <si>
    <t>3.4. Autorización de ampliación en parques de zonas francas</t>
  </si>
  <si>
    <t>3.5. Creación de encadenamientos productivos</t>
  </si>
  <si>
    <t>DEPARTAMENTO PLANIFICACION Y DESARROLLO</t>
  </si>
  <si>
    <t>ELABORADO POR: CORINA MARTINEZ</t>
  </si>
  <si>
    <t xml:space="preserve">Al recorrido no asistió un fotógrafo del CNZFE, por lo que se entregaron fotos viejas a los periodistas. </t>
  </si>
  <si>
    <t xml:space="preserve">En este tipo de actividades debería ir un profesional de fotos para suministrar a los medios imágenes con calidad. </t>
  </si>
  <si>
    <t xml:space="preserve">Sin riesgo </t>
  </si>
  <si>
    <t>La periodista tuvo que recordar en tres ocasiones el envío de las preguntas</t>
  </si>
  <si>
    <t xml:space="preserve">Se debe sacar un tiempo en la agenda del director para los medios, ya que no pìden entrevistas todos los días. </t>
  </si>
  <si>
    <t xml:space="preserve">Se peretendía enviar ambas notas a las 6:00 de la tarde, hora de cierre informativo de los medios. </t>
  </si>
  <si>
    <t xml:space="preserve">Se enviaron temprano y se publicaron en varios medios importantes. </t>
  </si>
  <si>
    <t>3. Realizar el montaje de stand o visita a la feria</t>
  </si>
  <si>
    <t>4. Realizar contactos con los visitantes al stand</t>
  </si>
  <si>
    <t>II. AICE 2021</t>
  </si>
  <si>
    <t>5. Dar seguimiento a las empresas contactadas en la feria con posibilidad de instalarse en RD</t>
  </si>
  <si>
    <t>La División Regulación Textiles, Calzados y Manufactura de Pieles ha gestionado y registrado satisfactoriamente las distirntas solicitudes de informacion y/o asistencia de los usurios.</t>
  </si>
  <si>
    <t>Gestión de solicitudes de información técnica o institucional.</t>
  </si>
  <si>
    <t>1. Asistencia presencial, telefónica o correo.</t>
  </si>
  <si>
    <t xml:space="preserve">Actualizacion el indicador de Destion Relacion laboral y social </t>
  </si>
  <si>
    <t xml:space="preserve">l </t>
  </si>
  <si>
    <t>Remision de las prestaciones laborables del personal desvinculado y/o que renumciaron de la institticion. Se realizan las solicitudes de charla de sensibilizacion sobre el Regimen Erico y Diciplinario y renovacion del Comite de Seguridad y Salud Labora</t>
  </si>
  <si>
    <t>Actualizar Indicador Gestión del Desarrollo</t>
  </si>
  <si>
    <t>Se han ejecutado dos cursos de Inducción a la Administración Pública, con los grupos ocupacionales I y II. Igualmente, se realizaron los cursos de Manejo del Tiempo y Gestión y Resolución de Conflictos. Paralelamente se han llevado a cabo sensibilizaciones como es el caso de la Ley de Discapacidad.</t>
  </si>
  <si>
    <t>7.Reuniones Institucionales</t>
  </si>
  <si>
    <t>Reuniones de coordinación para las próximas Rondas de Negocios B2B.</t>
  </si>
  <si>
    <t>Coordinar,  junto a las instituciones involucradas, suplidores que cumplan las necesidades de las empresas registradas en la ronda.</t>
  </si>
  <si>
    <t>Remisión de información sobre las Rondas de Negocios a las empresas de zonas francas.</t>
  </si>
  <si>
    <t>Recibo de las confirmaciones por parte de las empresas interesadas en participar.</t>
  </si>
  <si>
    <t>Envío de encuestas y contacto con las empresas participantes, con el fin de medir la efectividad de la actividad.</t>
  </si>
  <si>
    <t>Implementar la Oficina Virtual MICM-CNZFE</t>
  </si>
  <si>
    <t>1. Asistir a las reuniones con el MICM</t>
  </si>
  <si>
    <t>2. Elaborar minutas de reunión</t>
  </si>
  <si>
    <t>3. Dar seguimiento al cronograma de trabajo para su implementación</t>
  </si>
  <si>
    <t>El equipo del CNZFE, se reune una vez a la semana con el equipo del MICM, y estamos en proceso de rediseño y creación de los apartados a desarrollar en la Oficina Virtual</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</si>
  <si>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</si>
  <si>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</si>
  <si>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</si>
  <si>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</si>
  <si>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 xml:space="preserve">1.1- Identificación inadecuada de necesidades.
2.1- Gestion de tiempo mal estimado
3.1- No cumplimiento de las necesidades identificadas.
3.2- No identificar posibles errores del sistema.
4.1- Incumplimiento de los tiempos y terminos acordados.
Diseñar matríz.
Revisar matríz una vez completada por requiriente de solución.
Seguimiento constante a plan de trabajo, ajustarlo ante cualquier necesidad.
Realizar pruebas acogidos a lista de comprobación.
Firma y cierre de documento de entrega.
</t>
  </si>
  <si>
    <t>Desviaciones</t>
  </si>
  <si>
    <t>5. Dar seguimiento al cumplimiento de los indicadores de medicion IGP: 1 y IGP: 2</t>
  </si>
  <si>
    <r>
      <t xml:space="preserve">Las proyecciones deben ser reducidas, los efectos del COVID-19, siguen afectando el desempeño de las empresas de la Ley Núm. 56-07.
La proyeccion para el siguiente trimestre son </t>
    </r>
    <r>
      <rPr>
        <b/>
        <sz val="11"/>
        <color rgb="FFFF0000"/>
        <rFont val="Artifex CF Light"/>
        <family val="3"/>
      </rPr>
      <t>25</t>
    </r>
  </si>
  <si>
    <t>Informe censo anual de las empresas de la Ley Núm. 56-07.</t>
  </si>
  <si>
    <t>Autorización de solicitudes de exoneración de materias primas, maquinarias y equipos de las empresas amparadas en la Ley Núm. 56-07 en VUCE</t>
  </si>
  <si>
    <t>Resolución de clasificación de empresas pertenecientes a la cadena textil, confección, fabricación de calzados y manufactura de cuero bajo la Ley Núm. 56-07</t>
  </si>
  <si>
    <t>Division de Regulación de Textiles, Calzados y Pieles</t>
  </si>
  <si>
    <t>Reporte de asistencia.</t>
  </si>
  <si>
    <t>4.1.1 Que llamadas y correos no sean contestadas o ignoradas.
4.1.2 Que no se le respuesta a la solicitud.
4.1.3 Técnico no desconozca la información que debe suministrar y  entrega de información equivocada.
Reuniones intradepartamentales
Correo de socialización de informaciones actualizadas
Entrenamiento sobre la plataforma de registro de asistencia</t>
  </si>
  <si>
    <t xml:space="preserve">Permisos de operación para empresas de zonas francas
</t>
  </si>
  <si>
    <t xml:space="preserve">
R2.1.Aumentada las exportaciones de las zonas francas 
</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</si>
  <si>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</si>
  <si>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</si>
  <si>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r>
      <t xml:space="preserve">El departamento ha realizado el registro y digitalización, asi como la entrega del 100% de los servicios y comunicaciones a los usuarios correspondientes, para un total de </t>
    </r>
    <r>
      <rPr>
        <b/>
        <sz val="10"/>
        <color theme="1"/>
        <rFont val="Artifex CF Light"/>
        <family val="3"/>
      </rPr>
      <t xml:space="preserve">3,486. </t>
    </r>
  </si>
  <si>
    <t>División de Servicios a Zonas Francas Especiales</t>
  </si>
  <si>
    <t>Planificar y formular el anteproyecto del presupuesto de ingresos y gastos corrientes de la entidad en el SIGEF.</t>
  </si>
  <si>
    <t>1. Revisar y Velar por el cumplimiento de las disposiciones y reglamentaciones relacionadas con el presupuesto de la entidad.</t>
  </si>
  <si>
    <t xml:space="preserve"> 2. Coordinar y participar en la elaboracion del presupuesto de ingresos y egresos de la institucion, conjuntamente con las areas de RR.HH, Compras, Financieras y </t>
  </si>
  <si>
    <t>3. Digitar las partidas de  ingresos y  el anteproyecto por programas, fondos  y actividades del gasto corriente en el SIGEF.</t>
  </si>
  <si>
    <t>4. Ajustar y Distribuir el Presupuesto según el Tope aprobado en el SIGEF.</t>
  </si>
  <si>
    <t>El presupuesto anual de la entidad se encuentra en la fase Aprobado, y las programaciones de las cuotas anuales se realizaron conforme  al PACC</t>
  </si>
  <si>
    <t>Las areas correspondientes se mantiene informadas de los cambios, ajustes del presupuesto.</t>
  </si>
  <si>
    <t>El presupuesto de la entidad fue digitado en el SIGEF. De igual forma la programacion annual y trimestral de cuotas en sus respectivos fondos y programas.</t>
  </si>
  <si>
    <t>Presupuesto Fisico, Reportes del SIGEF.</t>
  </si>
  <si>
    <t>1. Incumplimiento a la Ley 423-06 de presupuesto y su ejecucion.             2. La formulacion presupuestaria no se corresponda con la planificacion.</t>
  </si>
  <si>
    <t>Informacion oportuna de las directrices de la Digepres para la elaboracion y Distribucion del presupuesto de la entidad.</t>
  </si>
  <si>
    <t>Nivel de Cumplimiento</t>
  </si>
  <si>
    <t>Actualizar la Matriz de Producción Pública Prioritaria 2023</t>
  </si>
  <si>
    <t>Implementar las Normas Básicas de Control Interno (NOBACI)</t>
  </si>
  <si>
    <t>1. Identificar evidencias para carga en el sistema.</t>
  </si>
  <si>
    <t>2.Solicitar las evidencias a las áreas</t>
  </si>
  <si>
    <t>3. Elaborar informe de implementación de las NOBACI</t>
  </si>
  <si>
    <t>4.Socializar Informe del indicador a las áreas.</t>
  </si>
  <si>
    <t>Retraso en fecha de entrega</t>
  </si>
  <si>
    <t>Evidencia incoherente</t>
  </si>
  <si>
    <t>Retraso en recepción de evidencias</t>
  </si>
  <si>
    <t>Reporte cumplimiento indicador NOBACI</t>
  </si>
  <si>
    <t>Fecha: 06/12/2021</t>
  </si>
  <si>
    <t>SERVICIOS GENERALES</t>
  </si>
  <si>
    <t>FORTALECER LAS NORMAS DE CONTROL INTERNO</t>
  </si>
  <si>
    <t>FORTALECER Y CONTROLAR EL PROCESO DE SUMINISTRO</t>
  </si>
  <si>
    <t>REVISION DEL INVENTARIO FISICO Y EJECUCION DEL INVENTARIO SEMESTRAL DE MATERIALES VS INVENTARIO DIGITAL</t>
  </si>
  <si>
    <t>5. LLEVAR EL CONTROL DEL CONSUMO MENSUAL POR DEPTO.</t>
  </si>
  <si>
    <t>REALIZAR EL MANTENIMIENTO DE INFRAESTRUCTURA DE APOYO</t>
  </si>
  <si>
    <t>1. Dar mantenimiento al ascensor</t>
  </si>
  <si>
    <t>2. Dar mantenimiento a la planta eléctrica</t>
  </si>
  <si>
    <t>MODERNIZAR AREAS DE LA INSTITUCIÓN</t>
  </si>
  <si>
    <t>EFICIENTIZAR LA DISTRIBUCION DE CORRESPONDENCIA Y TRANSPORTE EN LAS LABORES TECNICAS</t>
  </si>
  <si>
    <t xml:space="preserve">1. Recibir las solicitudes de traslado de empleados. </t>
  </si>
  <si>
    <t xml:space="preserve">2. Recibir y distribuir documentos en las diferentes áreas de la institución </t>
  </si>
  <si>
    <t xml:space="preserve">3. Elaborar la ruta diaria y/o semanal  de los choferes evaluando los requerimientos de los diferentes departamentos para optimizar los recursos de combustible y viáticos </t>
  </si>
  <si>
    <t>4. Priorizar las rutas para distribución de documentación acorde con su ubicación geográfica</t>
  </si>
  <si>
    <t>5. Realizar reporte mensual de viajes</t>
  </si>
  <si>
    <t>OPTIMIZAR LA FLOTILLA DE VEHICULO</t>
  </si>
  <si>
    <t xml:space="preserve">Entregar diariamente los vehiculos al Depto. De Seguridad </t>
  </si>
  <si>
    <t>Reportar de inmediato las averías mecánicas o accidentes</t>
  </si>
  <si>
    <t>Evaluar las alternativas necesarias de cotizaciones para garantizar  calidad vs costo</t>
  </si>
  <si>
    <t>Seguimiento renovación anual de marbetes de placa</t>
  </si>
  <si>
    <t>Seguimiento renovación  anual de Seguros de vehículos</t>
  </si>
  <si>
    <t>Adquisición  vehículo</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</si>
  <si>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</si>
  <si>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</si>
  <si>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</si>
  <si>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</si>
  <si>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</si>
  <si>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</si>
  <si>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</si>
  <si>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</si>
  <si>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</si>
  <si>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</si>
  <si>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 xml:space="preserve">Realizar las operaciones de compras de bienes y adquisicion de servicios a traves del Sistema de Compras y Contrataciones Publicas, asi como dar seguimiento a aquellas ordenes pendientes de recepcion. </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</si>
  <si>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</si>
  <si>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</si>
  <si>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</si>
  <si>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</si>
  <si>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</si>
  <si>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</si>
  <si>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</si>
  <si>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</si>
  <si>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</si>
  <si>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</si>
  <si>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</si>
  <si>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</si>
  <si>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</si>
  <si>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</si>
  <si>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</si>
  <si>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</si>
  <si>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</si>
  <si>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</si>
  <si>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</si>
  <si>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</si>
  <si>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La elaboracion del PACC, contempla las solicitudes del POA.</t>
  </si>
  <si>
    <t>Una vez reaizado el PACC, es remitido a la Div. de Presupuesto y Planificacion, para su verificacion y contemplacion en el PI.</t>
  </si>
  <si>
    <t>El PACC, es colocado en el portal Transparencia de la entidad en cumplimiento con las normas y procedimientos de la DIGEI.</t>
  </si>
  <si>
    <t xml:space="preserve">DEPARTAMENTO/DIVISIÓN:     </t>
  </si>
  <si>
    <t>FECHA DE EVALUACIÓN FINAL</t>
  </si>
  <si>
    <t xml:space="preserve">FECHA DE SEGUIMIENTO     </t>
  </si>
  <si>
    <t xml:space="preserve">COMPRAS Y CONTRATACIONES    </t>
  </si>
  <si>
    <t>1. Revisar y definir el formulario de encuesta.
2. Definir el universo y muestra para aplicación.
3. Digitalizar la encuesta en plataforma de recolección de datos.
4. Tabular y analizar los resultados  y gestionar las medidas correctivas.
5. Elaborar informe, para entregar al MAP.</t>
  </si>
  <si>
    <t>Se revisó la programación, se determinarón los servicios a encuestar de acuerdo a su nivel de impacto y vía de prestacion (presencial y virtual), se determinó una muestra de 66 encuestas para los servicios presenciales, 268 para los servicios virtuales.
Se remitio esta información al MAP</t>
  </si>
  <si>
    <t>El departamento ha tramitado oportumanente el 100% de las solicitudes recibidas en el periodo enero-marzo que han cumplido con los requisitos minimos para su tramitación para un total de 3,101.</t>
  </si>
  <si>
    <t>1 concurso trimestral completado y con colaborador en periodo de prueba</t>
  </si>
  <si>
    <t xml:space="preserve"> Realizado de acuerdo con los lineamientos sobre el Sistema Integral de Clasificación, Ordenación y Valoración de todos los cargos que conforman el Servicio Civil y carrera Administrativa</t>
  </si>
  <si>
    <t>Ejecución de Autoevaluación CAF en la Versión 2020</t>
  </si>
  <si>
    <t>Se realizó la socializacion de la información</t>
  </si>
  <si>
    <t>$</t>
  </si>
  <si>
    <t>Todos los cursos tienen ya identificados y convocados el personal de la institución a participar.</t>
  </si>
  <si>
    <t>Aplicación nuevo método de evaluacion:  Logro de Metas y Competencias.</t>
  </si>
  <si>
    <t>Se ejecuto y solcializo en  el acuerdo de desempeño, en espera fecha capacitación MAP</t>
  </si>
  <si>
    <t>Aplicación del Plan de Mejora de Clima Organizacional</t>
  </si>
  <si>
    <t xml:space="preserve">En espera del informe del MAP, para la ejecución del Plan de Mejora </t>
  </si>
  <si>
    <t>Ejecución capacitación del MAP / INAP / INDOCAL de acuerdo al calendario de la institución</t>
  </si>
  <si>
    <t xml:space="preserve">Se  realizó todo el proceso en conjunto con el MAP/INAP/INDOCAL para la ejecución de los mismos </t>
  </si>
  <si>
    <t>1. Realizar la solicitud a la OPTIC.</t>
  </si>
  <si>
    <t>2. Cumplir con lo establecido para aprobar la NORTIC.</t>
  </si>
  <si>
    <t>3. Recibir evaluación de auditores.</t>
  </si>
  <si>
    <t>4. Recibir certificación de cumplimiento.</t>
  </si>
  <si>
    <t>Certificado de renovación</t>
  </si>
  <si>
    <t>Retraso en entrega de evidencias o de requisitos al auditor/consultor.</t>
  </si>
  <si>
    <t>Retraso en la entrega del certificado por parte de entidad certificadora</t>
  </si>
  <si>
    <t xml:space="preserve">No contar con un consultor de parte de la autoridad certificadora en el tiempo estipulado.
 </t>
  </si>
  <si>
    <t xml:space="preserve">Dar estricto seguimiento a las fechas de entrega calendarizadas
</t>
  </si>
  <si>
    <t>Políticas, normas y procedimientos</t>
  </si>
  <si>
    <t>Falta de apoyo de los departamentos institucional u otras instituciones involucradas.</t>
  </si>
  <si>
    <t>Requerir compromiso de la alta dirección</t>
  </si>
  <si>
    <t>2. Hacer solicitud renovación del servicio.</t>
  </si>
  <si>
    <t>Servicio renovado</t>
  </si>
  <si>
    <t>No agendar fecha de caducidad.</t>
  </si>
  <si>
    <t>No incluirlo en presupuesto anual.</t>
  </si>
  <si>
    <t>Solicitud sea rechazada por departamento administrativo.</t>
  </si>
  <si>
    <t>Servicio adquirido no incluya el tiempo solicitado</t>
  </si>
  <si>
    <t>Implementación de las Normas ISO 9001: 2015</t>
  </si>
  <si>
    <t>Ejecutado</t>
  </si>
  <si>
    <t xml:space="preserve">Elaboracion y socialización de Manual de Cargos adaptados a la nueva estructura </t>
  </si>
  <si>
    <t>Ejecutar los procesos de compras de acuerdo a las disposiciones de la Ley de Compras y el Organo rector</t>
  </si>
  <si>
    <t>Diseño y publicación del Plan Anual de Compras y Contrataciones 2023</t>
  </si>
  <si>
    <t xml:space="preserve">Producto </t>
  </si>
  <si>
    <t xml:space="preserve">Resultados </t>
  </si>
  <si>
    <t xml:space="preserve"> Fortalecido el seguimiento de los planes, programas y proyectos institucionales</t>
  </si>
  <si>
    <t>2. Solicitar a las áreas sus necesidades del año, según las actividades del POA, para la elaboración del PACC.</t>
  </si>
  <si>
    <t>3.Remitir a la Div. De Contabilidad solicitud de pago a proveedores.</t>
  </si>
  <si>
    <t>4. Elaborar el PACC</t>
  </si>
  <si>
    <t>5. Remitir a la Div. de Presupuesto y al Depto. Planificación y Desarrollo</t>
  </si>
  <si>
    <t>6. Remitir al RAI para carga en Portal único de transparencia</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</si>
  <si>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</si>
  <si>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</si>
  <si>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</si>
  <si>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</si>
  <si>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</si>
  <si>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</si>
  <si>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1. No entendimiento de las partes
2. Falta de disponibilidad financiera</t>
  </si>
  <si>
    <t>Definir adecuadamente y lo más claro posible los TDR.</t>
  </si>
  <si>
    <t>Elaborar Informe Estadistico año 2022</t>
  </si>
  <si>
    <t>Elaborar informes de actualización de
empleos en las empresas del sector</t>
  </si>
  <si>
    <t>Solicitadas y recibidas bases de Export e Import (DGA) enero-febrero
se requirieron tres perfines en el trimestre</t>
  </si>
  <si>
    <t>Disponer de una visión resumida sobre sobre el desempeño sectorial y principales parques; facilitar las labores de análisis, investigación y evaluación</t>
  </si>
  <si>
    <t>Realizados Censos empleos del Cuarto Trimestre (Octubre-Diciembre).
Evaluada, registrada y presentada en formato de tablas los datos octubre-noviembre
Remitidos los datos</t>
  </si>
  <si>
    <t>1. Revisados y adecuados los formularios para los levantamientos
2. Preparada y revisada la base (población)
3. Definida la plaraforma, remitidos los formularios, iniciado los registros de confirmación</t>
  </si>
  <si>
    <t>Elaborado y revisado el Boletin Estadistico 2022 (Cuadros, gráficos, presentacion, comentarios, indices)</t>
  </si>
  <si>
    <t xml:space="preserve">Celebrar ronda de negocios B2B con la participación de empresas de zonas francas y la industria local. Subsector(es) a ser definidos, según necesidades e intereses de las empresas. </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</si>
  <si>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</si>
  <si>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</si>
  <si>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</si>
  <si>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</si>
  <si>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</si>
  <si>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</si>
  <si>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Celebrar ronda de negocios internacional B2B con sede RD con la participación de empresas de zonas francas e invitados internacionales. Subsector(es) a ser definidos, según necesidades e intereses de las empresas</t>
  </si>
  <si>
    <t>Ejecutar el plan de capacitación y formación técnica para las empresas del sector y la industria nacional.</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</si>
  <si>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</si>
  <si>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</si>
  <si>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</si>
  <si>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</si>
  <si>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Analisis y aprobación de solicitudes de exoneración de materias primas, maquinarias y equipos de las empresas amparadas en la Ley 56-07 en VUCE</t>
  </si>
  <si>
    <t>Verificar que la solitud cumpla con los requisitos (Carta, DGII, TSS Pago)</t>
  </si>
  <si>
    <t>Procesamiento y aprobación técnica.</t>
  </si>
  <si>
    <t>Procesamiento y aprobación del Encargado.</t>
  </si>
  <si>
    <t>FORTALECER Y CONTROLAR EL PROCESO DE COMPRAS</t>
  </si>
  <si>
    <t>1. 'Velar por el cumplimiento de lo establecido en los umbrales de compras y contrataciones</t>
  </si>
  <si>
    <t>SE REALIZARON  REVISIONES MENSUALES DE LOS PROCESOS DE COMPRAS, CUMPLIÉNDOSE CON LAS NORMAS PAUTADAS PARA ESTOS FINES</t>
  </si>
  <si>
    <t>2. 'Velar por el cumplimiento de las Leyes,  Reglamentos, Decretos y Circulares  elaborados para fines de Compras y Contrataciones Públicas</t>
  </si>
  <si>
    <t>3. 'Autorizar y Firmar órdenes de compras</t>
  </si>
  <si>
    <t>4. 'Autorizar y firmar remisión de expediente a pago</t>
  </si>
  <si>
    <t>DAR SEGUIMIENTO AL FLUJO DE INGRESOS</t>
  </si>
  <si>
    <t>1. Recibir las Novedades de los diferentes departamentos técnicos</t>
  </si>
  <si>
    <t>SE REALIZARON REVISIONES MENSUALES DE ESTE PROCESO Y SE EJECUTARON ACCIONES QUE CONLLEVARON A FORTALECER LA GESTIÓN DE COBROS</t>
  </si>
  <si>
    <t>2. Remitir las Novedades a Contabilidad para emisión de facturas</t>
  </si>
  <si>
    <t>3. Clasificar y firmar las facturas</t>
  </si>
  <si>
    <t>4. Remitir vía digital las facturas a empresas y operadoras</t>
  </si>
  <si>
    <t>5. Dar seguimiento al cobro en empresas de acuerdo a su facturación (mensual, trimestral, semestral y anual)</t>
  </si>
  <si>
    <t>6. Dar seguimiento a empresas con pagos atrasados mediante bloqueo en LPB,  llamadas, comunicaciones, correos, etc</t>
  </si>
  <si>
    <t>CONTROLAR LOS GASTOS DE REPOSICION FONDO VIATICOS Y CAJA CHICA</t>
  </si>
  <si>
    <t>1. Autorizar los consumos debidamente justificados</t>
  </si>
  <si>
    <t>SE REALIZARON REVISIONES SEMANALES CON LA FINALIDAD DE QUE LAS EROGACIONES DEL MISMO SEAN ACORDE A LAS NORMATIVAS DISPUESTAS PARA ESTOS FINES</t>
  </si>
  <si>
    <t>2. Elaborar las facturas a suplidores informales de la institución</t>
  </si>
  <si>
    <t>3. Reponer la caja chica basado en las normativas de manejo y uso de dicho fondo</t>
  </si>
  <si>
    <t>4. Elaborar informe mensual de gastos</t>
  </si>
  <si>
    <t>SE OBSERVARON LAS NORMAS DE CONTROL EN CADA MES</t>
  </si>
  <si>
    <t>1. Autorizar las solicitudes de compras, tanto de materiales de oficina como de activos de la institución</t>
  </si>
  <si>
    <t>SE LLEVARON A CABO REVISIONES SEMANALES CON LA FINALIDAD DE VIGILAR ESTE PROCESO.</t>
  </si>
  <si>
    <t>2. Autorizar el despacho de suministros</t>
  </si>
  <si>
    <t>3. Velar por el control del consumo mensual por departamento</t>
  </si>
  <si>
    <t>SUPERVISAR EL  MANTENIMIENTO FISICO DE LOS ESPACIOS, MOBILIARIOS Y TRANSPORTE</t>
  </si>
  <si>
    <t>1. 'Supervisar limpieza, fumigación, pintura, reparaciones menores, etc.</t>
  </si>
  <si>
    <t>2. 'Supervisar mantenimiento de fotocopiadora, planta eléctrica ascensor, aires acondicionados, flotilla de vehículos, etc</t>
  </si>
  <si>
    <t>MODERNIZACIÓN FLOTILLA COMUNACIÓN INSTITUCIONAL</t>
  </si>
  <si>
    <t>1. Cambio equipos flota institucional</t>
  </si>
  <si>
    <t xml:space="preserve">Se cambiaron los equipos correspondiente a las flotas institucionales del staff </t>
  </si>
  <si>
    <t>SUPERVISAR PÓLIZAS DE SEGUROS</t>
  </si>
  <si>
    <t>1. Control de pago de las pólizas correspondientes a fidelidad, incendio y lineas aliadas</t>
  </si>
  <si>
    <t>Se realizaron los pagos en el mes de febrero 2023</t>
  </si>
  <si>
    <t>SUPERVISIÓN Y CONTROL DE SUBSIDIO EDUCATIVO INSTITUCIONAL</t>
  </si>
  <si>
    <t>1. Adquisición útiles escolares para hijos de colaboradores de nuestra institución</t>
  </si>
  <si>
    <t>Ejecución para el tercer trimestre 2023</t>
  </si>
  <si>
    <t>SUPERVISIÓN Y CONTROL ALMUERZO EMPRESARIAL</t>
  </si>
  <si>
    <t>1. Adquisición almuerzo institucional para  colaboradores de nuestra institución</t>
  </si>
  <si>
    <t>Se realizaron las entregas diarias del almuerzo al personal de la institución</t>
  </si>
  <si>
    <t>SUPERVISIÓN Y CONTROL COMBUSTIBLE INSTITUCIONAL</t>
  </si>
  <si>
    <t>1. Adquisición combustible para personal técnico, flotilla de la  institución y planta elecrica</t>
  </si>
  <si>
    <t xml:space="preserve">Se realizaron las entregas mensuales </t>
  </si>
  <si>
    <t>GESTIONAR EL PRESUPUESTO DEL AÑO 2024</t>
  </si>
  <si>
    <t xml:space="preserve">1. Revisar las necesidades de recursos a partir del Plan Operativo </t>
  </si>
  <si>
    <t>Esta tarea está planificada para ejecutarse en el 3er. Trimestre</t>
  </si>
  <si>
    <t>2. Identificar los recursos disponibles</t>
  </si>
  <si>
    <t>3. Proyectar los recursos a utilizar</t>
  </si>
  <si>
    <t>4. Definir las prioridades</t>
  </si>
  <si>
    <t>5. Supervisar el Anteproyecto de Presupuesto y someter a aprobación</t>
  </si>
  <si>
    <t>6. Eficientizar la ejecución del Presupuesto aprobado</t>
  </si>
  <si>
    <t>Obtener la certificación NORTIC A5:2015 (OPTIC)
sobre la Prestación y Automatización de los Servicios
Públicos del Estado Dominicano.</t>
  </si>
  <si>
    <t>Renovar servicios para el Web Site Institucional</t>
  </si>
  <si>
    <t>1. Determinar la caducidad del servicio e incluir renovación en presupuesto departamental</t>
  </si>
  <si>
    <t>2. Hacer solicitud renovación del servicio</t>
  </si>
  <si>
    <t>3. Recepción del servicio por el tiempo acordado</t>
  </si>
  <si>
    <t>4. Validar la funcionalidad del servicio según lo acordado</t>
  </si>
  <si>
    <t>Renovar el servicio Portafirmas Gubernamental</t>
  </si>
  <si>
    <t>Gestionar el desarrollo de los portales institucionales
y de transparencia.</t>
  </si>
  <si>
    <t>4. Prueba del funcionamiento del sistema</t>
  </si>
  <si>
    <t>5. Capacitar al personal involucrado</t>
  </si>
  <si>
    <t>6. Entrega Definitiva de la solución</t>
  </si>
  <si>
    <t>Realizar la planificación estratégica y presupuestaria
del departamento</t>
  </si>
  <si>
    <t>1. Participar en reuniones de staff.</t>
  </si>
  <si>
    <t>2. Identificar los temas que impactan el departamento de TI tanto en
el ámbito estratégico como en el presupuestario</t>
  </si>
  <si>
    <t>3. Realizar POA y PACC del año correspondiente.</t>
  </si>
  <si>
    <t>Fue desarrollada y aplicada la nueva platilla al portal  dando cumplimiento a la Nortic A2</t>
  </si>
  <si>
    <t xml:space="preserve">Se actualizo el poa departamental a una nueva plantilla </t>
  </si>
  <si>
    <t>1. Determinar la necesidad de las áreas involucrada</t>
  </si>
  <si>
    <t>2. Socializar y acordar con el proveedor los términos de referencia</t>
  </si>
  <si>
    <t>Gestionar el desarrollo e implementación del Sistema
de Gestión Documental</t>
  </si>
  <si>
    <t>En proceso de levantamiento de las necesidades de las areas involucradas</t>
  </si>
  <si>
    <t xml:space="preserve">3. Implementación y/o desarrollo de la solución </t>
  </si>
  <si>
    <t>Acuerdo y monitero de desempeño ejecuadado de acuerdo a lo establecido por el MAP</t>
  </si>
  <si>
    <t xml:space="preserve">Remisión de Minutas por las areas correpondientes </t>
  </si>
  <si>
    <t>DEPARTAMENTO/DIVISIÓN/SECCION</t>
  </si>
  <si>
    <t>TESORERIA</t>
  </si>
  <si>
    <t>1 DE ENERO DE 2023</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</si>
  <si>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</si>
  <si>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</si>
  <si>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</si>
  <si>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</si>
  <si>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</si>
  <si>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</si>
  <si>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</si>
  <si>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</si>
  <si>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</si>
  <si>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</si>
  <si>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</si>
  <si>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</si>
  <si>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</si>
  <si>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</si>
  <si>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</si>
  <si>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</si>
  <si>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</si>
  <si>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</si>
  <si>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</si>
  <si>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</si>
  <si>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</si>
  <si>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</si>
  <si>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</si>
  <si>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</si>
  <si>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</si>
  <si>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</si>
  <si>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</si>
  <si>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</si>
  <si>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</si>
  <si>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</si>
  <si>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</si>
  <si>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</si>
  <si>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</si>
  <si>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</si>
  <si>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</si>
  <si>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</si>
  <si>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</si>
  <si>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</si>
  <si>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</si>
  <si>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</si>
  <si>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</si>
  <si>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</si>
  <si>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</si>
  <si>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</si>
  <si>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Confeccion y Seguimiento Disponibilidad Diaria</t>
  </si>
  <si>
    <t>Recopilación, procesamiento, analisis y  reportes deribados de la información financiera</t>
  </si>
  <si>
    <t>Compilacion de los repportes de ingresos de todas las oficinas y de las erogaciones del dia</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</si>
  <si>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</si>
  <si>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</si>
  <si>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</si>
  <si>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</si>
  <si>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</si>
  <si>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</si>
  <si>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</si>
  <si>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</si>
  <si>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</si>
  <si>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</si>
  <si>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Aplicación de la Ley 567-05 y de las resolciones vigentes</t>
  </si>
  <si>
    <t>Ley 567-05 y Resoluciones</t>
  </si>
  <si>
    <t>Que se incumpla con la ley 567-05 y las disposiones externas e interanas</t>
  </si>
  <si>
    <t>Aseguramiento de que se cumpla con ley de Tesoereria y las  disposiciones vigentes</t>
  </si>
  <si>
    <r>
      <rPr>
        <sz val="12"/>
        <rFont val="Calibri"/>
        <family val="2"/>
        <scheme val="minor"/>
      </rPr>
      <t>Difundir y aplicar las disposiciones de la Tesoreria Nacional</t>
    </r>
  </si>
  <si>
    <t>Control sobre los inventarios</t>
  </si>
  <si>
    <t>Participación en el conteo fisico de los inventarios</t>
  </si>
  <si>
    <t>Ejecución a partir del 3er. Tercer  trimestre 2023</t>
  </si>
  <si>
    <t>Reporte de Invenario, conteo fisico de los materiales de suministro</t>
  </si>
  <si>
    <t>Que existan diferncias signicativas entre lo que indica el sistema y el contero fisioco</t>
  </si>
  <si>
    <t>Evitar las diferncias por medio a un conteo objetivo de la existencial</t>
  </si>
  <si>
    <t>Formular el inventario, cálculo de variaciones, emisión informe.</t>
  </si>
  <si>
    <t>1.4. Establecer los controles para la correcta aplicación de los Sistemas de Administración Financiera del Estado y el Sistema Nacional de Control Interno</t>
  </si>
  <si>
    <t>Requerimientos de información del ciudadano gestionado</t>
  </si>
  <si>
    <t>1.Verificar y enviar al área correspondiente, la solicitud de información realizada por el ciudadano</t>
  </si>
  <si>
    <t>Completado al 100%</t>
  </si>
  <si>
    <t>2.Gestionar la información solicitada, a través del departamento</t>
  </si>
  <si>
    <t>3.Revisar la información recibida y dar respuesta oportuna al ciudadano</t>
  </si>
  <si>
    <t>4.Elaboración de los Informes (trimestrales, semestrales y anuales)</t>
  </si>
  <si>
    <t>Sub Portal de Transparencia Institucional actualizado</t>
  </si>
  <si>
    <t>1.Gestionar, con las áreas involucradas, las informaciones a ser colgadas en el Portal</t>
  </si>
  <si>
    <t>2.Verificar y organizar los documentos e informaciones recibidos para fines de publicación</t>
  </si>
  <si>
    <t>3.Actualizar e lPortal de Transparencia y validar las informaciones publicadas</t>
  </si>
  <si>
    <t>4.Socializar,con la maxima autoridad y el STAFF, los Reportes de Evaluación del Sub Portal de Transparencia</t>
  </si>
  <si>
    <t>Informaciones del Sistema Nacional de Atención Ciudadana 311 gestionadas</t>
  </si>
  <si>
    <t>1.Recepción y validación de las solicitudes del sistema 311</t>
  </si>
  <si>
    <t>2.Realizar un levantamiento sobre los casos de denuncia, queja o reclamación presentados, según área correspondiente</t>
  </si>
  <si>
    <t>3.Elaborar respuesta  final  de cada caso reportado, y remitir al ciudadano</t>
  </si>
  <si>
    <t>Coordinación de las actividades de la CIGCN</t>
  </si>
  <si>
    <t>1.Concluir con el proceso de inducción de los miembros de la CIGCN</t>
  </si>
  <si>
    <t>2.Implementar la primera fase del sistema de Integridad</t>
  </si>
  <si>
    <t>3.Desarrollar jornadas formativas para los Oficiales</t>
  </si>
  <si>
    <t>4.Realizar diplomados y talleres de fortalecimiento</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</si>
  <si>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</si>
  <si>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</si>
  <si>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</si>
  <si>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</si>
  <si>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 xml:space="preserve"> Implementada la Gestión de Riesgos</t>
  </si>
  <si>
    <t xml:space="preserve"> Nuevas alianzas estratégicas para promoción de inversión y exportaciones</t>
  </si>
  <si>
    <t>1. Capacitar el  personal en Auditoria Interna y Herramientas técnicas de Calidad</t>
  </si>
  <si>
    <t xml:space="preserve">1. Metafisica financiera de transparencia </t>
  </si>
  <si>
    <t>2. Metafisica financiera de SGC</t>
  </si>
  <si>
    <t>3. Seguimiento  plan mejora CAF</t>
  </si>
  <si>
    <t>INFORME SEGUIMIENTO DEL PLAN OPERATIVO ANUAL 2023</t>
  </si>
  <si>
    <t>CÓDIGO: MAT-PD-01</t>
  </si>
  <si>
    <t>CÓDIGO:MAT-PD-01</t>
  </si>
  <si>
    <t>Creación de encadenamientos productivos.</t>
  </si>
  <si>
    <t>Captar empresas multinacionales pariticipantes en ferias y eventos nacionales e internacionales, así como misiones comerciales para su inclusión en nuestras cadenas de abastecimiento.</t>
  </si>
  <si>
    <t>1. Participar en evento.</t>
  </si>
  <si>
    <t>Realización de acercamientos e invitaciones  a los potenciales inversionistas, vía correo electrónico y llamadas a las empresas</t>
  </si>
  <si>
    <t>1. Agendar las reuniones en calendario institucional.
2. Cargar documentación en carpeta común interinstitucional para agilizar los procesos de revisión y consenso.</t>
  </si>
  <si>
    <t>2. Realizar contacto y participar en reuniones, con representantes de empresas con potencial de realizar inversiones en nuestro país, las cuales ofrezcan materias primas y servicios para empresas del sector de zonas francas.</t>
  </si>
  <si>
    <t>3. Dar seguimiento a potenciales inversionistas.</t>
  </si>
  <si>
    <t>2.4 Aumentado los encadenamientos productivos entre las empresas de zonas francas y los productores locales.</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</si>
  <si>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</si>
  <si>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</si>
  <si>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 xml:space="preserve">Se celebraron tres (3) reuniones del Clúster  Logístico; Participación en tres (03) reuniones del Comité Nacional de Facilitacion del Comercio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</si>
  <si>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</si>
  <si>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</si>
  <si>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</si>
  <si>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</si>
  <si>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</si>
  <si>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 xml:space="preserve">Se realizaron los perfiles de los siguientes paises: Canadá y Suiza
</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</si>
  <si>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</si>
  <si>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</si>
  <si>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</si>
  <si>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1. Analizar los datos levantados en la encuesta anual CNZFE y estratificación según principales categorías</t>
  </si>
  <si>
    <t>A la espera de la remision de la Encuesta Anual de CNZFE</t>
  </si>
  <si>
    <t>2. Elaborar  informe/resumen ejecutivo de resultados, laboración de notificaciones en el marco de la OMC</t>
  </si>
  <si>
    <t>3. Difundir el informe final para su utilización en actividades indicadas por la Dirección Ejecutiva</t>
  </si>
  <si>
    <t xml:space="preserve">1. Contribuir en los procesos de defensa de los sub- sectores productivos de zonas francas, particularmente ante las autoridades de los EE.UU., con respecto a los procesos de negociación de nuevos acuerdos y al mejoramiento de los existentes. </t>
  </si>
  <si>
    <t>Monitoreo al Proyecto de Ley de los Estados Unidos que busca una enmienda de Ley Federal de Alimentación, Medicamentos y Cosméticos en relación a la venta, elaboración y distribucion de cigarros premium y cigarros; Monitoreo a la propuesta de la Administración de Alimentos y Medicamentos de los Estados Unidos (FDA) que busca establecer nuevos requisitos para las prácticas de la manufactura de los productos de tabaco terminados y a granel. Monitoreo a la propuesta de ampliacion del empaquetado sencillo a los productos del tabaco tradicional e historico de Bélgica.</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</si>
  <si>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</si>
  <si>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</si>
  <si>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</si>
  <si>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</si>
  <si>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</si>
  <si>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1. Identificar y seleccionar, previa autorización de la Dirección Ejecutiva, de actividades formativas a participar en el año</t>
  </si>
  <si>
    <t>Participación de Geraldine Peña en el Workshop Especializado Técnicas y Estrategias de Negociación del Instituto Dominicano de Excelencia y Competitividad Empresarial del AIRD. Paola Rodríguez y Geraldine Peña participaron en el Acuerdos Internacionales de Inversión: Derechos Protegidos y Retos para el Estado, del MICM. Paola Rodríguez participó en el lanzamiento del Sistema de Alertas de Inteligencia de Mercados de PRODOMINICANA.</t>
  </si>
  <si>
    <t>2. Implementar las actividades aprobadas</t>
  </si>
  <si>
    <t xml:space="preserve">1. Elaborar informes de avances y resultados </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</si>
  <si>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</si>
  <si>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</si>
  <si>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Colaboración y apoyo al MICM en el Proyecto de asistencia ténica para  Fortalecer Capacidades  Institucionales en el Desarrollo y Gestión Eficientes de Parques y Distritos Industriales  de la Organización de las Naciones Unidas para el Desarrollo Industrial (ONUDI): Priorización de Parques Industriales</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</si>
  <si>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</si>
  <si>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</si>
  <si>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</si>
  <si>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</si>
  <si>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</si>
  <si>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</si>
  <si>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Realización de informe sobre: La Evolución de las Zonas Francas luego del Plan de Relanzamiento de las Zonas Francas</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</si>
  <si>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</si>
  <si>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</si>
  <si>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</si>
  <si>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</si>
  <si>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Participación en las Reuniones Reparatorias (1era, 2da y 3ra) de cara a la COP10.</t>
  </si>
  <si>
    <t>1. Culminar acopio formularios censo
2. Procesar los datos
3. Validar registros
4. Elaborar informe general</t>
  </si>
  <si>
    <t>Informe del Subsector Confección y Textiles, 2022</t>
  </si>
  <si>
    <t xml:space="preserve">1. Construcción base de datos por
subsector. Revisión
2. Elaboración cuadros y gráficos por
 subsector
3. Diseñar los informes estadísticos
4. Revisión contenido cuadros y
gráficos
5. Publicación en la página web de la
institución
</t>
  </si>
  <si>
    <t>Informe del Subsector Calzados y Componentes, 2022</t>
  </si>
  <si>
    <t>Informe del Subsector Joyería, 2022</t>
  </si>
  <si>
    <t>Informe del Subsector Call Centers, 2022</t>
  </si>
  <si>
    <t>Informe del Subsector Eléctricos y Electrónicos, 2022</t>
  </si>
  <si>
    <t>Informe del Subsector Instrumentos Medicos y Productos Farmacéuticos, 2022</t>
  </si>
  <si>
    <t>Informe del Subsector Tabaco y Derivados, 2022</t>
  </si>
  <si>
    <t>Informe Estadistico Región Norte, 2022</t>
  </si>
  <si>
    <t xml:space="preserve">1. Construcción base de datos por
región. Revisión
2. Elaboración cuadros y gráficos por
 región
3. Diseñar los informes estadísticos
4. Revisión contenido cuadros y
gráficos
5. Publicación en la página web de la
institución
</t>
  </si>
  <si>
    <t>Informe Estadistico Región Sur, 2022</t>
  </si>
  <si>
    <t>Informe Estadistico Región Este, 2022</t>
  </si>
  <si>
    <t>Informe Estadistico Gran Santo Domingo, 2022</t>
  </si>
  <si>
    <t xml:space="preserve">
Elaborar perfiles de intercambio comercial de
la RD con otros países
</t>
  </si>
  <si>
    <t>1. Solicitar información a diferentes organismos
2. Elaborar el perfil del país solicitado
3. Entregar al departamento que haya solicitado la información</t>
  </si>
  <si>
    <t>Elaboración de Brochures de las diferentes actividades</t>
  </si>
  <si>
    <t>1. Contactar a las empresas a través de diferentes vias, solicitando número de empleos de las empresas en operación
2. Realizar reportes de los empleos generados por las empresas
3. Evaluar y comparar
4. Enviar a la Dirección Ejecutiva, al Banco Central de la RD y la Oficina Nacional de Estadísticas</t>
  </si>
  <si>
    <t>Elaboración de memoria anual del departamento</t>
  </si>
  <si>
    <t xml:space="preserve">
Iniciar el Censo 2023 para la recolección de
las informaciones estadísticas del sector
</t>
  </si>
  <si>
    <t>1. Revisión formularios (preguntas)
2. Preparar base objetivo (población)
3. Preparar y/o definir medios de distribución y acopio</t>
  </si>
  <si>
    <t>Gestionar el desarrollo e implementación del Sistema
Financiero y Administrativo</t>
  </si>
  <si>
    <t xml:space="preserve">4. Prueba del funcionamiento del sistema </t>
  </si>
  <si>
    <t>Gestionar la compra e  implementación del Sistema
de Mesa de Ayuda</t>
  </si>
  <si>
    <t>3. Implementación y/compra de la solución</t>
  </si>
  <si>
    <t>Proveer soporte técnico a todos los usuarios de la 
institución</t>
  </si>
  <si>
    <t>1. Determinar la necesidad de las áreas involucradas</t>
  </si>
  <si>
    <t>Renovar los servicios de firewall, antivirus,
antispyware y filtrado Web para los equipos de la
institución</t>
  </si>
  <si>
    <t>Renovar las licencias de servicios de Office 365.</t>
  </si>
  <si>
    <t>Fortalecer el Sistema LIVE PRO BUSINESS (LPB) en sus 
diversos módulos.</t>
  </si>
  <si>
    <t>3. Entrega de la mejora solicitada</t>
  </si>
  <si>
    <t>Este proyecto no fue aprobado por la mesa de Transformación digital de la OGTIC</t>
  </si>
  <si>
    <t xml:space="preserve">     Orden de compra realizada y elaboracion de contrato completado</t>
  </si>
  <si>
    <t>Fueron atendidas 474  solitudes realizadas por nuestros clientes en el segundo trimestre</t>
  </si>
  <si>
    <t>Fueron renovados todos los servicios requeridos para el primer trimestre</t>
  </si>
  <si>
    <t>Fase de Solicitud</t>
  </si>
  <si>
    <t>Servicio no requerido debido a que fué redireccionado al portal único de usuarios GOB.DO</t>
  </si>
  <si>
    <t xml:space="preserve">En proceso de acto de firma de acuerdo </t>
  </si>
  <si>
    <t>A la espera de la implementacion del programa Burocracia 0</t>
  </si>
  <si>
    <t xml:space="preserve">Se han realizado y completado los requerimientos solicitados </t>
  </si>
  <si>
    <t>SE REALIZARON DESPACHOS SEMANALES Y SE RELIZARON LOS REPORTES MENSUALES</t>
  </si>
  <si>
    <t>4. Optimizar el uso del internet para reducir las llamadas al exterior</t>
  </si>
  <si>
    <t>REALIZAMOS EL MANTENIMIENTO DE LOS EXTINTORES, EL MANTENIMIENTO DEL ASCENSOR ESTÁ INCLUIDO EN LA GARANTIA DEL COMPRADOR. EL DE LA PLANTA ELECTRICA ES POR HORA USO Y NO NECESITÓ MANTENIMIENTO Y EL MANTENIMIENTO DE LOS AIRES ACONDICIONADOS ESTÁ PLANIFICADO PARA JULIO 2023.SE REALIZARON LAS INSPECCIONES MENSUALES A CADA UNO DE ESTOS EQUIPOS Y LA FUMIGACION CORRESPONDIENTE.</t>
  </si>
  <si>
    <t>3. Dar mantenimiento a los aires acondicionados</t>
  </si>
  <si>
    <t>4.Fumigar periódicamente las instalaciones</t>
  </si>
  <si>
    <t>5. Dar mantenimiento a extintores</t>
  </si>
  <si>
    <t xml:space="preserve">1. Remozar baños generales </t>
  </si>
  <si>
    <t>Se realizó el remoramiento de los baños, y la adquisición de la planta de la Oficina Regional Norte.  Los demás puntos están pautados para el tercer trimestre</t>
  </si>
  <si>
    <t>2. Adecuación parqueo institucional</t>
  </si>
  <si>
    <t>3. Adecuación sistema eléctrico</t>
  </si>
  <si>
    <t>4. Adquisición planta Oficina Regional Norte</t>
  </si>
  <si>
    <t>5. Instalación shutter</t>
  </si>
  <si>
    <t>6. Instalación sistema contra incendio</t>
  </si>
  <si>
    <t>SE ELABORARON RUTAS DE DISTRIBUCION</t>
  </si>
  <si>
    <t>SE REALIZAN INSPECCIONES  Y MANTENIMIENTOS MENSUALES.  LA PÓLIZA DE SEGURO ES PARA EL TERCER TRIMESTRE</t>
  </si>
  <si>
    <t>Mantenimientos preventivos y correctivos de los vehículos</t>
  </si>
  <si>
    <t>Acatando las instrucciones dadas por Decreto Presidencial, esta compra fue declinada</t>
  </si>
  <si>
    <t xml:space="preserve">Empresas aprobadas </t>
  </si>
  <si>
    <t>Parques apronados</t>
  </si>
  <si>
    <t>Renovación de la NORTIC E1:2022</t>
  </si>
  <si>
    <t xml:space="preserve">Obtención de la Renovación de la NORTIC E1:2022  </t>
  </si>
  <si>
    <t>Se logró Completar los requerimientos que exige la normativa, y la institución obtuvo la certificación correspondiente.</t>
  </si>
  <si>
    <t xml:space="preserve"> $-   0</t>
  </si>
  <si>
    <t xml:space="preserve">Gestión de la comunicación externa </t>
  </si>
  <si>
    <t>Gestión y envío de notas de prensa</t>
  </si>
  <si>
    <t>Se realizó el envío de tres notas de prensa a los medios de comunicación del país. Estas informaciones trataron sobre el compartamiento de las exportaciones del sector y las nuevas aprobaciones de empresas y parques de zonas francas.</t>
  </si>
  <si>
    <t>Gestión de la comunicación digital</t>
  </si>
  <si>
    <t>Creación de las  campañas digitales de RRSS "Zonas Francas en las Porvincias y la difusión de los Servicios Interactivos</t>
  </si>
  <si>
    <t>En este segundo trimestre, se incluyeron estas nuevas campañas , Zonas francas en las provincias busca destacar el rol del sector en las economia locales y la de Servicios Interactivos explicar de forma más simple los pasos a seguir para solicitar nuestros servicios.</t>
  </si>
  <si>
    <t xml:space="preserve">Análisis del Comportamiento de las métricas de las redes sociales institucionales </t>
  </si>
  <si>
    <t xml:space="preserve">Durante este segundo trimestre de este año, las redes sociales continuaron creciendo : Instagram aumentamos 132 nuevos seguidores) para un crecimiento del  1.47% . Twitter (6 nuevos) para un crecimiento del 0.17% y Facebook (207 nuevos seguidores) para una crecimiento del 5.27%.
</t>
  </si>
  <si>
    <t>2. Conformar equipo de documentación</t>
  </si>
  <si>
    <t xml:space="preserve">3. conformar  equipo de implemetación </t>
  </si>
  <si>
    <t>4. Conformación del equipo de Auditoria Interna</t>
  </si>
  <si>
    <t>5. Realización Auditoria Interna bajo las Normas ISO 9001:2015</t>
  </si>
  <si>
    <t>6. Realizaciíon Reunión Revisión al SGC</t>
  </si>
  <si>
    <t>Informe</t>
  </si>
  <si>
    <t>3. Realizar informe de descargos para Bienes Nacionales.</t>
  </si>
  <si>
    <t>FECHA: 01 Julio 2023</t>
  </si>
  <si>
    <t>2do. Trimestre (Abril-Junio)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</si>
</sst>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quot;$&quot;#,##0.00"/>
    <numFmt numFmtId="165" formatCode="_-* #,##0.00_-;\-* #,##0.00_-;_-* &quot;-&quot;??_-;_-@_-"/>
  </numFmts>
  <fonts count="54">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rgb="FFFF0000"/>
      <name val="Artifex CF Light"/>
      <family val="3"/>
    </font>
    <font>
      <b/>
      <sz val="11"/>
      <color theme="1" tint="0.14999847407452621"/>
      <name val="Artifex CF Light"/>
      <family val="3"/>
    </font>
    <font>
      <sz val="9"/>
      <color indexed="81"/>
      <name val="Tahoma"/>
      <family val="2"/>
    </font>
    <font>
      <b/>
      <sz val="9"/>
      <color indexed="81"/>
      <name val="Tahoma"/>
      <family val="2"/>
    </font>
    <font>
      <b/>
      <sz val="11"/>
      <name val="Artifex CF Light"/>
      <family val="3"/>
    </font>
    <font>
      <sz val="10"/>
      <color theme="1"/>
      <name val="Artifex CF"/>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1"/>
      <name val="Calibri"/>
      <family val="2"/>
      <scheme val="minor"/>
    </font>
    <font>
      <sz val="11"/>
      <color theme="1"/>
      <name val="Arial"/>
      <family val="2"/>
    </font>
    <font>
      <sz val="10"/>
      <name val="Arial"/>
      <family val="2"/>
    </font>
    <font>
      <sz val="12"/>
      <name val="Calibri"/>
      <family val="2"/>
      <scheme val="minor"/>
    </font>
    <font>
      <b/>
      <sz val="14"/>
      <color theme="1"/>
      <name val="Calibri"/>
      <family val="2"/>
      <scheme val="minor"/>
    </font>
    <font>
      <sz val="16"/>
      <color theme="1"/>
      <name val="Calibri"/>
      <family val="2"/>
      <scheme val="minor"/>
    </font>
    <font>
      <sz val="18"/>
      <color theme="1"/>
      <name val="Calibri"/>
      <family val="2"/>
      <scheme val="minor"/>
    </font>
    <font>
      <sz val="14"/>
      <color theme="1"/>
      <name val="Calibri"/>
      <family val="2"/>
      <scheme val="minor"/>
    </font>
    <font>
      <sz val="10"/>
      <color theme="1"/>
      <name val="Calibri"/>
      <family val="2"/>
      <scheme val="minor"/>
    </font>
    <font>
      <sz val="11"/>
      <color rgb="FF006100"/>
      <name val="Calibri"/>
      <family val="2"/>
      <scheme val="minor"/>
    </font>
    <font>
      <sz val="9"/>
      <name val="Artifex CF Light"/>
      <family val="3"/>
    </font>
    <font>
      <b/>
      <sz val="14"/>
      <color theme="1"/>
      <name val="Artifex CF Light"/>
      <family val="3"/>
    </font>
    <font>
      <sz val="17"/>
      <color theme="1"/>
      <name val="Calibri"/>
      <family val="2"/>
      <scheme val="minor"/>
    </font>
    <font>
      <sz val="9"/>
      <color theme="1"/>
      <name val="Calibri"/>
      <family val="2"/>
      <scheme val="minor"/>
    </font>
    <font>
      <sz val="10"/>
      <name val="Arial"/>
      <family val="2"/>
    </font>
    <font>
      <b/>
      <sz val="11"/>
      <color theme="0"/>
      <name val="Artifex CF Light"/>
      <family val="3"/>
    </font>
    <font>
      <sz val="14"/>
      <name val="Calibri"/>
      <family val="2"/>
      <scheme val="minor"/>
    </font>
    <font>
      <sz val="10"/>
      <name val="Calibri"/>
      <family val="2"/>
      <scheme val="minor"/>
    </font>
    <font>
      <b/>
      <sz val="9"/>
      <name val="Calibri"/>
      <family val="2"/>
      <scheme val="minor"/>
    </font>
    <font>
      <sz val="11"/>
      <color rgb="FF9C0006"/>
      <name val="Calibri"/>
      <family val="2"/>
      <scheme val="minor"/>
    </font>
    <font>
      <b/>
      <sz val="22"/>
      <name val="Wingdings 2"/>
      <family val="1"/>
      <charset val="2"/>
    </font>
    <font>
      <sz val="11"/>
      <name val="Arial"/>
      <family val="2"/>
    </font>
    <font>
      <sz val="9"/>
      <name val="Calibri"/>
      <family val="2"/>
      <scheme val="minor"/>
    </font>
    <font>
      <sz val="10"/>
      <color theme="1"/>
      <name val="Artifex CF Light"/>
    </font>
    <font>
      <b/>
      <sz val="10"/>
      <color theme="1"/>
      <name val="Artifex CF Light"/>
    </font>
    <font>
      <b/>
      <sz val="10"/>
      <name val="Artifex CF Light"/>
    </font>
  </fonts>
  <fills count="11">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s>
  <borders count="77">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theme="4" tint="-0.499984740745262"/>
      </left>
      <right style="thin">
        <color theme="4" tint="-0.499984740745262"/>
      </right>
      <top style="thin">
        <color theme="4" tint="-0.499984740745262"/>
      </top>
      <bottom style="medium">
        <color indexed="64"/>
      </bottom>
      <diagonal/>
    </border>
    <border>
      <left style="medium">
        <color indexed="64"/>
      </left>
      <right style="thin">
        <color indexed="64"/>
      </right>
      <top/>
      <bottom style="medium">
        <color indexed="64"/>
      </bottom>
      <diagonal/>
    </border>
    <border>
      <left style="thin">
        <color theme="4" tint="-0.499984740745262"/>
      </left>
      <right style="thin">
        <color theme="4" tint="-0.499984740745262"/>
      </right>
      <top style="medium">
        <color indexed="64"/>
      </top>
      <bottom style="thin">
        <color theme="4" tint="-0.4999847407452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theme="4" tint="-0.499984740745262"/>
      </top>
      <bottom/>
      <diagonal/>
    </border>
    <border>
      <left style="thin">
        <color indexed="64"/>
      </left>
      <right style="thin">
        <color indexed="64"/>
      </right>
      <top/>
      <bottom style="thin">
        <color theme="4" tint="-0.499984740745262"/>
      </bottom>
      <diagonal/>
    </border>
    <border>
      <left style="thin">
        <color indexed="64"/>
      </left>
      <right style="medium">
        <color indexed="64"/>
      </right>
      <top/>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s>
  <cellStyleXfs count="8">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0"/>
    <xf numFmtId="0" fontId="37" fillId="8" borderId="0" applyNumberFormat="0" applyBorder="0" applyAlignment="0" applyProtection="0"/>
    <xf numFmtId="0" fontId="42" fillId="0" borderId="0"/>
    <xf numFmtId="0" fontId="47" fillId="9" borderId="0" applyNumberFormat="0" applyBorder="0" applyAlignment="0" applyProtection="0"/>
  </cellStyleXfs>
  <cellXfs count="1842">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0" fontId="2" fillId="0" borderId="17" xfId="0" applyFont="1" applyBorder="1" applyAlignment="1" applyProtection="1">
      <alignment horizontal="justify" wrapText="1"/>
      <protection locked="0"/>
    </xf>
    <xf numFmtId="0" fontId="2" fillId="0" borderId="17" xfId="2" applyNumberFormat="1" applyFont="1" applyBorder="1" applyAlignment="1" applyProtection="1">
      <alignment horizontal="center" vertical="center"/>
    </xf>
    <xf numFmtId="9" fontId="2" fillId="0" borderId="17" xfId="0" applyNumberFormat="1" applyFont="1" applyBorder="1" applyAlignment="1">
      <alignment horizontal="center" vertical="center"/>
    </xf>
    <xf numFmtId="0" fontId="4" fillId="0" borderId="17" xfId="0" applyFont="1" applyBorder="1" applyAlignment="1">
      <alignment horizontal="center" vertical="center"/>
    </xf>
    <xf numFmtId="0" fontId="2" fillId="0" borderId="17" xfId="0" applyFont="1" applyBorder="1" applyProtection="1">
      <protection locked="0"/>
    </xf>
    <xf numFmtId="0" fontId="2" fillId="0" borderId="17" xfId="0" applyFont="1" applyBorder="1" applyAlignment="1" applyProtection="1">
      <alignment horizontal="left" vertical="center" wrapText="1"/>
      <protection locked="0"/>
    </xf>
    <xf numFmtId="0" fontId="2" fillId="0" borderId="55" xfId="0" applyFont="1" applyBorder="1" applyAlignment="1" applyProtection="1">
      <alignment horizontal="justify" vertical="center" wrapText="1"/>
      <protection locked="0"/>
    </xf>
    <xf numFmtId="0" fontId="2" fillId="0" borderId="4" xfId="0" applyFont="1" applyBorder="1"/>
    <xf numFmtId="0" fontId="2" fillId="0" borderId="4" xfId="0" applyFont="1" applyBorder="1" applyAlignment="1">
      <alignment horizontal="center"/>
    </xf>
    <xf numFmtId="0" fontId="2" fillId="0" borderId="55" xfId="0" applyFont="1" applyBorder="1" applyProtection="1">
      <protection locked="0"/>
    </xf>
    <xf numFmtId="0" fontId="2" fillId="0" borderId="55" xfId="0" applyFont="1" applyBorder="1" applyAlignment="1" applyProtection="1">
      <alignment horizontal="left" vertical="center" wrapText="1"/>
      <protection locked="0"/>
    </xf>
    <xf numFmtId="0" fontId="2" fillId="0" borderId="4" xfId="0" applyFont="1" applyBorder="1" applyAlignment="1" applyProtection="1">
      <alignment horizontal="justify" vertical="center" wrapText="1"/>
      <protection locked="0"/>
    </xf>
    <xf numFmtId="0" fontId="2" fillId="0" borderId="4" xfId="0" applyFont="1" applyBorder="1" applyAlignment="1">
      <alignment horizontal="justify" wrapText="1"/>
    </xf>
    <xf numFmtId="0" fontId="2" fillId="0" borderId="4" xfId="2" applyNumberFormat="1" applyFont="1" applyBorder="1" applyAlignment="1" applyProtection="1">
      <alignment horizontal="center" vertical="center"/>
    </xf>
    <xf numFmtId="9" fontId="2" fillId="0" borderId="4" xfId="0" applyNumberFormat="1" applyFont="1" applyBorder="1" applyAlignment="1">
      <alignment horizontal="center" vertical="center"/>
    </xf>
    <xf numFmtId="0" fontId="4" fillId="0" borderId="4" xfId="0" applyFont="1" applyBorder="1" applyAlignment="1">
      <alignment horizontal="center" vertical="center"/>
    </xf>
    <xf numFmtId="0" fontId="2" fillId="0" borderId="4" xfId="0" applyFont="1" applyBorder="1" applyProtection="1">
      <protection locked="0"/>
    </xf>
    <xf numFmtId="0" fontId="2" fillId="0" borderId="4" xfId="0" applyFont="1" applyBorder="1" applyAlignment="1" applyProtection="1">
      <alignment horizontal="left" vertical="center" wrapText="1"/>
      <protection locked="0"/>
    </xf>
    <xf numFmtId="9" fontId="2" fillId="0" borderId="4" xfId="2" applyFont="1" applyBorder="1" applyAlignment="1" applyProtection="1">
      <alignment horizontal="center" vertical="center"/>
    </xf>
    <xf numFmtId="0" fontId="2" fillId="0" borderId="20" xfId="0" applyFont="1" applyBorder="1" applyProtection="1">
      <protection locked="0"/>
    </xf>
    <xf numFmtId="0" fontId="2" fillId="0" borderId="4" xfId="0" applyFont="1" applyBorder="1" applyAlignment="1">
      <alignment vertical="center" wrapText="1"/>
    </xf>
    <xf numFmtId="0" fontId="2" fillId="0" borderId="4" xfId="0" applyFont="1" applyBorder="1" applyAlignment="1" applyProtection="1">
      <alignment horizontal="justify" wrapText="1"/>
      <protection locked="0"/>
    </xf>
    <xf numFmtId="0" fontId="2" fillId="0" borderId="4" xfId="0" applyFont="1" applyBorder="1" applyAlignment="1">
      <alignment horizontal="justify"/>
    </xf>
    <xf numFmtId="0" fontId="2" fillId="0" borderId="4" xfId="0" applyFont="1" applyBorder="1" applyAlignment="1" applyProtection="1">
      <alignment wrapText="1"/>
      <protection locked="0"/>
    </xf>
    <xf numFmtId="0" fontId="2" fillId="0" borderId="21" xfId="0" applyFont="1" applyBorder="1" applyAlignment="1" applyProtection="1">
      <alignment horizontal="justify" vertical="center" wrapText="1"/>
      <protection locked="0"/>
    </xf>
    <xf numFmtId="0" fontId="2" fillId="0" borderId="11" xfId="0" applyFont="1" applyBorder="1" applyAlignment="1" applyProtection="1">
      <alignment horizontal="justify" wrapText="1"/>
      <protection locked="0"/>
    </xf>
    <xf numFmtId="0" fontId="2" fillId="0" borderId="11" xfId="0" applyFont="1" applyBorder="1"/>
    <xf numFmtId="0" fontId="2" fillId="0" borderId="11" xfId="0" applyFont="1" applyBorder="1" applyAlignment="1">
      <alignment horizontal="justify"/>
    </xf>
    <xf numFmtId="9" fontId="2" fillId="0" borderId="11" xfId="2" applyFont="1" applyBorder="1" applyAlignment="1" applyProtection="1">
      <alignment horizontal="center" vertical="center"/>
    </xf>
    <xf numFmtId="9" fontId="2" fillId="0" borderId="11" xfId="0" applyNumberFormat="1" applyFont="1" applyBorder="1" applyAlignment="1">
      <alignment horizontal="center" vertical="center"/>
    </xf>
    <xf numFmtId="0" fontId="4" fillId="0" borderId="11" xfId="0" applyFont="1" applyBorder="1" applyAlignment="1">
      <alignment horizontal="center" vertical="center"/>
    </xf>
    <xf numFmtId="0" fontId="2" fillId="0" borderId="11"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2" fillId="0" borderId="20" xfId="0" applyFont="1" applyBorder="1" applyAlignment="1" applyProtection="1">
      <alignment horizontal="justify"/>
      <protection locked="0"/>
    </xf>
    <xf numFmtId="0" fontId="2" fillId="0" borderId="20" xfId="0" applyFont="1" applyBorder="1" applyAlignment="1" applyProtection="1">
      <alignment horizontal="justify" wrapText="1"/>
      <protection locked="0"/>
    </xf>
    <xf numFmtId="0" fontId="2" fillId="0" borderId="11" xfId="2" applyNumberFormat="1" applyFont="1" applyBorder="1" applyAlignment="1" applyProtection="1">
      <alignment horizontal="center" vertical="center"/>
    </xf>
    <xf numFmtId="0" fontId="4" fillId="0" borderId="0" xfId="0"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3" fillId="3" borderId="8" xfId="0" applyFont="1" applyFill="1" applyBorder="1" applyAlignment="1" applyProtection="1">
      <alignment horizontal="left" vertical="center" wrapText="1"/>
      <protection locked="0"/>
    </xf>
    <xf numFmtId="0" fontId="3" fillId="3" borderId="9" xfId="0" applyFont="1" applyFill="1" applyBorder="1" applyAlignment="1" applyProtection="1">
      <alignment horizontal="center" vertical="center" wrapText="1"/>
      <protection locked="0"/>
    </xf>
    <xf numFmtId="0" fontId="4" fillId="4" borderId="42" xfId="0" applyFont="1" applyFill="1" applyBorder="1" applyAlignment="1">
      <alignment vertical="center" wrapText="1"/>
    </xf>
    <xf numFmtId="0" fontId="4" fillId="4" borderId="46" xfId="0" applyFont="1" applyFill="1" applyBorder="1" applyAlignment="1" applyProtection="1">
      <alignment horizontal="left" vertical="center" wrapText="1"/>
      <protection locked="0"/>
    </xf>
    <xf numFmtId="0" fontId="2" fillId="0" borderId="17" xfId="0" applyFont="1" applyBorder="1" applyAlignment="1" applyProtection="1">
      <alignment vertical="center"/>
      <protection locked="0"/>
    </xf>
    <xf numFmtId="0" fontId="4" fillId="0" borderId="49" xfId="0" applyFont="1" applyBorder="1" applyAlignment="1">
      <alignment horizontal="center" vertical="center"/>
    </xf>
    <xf numFmtId="0" fontId="2" fillId="0" borderId="4" xfId="0" applyFont="1" applyBorder="1" applyAlignment="1" applyProtection="1">
      <alignment vertical="center" wrapText="1"/>
      <protection locked="0"/>
    </xf>
    <xf numFmtId="10" fontId="2" fillId="0" borderId="4" xfId="0" applyNumberFormat="1" applyFont="1" applyBorder="1" applyProtection="1">
      <protection locked="0"/>
    </xf>
    <xf numFmtId="0" fontId="2" fillId="0" borderId="18" xfId="0" applyFont="1" applyBorder="1" applyAlignment="1" applyProtection="1">
      <alignment horizontal="justify" vertical="center" wrapText="1"/>
      <protection locked="0"/>
    </xf>
    <xf numFmtId="0" fontId="2" fillId="0" borderId="20" xfId="0" applyFont="1" applyBorder="1" applyAlignment="1" applyProtection="1">
      <alignment horizontal="justify" vertical="center" wrapText="1"/>
      <protection locked="0"/>
    </xf>
    <xf numFmtId="9" fontId="5" fillId="0" borderId="4" xfId="0" applyNumberFormat="1"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4" xfId="2" applyNumberFormat="1" applyFont="1" applyFill="1" applyBorder="1" applyAlignment="1" applyProtection="1">
      <alignment vertical="center"/>
      <protection locked="0"/>
    </xf>
    <xf numFmtId="0" fontId="2" fillId="0" borderId="19" xfId="0" applyFont="1" applyBorder="1" applyProtection="1">
      <protection locked="0"/>
    </xf>
    <xf numFmtId="0" fontId="2" fillId="0" borderId="4" xfId="0" applyFont="1" applyBorder="1" applyAlignment="1" applyProtection="1">
      <alignment horizontal="center"/>
      <protection locked="0"/>
    </xf>
    <xf numFmtId="9" fontId="2" fillId="0" borderId="11" xfId="0" applyNumberFormat="1" applyFont="1" applyBorder="1" applyAlignment="1" applyProtection="1">
      <alignment horizontal="center"/>
      <protection locked="0"/>
    </xf>
    <xf numFmtId="9" fontId="2" fillId="0" borderId="17" xfId="2" applyFont="1" applyBorder="1" applyAlignment="1" applyProtection="1">
      <alignment horizontal="center" vertical="center"/>
    </xf>
    <xf numFmtId="0" fontId="2" fillId="0" borderId="28" xfId="0" applyFont="1" applyBorder="1" applyAlignment="1" applyProtection="1">
      <alignment horizontal="justify" vertical="center" wrapText="1"/>
      <protection locked="0"/>
    </xf>
    <xf numFmtId="0" fontId="3" fillId="0" borderId="0" xfId="0" applyFont="1" applyAlignment="1" applyProtection="1">
      <alignment horizontal="center" vertical="center" wrapText="1"/>
      <protection locked="0"/>
    </xf>
    <xf numFmtId="0" fontId="4" fillId="0" borderId="0" xfId="0" applyFont="1" applyAlignment="1" applyProtection="1">
      <alignment horizontal="center" vertical="center" wrapText="1"/>
      <protection locked="0"/>
    </xf>
    <xf numFmtId="0" fontId="4" fillId="0" borderId="0" xfId="0" applyFont="1" applyAlignment="1">
      <alignment horizontal="center" vertical="center" wrapText="1"/>
    </xf>
    <xf numFmtId="0" fontId="4" fillId="0" borderId="0" xfId="0" applyFont="1" applyAlignment="1">
      <alignment vertical="center" wrapText="1"/>
    </xf>
    <xf numFmtId="9" fontId="2" fillId="0" borderId="4" xfId="2" applyFont="1" applyFill="1" applyBorder="1" applyAlignment="1" applyProtection="1">
      <alignment vertical="center"/>
      <protection locked="0"/>
    </xf>
    <xf numFmtId="0" fontId="2" fillId="0" borderId="4" xfId="0" applyFont="1" applyBorder="1" applyAlignment="1" applyProtection="1">
      <alignment vertical="center"/>
      <protection locked="0"/>
    </xf>
    <xf numFmtId="0" fontId="2" fillId="0" borderId="17" xfId="0" applyFont="1" applyBorder="1" applyAlignment="1" applyProtection="1">
      <alignment vertical="center" wrapText="1"/>
      <protection locked="0"/>
    </xf>
    <xf numFmtId="44" fontId="2" fillId="0" borderId="17" xfId="1" applyFont="1" applyFill="1" applyBorder="1" applyAlignment="1" applyProtection="1">
      <alignment wrapText="1"/>
      <protection locked="0"/>
    </xf>
    <xf numFmtId="44" fontId="2" fillId="0" borderId="4" xfId="1" applyFont="1" applyFill="1" applyBorder="1" applyAlignment="1" applyProtection="1">
      <alignment wrapText="1"/>
      <protection locked="0"/>
    </xf>
    <xf numFmtId="0" fontId="2" fillId="0" borderId="6" xfId="0" applyFont="1" applyBorder="1" applyAlignment="1" applyProtection="1">
      <alignment horizontal="center" vertical="center"/>
      <protection locked="0"/>
    </xf>
    <xf numFmtId="0" fontId="2" fillId="0" borderId="54" xfId="0" applyFont="1" applyBorder="1" applyProtection="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0" xfId="0" applyFont="1" applyAlignment="1" applyProtection="1">
      <alignment horizontal="justify" vertical="center" wrapText="1"/>
      <protection locked="0"/>
    </xf>
    <xf numFmtId="9" fontId="2" fillId="0" borderId="0" xfId="0" applyNumberFormat="1" applyFont="1" applyAlignment="1">
      <alignment horizontal="center" vertical="center"/>
    </xf>
    <xf numFmtId="0" fontId="4" fillId="0" borderId="0" xfId="0" applyFont="1" applyAlignment="1">
      <alignment horizontal="center" vertical="center"/>
    </xf>
    <xf numFmtId="0" fontId="2" fillId="0" borderId="17" xfId="0" applyFont="1" applyBorder="1" applyAlignment="1" applyProtection="1">
      <alignment horizontal="center" vertical="center"/>
      <protection locked="0"/>
    </xf>
    <xf numFmtId="164" fontId="2" fillId="0" borderId="4" xfId="1" applyNumberFormat="1" applyFont="1" applyFill="1" applyBorder="1" applyAlignment="1" applyProtection="1">
      <alignment vertical="center"/>
      <protection locked="0"/>
    </xf>
    <xf numFmtId="0" fontId="2" fillId="0" borderId="16" xfId="0" applyFont="1" applyBorder="1" applyAlignment="1" applyProtection="1">
      <alignment horizontal="center"/>
      <protection locked="0"/>
    </xf>
    <xf numFmtId="1" fontId="2" fillId="0" borderId="6" xfId="0" applyNumberFormat="1" applyFont="1" applyBorder="1" applyAlignment="1" applyProtection="1">
      <alignment horizontal="center" vertical="center"/>
      <protection locked="0"/>
    </xf>
    <xf numFmtId="0" fontId="2" fillId="0" borderId="4" xfId="0" applyFont="1" applyBorder="1" applyAlignment="1" applyProtection="1">
      <alignment horizontal="justify" vertical="top" wrapText="1"/>
      <protection locked="0"/>
    </xf>
    <xf numFmtId="0" fontId="2" fillId="0" borderId="50" xfId="0" applyFont="1" applyBorder="1" applyAlignment="1" applyProtection="1">
      <alignment horizontal="center"/>
      <protection locked="0"/>
    </xf>
    <xf numFmtId="0" fontId="4" fillId="0" borderId="61" xfId="0" applyFont="1" applyBorder="1" applyAlignment="1">
      <alignment horizontal="center" vertical="center"/>
    </xf>
    <xf numFmtId="0" fontId="2" fillId="0" borderId="19" xfId="0" applyFont="1" applyBorder="1" applyAlignment="1" applyProtection="1">
      <alignment horizontal="justify" wrapText="1"/>
      <protection locked="0"/>
    </xf>
    <xf numFmtId="0" fontId="2" fillId="0" borderId="0" xfId="0" applyFont="1" applyAlignment="1">
      <alignment horizontal="justify" vertical="center" wrapText="1"/>
    </xf>
    <xf numFmtId="9" fontId="2" fillId="0" borderId="0" xfId="0" applyNumberFormat="1" applyFont="1" applyAlignment="1" applyProtection="1">
      <alignment horizontal="center"/>
      <protection locked="0"/>
    </xf>
    <xf numFmtId="0" fontId="2" fillId="0" borderId="0" xfId="0" applyFont="1" applyAlignment="1" applyProtection="1">
      <alignment horizontal="justify"/>
      <protection locked="0"/>
    </xf>
    <xf numFmtId="9" fontId="2" fillId="0" borderId="0" xfId="2" applyFont="1" applyBorder="1" applyAlignment="1" applyProtection="1">
      <alignment horizontal="center" vertical="center"/>
    </xf>
    <xf numFmtId="0" fontId="2" fillId="0" borderId="0" xfId="0" applyFont="1" applyAlignment="1" applyProtection="1">
      <alignment horizontal="justify" wrapText="1"/>
      <protection locked="0"/>
    </xf>
    <xf numFmtId="44" fontId="2" fillId="0" borderId="54" xfId="1" applyFont="1" applyFill="1" applyBorder="1" applyProtection="1">
      <protection locked="0"/>
    </xf>
    <xf numFmtId="44" fontId="2" fillId="0" borderId="11" xfId="1" applyFont="1" applyFill="1" applyBorder="1" applyProtection="1">
      <protection locked="0"/>
    </xf>
    <xf numFmtId="0" fontId="2" fillId="0" borderId="28" xfId="2" applyNumberFormat="1" applyFont="1" applyFill="1" applyBorder="1" applyAlignment="1" applyProtection="1">
      <alignment horizontal="center" vertical="center"/>
      <protection locked="0"/>
    </xf>
    <xf numFmtId="44" fontId="2" fillId="0" borderId="28" xfId="1" applyFont="1" applyFill="1" applyBorder="1" applyAlignment="1" applyProtection="1">
      <alignment vertical="center"/>
      <protection locked="0"/>
    </xf>
    <xf numFmtId="44" fontId="2" fillId="0" borderId="4" xfId="1" applyFont="1" applyFill="1" applyBorder="1" applyAlignment="1" applyProtection="1">
      <alignment vertical="center"/>
      <protection locked="0"/>
    </xf>
    <xf numFmtId="9" fontId="2" fillId="0" borderId="28" xfId="2" applyFont="1" applyFill="1" applyBorder="1" applyAlignment="1" applyProtection="1">
      <alignment horizontal="justify" vertical="center"/>
      <protection locked="0"/>
    </xf>
    <xf numFmtId="0" fontId="2" fillId="0" borderId="28" xfId="0" applyFont="1" applyBorder="1" applyAlignment="1" applyProtection="1">
      <alignment vertical="center"/>
      <protection locked="0"/>
    </xf>
    <xf numFmtId="0" fontId="2" fillId="0" borderId="4" xfId="2" applyNumberFormat="1" applyFont="1" applyFill="1" applyBorder="1" applyAlignment="1" applyProtection="1">
      <alignment horizontal="justify" vertical="center"/>
      <protection locked="0"/>
    </xf>
    <xf numFmtId="9" fontId="2" fillId="0" borderId="17" xfId="2" applyFont="1" applyFill="1" applyBorder="1" applyAlignment="1" applyProtection="1">
      <alignment vertical="center"/>
      <protection locked="0"/>
    </xf>
    <xf numFmtId="0" fontId="2" fillId="0" borderId="18" xfId="0" applyFont="1" applyBorder="1" applyAlignment="1" applyProtection="1">
      <alignment vertical="center"/>
      <protection locked="0"/>
    </xf>
    <xf numFmtId="0" fontId="2" fillId="0" borderId="11" xfId="0" applyFont="1" applyBorder="1" applyAlignment="1" applyProtection="1">
      <alignment horizontal="left" vertical="center" wrapText="1"/>
      <protection locked="0"/>
    </xf>
    <xf numFmtId="0" fontId="2" fillId="0" borderId="62" xfId="0" applyFont="1" applyBorder="1" applyAlignment="1" applyProtection="1">
      <alignment horizontal="center" vertical="center"/>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10" xfId="0" applyFont="1" applyBorder="1" applyAlignment="1" applyProtection="1">
      <alignment horizontal="center" vertical="center"/>
      <protection locked="0"/>
    </xf>
    <xf numFmtId="0" fontId="2" fillId="0" borderId="4" xfId="0" applyFont="1" applyBorder="1" applyAlignment="1" applyProtection="1">
      <alignment horizontal="justify" vertical="center"/>
      <protection locked="0"/>
    </xf>
    <xf numFmtId="9" fontId="2" fillId="0" borderId="4" xfId="2" applyFont="1" applyFill="1" applyBorder="1" applyAlignment="1" applyProtection="1">
      <alignment horizontal="center" vertical="center"/>
      <protection locked="0"/>
    </xf>
    <xf numFmtId="44" fontId="2" fillId="0" borderId="4" xfId="1" applyFont="1" applyFill="1" applyBorder="1" applyAlignment="1" applyProtection="1">
      <alignment horizontal="center" vertical="center"/>
      <protection locked="0"/>
    </xf>
    <xf numFmtId="44" fontId="2" fillId="0" borderId="4" xfId="1" applyFont="1" applyFill="1" applyBorder="1" applyProtection="1">
      <protection locked="0"/>
    </xf>
    <xf numFmtId="9" fontId="2" fillId="0" borderId="4" xfId="2" applyFont="1" applyFill="1" applyBorder="1" applyProtection="1">
      <protection locked="0"/>
    </xf>
    <xf numFmtId="0" fontId="2" fillId="0" borderId="17" xfId="0" applyFont="1" applyBorder="1" applyAlignment="1">
      <alignment horizontal="justify" vertical="center"/>
    </xf>
    <xf numFmtId="0" fontId="2" fillId="0" borderId="35" xfId="0" applyFont="1" applyBorder="1" applyProtection="1">
      <protection locked="0"/>
    </xf>
    <xf numFmtId="0" fontId="2" fillId="0" borderId="15" xfId="0" applyFont="1" applyBorder="1" applyProtection="1">
      <protection locked="0"/>
    </xf>
    <xf numFmtId="0" fontId="2" fillId="0" borderId="37" xfId="0" applyFont="1" applyBorder="1" applyProtection="1">
      <protection locked="0"/>
    </xf>
    <xf numFmtId="0" fontId="7" fillId="0" borderId="4" xfId="0" applyFont="1" applyBorder="1" applyAlignment="1">
      <alignment horizontal="justify" wrapText="1"/>
    </xf>
    <xf numFmtId="0" fontId="7" fillId="0" borderId="0" xfId="0" applyFont="1"/>
    <xf numFmtId="0" fontId="8" fillId="5" borderId="4" xfId="0" applyFont="1" applyFill="1" applyBorder="1" applyAlignment="1">
      <alignment horizontal="center"/>
    </xf>
    <xf numFmtId="0" fontId="8" fillId="5" borderId="4" xfId="0" applyFont="1" applyFill="1" applyBorder="1" applyAlignment="1">
      <alignment horizontal="center" wrapText="1"/>
    </xf>
    <xf numFmtId="0" fontId="8" fillId="0" borderId="4" xfId="0" applyFont="1" applyBorder="1"/>
    <xf numFmtId="0" fontId="7" fillId="0" borderId="4" xfId="0" applyFont="1" applyBorder="1" applyAlignment="1">
      <alignment wrapText="1"/>
    </xf>
    <xf numFmtId="9" fontId="7" fillId="0" borderId="4" xfId="0" applyNumberFormat="1" applyFont="1" applyBorder="1" applyAlignment="1">
      <alignment horizontal="center"/>
    </xf>
    <xf numFmtId="0" fontId="7" fillId="0" borderId="4" xfId="0" applyFont="1" applyBorder="1"/>
    <xf numFmtId="0" fontId="7" fillId="4" borderId="4" xfId="0" applyFont="1" applyFill="1" applyBorder="1"/>
    <xf numFmtId="9" fontId="7" fillId="4" borderId="4" xfId="0" applyNumberFormat="1" applyFont="1" applyFill="1" applyBorder="1" applyAlignment="1">
      <alignment horizontal="center"/>
    </xf>
    <xf numFmtId="0" fontId="7" fillId="4" borderId="4" xfId="0" applyFont="1" applyFill="1" applyBorder="1" applyAlignment="1">
      <alignment horizontal="center"/>
    </xf>
    <xf numFmtId="0" fontId="10" fillId="0" borderId="4" xfId="0" applyFont="1" applyBorder="1" applyAlignment="1">
      <alignment horizontal="justify"/>
    </xf>
    <xf numFmtId="0" fontId="10" fillId="0" borderId="4" xfId="0" applyFont="1" applyBorder="1" applyAlignment="1">
      <alignment horizontal="justify" wrapText="1"/>
    </xf>
    <xf numFmtId="0" fontId="10" fillId="0" borderId="4" xfId="0" applyFont="1" applyBorder="1" applyAlignment="1">
      <alignment horizontal="justify" vertical="center" wrapText="1"/>
    </xf>
    <xf numFmtId="0" fontId="8" fillId="0" borderId="0" xfId="0" applyFont="1"/>
    <xf numFmtId="0" fontId="8" fillId="5" borderId="4" xfId="0" applyFont="1" applyFill="1" applyBorder="1"/>
    <xf numFmtId="0" fontId="8" fillId="0" borderId="55" xfId="0" applyFont="1" applyBorder="1"/>
    <xf numFmtId="0" fontId="7" fillId="0" borderId="55" xfId="0" applyFont="1" applyBorder="1"/>
    <xf numFmtId="0" fontId="8" fillId="0" borderId="4" xfId="0" applyFont="1" applyBorder="1" applyAlignment="1">
      <alignment wrapText="1"/>
    </xf>
    <xf numFmtId="0" fontId="11" fillId="0" borderId="0" xfId="0" applyFont="1" applyProtection="1">
      <protection locked="0"/>
    </xf>
    <xf numFmtId="0" fontId="11" fillId="0" borderId="0" xfId="0" applyFont="1" applyAlignment="1" applyProtection="1">
      <alignment horizontal="center"/>
      <protection locked="0"/>
    </xf>
    <xf numFmtId="0" fontId="13" fillId="0" borderId="0" xfId="0" applyFont="1" applyAlignment="1" applyProtection="1">
      <alignment horizontal="left" vertical="center"/>
      <protection locked="0"/>
    </xf>
    <xf numFmtId="0" fontId="12" fillId="0" borderId="0" xfId="0" applyFont="1" applyAlignment="1" applyProtection="1">
      <alignment horizontal="left"/>
      <protection locked="0"/>
    </xf>
    <xf numFmtId="0" fontId="12" fillId="3" borderId="7" xfId="0" applyFont="1" applyFill="1" applyBorder="1" applyAlignment="1" applyProtection="1">
      <alignment horizontal="center"/>
      <protection locked="0"/>
    </xf>
    <xf numFmtId="0" fontId="12" fillId="3" borderId="8" xfId="0" applyFont="1" applyFill="1" applyBorder="1" applyAlignment="1" applyProtection="1">
      <alignment horizontal="center"/>
      <protection locked="0"/>
    </xf>
    <xf numFmtId="0" fontId="12" fillId="3" borderId="9" xfId="0" applyFont="1" applyFill="1" applyBorder="1" applyAlignment="1" applyProtection="1">
      <alignment horizontal="center"/>
      <protection locked="0"/>
    </xf>
    <xf numFmtId="0" fontId="13" fillId="4" borderId="45"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3" fillId="4" borderId="43"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pplyProtection="1">
      <alignment horizontal="center" vertical="center" wrapText="1"/>
      <protection locked="0"/>
    </xf>
    <xf numFmtId="0" fontId="11" fillId="0" borderId="29" xfId="0" applyFont="1" applyBorder="1" applyProtection="1">
      <protection locked="0"/>
    </xf>
    <xf numFmtId="0" fontId="11" fillId="0" borderId="0" xfId="0" applyFont="1"/>
    <xf numFmtId="0" fontId="11" fillId="0" borderId="17" xfId="0" applyFont="1" applyBorder="1" applyAlignment="1" applyProtection="1">
      <alignment horizontal="justify" vertical="center" wrapText="1"/>
      <protection locked="0"/>
    </xf>
    <xf numFmtId="9" fontId="11" fillId="0" borderId="17" xfId="0" applyNumberFormat="1" applyFont="1" applyBorder="1" applyAlignment="1">
      <alignment horizontal="center" vertical="center"/>
    </xf>
    <xf numFmtId="0" fontId="13" fillId="0" borderId="17" xfId="0" applyFont="1" applyBorder="1" applyAlignment="1">
      <alignment horizontal="center" vertical="center"/>
    </xf>
    <xf numFmtId="0" fontId="11" fillId="0" borderId="4" xfId="0" applyFont="1" applyBorder="1" applyAlignment="1" applyProtection="1">
      <alignment horizontal="justify" vertical="center" wrapText="1"/>
      <protection locked="0"/>
    </xf>
    <xf numFmtId="0" fontId="11" fillId="0" borderId="5" xfId="0" applyFont="1" applyBorder="1" applyAlignment="1" applyProtection="1">
      <alignment horizontal="justify" vertical="center" wrapText="1"/>
      <protection locked="0"/>
    </xf>
    <xf numFmtId="44" fontId="11" fillId="0" borderId="4" xfId="1" applyFont="1" applyFill="1" applyBorder="1" applyProtection="1">
      <protection locked="0"/>
    </xf>
    <xf numFmtId="0" fontId="11" fillId="0" borderId="6" xfId="0" applyFont="1" applyBorder="1" applyProtection="1">
      <protection locked="0"/>
    </xf>
    <xf numFmtId="0" fontId="11" fillId="0" borderId="4" xfId="2" applyNumberFormat="1" applyFont="1" applyBorder="1" applyAlignment="1" applyProtection="1">
      <alignment horizontal="center" vertical="center"/>
    </xf>
    <xf numFmtId="9" fontId="11" fillId="0" borderId="4" xfId="0" applyNumberFormat="1" applyFont="1" applyBorder="1" applyAlignment="1">
      <alignment horizontal="center" vertical="center"/>
    </xf>
    <xf numFmtId="0" fontId="13" fillId="0" borderId="4" xfId="0" applyFont="1" applyBorder="1" applyAlignment="1">
      <alignment horizontal="center" vertical="center"/>
    </xf>
    <xf numFmtId="0" fontId="11" fillId="0" borderId="4" xfId="0" applyFont="1" applyBorder="1" applyProtection="1">
      <protection locked="0"/>
    </xf>
    <xf numFmtId="9" fontId="11" fillId="0" borderId="4" xfId="2" applyFont="1" applyFill="1" applyBorder="1" applyAlignment="1" applyProtection="1">
      <alignment horizontal="center"/>
      <protection locked="0"/>
    </xf>
    <xf numFmtId="9" fontId="11" fillId="0" borderId="11" xfId="0" applyNumberFormat="1" applyFont="1" applyBorder="1" applyAlignment="1">
      <alignment horizontal="center" vertical="center"/>
    </xf>
    <xf numFmtId="0" fontId="11" fillId="0" borderId="11" xfId="0" applyFont="1" applyBorder="1" applyProtection="1">
      <protection locked="0"/>
    </xf>
    <xf numFmtId="0" fontId="12" fillId="0" borderId="0" xfId="0" applyFont="1" applyProtection="1">
      <protection locked="0"/>
    </xf>
    <xf numFmtId="0" fontId="7" fillId="0" borderId="0" xfId="0" applyFont="1" applyProtection="1">
      <protection locked="0"/>
    </xf>
    <xf numFmtId="0" fontId="7" fillId="0" borderId="4" xfId="0" applyFont="1" applyBorder="1" applyAlignment="1">
      <alignment horizontal="justify"/>
    </xf>
    <xf numFmtId="0" fontId="13" fillId="4" borderId="42" xfId="0" applyFont="1" applyFill="1" applyBorder="1" applyAlignment="1">
      <alignment vertical="center" wrapText="1"/>
    </xf>
    <xf numFmtId="9" fontId="11" fillId="0" borderId="17" xfId="2" applyFont="1" applyFill="1" applyBorder="1" applyAlignment="1" applyProtection="1">
      <alignment vertical="center"/>
      <protection locked="0"/>
    </xf>
    <xf numFmtId="164" fontId="11" fillId="0" borderId="17" xfId="1" applyNumberFormat="1" applyFont="1" applyFill="1" applyBorder="1" applyAlignment="1" applyProtection="1">
      <alignment vertical="center" wrapText="1"/>
      <protection locked="0"/>
    </xf>
    <xf numFmtId="0" fontId="11" fillId="0" borderId="17" xfId="0" applyFont="1" applyBorder="1" applyAlignment="1" applyProtection="1">
      <alignment vertical="center"/>
      <protection locked="0"/>
    </xf>
    <xf numFmtId="9" fontId="11" fillId="0" borderId="23" xfId="2" applyFont="1" applyFill="1" applyBorder="1" applyAlignment="1" applyProtection="1">
      <alignment horizontal="center" vertical="center"/>
      <protection locked="0"/>
    </xf>
    <xf numFmtId="9" fontId="11" fillId="0" borderId="17" xfId="2" applyFont="1" applyBorder="1" applyAlignment="1" applyProtection="1">
      <alignment horizontal="center" vertical="center"/>
    </xf>
    <xf numFmtId="0" fontId="13" fillId="0" borderId="61" xfId="0" applyFont="1" applyBorder="1" applyAlignment="1">
      <alignment horizontal="center" vertical="center"/>
    </xf>
    <xf numFmtId="0" fontId="11" fillId="0" borderId="22" xfId="0" applyFont="1" applyBorder="1" applyAlignment="1" applyProtection="1">
      <alignment vertical="center"/>
      <protection locked="0"/>
    </xf>
    <xf numFmtId="0" fontId="11" fillId="0" borderId="18" xfId="0" applyFont="1" applyBorder="1" applyAlignment="1" applyProtection="1">
      <alignment vertical="center"/>
      <protection locked="0"/>
    </xf>
    <xf numFmtId="0" fontId="11" fillId="0" borderId="4" xfId="0" applyFont="1" applyBorder="1" applyAlignment="1">
      <alignment horizontal="justify" wrapText="1"/>
    </xf>
    <xf numFmtId="9" fontId="11" fillId="0" borderId="4" xfId="2" applyFont="1" applyFill="1" applyBorder="1" applyAlignment="1" applyProtection="1">
      <alignment horizontal="center" vertical="center"/>
      <protection locked="0"/>
    </xf>
    <xf numFmtId="0" fontId="11" fillId="0" borderId="4" xfId="2" applyNumberFormat="1" applyFont="1" applyFill="1" applyBorder="1" applyAlignment="1" applyProtection="1">
      <alignment vertical="center"/>
      <protection locked="0"/>
    </xf>
    <xf numFmtId="164" fontId="11" fillId="0" borderId="4" xfId="1" applyNumberFormat="1" applyFont="1" applyFill="1" applyBorder="1" applyAlignment="1" applyProtection="1">
      <alignment wrapText="1"/>
      <protection locked="0"/>
    </xf>
    <xf numFmtId="9" fontId="11" fillId="0" borderId="4" xfId="2" applyFont="1" applyBorder="1" applyAlignment="1" applyProtection="1">
      <alignment horizontal="center" vertical="center"/>
    </xf>
    <xf numFmtId="0" fontId="13" fillId="0" borderId="49" xfId="0" applyFont="1" applyBorder="1" applyAlignment="1">
      <alignment horizontal="center" vertical="center"/>
    </xf>
    <xf numFmtId="0" fontId="11" fillId="0" borderId="5" xfId="0" applyFont="1" applyBorder="1" applyProtection="1">
      <protection locked="0"/>
    </xf>
    <xf numFmtId="0" fontId="11" fillId="0" borderId="20" xfId="0" applyFont="1" applyBorder="1" applyProtection="1">
      <protection locked="0"/>
    </xf>
    <xf numFmtId="0" fontId="11" fillId="0" borderId="4" xfId="0" applyFont="1" applyBorder="1" applyAlignment="1" applyProtection="1">
      <alignment wrapText="1"/>
      <protection locked="0"/>
    </xf>
    <xf numFmtId="0" fontId="11" fillId="0" borderId="23" xfId="2" applyNumberFormat="1" applyFont="1" applyFill="1" applyBorder="1" applyAlignment="1" applyProtection="1">
      <alignment horizontal="center" vertical="center"/>
      <protection locked="0"/>
    </xf>
    <xf numFmtId="0" fontId="11" fillId="0" borderId="4" xfId="0" applyFont="1" applyBorder="1" applyAlignment="1" applyProtection="1">
      <alignment horizontal="justify" wrapText="1"/>
      <protection locked="0"/>
    </xf>
    <xf numFmtId="0" fontId="11" fillId="0" borderId="4" xfId="2" applyNumberFormat="1" applyFont="1" applyFill="1" applyBorder="1" applyAlignment="1" applyProtection="1">
      <alignment horizontal="center" vertical="center"/>
      <protection locked="0"/>
    </xf>
    <xf numFmtId="44" fontId="11" fillId="0" borderId="4" xfId="1" applyFont="1" applyFill="1" applyBorder="1" applyAlignment="1" applyProtection="1">
      <alignment wrapText="1"/>
      <protection locked="0"/>
    </xf>
    <xf numFmtId="9" fontId="11" fillId="0" borderId="4" xfId="2" applyFont="1" applyFill="1" applyBorder="1" applyProtection="1">
      <protection locked="0"/>
    </xf>
    <xf numFmtId="0" fontId="11" fillId="0" borderId="4" xfId="0" applyFont="1" applyBorder="1" applyAlignment="1">
      <alignment horizontal="justify"/>
    </xf>
    <xf numFmtId="0" fontId="11" fillId="0" borderId="21" xfId="0" applyFont="1" applyBorder="1" applyAlignment="1" applyProtection="1">
      <alignment horizontal="justify" wrapText="1"/>
      <protection locked="0"/>
    </xf>
    <xf numFmtId="0" fontId="11" fillId="0" borderId="11" xfId="0" applyFont="1" applyBorder="1" applyAlignment="1" applyProtection="1">
      <alignment wrapText="1"/>
      <protection locked="0"/>
    </xf>
    <xf numFmtId="9" fontId="11" fillId="0" borderId="11" xfId="2" applyFont="1" applyBorder="1" applyAlignment="1" applyProtection="1">
      <alignment horizontal="center" vertical="center"/>
    </xf>
    <xf numFmtId="0" fontId="13" fillId="0" borderId="59" xfId="0" applyFont="1" applyBorder="1" applyAlignment="1">
      <alignment horizontal="center" vertical="center"/>
    </xf>
    <xf numFmtId="0" fontId="11" fillId="0" borderId="47" xfId="0" applyFont="1" applyBorder="1" applyProtection="1">
      <protection locked="0"/>
    </xf>
    <xf numFmtId="0" fontId="11" fillId="0" borderId="19" xfId="0" applyFont="1" applyBorder="1" applyProtection="1">
      <protection locked="0"/>
    </xf>
    <xf numFmtId="0" fontId="11" fillId="0" borderId="22" xfId="0" applyFont="1" applyBorder="1" applyAlignment="1">
      <alignment horizontal="justify"/>
    </xf>
    <xf numFmtId="0" fontId="11" fillId="0" borderId="17" xfId="2" applyNumberFormat="1" applyFont="1" applyFill="1" applyBorder="1" applyAlignment="1" applyProtection="1">
      <alignment horizontal="center" vertical="center" wrapText="1"/>
      <protection locked="0"/>
    </xf>
    <xf numFmtId="0" fontId="11" fillId="0" borderId="5" xfId="0" applyFont="1" applyBorder="1" applyAlignment="1">
      <alignment horizontal="justify"/>
    </xf>
    <xf numFmtId="0" fontId="11" fillId="0" borderId="5" xfId="0" applyFont="1" applyBorder="1" applyAlignment="1">
      <alignment horizontal="justify" wrapText="1"/>
    </xf>
    <xf numFmtId="44" fontId="11" fillId="0" borderId="4" xfId="0" applyNumberFormat="1" applyFont="1" applyBorder="1" applyProtection="1">
      <protection locked="0"/>
    </xf>
    <xf numFmtId="0" fontId="11" fillId="0" borderId="55" xfId="0" applyFont="1" applyBorder="1" applyAlignment="1" applyProtection="1">
      <alignment wrapText="1"/>
      <protection locked="0"/>
    </xf>
    <xf numFmtId="0" fontId="11" fillId="0" borderId="55" xfId="0" applyFont="1" applyBorder="1" applyProtection="1">
      <protection locked="0"/>
    </xf>
    <xf numFmtId="0" fontId="11" fillId="0" borderId="21" xfId="0" applyFont="1" applyBorder="1" applyAlignment="1">
      <alignment horizontal="justify"/>
    </xf>
    <xf numFmtId="9" fontId="11" fillId="0" borderId="41" xfId="2" applyFont="1" applyFill="1" applyBorder="1" applyAlignment="1" applyProtection="1">
      <alignment horizontal="center" vertical="center"/>
      <protection locked="0"/>
    </xf>
    <xf numFmtId="9" fontId="11" fillId="0" borderId="67" xfId="2" applyFont="1" applyFill="1" applyBorder="1" applyAlignment="1" applyProtection="1">
      <alignment horizontal="center" vertical="center"/>
      <protection locked="0"/>
    </xf>
    <xf numFmtId="0" fontId="9" fillId="0" borderId="0" xfId="0" applyFont="1"/>
    <xf numFmtId="9" fontId="2" fillId="0" borderId="4" xfId="0" applyNumberFormat="1" applyFont="1" applyBorder="1" applyAlignment="1" applyProtection="1">
      <alignment horizontal="center"/>
      <protection locked="0"/>
    </xf>
    <xf numFmtId="0" fontId="2" fillId="0" borderId="18" xfId="0" applyFont="1" applyBorder="1" applyAlignment="1" applyProtection="1">
      <alignment horizontal="justify" wrapText="1"/>
      <protection locked="0"/>
    </xf>
    <xf numFmtId="0" fontId="15" fillId="0" borderId="0" xfId="0" applyFont="1"/>
    <xf numFmtId="9" fontId="11" fillId="0" borderId="4" xfId="2" applyFont="1" applyFill="1" applyBorder="1" applyAlignment="1" applyProtection="1">
      <alignment vertical="center"/>
      <protection locked="0"/>
    </xf>
    <xf numFmtId="0" fontId="7" fillId="0" borderId="0" xfId="0" applyFont="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2" fillId="0" borderId="55" xfId="0" applyFont="1" applyBorder="1" applyAlignment="1" applyProtection="1">
      <alignment vertical="center" wrapText="1"/>
      <protection locked="0"/>
    </xf>
    <xf numFmtId="0" fontId="2" fillId="0" borderId="11" xfId="0" applyFont="1" applyBorder="1" applyAlignment="1" applyProtection="1">
      <alignment horizontal="center" vertical="center"/>
      <protection locked="0"/>
    </xf>
    <xf numFmtId="0" fontId="2" fillId="0" borderId="35" xfId="0" applyFont="1" applyBorder="1" applyAlignment="1" applyProtection="1">
      <alignment horizontal="center"/>
      <protection locked="0"/>
    </xf>
    <xf numFmtId="0" fontId="2" fillId="0" borderId="28" xfId="2" applyNumberFormat="1" applyFont="1" applyBorder="1" applyAlignment="1" applyProtection="1">
      <alignment horizontal="center" vertical="center"/>
    </xf>
    <xf numFmtId="9" fontId="2" fillId="0" borderId="28" xfId="0" applyNumberFormat="1" applyFont="1" applyBorder="1" applyAlignment="1">
      <alignment horizontal="center" vertical="center"/>
    </xf>
    <xf numFmtId="0" fontId="2" fillId="0" borderId="26" xfId="0" applyFont="1" applyBorder="1" applyAlignment="1" applyProtection="1">
      <alignment horizontal="justify" vertical="center" wrapText="1"/>
      <protection locked="0"/>
    </xf>
    <xf numFmtId="0" fontId="2" fillId="0" borderId="11" xfId="0" applyFont="1" applyBorder="1" applyAlignment="1" applyProtection="1">
      <alignment horizontal="justify" vertical="center" wrapText="1"/>
      <protection locked="0"/>
    </xf>
    <xf numFmtId="0" fontId="4" fillId="0" borderId="28" xfId="0" applyFont="1" applyBorder="1" applyAlignment="1">
      <alignment horizontal="center" vertical="center"/>
    </xf>
    <xf numFmtId="164" fontId="2" fillId="0" borderId="4" xfId="1" applyNumberFormat="1" applyFont="1" applyFill="1" applyBorder="1" applyAlignment="1" applyProtection="1">
      <alignment horizontal="center" vertical="center"/>
      <protection locked="0"/>
    </xf>
    <xf numFmtId="0" fontId="2" fillId="0" borderId="11" xfId="0" applyFont="1" applyBorder="1" applyAlignment="1" applyProtection="1">
      <alignment horizontal="center"/>
      <protection locked="0"/>
    </xf>
    <xf numFmtId="164" fontId="2" fillId="0" borderId="55" xfId="1" applyNumberFormat="1" applyFont="1" applyFill="1" applyBorder="1" applyAlignment="1" applyProtection="1">
      <alignment vertical="center"/>
      <protection locked="0"/>
    </xf>
    <xf numFmtId="0" fontId="2" fillId="0" borderId="4" xfId="0" applyFont="1" applyBorder="1" applyAlignment="1">
      <alignment horizontal="justify" vertical="center"/>
    </xf>
    <xf numFmtId="9" fontId="2" fillId="0" borderId="54" xfId="2" applyFont="1" applyFill="1" applyBorder="1" applyAlignment="1" applyProtection="1">
      <alignment vertical="center"/>
      <protection locked="0"/>
    </xf>
    <xf numFmtId="9" fontId="2" fillId="0" borderId="26" xfId="2" applyFont="1" applyFill="1" applyBorder="1" applyAlignment="1" applyProtection="1">
      <alignment vertical="center"/>
      <protection locked="0"/>
    </xf>
    <xf numFmtId="9" fontId="2" fillId="0" borderId="55" xfId="2" applyFont="1" applyFill="1" applyBorder="1" applyAlignment="1" applyProtection="1">
      <alignment vertical="center"/>
      <protection locked="0"/>
    </xf>
    <xf numFmtId="0" fontId="2" fillId="0" borderId="26" xfId="0" applyFont="1" applyBorder="1" applyAlignment="1" applyProtection="1">
      <alignment vertical="center"/>
      <protection locked="0"/>
    </xf>
    <xf numFmtId="0" fontId="2" fillId="0" borderId="55" xfId="0" applyFont="1" applyBorder="1" applyAlignment="1" applyProtection="1">
      <alignment vertical="center"/>
      <protection locked="0"/>
    </xf>
    <xf numFmtId="0" fontId="2" fillId="0" borderId="17" xfId="0" applyFont="1" applyBorder="1" applyAlignment="1" applyProtection="1">
      <alignment horizontal="justify" vertical="center" wrapText="1"/>
      <protection locked="0"/>
    </xf>
    <xf numFmtId="9" fontId="2" fillId="0" borderId="17" xfId="2" applyFont="1" applyFill="1" applyBorder="1" applyAlignment="1" applyProtection="1">
      <alignment horizontal="center" vertical="center"/>
      <protection locked="0"/>
    </xf>
    <xf numFmtId="0" fontId="2" fillId="0" borderId="24" xfId="0" applyFont="1" applyBorder="1" applyAlignment="1" applyProtection="1">
      <alignment horizontal="justify" vertical="center" wrapText="1"/>
      <protection locked="0"/>
    </xf>
    <xf numFmtId="0" fontId="2" fillId="0" borderId="17" xfId="0" applyFont="1" applyBorder="1" applyAlignment="1">
      <alignment horizontal="justify"/>
    </xf>
    <xf numFmtId="164" fontId="2" fillId="0" borderId="28" xfId="1" applyNumberFormat="1" applyFont="1" applyFill="1" applyBorder="1" applyAlignment="1" applyProtection="1">
      <alignment vertical="center"/>
      <protection locked="0"/>
    </xf>
    <xf numFmtId="0" fontId="2" fillId="0" borderId="48" xfId="0" applyFont="1" applyBorder="1" applyProtection="1">
      <protection locked="0"/>
    </xf>
    <xf numFmtId="0" fontId="2" fillId="0" borderId="4" xfId="0" applyFont="1" applyBorder="1" applyAlignment="1">
      <alignment horizontal="justify" vertical="center" wrapText="1"/>
    </xf>
    <xf numFmtId="0" fontId="4" fillId="0" borderId="54" xfId="0" applyFont="1" applyBorder="1" applyAlignment="1">
      <alignment horizontal="center" vertical="center"/>
    </xf>
    <xf numFmtId="0" fontId="2" fillId="0" borderId="4" xfId="2" applyNumberFormat="1" applyFont="1" applyFill="1" applyBorder="1" applyAlignment="1" applyProtection="1">
      <alignment horizontal="center" vertical="center"/>
      <protection locked="0"/>
    </xf>
    <xf numFmtId="0" fontId="2" fillId="0" borderId="4" xfId="2" applyNumberFormat="1" applyFont="1" applyBorder="1" applyAlignment="1" applyProtection="1">
      <alignment horizontal="center" vertical="center" wrapText="1"/>
    </xf>
    <xf numFmtId="9" fontId="2" fillId="0" borderId="4" xfId="2" applyFont="1" applyBorder="1" applyAlignment="1" applyProtection="1">
      <alignment horizontal="center" vertical="center" wrapText="1"/>
    </xf>
    <xf numFmtId="0" fontId="4" fillId="0" borderId="4" xfId="0" applyFont="1" applyBorder="1" applyAlignment="1">
      <alignment horizontal="center" vertical="center" wrapText="1"/>
    </xf>
    <xf numFmtId="9" fontId="2" fillId="0" borderId="4" xfId="2" applyFont="1" applyBorder="1" applyAlignment="1" applyProtection="1">
      <alignment horizontal="center"/>
      <protection locked="0"/>
    </xf>
    <xf numFmtId="0" fontId="2" fillId="0" borderId="20" xfId="0" applyFont="1" applyBorder="1" applyAlignment="1" applyProtection="1">
      <alignment horizontal="left" vertical="center" wrapText="1"/>
      <protection locked="0"/>
    </xf>
    <xf numFmtId="0" fontId="2" fillId="0" borderId="11" xfId="0" applyFont="1" applyBorder="1" applyAlignment="1" applyProtection="1">
      <alignment wrapText="1"/>
      <protection locked="0"/>
    </xf>
    <xf numFmtId="0" fontId="4" fillId="0" borderId="11" xfId="0" applyFont="1" applyBorder="1" applyAlignment="1">
      <alignment horizontal="center" vertical="center" wrapText="1"/>
    </xf>
    <xf numFmtId="0" fontId="2" fillId="0" borderId="19" xfId="0" applyFont="1" applyBorder="1" applyAlignment="1" applyProtection="1">
      <alignment horizontal="left" vertical="center" wrapText="1"/>
      <protection locked="0"/>
    </xf>
    <xf numFmtId="9" fontId="2" fillId="0" borderId="0" xfId="2" applyFont="1" applyProtection="1">
      <protection locked="0"/>
    </xf>
    <xf numFmtId="9" fontId="3" fillId="0" borderId="0" xfId="2" applyFont="1" applyFill="1" applyBorder="1" applyAlignment="1" applyProtection="1">
      <alignment horizontal="left"/>
      <protection locked="0"/>
    </xf>
    <xf numFmtId="9" fontId="3" fillId="3" borderId="8" xfId="2" applyFont="1" applyFill="1" applyBorder="1" applyAlignment="1" applyProtection="1">
      <alignment horizontal="center"/>
      <protection locked="0"/>
    </xf>
    <xf numFmtId="9" fontId="3" fillId="2" borderId="11" xfId="2" applyFont="1" applyFill="1" applyBorder="1" applyAlignment="1" applyProtection="1">
      <alignment horizontal="center" vertical="center" wrapText="1"/>
      <protection locked="0"/>
    </xf>
    <xf numFmtId="9" fontId="3" fillId="0" borderId="0" xfId="2" applyFont="1" applyFill="1" applyBorder="1" applyAlignment="1" applyProtection="1">
      <alignment horizontal="center" vertical="center" wrapText="1"/>
      <protection locked="0"/>
    </xf>
    <xf numFmtId="9" fontId="2" fillId="0" borderId="0" xfId="2" applyFont="1"/>
    <xf numFmtId="9" fontId="2" fillId="0" borderId="11" xfId="2" applyFont="1" applyBorder="1" applyAlignment="1" applyProtection="1">
      <alignment horizontal="center"/>
      <protection locked="0"/>
    </xf>
    <xf numFmtId="9" fontId="2" fillId="0" borderId="4" xfId="2" applyFont="1" applyFill="1" applyBorder="1" applyAlignment="1" applyProtection="1">
      <alignment horizontal="center"/>
      <protection locked="0"/>
    </xf>
    <xf numFmtId="44" fontId="2" fillId="0" borderId="4" xfId="1" applyFont="1" applyBorder="1" applyProtection="1">
      <protection locked="0"/>
    </xf>
    <xf numFmtId="0" fontId="2" fillId="0" borderId="4" xfId="0" applyFont="1" applyBorder="1" applyAlignment="1">
      <alignment horizontal="center" vertical="center"/>
    </xf>
    <xf numFmtId="9" fontId="2" fillId="0" borderId="4" xfId="0" applyNumberFormat="1" applyFont="1" applyBorder="1" applyAlignment="1" applyProtection="1">
      <alignment horizontal="center" vertical="center"/>
      <protection locked="0"/>
    </xf>
    <xf numFmtId="9" fontId="2" fillId="0" borderId="11" xfId="0" applyNumberFormat="1" applyFont="1" applyBorder="1" applyAlignment="1" applyProtection="1">
      <alignment horizontal="center" vertical="center"/>
      <protection locked="0"/>
    </xf>
    <xf numFmtId="44" fontId="2" fillId="0" borderId="17" xfId="1" applyFont="1" applyFill="1" applyBorder="1" applyAlignment="1" applyProtection="1">
      <alignment vertical="center"/>
      <protection locked="0"/>
    </xf>
    <xf numFmtId="44" fontId="2" fillId="0" borderId="4" xfId="1" applyFont="1" applyBorder="1" applyAlignment="1" applyProtection="1">
      <alignment horizontal="center"/>
      <protection locked="0"/>
    </xf>
    <xf numFmtId="1" fontId="2" fillId="0" borderId="4" xfId="0" applyNumberFormat="1" applyFont="1" applyBorder="1" applyAlignment="1" applyProtection="1">
      <alignment horizontal="center" vertical="center"/>
      <protection locked="0"/>
    </xf>
    <xf numFmtId="1" fontId="2" fillId="0" borderId="17" xfId="0" applyNumberFormat="1" applyFont="1" applyBorder="1" applyAlignment="1" applyProtection="1">
      <alignment horizontal="center" vertical="center"/>
      <protection locked="0"/>
    </xf>
    <xf numFmtId="44" fontId="2" fillId="0" borderId="11" xfId="1" applyFont="1" applyBorder="1" applyProtection="1">
      <protection locked="0"/>
    </xf>
    <xf numFmtId="0" fontId="7" fillId="0" borderId="0" xfId="0" applyFont="1" applyAlignment="1" applyProtection="1">
      <alignment horizontal="center"/>
      <protection locked="0"/>
    </xf>
    <xf numFmtId="0" fontId="7" fillId="0" borderId="4" xfId="0" applyFont="1" applyBorder="1" applyAlignment="1" applyProtection="1">
      <alignment horizontal="justify" vertical="center" wrapText="1"/>
      <protection locked="0"/>
    </xf>
    <xf numFmtId="0" fontId="18" fillId="0" borderId="0" xfId="0" applyFont="1" applyAlignment="1" applyProtection="1">
      <alignment horizontal="left" vertical="center"/>
      <protection locked="0"/>
    </xf>
    <xf numFmtId="0" fontId="8" fillId="0" borderId="0" xfId="0" applyFont="1" applyAlignment="1" applyProtection="1">
      <alignment horizontal="left"/>
      <protection locked="0"/>
    </xf>
    <xf numFmtId="0" fontId="8" fillId="3" borderId="7" xfId="0" applyFont="1" applyFill="1" applyBorder="1" applyAlignment="1" applyProtection="1">
      <alignment horizontal="center"/>
      <protection locked="0"/>
    </xf>
    <xf numFmtId="0" fontId="8" fillId="3" borderId="8" xfId="0" applyFont="1" applyFill="1" applyBorder="1" applyAlignment="1" applyProtection="1">
      <alignment horizontal="center"/>
      <protection locked="0"/>
    </xf>
    <xf numFmtId="0" fontId="8" fillId="3" borderId="9" xfId="0" applyFont="1" applyFill="1" applyBorder="1" applyAlignment="1" applyProtection="1">
      <alignment horizontal="center"/>
      <protection locked="0"/>
    </xf>
    <xf numFmtId="0" fontId="18" fillId="4" borderId="45"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18" fillId="4" borderId="42" xfId="0" applyFont="1" applyFill="1" applyBorder="1" applyAlignment="1">
      <alignment vertical="center" wrapText="1"/>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6" xfId="0" applyFont="1" applyFill="1" applyBorder="1" applyAlignment="1" applyProtection="1">
      <alignment horizontal="center" vertical="center" wrapText="1"/>
      <protection locked="0"/>
    </xf>
    <xf numFmtId="0" fontId="7" fillId="0" borderId="29" xfId="0" applyFont="1" applyBorder="1" applyProtection="1">
      <protection locked="0"/>
    </xf>
    <xf numFmtId="0" fontId="7" fillId="0" borderId="17" xfId="0" applyFont="1" applyBorder="1" applyAlignment="1" applyProtection="1">
      <alignment horizontal="justify" vertical="center" wrapText="1"/>
      <protection locked="0"/>
    </xf>
    <xf numFmtId="0" fontId="7" fillId="0" borderId="17" xfId="2" applyNumberFormat="1" applyFont="1" applyFill="1" applyBorder="1" applyAlignment="1" applyProtection="1">
      <alignment vertical="center"/>
      <protection locked="0"/>
    </xf>
    <xf numFmtId="9" fontId="7" fillId="0" borderId="17" xfId="2" applyFont="1" applyFill="1" applyBorder="1" applyAlignment="1" applyProtection="1">
      <alignment vertical="center"/>
      <protection locked="0"/>
    </xf>
    <xf numFmtId="0" fontId="7" fillId="0" borderId="55" xfId="0" applyFont="1" applyBorder="1" applyAlignment="1" applyProtection="1">
      <alignment horizontal="justify" vertical="center" wrapText="1"/>
      <protection locked="0"/>
    </xf>
    <xf numFmtId="0" fontId="7" fillId="0" borderId="4" xfId="2" applyNumberFormat="1" applyFont="1" applyFill="1" applyBorder="1" applyAlignment="1" applyProtection="1">
      <alignment vertical="center"/>
      <protection locked="0"/>
    </xf>
    <xf numFmtId="0" fontId="7" fillId="0" borderId="4" xfId="0" applyFont="1" applyBorder="1" applyProtection="1">
      <protection locked="0"/>
    </xf>
    <xf numFmtId="0" fontId="7" fillId="0" borderId="15" xfId="0" applyFont="1" applyBorder="1" applyProtection="1">
      <protection locked="0"/>
    </xf>
    <xf numFmtId="0" fontId="7" fillId="0" borderId="35" xfId="0" applyFont="1" applyBorder="1" applyProtection="1">
      <protection locked="0"/>
    </xf>
    <xf numFmtId="0" fontId="8" fillId="0" borderId="0" xfId="0" applyFont="1" applyProtection="1">
      <protection locked="0"/>
    </xf>
    <xf numFmtId="0" fontId="7" fillId="0" borderId="15" xfId="0" applyFont="1" applyBorder="1" applyAlignment="1" applyProtection="1">
      <alignment horizontal="left" wrapText="1"/>
      <protection locked="0"/>
    </xf>
    <xf numFmtId="0" fontId="7" fillId="0" borderId="5"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6" xfId="0" applyFont="1" applyBorder="1" applyAlignment="1" applyProtection="1">
      <alignment horizontal="center"/>
      <protection locked="0"/>
    </xf>
    <xf numFmtId="9" fontId="7" fillId="0" borderId="55" xfId="0" applyNumberFormat="1" applyFont="1" applyBorder="1" applyAlignment="1">
      <alignment horizontal="center" vertical="center"/>
    </xf>
    <xf numFmtId="9" fontId="7" fillId="0" borderId="4" xfId="2" applyFont="1" applyBorder="1" applyAlignment="1" applyProtection="1">
      <alignment horizontal="center" vertical="center"/>
    </xf>
    <xf numFmtId="9" fontId="7" fillId="0" borderId="4" xfId="0" applyNumberFormat="1" applyFont="1" applyBorder="1" applyAlignment="1">
      <alignment horizontal="center" vertical="center"/>
    </xf>
    <xf numFmtId="0" fontId="18" fillId="0" borderId="4" xfId="0" applyFont="1" applyBorder="1" applyAlignment="1">
      <alignment horizontal="center" vertical="center"/>
    </xf>
    <xf numFmtId="9" fontId="7" fillId="0" borderId="17" xfId="0" applyNumberFormat="1" applyFont="1" applyBorder="1" applyAlignment="1">
      <alignment horizontal="center" vertical="center"/>
    </xf>
    <xf numFmtId="9" fontId="7" fillId="0" borderId="11" xfId="0" applyNumberFormat="1" applyFont="1" applyBorder="1" applyAlignment="1">
      <alignment horizontal="center" vertical="center"/>
    </xf>
    <xf numFmtId="0" fontId="7" fillId="0" borderId="11" xfId="0" applyFont="1" applyBorder="1" applyProtection="1">
      <protection locked="0"/>
    </xf>
    <xf numFmtId="0" fontId="7" fillId="0" borderId="62" xfId="0" applyFont="1" applyBorder="1" applyAlignment="1" applyProtection="1">
      <alignment horizontal="center" vertical="center"/>
      <protection locked="0"/>
    </xf>
    <xf numFmtId="0" fontId="7" fillId="0" borderId="4" xfId="0" applyFont="1" applyBorder="1" applyAlignment="1" applyProtection="1">
      <alignment vertical="center" wrapText="1"/>
      <protection locked="0"/>
    </xf>
    <xf numFmtId="44" fontId="7" fillId="0" borderId="4" xfId="1" applyFont="1" applyFill="1" applyBorder="1" applyAlignment="1" applyProtection="1">
      <alignment horizontal="center" vertical="center"/>
      <protection locked="0"/>
    </xf>
    <xf numFmtId="44" fontId="7" fillId="0" borderId="4" xfId="1" applyFont="1" applyBorder="1"/>
    <xf numFmtId="0" fontId="7" fillId="0" borderId="48" xfId="0" applyFont="1" applyBorder="1"/>
    <xf numFmtId="0" fontId="7" fillId="0" borderId="48" xfId="0" applyFont="1" applyBorder="1" applyAlignment="1" applyProtection="1">
      <alignment horizontal="center"/>
      <protection locked="0"/>
    </xf>
    <xf numFmtId="0" fontId="7" fillId="0" borderId="15" xfId="0" applyFont="1" applyBorder="1"/>
    <xf numFmtId="0" fontId="7" fillId="0" borderId="4" xfId="2" applyNumberFormat="1" applyFont="1" applyBorder="1" applyAlignment="1" applyProtection="1">
      <alignment horizontal="center" vertical="center"/>
    </xf>
    <xf numFmtId="9" fontId="7" fillId="0" borderId="55" xfId="2" applyFont="1" applyBorder="1" applyAlignment="1" applyProtection="1">
      <alignment horizontal="center" vertical="center"/>
    </xf>
    <xf numFmtId="0" fontId="18" fillId="0" borderId="55" xfId="0" applyFont="1" applyBorder="1" applyAlignment="1">
      <alignment horizontal="center" vertical="center"/>
    </xf>
    <xf numFmtId="0" fontId="7" fillId="0" borderId="4" xfId="0" applyFont="1" applyBorder="1" applyAlignment="1" applyProtection="1">
      <alignment vertical="center"/>
      <protection locked="0"/>
    </xf>
    <xf numFmtId="0" fontId="7" fillId="0" borderId="4" xfId="0" applyFont="1" applyBorder="1" applyAlignment="1">
      <alignment horizontal="center"/>
    </xf>
    <xf numFmtId="0" fontId="7" fillId="0" borderId="17" xfId="0" applyFont="1" applyBorder="1" applyAlignment="1">
      <alignment horizontal="justify" wrapText="1"/>
    </xf>
    <xf numFmtId="9" fontId="7" fillId="0" borderId="17" xfId="2" applyFont="1" applyFill="1" applyBorder="1" applyAlignment="1" applyProtection="1">
      <alignment horizontal="center" vertical="center" wrapText="1"/>
      <protection locked="0"/>
    </xf>
    <xf numFmtId="164" fontId="7" fillId="0" borderId="17" xfId="1" applyNumberFormat="1" applyFont="1" applyFill="1" applyBorder="1" applyAlignment="1" applyProtection="1">
      <alignment vertical="center" wrapText="1"/>
      <protection locked="0"/>
    </xf>
    <xf numFmtId="0" fontId="7" fillId="0" borderId="17" xfId="0" applyFont="1" applyBorder="1" applyAlignment="1" applyProtection="1">
      <alignment vertical="center"/>
      <protection locked="0"/>
    </xf>
    <xf numFmtId="9" fontId="7" fillId="0" borderId="23" xfId="2" applyFont="1" applyFill="1" applyBorder="1" applyAlignment="1" applyProtection="1">
      <alignment horizontal="center" vertical="center"/>
      <protection locked="0"/>
    </xf>
    <xf numFmtId="9" fontId="7" fillId="0" borderId="17" xfId="2" applyFont="1" applyBorder="1" applyAlignment="1" applyProtection="1">
      <alignment horizontal="center" vertical="center"/>
    </xf>
    <xf numFmtId="0" fontId="18" fillId="0" borderId="61" xfId="0" applyFont="1" applyBorder="1" applyAlignment="1">
      <alignment horizontal="center" vertical="center"/>
    </xf>
    <xf numFmtId="0" fontId="7" fillId="0" borderId="22" xfId="0" applyFont="1" applyBorder="1" applyAlignment="1" applyProtection="1">
      <alignment vertical="center"/>
      <protection locked="0"/>
    </xf>
    <xf numFmtId="0" fontId="7" fillId="0" borderId="18" xfId="0" applyFont="1" applyBorder="1" applyAlignment="1" applyProtection="1">
      <alignment vertical="center"/>
      <protection locked="0"/>
    </xf>
    <xf numFmtId="164" fontId="7" fillId="0" borderId="4" xfId="1" applyNumberFormat="1" applyFont="1" applyFill="1" applyBorder="1" applyAlignment="1" applyProtection="1">
      <alignment wrapText="1"/>
      <protection locked="0"/>
    </xf>
    <xf numFmtId="0" fontId="18" fillId="0" borderId="49" xfId="0" applyFont="1" applyBorder="1" applyAlignment="1">
      <alignment horizontal="center" vertical="center"/>
    </xf>
    <xf numFmtId="0" fontId="7" fillId="0" borderId="5" xfId="0" applyFont="1" applyBorder="1" applyProtection="1">
      <protection locked="0"/>
    </xf>
    <xf numFmtId="0" fontId="7" fillId="0" borderId="20" xfId="0" applyFont="1" applyBorder="1" applyProtection="1">
      <protection locked="0"/>
    </xf>
    <xf numFmtId="0" fontId="7" fillId="0" borderId="4" xfId="0" applyFont="1" applyBorder="1" applyAlignment="1" applyProtection="1">
      <alignment wrapText="1"/>
      <protection locked="0"/>
    </xf>
    <xf numFmtId="0" fontId="7" fillId="0" borderId="23" xfId="2" applyNumberFormat="1" applyFont="1" applyFill="1" applyBorder="1" applyAlignment="1" applyProtection="1">
      <alignment horizontal="center" vertical="center"/>
      <protection locked="0"/>
    </xf>
    <xf numFmtId="0" fontId="7" fillId="0" borderId="4" xfId="0" applyFont="1" applyBorder="1" applyAlignment="1" applyProtection="1">
      <alignment horizontal="justify" wrapText="1"/>
      <protection locked="0"/>
    </xf>
    <xf numFmtId="9" fontId="7" fillId="0" borderId="4" xfId="0" applyNumberFormat="1" applyFont="1" applyBorder="1" applyAlignment="1">
      <alignment horizontal="center" vertical="center" wrapText="1"/>
    </xf>
    <xf numFmtId="0" fontId="7" fillId="0" borderId="5" xfId="0" applyFont="1" applyBorder="1" applyAlignment="1" applyProtection="1">
      <alignment wrapText="1"/>
      <protection locked="0"/>
    </xf>
    <xf numFmtId="0" fontId="7" fillId="0" borderId="20" xfId="0" applyFont="1" applyBorder="1" applyAlignment="1" applyProtection="1">
      <alignment wrapText="1"/>
      <protection locked="0"/>
    </xf>
    <xf numFmtId="44" fontId="7" fillId="0" borderId="4" xfId="1" applyFont="1" applyFill="1" applyBorder="1" applyAlignment="1" applyProtection="1">
      <alignment wrapText="1"/>
      <protection locked="0"/>
    </xf>
    <xf numFmtId="44" fontId="7" fillId="0" borderId="4" xfId="1" applyFont="1" applyFill="1" applyBorder="1" applyProtection="1">
      <protection locked="0"/>
    </xf>
    <xf numFmtId="9" fontId="7" fillId="0" borderId="4" xfId="2" applyFont="1" applyFill="1" applyBorder="1" applyProtection="1">
      <protection locked="0"/>
    </xf>
    <xf numFmtId="0" fontId="7" fillId="0" borderId="55" xfId="0" applyFont="1" applyBorder="1" applyAlignment="1">
      <alignment horizontal="justify" wrapText="1"/>
    </xf>
    <xf numFmtId="0" fontId="7" fillId="0" borderId="11" xfId="0" applyFont="1" applyBorder="1" applyAlignment="1">
      <alignment horizontal="justify" wrapText="1"/>
    </xf>
    <xf numFmtId="0" fontId="7" fillId="0" borderId="21" xfId="0" applyFont="1" applyBorder="1" applyAlignment="1" applyProtection="1">
      <alignment horizontal="justify" wrapText="1"/>
      <protection locked="0"/>
    </xf>
    <xf numFmtId="0" fontId="7" fillId="0" borderId="11" xfId="0" applyFont="1" applyBorder="1" applyAlignment="1" applyProtection="1">
      <alignment wrapText="1"/>
      <protection locked="0"/>
    </xf>
    <xf numFmtId="9" fontId="7" fillId="0" borderId="11" xfId="2" applyFont="1" applyBorder="1" applyAlignment="1" applyProtection="1">
      <alignment horizontal="center" vertical="center"/>
    </xf>
    <xf numFmtId="0" fontId="18" fillId="0" borderId="59" xfId="0" applyFont="1" applyBorder="1" applyAlignment="1">
      <alignment horizontal="center" vertical="center"/>
    </xf>
    <xf numFmtId="0" fontId="7" fillId="0" borderId="47" xfId="0" applyFont="1" applyBorder="1" applyProtection="1">
      <protection locked="0"/>
    </xf>
    <xf numFmtId="0" fontId="7" fillId="0" borderId="19" xfId="0" applyFont="1" applyBorder="1" applyProtection="1">
      <protection locked="0"/>
    </xf>
    <xf numFmtId="0" fontId="7" fillId="0" borderId="4" xfId="0" applyFont="1" applyBorder="1" applyAlignment="1" applyProtection="1">
      <alignment horizontal="center"/>
      <protection locked="0"/>
    </xf>
    <xf numFmtId="0" fontId="18" fillId="0" borderId="28" xfId="0" applyFont="1" applyBorder="1" applyAlignment="1">
      <alignment horizontal="center" vertical="center"/>
    </xf>
    <xf numFmtId="0" fontId="7" fillId="0" borderId="11" xfId="0" applyFont="1" applyBorder="1" applyAlignment="1" applyProtection="1">
      <alignment horizontal="center"/>
      <protection locked="0"/>
    </xf>
    <xf numFmtId="9" fontId="7" fillId="0" borderId="11" xfId="0" applyNumberFormat="1" applyFont="1" applyBorder="1" applyAlignment="1" applyProtection="1">
      <alignment horizontal="center"/>
      <protection locked="0"/>
    </xf>
    <xf numFmtId="0" fontId="7" fillId="0" borderId="11" xfId="0" applyFont="1" applyBorder="1" applyAlignment="1">
      <alignment horizontal="center"/>
    </xf>
    <xf numFmtId="0" fontId="18" fillId="0" borderId="43" xfId="0" applyFont="1" applyBorder="1" applyAlignment="1">
      <alignment horizontal="center" vertical="center"/>
    </xf>
    <xf numFmtId="0" fontId="7" fillId="0" borderId="0" xfId="0" applyFont="1" applyAlignment="1" applyProtection="1">
      <alignment horizontal="center" vertical="center"/>
      <protection locked="0"/>
    </xf>
    <xf numFmtId="0" fontId="7" fillId="0" borderId="0" xfId="0" applyFont="1" applyAlignment="1" applyProtection="1">
      <alignment horizontal="center" vertical="center" wrapText="1"/>
      <protection locked="0"/>
    </xf>
    <xf numFmtId="0" fontId="7" fillId="0" borderId="0" xfId="0" applyFont="1" applyAlignment="1">
      <alignment horizontal="justify" vertical="center" wrapText="1"/>
    </xf>
    <xf numFmtId="0" fontId="7" fillId="0" borderId="0" xfId="0" applyFont="1" applyAlignment="1">
      <alignment horizontal="justify" wrapText="1"/>
    </xf>
    <xf numFmtId="0" fontId="7" fillId="0" borderId="0" xfId="2" applyNumberFormat="1" applyFont="1" applyFill="1" applyBorder="1" applyAlignment="1" applyProtection="1">
      <alignment horizontal="center" vertical="center"/>
      <protection locked="0"/>
    </xf>
    <xf numFmtId="0" fontId="7" fillId="0" borderId="0" xfId="0" applyFont="1" applyAlignment="1" applyProtection="1">
      <alignment horizontal="justify" wrapText="1"/>
      <protection locked="0"/>
    </xf>
    <xf numFmtId="0" fontId="7" fillId="0" borderId="0" xfId="0" applyFont="1" applyAlignment="1" applyProtection="1">
      <alignment wrapText="1"/>
      <protection locked="0"/>
    </xf>
    <xf numFmtId="9" fontId="7" fillId="0" borderId="0" xfId="2" applyFont="1" applyBorder="1" applyAlignment="1" applyProtection="1">
      <alignment horizontal="center" vertical="center"/>
    </xf>
    <xf numFmtId="9" fontId="7" fillId="0" borderId="0" xfId="0" applyNumberFormat="1" applyFont="1" applyAlignment="1">
      <alignment horizontal="center" vertical="center"/>
    </xf>
    <xf numFmtId="0" fontId="18" fillId="0" borderId="0" xfId="0" applyFont="1" applyAlignment="1">
      <alignment horizontal="center" vertical="center"/>
    </xf>
    <xf numFmtId="9" fontId="2" fillId="0" borderId="17" xfId="0" applyNumberFormat="1" applyFont="1" applyBorder="1" applyAlignment="1" applyProtection="1">
      <alignment horizontal="center" vertical="center"/>
      <protection locked="0"/>
    </xf>
    <xf numFmtId="0" fontId="8" fillId="0" borderId="0" xfId="0" applyFont="1" applyAlignment="1">
      <alignment horizontal="center" vertical="center"/>
    </xf>
    <xf numFmtId="0" fontId="8" fillId="0" borderId="0" xfId="0" applyFont="1" applyAlignment="1">
      <alignment horizontal="left"/>
    </xf>
    <xf numFmtId="0" fontId="8" fillId="0" borderId="0" xfId="0" applyFont="1" applyAlignment="1">
      <alignment horizontal="left" vertical="center"/>
    </xf>
    <xf numFmtId="0" fontId="7" fillId="0" borderId="0" xfId="0" applyFont="1" applyAlignment="1">
      <alignment horizontal="center" vertical="center" wrapText="1"/>
    </xf>
    <xf numFmtId="0" fontId="7" fillId="0" borderId="0" xfId="0" applyFont="1" applyAlignment="1">
      <alignment horizontal="center"/>
    </xf>
    <xf numFmtId="0" fontId="7" fillId="0" borderId="0" xfId="0" applyFont="1" applyAlignment="1">
      <alignment horizontal="center" vertical="center"/>
    </xf>
    <xf numFmtId="0" fontId="18" fillId="0" borderId="0" xfId="0" applyFont="1" applyAlignment="1">
      <alignment horizontal="left"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8" xfId="0" applyFont="1" applyFill="1" applyBorder="1" applyAlignment="1">
      <alignment horizontal="center"/>
    </xf>
    <xf numFmtId="0" fontId="8" fillId="3" borderId="8" xfId="0" applyFont="1" applyFill="1" applyBorder="1" applyAlignment="1">
      <alignment horizontal="center" vertical="center" wrapText="1"/>
    </xf>
    <xf numFmtId="0" fontId="8" fillId="3" borderId="9" xfId="0" applyFont="1" applyFill="1" applyBorder="1" applyAlignment="1">
      <alignment horizontal="center"/>
    </xf>
    <xf numFmtId="0" fontId="18" fillId="4" borderId="4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18" fillId="4" borderId="46" xfId="0" applyFont="1" applyFill="1" applyBorder="1" applyAlignment="1">
      <alignment horizontal="center" vertical="center" wrapText="1"/>
    </xf>
    <xf numFmtId="0" fontId="7" fillId="0" borderId="0" xfId="0" applyFont="1" applyAlignment="1">
      <alignment vertical="center"/>
    </xf>
    <xf numFmtId="0" fontId="7" fillId="0" borderId="0" xfId="0" applyFont="1" applyAlignment="1">
      <alignment vertical="center" wrapText="1"/>
    </xf>
    <xf numFmtId="0" fontId="7" fillId="0" borderId="29" xfId="0" applyFont="1" applyBorder="1"/>
    <xf numFmtId="0" fontId="7" fillId="0" borderId="4" xfId="0" applyFont="1" applyBorder="1" applyAlignment="1">
      <alignment vertical="center"/>
    </xf>
    <xf numFmtId="0" fontId="11" fillId="0" borderId="17" xfId="2" applyNumberFormat="1" applyFont="1" applyFill="1" applyBorder="1" applyAlignment="1" applyProtection="1">
      <alignment horizontal="center" vertical="center"/>
      <protection locked="0"/>
    </xf>
    <xf numFmtId="44" fontId="2" fillId="0" borderId="4" xfId="1" applyFont="1" applyFill="1" applyBorder="1" applyAlignment="1" applyProtection="1">
      <alignment horizontal="center" vertical="center" wrapText="1"/>
      <protection locked="0"/>
    </xf>
    <xf numFmtId="4" fontId="2" fillId="0" borderId="4" xfId="0" applyNumberFormat="1" applyFont="1" applyBorder="1" applyAlignment="1" applyProtection="1">
      <alignment horizontal="center" vertical="center"/>
      <protection locked="0"/>
    </xf>
    <xf numFmtId="9" fontId="2" fillId="0" borderId="4" xfId="0" applyNumberFormat="1" applyFont="1" applyBorder="1" applyAlignment="1">
      <alignment vertical="center"/>
    </xf>
    <xf numFmtId="9" fontId="2" fillId="0" borderId="4" xfId="0" applyNumberFormat="1" applyFont="1" applyBorder="1" applyAlignment="1" applyProtection="1">
      <alignment vertical="center"/>
      <protection locked="0"/>
    </xf>
    <xf numFmtId="0" fontId="11" fillId="0" borderId="6" xfId="0" applyFont="1" applyBorder="1" applyAlignment="1" applyProtection="1">
      <alignment horizontal="center" vertical="center" wrapText="1"/>
      <protection locked="0"/>
    </xf>
    <xf numFmtId="0" fontId="11" fillId="0" borderId="6" xfId="0" applyFont="1" applyBorder="1" applyAlignment="1" applyProtection="1">
      <alignment wrapText="1"/>
      <protection locked="0"/>
    </xf>
    <xf numFmtId="0" fontId="11" fillId="0" borderId="54" xfId="0" applyFont="1" applyBorder="1" applyProtection="1">
      <protection locked="0"/>
    </xf>
    <xf numFmtId="0" fontId="11" fillId="0" borderId="5" xfId="0" applyFont="1" applyBorder="1"/>
    <xf numFmtId="0" fontId="11" fillId="0" borderId="54" xfId="0" applyFont="1" applyBorder="1"/>
    <xf numFmtId="0" fontId="11" fillId="0" borderId="54" xfId="0" applyFont="1" applyBorder="1" applyAlignment="1" applyProtection="1">
      <alignment horizontal="center" vertical="center"/>
      <protection locked="0"/>
    </xf>
    <xf numFmtId="0" fontId="11" fillId="0" borderId="4" xfId="0" applyFont="1" applyBorder="1"/>
    <xf numFmtId="9" fontId="2" fillId="0" borderId="28" xfId="2" applyFont="1" applyFill="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9" fontId="7" fillId="0" borderId="67" xfId="2" applyFont="1" applyFill="1" applyBorder="1" applyAlignment="1" applyProtection="1">
      <alignment horizontal="center" vertical="center"/>
      <protection locked="0"/>
    </xf>
    <xf numFmtId="0" fontId="2" fillId="0" borderId="28" xfId="0" applyFont="1" applyBorder="1" applyAlignment="1">
      <alignment horizontal="center" vertical="center"/>
    </xf>
    <xf numFmtId="9" fontId="7" fillId="0" borderId="4" xfId="2" applyFont="1" applyFill="1" applyBorder="1" applyAlignment="1" applyProtection="1">
      <alignment vertical="center"/>
      <protection locked="0"/>
    </xf>
    <xf numFmtId="0" fontId="2" fillId="0" borderId="4" xfId="0" applyFont="1" applyBorder="1" applyAlignment="1" applyProtection="1">
      <alignment horizontal="center" vertical="center" wrapText="1"/>
      <protection locked="0"/>
    </xf>
    <xf numFmtId="0" fontId="2" fillId="0" borderId="54" xfId="0" applyFont="1" applyBorder="1" applyAlignment="1" applyProtection="1">
      <alignment horizontal="center" vertical="center"/>
      <protection locked="0"/>
    </xf>
    <xf numFmtId="9" fontId="2" fillId="0" borderId="4" xfId="2" applyFont="1" applyFill="1" applyBorder="1" applyAlignment="1" applyProtection="1">
      <alignment horizontal="center" vertical="center" wrapText="1"/>
      <protection locked="0"/>
    </xf>
    <xf numFmtId="9" fontId="2" fillId="0" borderId="55" xfId="2" applyFont="1" applyFill="1" applyBorder="1" applyAlignment="1" applyProtection="1">
      <alignment horizontal="center" vertical="center" wrapText="1"/>
      <protection locked="0"/>
    </xf>
    <xf numFmtId="0" fontId="2" fillId="0" borderId="11" xfId="2" applyNumberFormat="1" applyFont="1" applyFill="1" applyBorder="1" applyAlignment="1" applyProtection="1">
      <alignment horizontal="center" vertical="center"/>
      <protection locked="0"/>
    </xf>
    <xf numFmtId="0" fontId="7" fillId="0" borderId="4" xfId="0" applyFont="1" applyBorder="1" applyAlignment="1" applyProtection="1">
      <alignment horizontal="center" vertical="center" wrapText="1"/>
      <protection locked="0"/>
    </xf>
    <xf numFmtId="9" fontId="7" fillId="0" borderId="4" xfId="2" applyFont="1" applyFill="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0" fontId="7" fillId="0" borderId="4" xfId="2" applyNumberFormat="1" applyFont="1" applyFill="1" applyBorder="1" applyAlignment="1" applyProtection="1">
      <alignment horizontal="center" vertical="center"/>
      <protection locked="0"/>
    </xf>
    <xf numFmtId="0" fontId="2" fillId="0" borderId="17" xfId="0" applyFont="1" applyBorder="1" applyAlignment="1" applyProtection="1">
      <alignment horizontal="justify"/>
      <protection locked="0"/>
    </xf>
    <xf numFmtId="0" fontId="2" fillId="0" borderId="18"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0" borderId="4" xfId="0" applyFont="1" applyBorder="1" applyAlignment="1" applyProtection="1">
      <alignment horizontal="left" vertical="top"/>
      <protection locked="0"/>
    </xf>
    <xf numFmtId="0" fontId="2" fillId="0" borderId="4" xfId="0" applyFont="1" applyBorder="1" applyAlignment="1" applyProtection="1">
      <alignment horizontal="left" vertical="top" wrapText="1"/>
      <protection locked="0"/>
    </xf>
    <xf numFmtId="0" fontId="2" fillId="0" borderId="20" xfId="0" applyFont="1" applyBorder="1" applyAlignment="1" applyProtection="1">
      <alignment horizontal="left" vertical="top" wrapText="1"/>
      <protection locked="0"/>
    </xf>
    <xf numFmtId="0" fontId="2" fillId="0" borderId="11" xfId="0" applyFont="1" applyBorder="1" applyAlignment="1" applyProtection="1">
      <alignment horizontal="justify" vertical="center"/>
      <protection locked="0"/>
    </xf>
    <xf numFmtId="165" fontId="19" fillId="0" borderId="0" xfId="3" applyNumberFormat="1" applyFont="1" applyFill="1" applyBorder="1" applyAlignment="1">
      <alignment horizontal="center" vertical="center"/>
    </xf>
    <xf numFmtId="9" fontId="2" fillId="0" borderId="55" xfId="0" applyNumberFormat="1" applyFont="1" applyBorder="1" applyAlignment="1" applyProtection="1">
      <alignment horizontal="center" vertical="center"/>
      <protection locked="0"/>
    </xf>
    <xf numFmtId="9" fontId="2" fillId="0" borderId="55" xfId="2" applyFont="1" applyFill="1" applyBorder="1" applyAlignment="1" applyProtection="1">
      <alignment horizontal="center" vertical="center"/>
      <protection locked="0"/>
    </xf>
    <xf numFmtId="9" fontId="2" fillId="0" borderId="11" xfId="2" applyFont="1" applyBorder="1" applyAlignment="1" applyProtection="1">
      <alignment horizontal="center" vertical="center"/>
      <protection locked="0"/>
    </xf>
    <xf numFmtId="9" fontId="2" fillId="0" borderId="17" xfId="2" applyFont="1" applyFill="1" applyBorder="1" applyAlignment="1" applyProtection="1">
      <alignment horizontal="center" vertical="center" wrapText="1"/>
      <protection locked="0"/>
    </xf>
    <xf numFmtId="0" fontId="2" fillId="0" borderId="11" xfId="0" applyFont="1" applyBorder="1" applyAlignment="1">
      <alignment horizontal="center" vertical="center"/>
    </xf>
    <xf numFmtId="0" fontId="2" fillId="0" borderId="4" xfId="0" applyFont="1" applyBorder="1" applyAlignment="1">
      <alignment vertical="center"/>
    </xf>
    <xf numFmtId="0" fontId="2" fillId="0" borderId="11" xfId="0" applyFont="1" applyBorder="1" applyAlignment="1">
      <alignment vertical="center"/>
    </xf>
    <xf numFmtId="0" fontId="2" fillId="0" borderId="54" xfId="0" applyFont="1" applyBorder="1" applyAlignment="1" applyProtection="1">
      <alignment horizontal="justify" vertical="center"/>
      <protection locked="0"/>
    </xf>
    <xf numFmtId="0" fontId="11" fillId="0" borderId="35" xfId="0" applyFont="1" applyBorder="1" applyAlignment="1" applyProtection="1">
      <alignment horizontal="center" vertical="center"/>
      <protection locked="0"/>
    </xf>
    <xf numFmtId="9" fontId="11" fillId="0" borderId="4" xfId="0" applyNumberFormat="1" applyFont="1" applyBorder="1" applyAlignment="1" applyProtection="1">
      <alignment horizontal="center" vertical="center"/>
      <protection locked="0"/>
    </xf>
    <xf numFmtId="9" fontId="7" fillId="0" borderId="4" xfId="0" applyNumberFormat="1" applyFont="1" applyBorder="1" applyAlignment="1" applyProtection="1">
      <alignment vertical="center"/>
      <protection locked="0"/>
    </xf>
    <xf numFmtId="9" fontId="7" fillId="0" borderId="4" xfId="0" applyNumberFormat="1" applyFont="1" applyBorder="1" applyAlignment="1" applyProtection="1">
      <alignment vertical="center" wrapText="1"/>
      <protection locked="0"/>
    </xf>
    <xf numFmtId="3" fontId="7" fillId="0" borderId="4" xfId="0" applyNumberFormat="1" applyFont="1" applyBorder="1" applyAlignment="1" applyProtection="1">
      <alignment vertical="center"/>
      <protection locked="0"/>
    </xf>
    <xf numFmtId="0" fontId="7" fillId="0" borderId="21" xfId="0" applyFont="1" applyBorder="1" applyAlignment="1" applyProtection="1">
      <alignment vertical="center"/>
      <protection locked="0"/>
    </xf>
    <xf numFmtId="9" fontId="7" fillId="0" borderId="21" xfId="0" applyNumberFormat="1" applyFont="1" applyBorder="1" applyAlignment="1" applyProtection="1">
      <alignment vertical="center"/>
      <protection locked="0"/>
    </xf>
    <xf numFmtId="0" fontId="7" fillId="0" borderId="4" xfId="0" applyFont="1" applyBorder="1" applyAlignment="1">
      <alignment horizontal="center" vertical="center"/>
    </xf>
    <xf numFmtId="0" fontId="11" fillId="0" borderId="4" xfId="0" applyFont="1" applyBorder="1" applyAlignment="1" applyProtection="1">
      <alignment vertical="center"/>
      <protection locked="0"/>
    </xf>
    <xf numFmtId="9" fontId="11" fillId="0" borderId="4" xfId="0" applyNumberFormat="1" applyFont="1" applyBorder="1" applyAlignment="1" applyProtection="1">
      <alignment vertical="center"/>
      <protection locked="0"/>
    </xf>
    <xf numFmtId="9" fontId="11" fillId="0" borderId="21" xfId="0" applyNumberFormat="1" applyFont="1" applyBorder="1" applyAlignment="1" applyProtection="1">
      <alignment horizontal="center" vertical="center"/>
      <protection locked="0"/>
    </xf>
    <xf numFmtId="9" fontId="11" fillId="0" borderId="21" xfId="0" applyNumberFormat="1" applyFont="1" applyBorder="1" applyAlignment="1" applyProtection="1">
      <alignment vertical="center"/>
      <protection locked="0"/>
    </xf>
    <xf numFmtId="0" fontId="11" fillId="0" borderId="21" xfId="0" applyFont="1" applyBorder="1" applyAlignment="1" applyProtection="1">
      <alignment vertical="center"/>
      <protection locked="0"/>
    </xf>
    <xf numFmtId="9" fontId="2" fillId="0" borderId="4" xfId="0" applyNumberFormat="1" applyFont="1" applyBorder="1" applyProtection="1">
      <protection locked="0"/>
    </xf>
    <xf numFmtId="9" fontId="2" fillId="0" borderId="17" xfId="0" applyNumberFormat="1" applyFont="1" applyBorder="1" applyAlignment="1" applyProtection="1">
      <alignment vertical="center"/>
      <protection locked="0"/>
    </xf>
    <xf numFmtId="9" fontId="2" fillId="0" borderId="4" xfId="0" applyNumberFormat="1" applyFont="1" applyBorder="1"/>
    <xf numFmtId="0" fontId="2" fillId="0" borderId="26" xfId="0" applyFont="1" applyBorder="1" applyAlignment="1" applyProtection="1">
      <alignment horizontal="center" vertical="center"/>
      <protection locked="0"/>
    </xf>
    <xf numFmtId="0" fontId="0" fillId="0" borderId="0" xfId="0" applyProtection="1">
      <protection locked="0"/>
    </xf>
    <xf numFmtId="0" fontId="0" fillId="0" borderId="0" xfId="0" applyAlignment="1" applyProtection="1">
      <alignment horizontal="center"/>
      <protection locked="0"/>
    </xf>
    <xf numFmtId="0" fontId="23" fillId="0" borderId="0" xfId="0" applyFont="1" applyAlignment="1" applyProtection="1">
      <alignment horizontal="left" vertical="center"/>
      <protection locked="0"/>
    </xf>
    <xf numFmtId="0" fontId="20" fillId="0" borderId="0" xfId="0" applyFont="1" applyAlignment="1" applyProtection="1">
      <alignment horizontal="left"/>
      <protection locked="0"/>
    </xf>
    <xf numFmtId="0" fontId="21" fillId="3" borderId="7" xfId="0" applyFont="1" applyFill="1" applyBorder="1" applyAlignment="1" applyProtection="1">
      <alignment horizontal="center"/>
      <protection locked="0"/>
    </xf>
    <xf numFmtId="0" fontId="21" fillId="3" borderId="8" xfId="0" applyFont="1" applyFill="1" applyBorder="1" applyAlignment="1" applyProtection="1">
      <alignment horizontal="center"/>
      <protection locked="0"/>
    </xf>
    <xf numFmtId="0" fontId="21" fillId="3" borderId="9" xfId="0" applyFont="1" applyFill="1" applyBorder="1" applyAlignment="1" applyProtection="1">
      <alignment horizontal="center"/>
      <protection locked="0"/>
    </xf>
    <xf numFmtId="0" fontId="26" fillId="4" borderId="45" xfId="0" applyFont="1" applyFill="1" applyBorder="1" applyAlignment="1" applyProtection="1">
      <alignment horizontal="center" vertical="center" wrapText="1"/>
      <protection locked="0"/>
    </xf>
    <xf numFmtId="0" fontId="20" fillId="2" borderId="11" xfId="0" applyFont="1" applyFill="1" applyBorder="1" applyAlignment="1" applyProtection="1">
      <alignment horizontal="center" vertical="center" wrapText="1"/>
      <protection locked="0"/>
    </xf>
    <xf numFmtId="0" fontId="26" fillId="4" borderId="42" xfId="0" applyFont="1" applyFill="1" applyBorder="1" applyAlignment="1">
      <alignment vertical="center" wrapText="1"/>
    </xf>
    <xf numFmtId="0" fontId="26" fillId="4" borderId="43" xfId="0" applyFont="1" applyFill="1" applyBorder="1" applyAlignment="1">
      <alignment horizontal="center" vertical="center" wrapText="1"/>
    </xf>
    <xf numFmtId="0" fontId="26" fillId="4" borderId="44" xfId="0" applyFont="1" applyFill="1" applyBorder="1" applyAlignment="1">
      <alignment horizontal="center" vertical="center" wrapText="1"/>
    </xf>
    <xf numFmtId="0" fontId="26" fillId="4" borderId="46" xfId="0" applyFont="1" applyFill="1" applyBorder="1" applyAlignment="1" applyProtection="1">
      <alignment horizontal="center" vertical="center" wrapText="1"/>
      <protection locked="0"/>
    </xf>
    <xf numFmtId="0" fontId="0" fillId="0" borderId="5" xfId="0" applyBorder="1" applyProtection="1">
      <protection locked="0"/>
    </xf>
    <xf numFmtId="164" fontId="0" fillId="0" borderId="43" xfId="1" applyNumberFormat="1" applyFont="1" applyFill="1" applyBorder="1" applyAlignment="1" applyProtection="1">
      <alignment horizontal="center" vertical="center"/>
      <protection locked="0"/>
    </xf>
    <xf numFmtId="0" fontId="0" fillId="0" borderId="43" xfId="0" applyBorder="1" applyAlignment="1" applyProtection="1">
      <alignment horizontal="center"/>
      <protection locked="0"/>
    </xf>
    <xf numFmtId="0" fontId="0" fillId="0" borderId="73" xfId="0" applyBorder="1" applyAlignment="1" applyProtection="1">
      <alignment horizontal="center" wrapText="1"/>
      <protection locked="0"/>
    </xf>
    <xf numFmtId="0" fontId="0" fillId="0" borderId="44" xfId="0" applyBorder="1" applyAlignment="1" applyProtection="1">
      <alignment horizontal="center" wrapText="1"/>
      <protection locked="0"/>
    </xf>
    <xf numFmtId="0" fontId="27" fillId="0" borderId="5" xfId="0" applyFont="1" applyBorder="1" applyAlignment="1" applyProtection="1">
      <alignment horizontal="justify" wrapText="1"/>
      <protection locked="0"/>
    </xf>
    <xf numFmtId="0" fontId="27" fillId="0" borderId="70" xfId="0" applyFont="1" applyBorder="1" applyAlignment="1" applyProtection="1">
      <alignment horizontal="justify" wrapText="1"/>
      <protection locked="0"/>
    </xf>
    <xf numFmtId="0" fontId="0" fillId="0" borderId="30" xfId="0" applyBorder="1"/>
    <xf numFmtId="0" fontId="0" fillId="0" borderId="8" xfId="0" applyBorder="1" applyProtection="1">
      <protection locked="0"/>
    </xf>
    <xf numFmtId="0" fontId="27" fillId="0" borderId="42" xfId="0" applyFont="1" applyBorder="1" applyAlignment="1" applyProtection="1">
      <alignment horizontal="center"/>
      <protection locked="0"/>
    </xf>
    <xf numFmtId="0" fontId="20" fillId="0" borderId="0" xfId="0" applyFont="1" applyProtection="1">
      <protection locked="0"/>
    </xf>
    <xf numFmtId="0" fontId="0" fillId="0" borderId="4" xfId="0" applyBorder="1" applyProtection="1">
      <protection locked="0"/>
    </xf>
    <xf numFmtId="0" fontId="0" fillId="0" borderId="11" xfId="0" applyBorder="1" applyProtection="1">
      <protection locked="0"/>
    </xf>
    <xf numFmtId="0" fontId="0" fillId="0" borderId="40" xfId="0" applyBorder="1" applyProtection="1">
      <protection locked="0"/>
    </xf>
    <xf numFmtId="0" fontId="2" fillId="0" borderId="54" xfId="0" applyFont="1" applyBorder="1" applyAlignment="1" applyProtection="1">
      <alignment vertical="center"/>
      <protection locked="0"/>
    </xf>
    <xf numFmtId="3" fontId="7" fillId="0" borderId="4" xfId="2" applyNumberFormat="1" applyFont="1" applyFill="1" applyBorder="1" applyAlignment="1" applyProtection="1">
      <alignment horizontal="center" vertical="center"/>
      <protection locked="0"/>
    </xf>
    <xf numFmtId="9" fontId="7" fillId="0" borderId="41" xfId="2" applyFont="1" applyFill="1" applyBorder="1" applyAlignment="1" applyProtection="1">
      <alignment horizontal="center" vertical="center"/>
      <protection locked="0"/>
    </xf>
    <xf numFmtId="0" fontId="2" fillId="0" borderId="55" xfId="2" applyNumberFormat="1" applyFont="1" applyBorder="1" applyAlignment="1" applyProtection="1">
      <alignment horizontal="center" vertical="center"/>
    </xf>
    <xf numFmtId="9" fontId="2" fillId="0" borderId="55" xfId="2" applyFont="1" applyBorder="1" applyAlignment="1" applyProtection="1">
      <alignment horizontal="center" vertical="center"/>
    </xf>
    <xf numFmtId="0" fontId="2" fillId="0" borderId="27" xfId="0" applyFont="1" applyBorder="1" applyAlignment="1" applyProtection="1">
      <alignment horizontal="justify" vertical="center" wrapText="1"/>
      <protection locked="0"/>
    </xf>
    <xf numFmtId="164" fontId="0" fillId="0" borderId="4" xfId="1" applyNumberFormat="1" applyFont="1" applyFill="1" applyBorder="1" applyAlignment="1" applyProtection="1">
      <protection locked="0"/>
    </xf>
    <xf numFmtId="0" fontId="29" fillId="0" borderId="4" xfId="2" applyNumberFormat="1" applyFont="1" applyFill="1" applyBorder="1" applyAlignment="1" applyProtection="1">
      <alignment horizontal="center" vertical="center"/>
    </xf>
    <xf numFmtId="0" fontId="0" fillId="7" borderId="4" xfId="0" applyFill="1" applyBorder="1" applyProtection="1">
      <protection locked="0"/>
    </xf>
    <xf numFmtId="0" fontId="29" fillId="7" borderId="4" xfId="2" applyNumberFormat="1" applyFont="1" applyFill="1" applyBorder="1" applyAlignment="1" applyProtection="1">
      <alignment horizontal="center" vertical="center"/>
    </xf>
    <xf numFmtId="9" fontId="29" fillId="7" borderId="4" xfId="0" applyNumberFormat="1" applyFont="1" applyFill="1" applyBorder="1" applyAlignment="1">
      <alignment horizontal="center" vertical="center"/>
    </xf>
    <xf numFmtId="0" fontId="27" fillId="0" borderId="55" xfId="0" applyFont="1" applyBorder="1" applyAlignment="1" applyProtection="1">
      <alignment horizontal="center" vertical="center" wrapText="1"/>
      <protection locked="0"/>
    </xf>
    <xf numFmtId="0" fontId="31" fillId="0" borderId="6" xfId="0" applyFont="1" applyBorder="1" applyAlignment="1">
      <alignment horizontal="justify" wrapText="1"/>
    </xf>
    <xf numFmtId="0" fontId="27" fillId="0" borderId="4" xfId="2" applyNumberFormat="1" applyFont="1" applyFill="1" applyBorder="1" applyAlignment="1" applyProtection="1">
      <alignment vertical="center"/>
      <protection locked="0"/>
    </xf>
    <xf numFmtId="0" fontId="27" fillId="0" borderId="26" xfId="0" applyFont="1" applyBorder="1" applyAlignment="1" applyProtection="1">
      <alignment vertical="center" wrapText="1"/>
      <protection locked="0"/>
    </xf>
    <xf numFmtId="0" fontId="31" fillId="7" borderId="6" xfId="0" applyFont="1" applyFill="1" applyBorder="1" applyAlignment="1">
      <alignment horizontal="justify" wrapText="1"/>
    </xf>
    <xf numFmtId="1" fontId="27" fillId="0" borderId="54" xfId="2" applyNumberFormat="1" applyFont="1" applyFill="1" applyBorder="1" applyAlignment="1" applyProtection="1">
      <alignment horizontal="center" vertical="center"/>
      <protection locked="0"/>
    </xf>
    <xf numFmtId="0" fontId="27" fillId="0" borderId="54" xfId="2" applyNumberFormat="1" applyFont="1" applyFill="1" applyBorder="1" applyAlignment="1" applyProtection="1">
      <alignment vertical="center"/>
      <protection locked="0"/>
    </xf>
    <xf numFmtId="0" fontId="27" fillId="7" borderId="26" xfId="0" applyFont="1" applyFill="1" applyBorder="1" applyAlignment="1" applyProtection="1">
      <alignment horizontal="left" vertical="center" wrapText="1"/>
      <protection locked="0"/>
    </xf>
    <xf numFmtId="0" fontId="27" fillId="0" borderId="4" xfId="0" applyFont="1" applyBorder="1" applyAlignment="1" applyProtection="1">
      <alignment horizontal="left" vertical="center" wrapText="1"/>
      <protection locked="0"/>
    </xf>
    <xf numFmtId="0" fontId="27" fillId="0" borderId="26" xfId="0" applyFont="1" applyBorder="1" applyAlignment="1" applyProtection="1">
      <alignment horizontal="left" vertical="center" wrapText="1"/>
      <protection locked="0"/>
    </xf>
    <xf numFmtId="0" fontId="27" fillId="0" borderId="26" xfId="0" applyFont="1" applyBorder="1" applyAlignment="1" applyProtection="1">
      <alignment horizontal="center" vertical="center" wrapText="1"/>
      <protection locked="0"/>
    </xf>
    <xf numFmtId="9" fontId="2" fillId="0" borderId="55" xfId="0" applyNumberFormat="1" applyFont="1" applyBorder="1" applyAlignment="1" applyProtection="1">
      <alignment vertical="center"/>
      <protection locked="0"/>
    </xf>
    <xf numFmtId="44" fontId="2" fillId="0" borderId="55" xfId="1" applyFont="1" applyFill="1" applyBorder="1" applyAlignment="1" applyProtection="1">
      <alignment wrapText="1"/>
      <protection locked="0"/>
    </xf>
    <xf numFmtId="0" fontId="2" fillId="0" borderId="48" xfId="0" applyFont="1" applyBorder="1" applyAlignment="1" applyProtection="1">
      <alignment horizontal="center"/>
      <protection locked="0"/>
    </xf>
    <xf numFmtId="0" fontId="2" fillId="0" borderId="54" xfId="0" applyFont="1" applyBorder="1" applyAlignment="1" applyProtection="1">
      <alignment horizontal="justify" vertical="center" wrapText="1"/>
      <protection locked="0"/>
    </xf>
    <xf numFmtId="44" fontId="2" fillId="0" borderId="4" xfId="1" applyFont="1" applyFill="1" applyBorder="1" applyAlignment="1" applyProtection="1">
      <alignment horizontal="center"/>
      <protection locked="0"/>
    </xf>
    <xf numFmtId="0" fontId="27" fillId="0" borderId="4" xfId="0" applyFont="1" applyBorder="1" applyAlignment="1" applyProtection="1">
      <alignment vertical="center" wrapText="1"/>
      <protection locked="0"/>
    </xf>
    <xf numFmtId="0" fontId="2" fillId="0" borderId="37" xfId="0" applyFont="1" applyBorder="1"/>
    <xf numFmtId="0" fontId="2" fillId="0" borderId="2" xfId="0" applyFont="1" applyBorder="1"/>
    <xf numFmtId="0" fontId="2" fillId="0" borderId="20" xfId="0" applyFont="1" applyBorder="1" applyAlignment="1" applyProtection="1">
      <alignment horizontal="center"/>
      <protection locked="0"/>
    </xf>
    <xf numFmtId="0" fontId="2" fillId="0" borderId="30" xfId="0" applyFont="1" applyBorder="1"/>
    <xf numFmtId="0" fontId="2" fillId="0" borderId="22" xfId="0" applyFont="1" applyBorder="1" applyAlignment="1" applyProtection="1">
      <alignment horizontal="center"/>
      <protection locked="0"/>
    </xf>
    <xf numFmtId="0" fontId="11" fillId="0" borderId="55" xfId="0" applyFont="1" applyBorder="1" applyAlignment="1" applyProtection="1">
      <alignment horizontal="justify" vertical="center" wrapText="1"/>
      <protection locked="0"/>
    </xf>
    <xf numFmtId="0" fontId="7" fillId="0" borderId="20" xfId="0" applyFont="1" applyBorder="1" applyAlignment="1" applyProtection="1">
      <alignment horizontal="left" vertical="center" wrapText="1"/>
      <protection locked="0"/>
    </xf>
    <xf numFmtId="0" fontId="26" fillId="4" borderId="28" xfId="0" applyFont="1" applyFill="1" applyBorder="1" applyAlignment="1" applyProtection="1">
      <alignment horizontal="center" vertical="center" wrapText="1"/>
      <protection locked="0"/>
    </xf>
    <xf numFmtId="1" fontId="27" fillId="0" borderId="26" xfId="2" applyNumberFormat="1" applyFont="1" applyFill="1" applyBorder="1" applyAlignment="1" applyProtection="1">
      <alignment horizontal="center" vertical="center"/>
      <protection locked="0"/>
    </xf>
    <xf numFmtId="1" fontId="27" fillId="0" borderId="4" xfId="2" applyNumberFormat="1" applyFont="1" applyFill="1" applyBorder="1" applyAlignment="1" applyProtection="1">
      <alignment horizontal="center" vertical="center"/>
      <protection locked="0"/>
    </xf>
    <xf numFmtId="0" fontId="29" fillId="0" borderId="4"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0" fontId="0" fillId="0" borderId="4" xfId="0" applyBorder="1" applyAlignment="1" applyProtection="1">
      <alignment horizontal="center" vertical="center" wrapText="1"/>
      <protection locked="0"/>
    </xf>
    <xf numFmtId="0" fontId="2" fillId="0" borderId="4" xfId="0" applyFont="1" applyBorder="1" applyAlignment="1" applyProtection="1">
      <alignment horizontal="left"/>
      <protection locked="0"/>
    </xf>
    <xf numFmtId="0" fontId="2" fillId="0" borderId="25" xfId="0" applyFont="1" applyBorder="1" applyAlignment="1" applyProtection="1">
      <alignment horizontal="center"/>
      <protection locked="0"/>
    </xf>
    <xf numFmtId="0" fontId="39" fillId="0" borderId="48" xfId="0" applyFont="1" applyBorder="1" applyAlignment="1" applyProtection="1">
      <alignment horizontal="center"/>
      <protection locked="0"/>
    </xf>
    <xf numFmtId="0" fontId="7" fillId="0" borderId="20" xfId="0" applyFont="1" applyBorder="1"/>
    <xf numFmtId="0" fontId="7" fillId="0" borderId="20" xfId="0" applyFont="1" applyBorder="1" applyAlignment="1">
      <alignment vertical="center"/>
    </xf>
    <xf numFmtId="0" fontId="7" fillId="0" borderId="11" xfId="2" applyNumberFormat="1" applyFont="1" applyBorder="1" applyAlignment="1" applyProtection="1">
      <alignment horizontal="center" vertical="center"/>
    </xf>
    <xf numFmtId="0" fontId="18" fillId="0" borderId="11" xfId="0" applyFont="1" applyBorder="1" applyAlignment="1">
      <alignment horizontal="center" vertical="center"/>
    </xf>
    <xf numFmtId="0" fontId="7" fillId="0" borderId="11" xfId="0" applyFont="1" applyBorder="1" applyAlignment="1" applyProtection="1">
      <alignment horizontal="left" vertical="center" wrapText="1"/>
      <protection locked="0"/>
    </xf>
    <xf numFmtId="0" fontId="31" fillId="0" borderId="25" xfId="0" applyFont="1" applyBorder="1" applyAlignment="1">
      <alignment horizontal="justify" wrapText="1"/>
    </xf>
    <xf numFmtId="164" fontId="0" fillId="0" borderId="55" xfId="1" applyNumberFormat="1" applyFont="1" applyFill="1" applyBorder="1" applyAlignment="1" applyProtection="1">
      <alignment vertical="center"/>
      <protection locked="0"/>
    </xf>
    <xf numFmtId="0" fontId="0" fillId="0" borderId="55" xfId="0" applyBorder="1" applyAlignment="1" applyProtection="1">
      <alignment vertical="center"/>
      <protection locked="0"/>
    </xf>
    <xf numFmtId="0" fontId="29" fillId="0" borderId="55" xfId="2" applyNumberFormat="1" applyFont="1" applyBorder="1" applyAlignment="1" applyProtection="1">
      <alignment horizontal="center" vertical="center"/>
    </xf>
    <xf numFmtId="9" fontId="29" fillId="0" borderId="55" xfId="0" applyNumberFormat="1" applyFont="1" applyBorder="1" applyAlignment="1">
      <alignment horizontal="center" vertical="center"/>
    </xf>
    <xf numFmtId="0" fontId="0" fillId="0" borderId="7" xfId="0" applyBorder="1" applyProtection="1">
      <protection locked="0"/>
    </xf>
    <xf numFmtId="0" fontId="0" fillId="0" borderId="67" xfId="0" applyBorder="1" applyProtection="1">
      <protection locked="0"/>
    </xf>
    <xf numFmtId="0" fontId="0" fillId="0" borderId="8" xfId="0" applyBorder="1"/>
    <xf numFmtId="0" fontId="0" fillId="0" borderId="9" xfId="0" applyBorder="1" applyProtection="1">
      <protection locked="0"/>
    </xf>
    <xf numFmtId="0" fontId="0" fillId="0" borderId="1" xfId="0" applyBorder="1" applyProtection="1">
      <protection locked="0"/>
    </xf>
    <xf numFmtId="0" fontId="31" fillId="0" borderId="11" xfId="0" applyFont="1" applyBorder="1" applyAlignment="1">
      <alignment horizontal="justify" wrapText="1"/>
    </xf>
    <xf numFmtId="0" fontId="27" fillId="0" borderId="11" xfId="2" applyNumberFormat="1" applyFont="1" applyFill="1" applyBorder="1" applyAlignment="1" applyProtection="1">
      <alignment vertical="center"/>
      <protection locked="0"/>
    </xf>
    <xf numFmtId="0" fontId="27" fillId="0" borderId="21" xfId="0" applyFont="1" applyBorder="1" applyAlignment="1" applyProtection="1">
      <alignment horizontal="center" vertical="center" wrapText="1"/>
      <protection locked="0"/>
    </xf>
    <xf numFmtId="0" fontId="29" fillId="0" borderId="11" xfId="2" applyNumberFormat="1" applyFont="1" applyBorder="1" applyAlignment="1" applyProtection="1">
      <alignment horizontal="center" vertical="center"/>
    </xf>
    <xf numFmtId="9" fontId="29" fillId="0" borderId="11" xfId="0" applyNumberFormat="1" applyFont="1" applyBorder="1" applyAlignment="1">
      <alignment horizontal="center" vertical="center"/>
    </xf>
    <xf numFmtId="0" fontId="0" fillId="0" borderId="47" xfId="0" applyBorder="1" applyProtection="1">
      <protection locked="0"/>
    </xf>
    <xf numFmtId="0" fontId="0" fillId="0" borderId="46" xfId="0" applyBorder="1" applyProtection="1">
      <protection locked="0"/>
    </xf>
    <xf numFmtId="0" fontId="0" fillId="0" borderId="58" xfId="0" applyBorder="1" applyProtection="1">
      <protection locked="0"/>
    </xf>
    <xf numFmtId="0" fontId="0" fillId="0" borderId="37" xfId="0" applyBorder="1" applyProtection="1">
      <protection locked="0"/>
    </xf>
    <xf numFmtId="0" fontId="0" fillId="0" borderId="12" xfId="0" applyBorder="1" applyProtection="1">
      <protection locked="0"/>
    </xf>
    <xf numFmtId="0" fontId="27" fillId="0" borderId="26" xfId="0" applyFont="1" applyBorder="1" applyAlignment="1" applyProtection="1">
      <alignment horizontal="center" vertical="center"/>
      <protection locked="0"/>
    </xf>
    <xf numFmtId="0" fontId="27" fillId="0" borderId="0" xfId="0" applyFont="1" applyAlignment="1" applyProtection="1">
      <alignment vertical="center"/>
      <protection locked="0"/>
    </xf>
    <xf numFmtId="0" fontId="0" fillId="0" borderId="75" xfId="0" applyBorder="1" applyProtection="1">
      <protection locked="0"/>
    </xf>
    <xf numFmtId="0" fontId="27" fillId="0" borderId="21" xfId="0" applyFont="1" applyBorder="1" applyAlignment="1" applyProtection="1">
      <alignment horizontal="center" vertical="center"/>
      <protection locked="0"/>
    </xf>
    <xf numFmtId="0" fontId="0" fillId="0" borderId="14" xfId="0" applyBorder="1" applyProtection="1">
      <protection locked="0"/>
    </xf>
    <xf numFmtId="9" fontId="7" fillId="0" borderId="21" xfId="2" applyFont="1" applyFill="1" applyBorder="1" applyAlignment="1" applyProtection="1">
      <alignment vertical="center"/>
      <protection locked="0"/>
    </xf>
    <xf numFmtId="0" fontId="2" fillId="0" borderId="11" xfId="0" applyFont="1" applyBorder="1" applyAlignment="1" applyProtection="1">
      <alignment horizontal="left" vertical="top"/>
      <protection locked="0"/>
    </xf>
    <xf numFmtId="0" fontId="2" fillId="0" borderId="5" xfId="0" applyFont="1" applyBorder="1" applyAlignment="1" applyProtection="1">
      <alignment horizontal="left" vertical="top" wrapText="1"/>
      <protection locked="0"/>
    </xf>
    <xf numFmtId="0" fontId="3" fillId="0" borderId="31" xfId="0" applyFont="1" applyBorder="1" applyAlignment="1" applyProtection="1">
      <alignment horizontal="center" vertical="center" wrapText="1"/>
      <protection locked="0"/>
    </xf>
    <xf numFmtId="0" fontId="12" fillId="2" borderId="54" xfId="0" applyFont="1" applyFill="1" applyBorder="1" applyAlignment="1" applyProtection="1">
      <alignment horizontal="center" vertical="center" wrapText="1"/>
      <protection locked="0"/>
    </xf>
    <xf numFmtId="9" fontId="11" fillId="0" borderId="55" xfId="2" applyFont="1" applyFill="1" applyBorder="1" applyAlignment="1" applyProtection="1">
      <alignment horizontal="center" vertical="center"/>
      <protection locked="0"/>
    </xf>
    <xf numFmtId="0" fontId="11" fillId="0" borderId="55" xfId="0" applyFont="1" applyBorder="1" applyAlignment="1" applyProtection="1">
      <alignment horizontal="center" vertical="center"/>
      <protection locked="0"/>
    </xf>
    <xf numFmtId="0" fontId="11" fillId="0" borderId="71" xfId="0" applyFont="1" applyBorder="1" applyAlignment="1" applyProtection="1">
      <alignment horizontal="justify" vertical="center" wrapText="1"/>
      <protection locked="0"/>
    </xf>
    <xf numFmtId="44" fontId="11" fillId="0" borderId="55" xfId="1" applyFont="1" applyFill="1" applyBorder="1" applyProtection="1">
      <protection locked="0"/>
    </xf>
    <xf numFmtId="0" fontId="11" fillId="0" borderId="35" xfId="0" applyFont="1" applyBorder="1" applyAlignment="1" applyProtection="1">
      <alignment wrapText="1"/>
      <protection locked="0"/>
    </xf>
    <xf numFmtId="9" fontId="11" fillId="0" borderId="35" xfId="0" applyNumberFormat="1" applyFont="1" applyBorder="1" applyAlignment="1" applyProtection="1">
      <alignment horizontal="center" vertical="center"/>
      <protection locked="0"/>
    </xf>
    <xf numFmtId="0" fontId="11" fillId="0" borderId="50" xfId="0" applyFont="1" applyBorder="1" applyProtection="1">
      <protection locked="0"/>
    </xf>
    <xf numFmtId="0" fontId="11" fillId="0" borderId="0" xfId="0" applyFont="1" applyAlignment="1" applyProtection="1">
      <alignment wrapText="1"/>
      <protection locked="0"/>
    </xf>
    <xf numFmtId="0" fontId="11" fillId="0" borderId="48" xfId="0" applyFont="1" applyBorder="1" applyAlignment="1" applyProtection="1">
      <alignment horizontal="center" vertical="center"/>
      <protection locked="0"/>
    </xf>
    <xf numFmtId="0" fontId="13" fillId="4" borderId="51" xfId="0" applyFont="1" applyFill="1" applyBorder="1" applyAlignment="1">
      <alignment horizontal="center" vertical="center" wrapText="1"/>
    </xf>
    <xf numFmtId="0" fontId="13" fillId="4" borderId="28" xfId="0" applyFont="1" applyFill="1" applyBorder="1" applyAlignment="1">
      <alignment horizontal="center" vertical="center" wrapText="1"/>
    </xf>
    <xf numFmtId="0" fontId="13" fillId="4" borderId="63" xfId="0" applyFont="1" applyFill="1" applyBorder="1" applyAlignment="1">
      <alignment horizontal="center" vertical="center" wrapText="1"/>
    </xf>
    <xf numFmtId="0" fontId="11" fillId="0" borderId="70" xfId="0" applyFont="1" applyBorder="1"/>
    <xf numFmtId="0" fontId="11" fillId="0" borderId="70" xfId="0" applyFont="1" applyBorder="1" applyProtection="1">
      <protection locked="0"/>
    </xf>
    <xf numFmtId="0" fontId="13" fillId="0" borderId="28" xfId="0" applyFont="1" applyBorder="1" applyAlignment="1">
      <alignment horizontal="center" vertical="center"/>
    </xf>
    <xf numFmtId="0" fontId="7" fillId="0" borderId="5" xfId="0" applyFont="1" applyBorder="1" applyAlignment="1">
      <alignment horizontal="center"/>
    </xf>
    <xf numFmtId="0" fontId="7" fillId="0" borderId="15" xfId="0" applyFont="1" applyBorder="1" applyAlignment="1">
      <alignment horizontal="center"/>
    </xf>
    <xf numFmtId="0" fontId="7" fillId="0" borderId="6" xfId="0" applyFont="1" applyBorder="1" applyAlignment="1">
      <alignment horizontal="center"/>
    </xf>
    <xf numFmtId="0" fontId="7" fillId="0" borderId="5" xfId="0" applyFont="1" applyBorder="1" applyAlignment="1">
      <alignment horizontal="left"/>
    </xf>
    <xf numFmtId="0" fontId="7" fillId="0" borderId="15" xfId="0" applyFont="1" applyBorder="1" applyAlignment="1">
      <alignment horizontal="left"/>
    </xf>
    <xf numFmtId="0" fontId="7" fillId="0" borderId="6" xfId="0" applyFont="1" applyBorder="1" applyAlignment="1">
      <alignment horizontal="left"/>
    </xf>
    <xf numFmtId="164" fontId="2" fillId="0" borderId="54" xfId="1" applyNumberFormat="1" applyFont="1" applyFill="1" applyBorder="1" applyAlignment="1" applyProtection="1">
      <alignment horizontal="center" vertical="center"/>
      <protection locked="0"/>
    </xf>
    <xf numFmtId="9" fontId="2" fillId="0" borderId="54" xfId="0" applyNumberFormat="1" applyFont="1" applyBorder="1" applyAlignment="1">
      <alignment horizontal="center" vertical="center"/>
    </xf>
    <xf numFmtId="0" fontId="2" fillId="0" borderId="54" xfId="2" applyNumberFormat="1" applyFont="1" applyBorder="1" applyAlignment="1" applyProtection="1">
      <alignment horizontal="center" vertical="center"/>
    </xf>
    <xf numFmtId="44" fontId="2" fillId="0" borderId="54" xfId="1" applyFont="1" applyFill="1" applyBorder="1" applyAlignment="1" applyProtection="1">
      <alignment horizontal="center" vertical="center"/>
      <protection locked="0"/>
    </xf>
    <xf numFmtId="0" fontId="27" fillId="0" borderId="4" xfId="0" applyFont="1" applyBorder="1" applyAlignment="1">
      <alignment vertical="center" wrapText="1"/>
    </xf>
    <xf numFmtId="0" fontId="2" fillId="0" borderId="74" xfId="0" applyFont="1" applyBorder="1" applyAlignment="1" applyProtection="1">
      <alignment horizontal="center" vertical="center"/>
      <protection locked="0"/>
    </xf>
    <xf numFmtId="0" fontId="2" fillId="0" borderId="29" xfId="0" applyFont="1" applyBorder="1" applyAlignment="1" applyProtection="1">
      <alignment horizontal="justify" vertical="center" wrapText="1"/>
      <protection locked="0"/>
    </xf>
    <xf numFmtId="0" fontId="41" fillId="0" borderId="17" xfId="0" applyFont="1" applyBorder="1" applyAlignment="1">
      <alignment horizontal="left" vertical="center" wrapText="1"/>
    </xf>
    <xf numFmtId="0" fontId="41" fillId="0" borderId="4" xfId="0" applyFont="1" applyBorder="1" applyAlignment="1">
      <alignment horizontal="left" vertical="center" wrapText="1"/>
    </xf>
    <xf numFmtId="0" fontId="41" fillId="0" borderId="11" xfId="0" applyFont="1" applyBorder="1" applyAlignment="1">
      <alignment horizontal="left" vertical="center" wrapText="1"/>
    </xf>
    <xf numFmtId="0" fontId="2" fillId="0" borderId="54" xfId="2" applyNumberFormat="1" applyFont="1" applyFill="1" applyBorder="1" applyAlignment="1" applyProtection="1">
      <alignment vertical="center"/>
      <protection locked="0"/>
    </xf>
    <xf numFmtId="0" fontId="2" fillId="0" borderId="57" xfId="0" applyFont="1" applyBorder="1" applyAlignment="1" applyProtection="1">
      <alignment horizontal="justify" vertical="center" wrapText="1"/>
      <protection locked="0"/>
    </xf>
    <xf numFmtId="0" fontId="41" fillId="0" borderId="54" xfId="0" applyFont="1" applyBorder="1" applyAlignment="1">
      <alignment horizontal="left" vertical="center" wrapText="1"/>
    </xf>
    <xf numFmtId="0" fontId="2" fillId="0" borderId="57" xfId="0" applyFont="1" applyBorder="1" applyProtection="1">
      <protection locked="0"/>
    </xf>
    <xf numFmtId="164" fontId="0" fillId="0" borderId="4" xfId="1" applyNumberFormat="1" applyFont="1" applyFill="1" applyBorder="1" applyAlignment="1" applyProtection="1">
      <alignment horizontal="center" vertical="center"/>
      <protection locked="0"/>
    </xf>
    <xf numFmtId="0" fontId="0" fillId="0" borderId="4" xfId="1" applyNumberFormat="1" applyFont="1" applyFill="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7" fillId="0" borderId="5" xfId="0" applyFont="1" applyBorder="1" applyAlignment="1" applyProtection="1">
      <alignment horizontal="justify" vertical="center" wrapText="1"/>
      <protection locked="0"/>
    </xf>
    <xf numFmtId="0" fontId="0" fillId="0" borderId="5" xfId="0" applyBorder="1" applyAlignment="1" applyProtection="1">
      <alignment vertical="center"/>
      <protection locked="0"/>
    </xf>
    <xf numFmtId="164" fontId="28" fillId="0" borderId="4" xfId="1" applyNumberFormat="1" applyFont="1" applyFill="1" applyBorder="1" applyAlignment="1" applyProtection="1">
      <alignment horizontal="center" vertical="center"/>
      <protection locked="0"/>
    </xf>
    <xf numFmtId="164" fontId="28" fillId="0" borderId="55" xfId="1" applyNumberFormat="1" applyFont="1" applyFill="1" applyBorder="1" applyAlignment="1" applyProtection="1">
      <alignment vertical="center"/>
      <protection locked="0"/>
    </xf>
    <xf numFmtId="0" fontId="0" fillId="0" borderId="39" xfId="0" applyBorder="1" applyProtection="1">
      <protection locked="0"/>
    </xf>
    <xf numFmtId="0" fontId="35" fillId="0" borderId="17" xfId="2" applyNumberFormat="1" applyFont="1" applyFill="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8" fillId="0" borderId="0" xfId="5" applyFont="1" applyFill="1" applyBorder="1" applyAlignment="1">
      <alignment horizontal="justify" vertical="center" wrapText="1"/>
    </xf>
    <xf numFmtId="0" fontId="0" fillId="0" borderId="4" xfId="0" applyBorder="1" applyAlignment="1" applyProtection="1">
      <alignment horizontal="center"/>
      <protection locked="0"/>
    </xf>
    <xf numFmtId="9" fontId="27" fillId="0" borderId="4" xfId="2" applyFont="1" applyFill="1" applyBorder="1" applyAlignment="1" applyProtection="1">
      <alignment horizontal="center" vertical="center"/>
      <protection locked="0"/>
    </xf>
    <xf numFmtId="164" fontId="0" fillId="0" borderId="54" xfId="1" applyNumberFormat="1" applyFont="1" applyFill="1" applyBorder="1" applyAlignment="1" applyProtection="1">
      <alignment horizontal="center" vertical="center"/>
      <protection locked="0"/>
    </xf>
    <xf numFmtId="0" fontId="0" fillId="0" borderId="54" xfId="2" applyNumberFormat="1" applyFont="1" applyFill="1" applyBorder="1" applyAlignment="1" applyProtection="1">
      <alignment horizontal="center" vertical="center"/>
      <protection locked="0"/>
    </xf>
    <xf numFmtId="0" fontId="35" fillId="0" borderId="55" xfId="2" applyNumberFormat="1" applyFont="1" applyFill="1" applyBorder="1" applyAlignment="1" applyProtection="1">
      <alignment horizontal="center" vertical="center"/>
      <protection locked="0"/>
    </xf>
    <xf numFmtId="0" fontId="35" fillId="0" borderId="28" xfId="2" applyNumberFormat="1" applyFont="1" applyFill="1" applyBorder="1" applyAlignment="1" applyProtection="1">
      <alignment horizontal="center" vertical="center"/>
      <protection locked="0"/>
    </xf>
    <xf numFmtId="0" fontId="35" fillId="7" borderId="4" xfId="2" applyNumberFormat="1" applyFont="1" applyFill="1" applyBorder="1" applyAlignment="1" applyProtection="1">
      <alignment horizontal="center" vertical="center"/>
      <protection locked="0"/>
    </xf>
    <xf numFmtId="0" fontId="35" fillId="0" borderId="4" xfId="2" applyNumberFormat="1" applyFont="1" applyFill="1" applyBorder="1" applyAlignment="1" applyProtection="1">
      <alignment horizontal="center" vertical="center"/>
      <protection locked="0"/>
    </xf>
    <xf numFmtId="0" fontId="35" fillId="0" borderId="26" xfId="2" applyNumberFormat="1" applyFont="1" applyFill="1" applyBorder="1" applyAlignment="1" applyProtection="1">
      <alignment horizontal="center" vertical="center"/>
      <protection locked="0"/>
    </xf>
    <xf numFmtId="0" fontId="35" fillId="0" borderId="54" xfId="0" applyFont="1" applyBorder="1" applyAlignment="1" applyProtection="1">
      <alignment horizontal="center"/>
      <protection locked="0"/>
    </xf>
    <xf numFmtId="0" fontId="35" fillId="7" borderId="26" xfId="2" applyNumberFormat="1" applyFont="1" applyFill="1" applyBorder="1" applyAlignment="1" applyProtection="1">
      <alignment horizontal="center" vertical="center"/>
      <protection locked="0"/>
    </xf>
    <xf numFmtId="0" fontId="44" fillId="0" borderId="4" xfId="2" applyNumberFormat="1" applyFont="1" applyFill="1" applyBorder="1" applyAlignment="1" applyProtection="1">
      <alignment horizontal="center" vertical="center"/>
      <protection locked="0"/>
    </xf>
    <xf numFmtId="0" fontId="0" fillId="0" borderId="29" xfId="0" applyBorder="1" applyProtection="1">
      <protection locked="0"/>
    </xf>
    <xf numFmtId="0" fontId="0" fillId="0" borderId="17" xfId="0" applyBorder="1" applyAlignment="1" applyProtection="1">
      <alignment vertical="center"/>
      <protection locked="0"/>
    </xf>
    <xf numFmtId="0" fontId="28" fillId="0" borderId="54" xfId="2" applyNumberFormat="1" applyFont="1" applyFill="1" applyBorder="1" applyAlignment="1" applyProtection="1">
      <alignment horizontal="center" vertical="center" wrapText="1"/>
      <protection locked="0"/>
    </xf>
    <xf numFmtId="164" fontId="28" fillId="0" borderId="54" xfId="1" applyNumberFormat="1" applyFont="1" applyFill="1" applyBorder="1" applyAlignment="1" applyProtection="1">
      <alignment horizontal="center" vertical="center"/>
      <protection locked="0"/>
    </xf>
    <xf numFmtId="0" fontId="29" fillId="0" borderId="54" xfId="2" applyNumberFormat="1" applyFont="1" applyBorder="1" applyAlignment="1" applyProtection="1">
      <alignment horizontal="center" vertical="center"/>
    </xf>
    <xf numFmtId="9" fontId="29" fillId="0" borderId="54" xfId="0" applyNumberFormat="1" applyFont="1" applyBorder="1" applyAlignment="1">
      <alignment horizontal="center" vertical="center"/>
    </xf>
    <xf numFmtId="9" fontId="0" fillId="0" borderId="54" xfId="0" applyNumberFormat="1" applyBorder="1" applyAlignment="1" applyProtection="1">
      <alignment horizontal="center"/>
      <protection locked="0"/>
    </xf>
    <xf numFmtId="0" fontId="0" fillId="0" borderId="54" xfId="0" applyBorder="1" applyAlignment="1" applyProtection="1">
      <alignment horizontal="center" wrapText="1"/>
      <protection locked="0"/>
    </xf>
    <xf numFmtId="0" fontId="45" fillId="0" borderId="4" xfId="6" quotePrefix="1" applyFont="1" applyBorder="1" applyAlignment="1">
      <alignment horizontal="justify" vertical="center" wrapText="1"/>
    </xf>
    <xf numFmtId="0" fontId="27" fillId="7" borderId="50" xfId="0" applyFont="1" applyFill="1" applyBorder="1" applyAlignment="1" applyProtection="1">
      <alignment horizontal="center" vertical="center" wrapText="1"/>
      <protection locked="0"/>
    </xf>
    <xf numFmtId="0" fontId="31" fillId="0" borderId="4" xfId="6" quotePrefix="1" applyFont="1" applyBorder="1" applyAlignment="1">
      <alignment horizontal="justify" vertical="center" wrapText="1"/>
    </xf>
    <xf numFmtId="0" fontId="18" fillId="0" borderId="28" xfId="0" applyFont="1" applyBorder="1" applyAlignment="1">
      <alignment vertical="center"/>
    </xf>
    <xf numFmtId="0" fontId="18" fillId="0" borderId="26" xfId="0" applyFont="1" applyBorder="1" applyAlignment="1">
      <alignment vertical="center"/>
    </xf>
    <xf numFmtId="0" fontId="27" fillId="0" borderId="4" xfId="0" applyFont="1" applyBorder="1" applyAlignment="1" applyProtection="1">
      <alignment horizontal="center" vertical="center"/>
      <protection locked="0"/>
    </xf>
    <xf numFmtId="0" fontId="0" fillId="0" borderId="22" xfId="0" applyBorder="1" applyAlignment="1" applyProtection="1">
      <alignment vertical="center"/>
      <protection locked="0"/>
    </xf>
    <xf numFmtId="0" fontId="0" fillId="0" borderId="18" xfId="0" applyBorder="1" applyAlignment="1" applyProtection="1">
      <alignment vertical="center"/>
      <protection locked="0"/>
    </xf>
    <xf numFmtId="0" fontId="0" fillId="0" borderId="20" xfId="0" applyBorder="1" applyProtection="1">
      <protection locked="0"/>
    </xf>
    <xf numFmtId="0" fontId="27" fillId="0" borderId="4" xfId="0" applyFont="1" applyBorder="1" applyAlignment="1" applyProtection="1">
      <alignment horizontal="justify"/>
      <protection locked="0"/>
    </xf>
    <xf numFmtId="0" fontId="43" fillId="0" borderId="28" xfId="0" applyFont="1" applyBorder="1" applyAlignment="1">
      <alignment vertical="center"/>
    </xf>
    <xf numFmtId="0" fontId="46" fillId="0" borderId="0" xfId="0" applyFont="1" applyAlignment="1">
      <alignment horizontal="justify" vertical="center" wrapText="1"/>
    </xf>
    <xf numFmtId="0" fontId="0" fillId="0" borderId="35" xfId="0" applyBorder="1"/>
    <xf numFmtId="0" fontId="46" fillId="0" borderId="0" xfId="0" applyFont="1" applyAlignment="1">
      <alignment vertical="center" wrapText="1"/>
    </xf>
    <xf numFmtId="0" fontId="27" fillId="0" borderId="4" xfId="0" applyFont="1" applyBorder="1" applyAlignment="1" applyProtection="1">
      <alignment horizontal="justify" vertical="center" wrapText="1"/>
      <protection locked="0"/>
    </xf>
    <xf numFmtId="9" fontId="0" fillId="0" borderId="4" xfId="2" applyFont="1" applyFill="1" applyBorder="1" applyAlignment="1" applyProtection="1">
      <alignment horizontal="center" vertical="center"/>
      <protection locked="0"/>
    </xf>
    <xf numFmtId="0" fontId="0" fillId="0" borderId="4" xfId="2" applyNumberFormat="1" applyFont="1" applyFill="1" applyBorder="1" applyAlignment="1" applyProtection="1">
      <alignment vertical="center"/>
      <protection locked="0"/>
    </xf>
    <xf numFmtId="9" fontId="0" fillId="0" borderId="4" xfId="2" applyFont="1" applyFill="1" applyBorder="1" applyAlignment="1" applyProtection="1">
      <alignment vertical="center"/>
      <protection locked="0"/>
    </xf>
    <xf numFmtId="0" fontId="0" fillId="0" borderId="4" xfId="0" applyBorder="1" applyAlignment="1" applyProtection="1">
      <alignment vertical="center"/>
      <protection locked="0"/>
    </xf>
    <xf numFmtId="164" fontId="0" fillId="0" borderId="4" xfId="1" applyNumberFormat="1" applyFont="1" applyFill="1" applyBorder="1" applyAlignment="1" applyProtection="1">
      <alignment vertical="center"/>
      <protection locked="0"/>
    </xf>
    <xf numFmtId="9" fontId="27" fillId="0" borderId="4" xfId="2" applyFont="1" applyBorder="1" applyAlignment="1" applyProtection="1">
      <alignment horizontal="center" vertical="center"/>
      <protection locked="0"/>
    </xf>
    <xf numFmtId="0" fontId="7" fillId="0" borderId="6" xfId="0" applyFont="1" applyBorder="1" applyProtection="1">
      <protection locked="0"/>
    </xf>
    <xf numFmtId="0" fontId="2" fillId="0" borderId="6" xfId="0" applyFont="1" applyBorder="1" applyProtection="1">
      <protection locked="0"/>
    </xf>
    <xf numFmtId="9" fontId="7" fillId="0" borderId="55" xfId="0" applyNumberFormat="1" applyFont="1" applyBorder="1" applyAlignment="1">
      <alignment horizontal="center"/>
    </xf>
    <xf numFmtId="0" fontId="28" fillId="0" borderId="6" xfId="0" applyFont="1" applyBorder="1" applyAlignment="1" applyProtection="1">
      <alignment horizontal="center" vertical="center"/>
      <protection locked="0"/>
    </xf>
    <xf numFmtId="0" fontId="3" fillId="0" borderId="8" xfId="0" applyFont="1" applyBorder="1" applyAlignment="1" applyProtection="1">
      <alignment horizontal="center"/>
      <protection locked="0"/>
    </xf>
    <xf numFmtId="0" fontId="8" fillId="0" borderId="8" xfId="0" applyFont="1" applyBorder="1" applyAlignment="1" applyProtection="1">
      <alignment horizontal="center"/>
      <protection locked="0"/>
    </xf>
    <xf numFmtId="0" fontId="0" fillId="0" borderId="4" xfId="2" applyNumberFormat="1" applyFont="1" applyFill="1" applyBorder="1" applyAlignment="1" applyProtection="1">
      <alignment horizontal="center" vertical="center"/>
      <protection locked="0"/>
    </xf>
    <xf numFmtId="9" fontId="2" fillId="0" borderId="54" xfId="2" applyFont="1" applyFill="1" applyBorder="1" applyAlignment="1" applyProtection="1">
      <alignment horizontal="center" vertical="center"/>
      <protection locked="0"/>
    </xf>
    <xf numFmtId="0" fontId="27" fillId="7" borderId="26" xfId="0" applyFont="1" applyFill="1"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164" fontId="0" fillId="0" borderId="21" xfId="1" applyNumberFormat="1" applyFont="1" applyFill="1" applyBorder="1" applyAlignment="1" applyProtection="1">
      <alignment horizontal="center" vertical="center"/>
      <protection locked="0"/>
    </xf>
    <xf numFmtId="1" fontId="27" fillId="0" borderId="21" xfId="2" applyNumberFormat="1" applyFont="1" applyFill="1" applyBorder="1" applyAlignment="1" applyProtection="1">
      <alignment horizontal="center" vertical="center"/>
      <protection locked="0"/>
    </xf>
    <xf numFmtId="0" fontId="29" fillId="0" borderId="21" xfId="2" applyNumberFormat="1" applyFont="1" applyBorder="1" applyAlignment="1" applyProtection="1">
      <alignment horizontal="center" vertical="center"/>
    </xf>
    <xf numFmtId="9" fontId="29" fillId="0" borderId="21" xfId="0" applyNumberFormat="1" applyFont="1" applyBorder="1" applyAlignment="1">
      <alignment horizontal="center" vertical="center"/>
    </xf>
    <xf numFmtId="0" fontId="0" fillId="0" borderId="41" xfId="2" applyNumberFormat="1" applyFont="1" applyFill="1" applyBorder="1" applyAlignment="1" applyProtection="1">
      <alignment horizontal="center" vertical="center" wrapText="1"/>
      <protection locked="0"/>
    </xf>
    <xf numFmtId="0" fontId="27" fillId="0" borderId="4" xfId="0" applyFont="1" applyBorder="1" applyAlignment="1">
      <alignment horizontal="left" vertical="center" wrapText="1"/>
    </xf>
    <xf numFmtId="0" fontId="27" fillId="0" borderId="4" xfId="0" applyFont="1" applyBorder="1" applyAlignment="1">
      <alignment horizontal="justify" vertical="center"/>
    </xf>
    <xf numFmtId="164" fontId="7" fillId="0" borderId="54" xfId="1" applyNumberFormat="1" applyFont="1" applyFill="1" applyBorder="1" applyAlignment="1"/>
    <xf numFmtId="164" fontId="7" fillId="0" borderId="26" xfId="1" applyNumberFormat="1" applyFont="1" applyFill="1" applyBorder="1" applyAlignment="1"/>
    <xf numFmtId="164" fontId="7" fillId="0" borderId="4" xfId="1" applyNumberFormat="1" applyFont="1" applyFill="1" applyBorder="1" applyAlignment="1"/>
    <xf numFmtId="164" fontId="7" fillId="0" borderId="55" xfId="1" applyNumberFormat="1" applyFont="1" applyFill="1" applyBorder="1" applyAlignment="1"/>
    <xf numFmtId="164" fontId="7" fillId="0" borderId="17" xfId="1" applyNumberFormat="1" applyFont="1" applyFill="1" applyBorder="1" applyAlignment="1">
      <alignment vertical="center"/>
    </xf>
    <xf numFmtId="164" fontId="7" fillId="0" borderId="4" xfId="1" applyNumberFormat="1" applyFont="1" applyFill="1" applyBorder="1" applyAlignment="1">
      <alignment vertical="center"/>
    </xf>
    <xf numFmtId="0" fontId="7" fillId="0" borderId="54" xfId="0" applyFont="1" applyBorder="1"/>
    <xf numFmtId="0" fontId="7" fillId="0" borderId="26" xfId="0" applyFont="1" applyBorder="1"/>
    <xf numFmtId="0" fontId="7" fillId="0" borderId="17" xfId="0" applyFont="1" applyBorder="1" applyAlignment="1">
      <alignment vertical="center"/>
    </xf>
    <xf numFmtId="0" fontId="28" fillId="0" borderId="17" xfId="0" applyFont="1" applyBorder="1" applyAlignment="1">
      <alignment horizontal="justify" vertical="center" wrapText="1"/>
    </xf>
    <xf numFmtId="0" fontId="28" fillId="0" borderId="4" xfId="0" applyFont="1" applyBorder="1" applyAlignment="1">
      <alignment horizontal="justify" vertical="center" wrapText="1"/>
    </xf>
    <xf numFmtId="0" fontId="28" fillId="0" borderId="11" xfId="0" applyFont="1" applyBorder="1" applyAlignment="1">
      <alignment horizontal="justify" vertical="center" wrapText="1"/>
    </xf>
    <xf numFmtId="0" fontId="28" fillId="0" borderId="11" xfId="0" applyFont="1" applyBorder="1" applyAlignment="1">
      <alignment horizontal="left" vertical="center" wrapText="1"/>
    </xf>
    <xf numFmtId="0" fontId="0" fillId="0" borderId="37" xfId="0" applyBorder="1" applyAlignment="1">
      <alignment vertical="center" wrapText="1"/>
    </xf>
    <xf numFmtId="0" fontId="28" fillId="0" borderId="43" xfId="0" applyFont="1" applyBorder="1" applyAlignment="1">
      <alignment horizontal="left" vertical="center" wrapText="1"/>
    </xf>
    <xf numFmtId="0" fontId="0" fillId="0" borderId="43" xfId="0" applyBorder="1" applyAlignment="1">
      <alignment vertical="center" wrapText="1"/>
    </xf>
    <xf numFmtId="9" fontId="0" fillId="0" borderId="43" xfId="2" applyFont="1" applyFill="1" applyBorder="1" applyAlignment="1">
      <alignment horizontal="center" vertical="center"/>
    </xf>
    <xf numFmtId="9" fontId="0" fillId="0" borderId="43" xfId="2" applyFont="1" applyFill="1" applyBorder="1" applyAlignment="1">
      <alignment vertical="center"/>
    </xf>
    <xf numFmtId="9" fontId="0" fillId="0" borderId="43" xfId="0" applyNumberFormat="1" applyBorder="1" applyAlignment="1">
      <alignment vertical="center"/>
    </xf>
    <xf numFmtId="0" fontId="0" fillId="0" borderId="43" xfId="0" applyBorder="1" applyAlignment="1">
      <alignment horizontal="left" vertical="center" wrapText="1"/>
    </xf>
    <xf numFmtId="0" fontId="27" fillId="0" borderId="17" xfId="0" applyFont="1" applyBorder="1" applyAlignment="1">
      <alignment vertical="center" wrapText="1"/>
    </xf>
    <xf numFmtId="0" fontId="0" fillId="0" borderId="17" xfId="0" applyBorder="1" applyAlignment="1">
      <alignment horizontal="justify" wrapText="1"/>
    </xf>
    <xf numFmtId="9" fontId="20" fillId="0" borderId="17" xfId="0" applyNumberFormat="1" applyFont="1" applyBorder="1" applyAlignment="1">
      <alignment horizontal="center" vertical="center" wrapText="1"/>
    </xf>
    <xf numFmtId="0" fontId="0" fillId="0" borderId="54" xfId="0" applyBorder="1" applyAlignment="1">
      <alignment vertical="center" wrapText="1"/>
    </xf>
    <xf numFmtId="0" fontId="0" fillId="0" borderId="26" xfId="0" applyBorder="1" applyAlignment="1">
      <alignment vertical="center" wrapText="1"/>
    </xf>
    <xf numFmtId="0" fontId="0" fillId="0" borderId="55" xfId="0" applyBorder="1" applyAlignment="1">
      <alignment vertical="center" wrapText="1"/>
    </xf>
    <xf numFmtId="0" fontId="0" fillId="0" borderId="4" xfId="0" applyBorder="1" applyAlignment="1">
      <alignment horizontal="justify" vertical="center" wrapText="1"/>
    </xf>
    <xf numFmtId="0" fontId="0" fillId="0" borderId="4" xfId="0" applyBorder="1" applyAlignment="1">
      <alignment vertical="center" wrapText="1"/>
    </xf>
    <xf numFmtId="0" fontId="36" fillId="0" borderId="4" xfId="0" applyFont="1" applyBorder="1" applyAlignment="1">
      <alignment vertical="center" wrapText="1"/>
    </xf>
    <xf numFmtId="0" fontId="31" fillId="0" borderId="0" xfId="0" applyFont="1" applyAlignment="1">
      <alignment vertical="center"/>
    </xf>
    <xf numFmtId="9" fontId="20" fillId="0" borderId="55" xfId="0" applyNumberFormat="1" applyFont="1" applyBorder="1" applyAlignment="1">
      <alignment horizontal="center" vertical="center" wrapText="1"/>
    </xf>
    <xf numFmtId="9" fontId="20" fillId="0" borderId="4" xfId="0" applyNumberFormat="1" applyFont="1" applyBorder="1" applyAlignment="1">
      <alignment horizontal="center" vertical="center"/>
    </xf>
    <xf numFmtId="0" fontId="0" fillId="0" borderId="17" xfId="0" applyBorder="1" applyAlignment="1">
      <alignment vertical="center" wrapText="1"/>
    </xf>
    <xf numFmtId="0" fontId="28" fillId="7" borderId="4" xfId="7" applyFont="1" applyFill="1" applyBorder="1" applyProtection="1">
      <protection locked="0"/>
    </xf>
    <xf numFmtId="0" fontId="28" fillId="7" borderId="4" xfId="5" applyFont="1" applyFill="1" applyBorder="1" applyProtection="1">
      <protection locked="0"/>
    </xf>
    <xf numFmtId="0" fontId="31" fillId="7" borderId="4" xfId="0" applyFont="1" applyFill="1" applyBorder="1" applyProtection="1">
      <protection locked="0"/>
    </xf>
    <xf numFmtId="0" fontId="31" fillId="7" borderId="54" xfId="0" applyFont="1" applyFill="1" applyBorder="1" applyAlignment="1" applyProtection="1">
      <alignment horizontal="center" vertical="center" wrapText="1"/>
      <protection locked="0"/>
    </xf>
    <xf numFmtId="0" fontId="31" fillId="7" borderId="26" xfId="0" applyFont="1" applyFill="1" applyBorder="1" applyAlignment="1" applyProtection="1">
      <alignment horizontal="center" vertical="center" wrapText="1"/>
      <protection locked="0"/>
    </xf>
    <xf numFmtId="0" fontId="31" fillId="7" borderId="55" xfId="0" applyFont="1" applyFill="1" applyBorder="1" applyAlignment="1" applyProtection="1">
      <alignment horizontal="center" vertical="center" wrapText="1"/>
      <protection locked="0"/>
    </xf>
    <xf numFmtId="0" fontId="38" fillId="0" borderId="6" xfId="5" applyFont="1" applyFill="1" applyBorder="1" applyAlignment="1">
      <alignment horizontal="justify" vertical="center" wrapText="1"/>
    </xf>
    <xf numFmtId="0" fontId="38" fillId="0" borderId="50" xfId="5" applyFont="1" applyFill="1" applyBorder="1" applyAlignment="1">
      <alignment horizontal="justify" vertical="top" wrapText="1"/>
    </xf>
    <xf numFmtId="0" fontId="38" fillId="0" borderId="6" xfId="5" applyFont="1" applyFill="1" applyBorder="1" applyAlignment="1">
      <alignment horizontal="left" wrapText="1"/>
    </xf>
    <xf numFmtId="0" fontId="38" fillId="0" borderId="24" xfId="5" applyFont="1" applyFill="1" applyBorder="1" applyAlignment="1">
      <alignment horizontal="justify" vertical="center" wrapText="1"/>
    </xf>
    <xf numFmtId="0" fontId="28" fillId="7" borderId="55" xfId="5" applyFont="1" applyFill="1" applyBorder="1" applyProtection="1">
      <protection locked="0"/>
    </xf>
    <xf numFmtId="0" fontId="28" fillId="7" borderId="17" xfId="7" applyFont="1" applyFill="1" applyBorder="1" applyProtection="1">
      <protection locked="0"/>
    </xf>
    <xf numFmtId="0" fontId="28" fillId="7" borderId="11" xfId="5" applyFont="1" applyFill="1" applyBorder="1" applyProtection="1">
      <protection locked="0"/>
    </xf>
    <xf numFmtId="0" fontId="27" fillId="7" borderId="26" xfId="0" applyFont="1" applyFill="1" applyBorder="1" applyAlignment="1" applyProtection="1">
      <alignment vertical="center" wrapText="1"/>
      <protection locked="0"/>
    </xf>
    <xf numFmtId="0" fontId="27" fillId="7" borderId="21" xfId="0" applyFont="1" applyFill="1" applyBorder="1" applyAlignment="1" applyProtection="1">
      <alignment vertical="center" wrapText="1"/>
      <protection locked="0"/>
    </xf>
    <xf numFmtId="1" fontId="27" fillId="0" borderId="4" xfId="2" applyNumberFormat="1" applyFont="1" applyFill="1" applyBorder="1" applyAlignment="1" applyProtection="1">
      <alignment vertical="center"/>
      <protection locked="0"/>
    </xf>
    <xf numFmtId="1" fontId="27" fillId="0" borderId="11" xfId="2" applyNumberFormat="1" applyFont="1" applyFill="1" applyBorder="1" applyAlignment="1" applyProtection="1">
      <alignment vertical="center"/>
      <protection locked="0"/>
    </xf>
    <xf numFmtId="0" fontId="28" fillId="7" borderId="6" xfId="0" applyFont="1" applyFill="1"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31" fillId="0" borderId="5" xfId="0" applyFont="1" applyBorder="1" applyAlignment="1" applyProtection="1">
      <alignment horizontal="justify" wrapText="1"/>
      <protection locked="0"/>
    </xf>
    <xf numFmtId="0" fontId="50" fillId="0" borderId="5" xfId="4" quotePrefix="1" applyFont="1" applyBorder="1" applyAlignment="1">
      <alignment horizontal="justify" vertical="center" wrapText="1"/>
    </xf>
    <xf numFmtId="0" fontId="50" fillId="0" borderId="5" xfId="4" applyFont="1" applyBorder="1" applyAlignment="1">
      <alignment horizontal="justify" vertical="center" wrapText="1"/>
    </xf>
    <xf numFmtId="0" fontId="28" fillId="0" borderId="6" xfId="0" applyFont="1" applyBorder="1" applyAlignment="1" applyProtection="1">
      <alignment horizontal="center" vertical="center" wrapText="1"/>
      <protection locked="0"/>
    </xf>
    <xf numFmtId="0" fontId="18" fillId="0" borderId="4" xfId="0" applyFont="1" applyBorder="1" applyAlignment="1">
      <alignment vertical="center"/>
    </xf>
    <xf numFmtId="9" fontId="0" fillId="0" borderId="28" xfId="2" applyFont="1" applyFill="1" applyBorder="1" applyAlignment="1" applyProtection="1">
      <alignment vertical="center"/>
      <protection locked="0"/>
    </xf>
    <xf numFmtId="9" fontId="0" fillId="0" borderId="26" xfId="2" applyFont="1" applyFill="1" applyBorder="1" applyAlignment="1" applyProtection="1">
      <alignment vertical="center"/>
      <protection locked="0"/>
    </xf>
    <xf numFmtId="9" fontId="0" fillId="0" borderId="21" xfId="2" applyFont="1" applyFill="1" applyBorder="1" applyAlignment="1" applyProtection="1">
      <alignment vertical="center"/>
      <protection locked="0"/>
    </xf>
    <xf numFmtId="0" fontId="18" fillId="0" borderId="54" xfId="0" applyFont="1" applyBorder="1" applyAlignment="1">
      <alignment vertical="center"/>
    </xf>
    <xf numFmtId="0" fontId="18" fillId="0" borderId="0" xfId="0" applyFont="1" applyAlignment="1">
      <alignment vertical="center"/>
    </xf>
    <xf numFmtId="9" fontId="2" fillId="7" borderId="4" xfId="2" applyFont="1" applyFill="1" applyBorder="1" applyAlignment="1" applyProtection="1">
      <alignment horizontal="center" vertical="center"/>
      <protection locked="0"/>
    </xf>
    <xf numFmtId="0" fontId="7" fillId="0" borderId="54" xfId="0" applyFont="1" applyBorder="1" applyAlignment="1">
      <alignment horizontal="justify"/>
    </xf>
    <xf numFmtId="9" fontId="7" fillId="0" borderId="54" xfId="0" applyNumberFormat="1" applyFont="1" applyBorder="1" applyAlignment="1">
      <alignment vertical="center"/>
    </xf>
    <xf numFmtId="9" fontId="7" fillId="0" borderId="54" xfId="0" applyNumberFormat="1" applyFont="1" applyBorder="1" applyAlignment="1" applyProtection="1">
      <alignment vertical="center"/>
      <protection locked="0"/>
    </xf>
    <xf numFmtId="0" fontId="7" fillId="0" borderId="54" xfId="0" applyFont="1" applyBorder="1" applyAlignment="1" applyProtection="1">
      <alignment vertical="center"/>
      <protection locked="0"/>
    </xf>
    <xf numFmtId="0" fontId="0" fillId="0" borderId="17" xfId="2" applyNumberFormat="1" applyFont="1" applyFill="1" applyBorder="1" applyAlignment="1" applyProtection="1">
      <alignment horizontal="center" vertical="center"/>
      <protection locked="0"/>
    </xf>
    <xf numFmtId="1" fontId="35" fillId="0" borderId="4" xfId="2" applyNumberFormat="1" applyFont="1" applyFill="1" applyBorder="1" applyAlignment="1" applyProtection="1">
      <alignment horizontal="center" vertical="center"/>
      <protection locked="0"/>
    </xf>
    <xf numFmtId="1" fontId="35" fillId="0" borderId="54" xfId="2" applyNumberFormat="1" applyFont="1" applyFill="1" applyBorder="1" applyAlignment="1" applyProtection="1">
      <alignment horizontal="center" vertical="center"/>
      <protection locked="0"/>
    </xf>
    <xf numFmtId="0" fontId="0" fillId="0" borderId="28" xfId="2" applyNumberFormat="1" applyFont="1" applyFill="1" applyBorder="1" applyAlignment="1" applyProtection="1">
      <alignment horizontal="center" vertical="center"/>
      <protection locked="0"/>
    </xf>
    <xf numFmtId="0" fontId="9" fillId="0" borderId="0" xfId="0" applyFont="1" applyAlignment="1">
      <alignment horizontal="center"/>
    </xf>
    <xf numFmtId="0" fontId="3" fillId="2" borderId="4" xfId="0" applyFont="1" applyFill="1" applyBorder="1" applyAlignment="1" applyProtection="1">
      <alignment horizontal="left"/>
      <protection locked="0"/>
    </xf>
    <xf numFmtId="14" fontId="3" fillId="0" borderId="5" xfId="0" applyNumberFormat="1"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1" xfId="0" applyFont="1" applyFill="1" applyBorder="1" applyAlignment="1" applyProtection="1">
      <alignment horizontal="center" vertical="center" wrapText="1"/>
      <protection locked="0"/>
    </xf>
    <xf numFmtId="0" fontId="3" fillId="2" borderId="60"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8" xfId="0" applyFont="1" applyFill="1" applyBorder="1" applyAlignment="1" applyProtection="1">
      <alignment horizontal="center" vertical="center" wrapText="1"/>
      <protection locked="0"/>
    </xf>
    <xf numFmtId="0" fontId="3" fillId="2" borderId="69" xfId="0" applyFont="1" applyFill="1" applyBorder="1" applyAlignment="1" applyProtection="1">
      <alignment horizontal="center" vertical="center" wrapText="1"/>
      <protection locked="0"/>
    </xf>
    <xf numFmtId="0" fontId="2" fillId="0" borderId="48"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0" borderId="5"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4" xfId="0" applyFont="1" applyBorder="1" applyAlignment="1">
      <alignment horizontal="justify" vertical="center" wrapText="1"/>
    </xf>
    <xf numFmtId="0" fontId="2" fillId="0" borderId="62" xfId="0" applyFont="1" applyBorder="1" applyAlignment="1" applyProtection="1">
      <alignment horizontal="center" vertical="center"/>
      <protection locked="0"/>
    </xf>
    <xf numFmtId="0" fontId="2" fillId="0" borderId="10" xfId="0" applyFont="1" applyBorder="1" applyAlignment="1" applyProtection="1">
      <alignment horizontal="center" vertical="center"/>
      <protection locked="0"/>
    </xf>
    <xf numFmtId="0" fontId="2" fillId="0" borderId="4" xfId="0" applyFont="1" applyBorder="1" applyAlignment="1" applyProtection="1">
      <alignment horizontal="left" vertical="center"/>
      <protection locked="0"/>
    </xf>
    <xf numFmtId="0" fontId="2" fillId="0" borderId="4" xfId="0" applyFont="1" applyBorder="1" applyAlignment="1" applyProtection="1">
      <alignment horizontal="center" vertical="center" wrapText="1"/>
      <protection locked="0"/>
    </xf>
    <xf numFmtId="0" fontId="2" fillId="0" borderId="56"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0" fontId="2" fillId="0" borderId="53" xfId="0" applyFont="1" applyBorder="1" applyAlignment="1" applyProtection="1">
      <alignment horizontal="center" vertical="center"/>
      <protection locked="0"/>
    </xf>
    <xf numFmtId="0" fontId="2" fillId="0" borderId="54" xfId="0" applyFont="1" applyBorder="1" applyAlignment="1" applyProtection="1">
      <alignment horizontal="justify" wrapText="1"/>
      <protection locked="0"/>
    </xf>
    <xf numFmtId="0" fontId="2" fillId="0" borderId="26" xfId="0" applyFont="1" applyBorder="1" applyAlignment="1" applyProtection="1">
      <alignment horizontal="justify" wrapText="1"/>
      <protection locked="0"/>
    </xf>
    <xf numFmtId="0" fontId="2" fillId="0" borderId="55" xfId="0" applyFont="1" applyBorder="1" applyAlignment="1" applyProtection="1">
      <alignment horizontal="justify" wrapText="1"/>
      <protection locked="0"/>
    </xf>
    <xf numFmtId="0" fontId="2" fillId="0" borderId="17"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2" fillId="0" borderId="54"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2" fillId="0" borderId="55" xfId="0" applyFont="1" applyBorder="1" applyAlignment="1" applyProtection="1">
      <alignment horizontal="center" vertical="center" wrapText="1"/>
      <protection locked="0"/>
    </xf>
    <xf numFmtId="0" fontId="2" fillId="0" borderId="21" xfId="0" applyFont="1" applyBorder="1" applyAlignment="1" applyProtection="1">
      <alignment horizontal="center" vertical="center" wrapText="1"/>
      <protection locked="0"/>
    </xf>
    <xf numFmtId="0" fontId="2" fillId="0" borderId="54" xfId="0" applyFont="1" applyBorder="1" applyAlignment="1">
      <alignment horizontal="center" vertical="center"/>
    </xf>
    <xf numFmtId="0" fontId="2" fillId="0" borderId="26" xfId="0" applyFont="1" applyBorder="1" applyAlignment="1">
      <alignment horizontal="center" vertical="center"/>
    </xf>
    <xf numFmtId="0" fontId="0" fillId="0" borderId="54" xfId="0" applyBorder="1" applyAlignment="1" applyProtection="1">
      <alignment horizontal="center" vertical="center" wrapText="1"/>
      <protection locked="0"/>
    </xf>
    <xf numFmtId="0" fontId="0" fillId="0" borderId="55" xfId="0" applyBorder="1" applyAlignment="1" applyProtection="1">
      <alignment horizontal="center" vertical="center" wrapText="1"/>
      <protection locked="0"/>
    </xf>
    <xf numFmtId="0" fontId="2" fillId="0" borderId="54" xfId="0" applyFont="1" applyBorder="1" applyAlignment="1" applyProtection="1">
      <alignment horizontal="center" vertical="center"/>
      <protection locked="0"/>
    </xf>
    <xf numFmtId="0" fontId="2" fillId="0" borderId="26" xfId="0" applyFont="1" applyBorder="1" applyAlignment="1" applyProtection="1">
      <alignment horizontal="center" vertical="center"/>
      <protection locked="0"/>
    </xf>
    <xf numFmtId="0" fontId="2" fillId="0" borderId="55" xfId="0" applyFont="1" applyBorder="1" applyAlignment="1" applyProtection="1">
      <alignment horizontal="center" vertical="center"/>
      <protection locked="0"/>
    </xf>
    <xf numFmtId="0" fontId="2" fillId="0" borderId="29" xfId="0" applyFont="1" applyBorder="1" applyAlignment="1" applyProtection="1">
      <alignment horizontal="center" vertical="center"/>
      <protection locked="0"/>
    </xf>
    <xf numFmtId="0" fontId="2" fillId="0" borderId="25" xfId="0" applyFont="1" applyBorder="1" applyAlignment="1" applyProtection="1">
      <alignment horizontal="center" vertical="center"/>
      <protection locked="0"/>
    </xf>
    <xf numFmtId="0" fontId="4" fillId="4" borderId="23"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2" fillId="0" borderId="70" xfId="0" applyFont="1" applyBorder="1" applyAlignment="1" applyProtection="1">
      <alignment horizontal="center" vertical="center" wrapText="1"/>
      <protection locked="0"/>
    </xf>
    <xf numFmtId="0" fontId="2" fillId="0" borderId="45" xfId="0" applyFont="1" applyBorder="1" applyAlignment="1" applyProtection="1">
      <alignment horizontal="center" vertical="center" wrapText="1"/>
      <protection locked="0"/>
    </xf>
    <xf numFmtId="0" fontId="38" fillId="0" borderId="54" xfId="0" applyFont="1" applyBorder="1" applyAlignment="1">
      <alignment horizontal="center" vertical="center" wrapText="1"/>
    </xf>
    <xf numFmtId="0" fontId="38" fillId="0" borderId="26" xfId="0" applyFont="1" applyBorder="1" applyAlignment="1">
      <alignment horizontal="center" vertical="center" wrapText="1"/>
    </xf>
    <xf numFmtId="0" fontId="2" fillId="0" borderId="54" xfId="0" applyFont="1" applyBorder="1" applyAlignment="1" applyProtection="1">
      <alignment horizontal="justify"/>
      <protection locked="0"/>
    </xf>
    <xf numFmtId="0" fontId="2" fillId="0" borderId="21" xfId="0" applyFont="1" applyBorder="1" applyAlignment="1" applyProtection="1">
      <alignment horizontal="justify"/>
      <protection locked="0"/>
    </xf>
    <xf numFmtId="0" fontId="2" fillId="0" borderId="57" xfId="0" applyFont="1" applyBorder="1" applyAlignment="1" applyProtection="1">
      <alignment horizontal="justify"/>
      <protection locked="0"/>
    </xf>
    <xf numFmtId="0" fontId="2" fillId="0" borderId="58" xfId="0" applyFont="1" applyBorder="1" applyAlignment="1" applyProtection="1">
      <alignment horizontal="justify"/>
      <protection locked="0"/>
    </xf>
    <xf numFmtId="0" fontId="2" fillId="0" borderId="27" xfId="0" applyFont="1" applyBorder="1" applyAlignment="1" applyProtection="1">
      <alignment horizontal="justify"/>
      <protection locked="0"/>
    </xf>
    <xf numFmtId="0" fontId="2" fillId="0" borderId="4" xfId="0" applyFont="1" applyBorder="1" applyAlignment="1" applyProtection="1">
      <alignment horizontal="justify" wrapText="1"/>
      <protection locked="0"/>
    </xf>
    <xf numFmtId="0" fontId="2" fillId="0" borderId="11" xfId="0" applyFont="1" applyBorder="1" applyAlignment="1" applyProtection="1">
      <alignment horizontal="justify" wrapText="1"/>
      <protection locked="0"/>
    </xf>
    <xf numFmtId="0" fontId="2" fillId="0" borderId="11" xfId="0" applyFont="1" applyBorder="1" applyAlignment="1" applyProtection="1">
      <alignment horizontal="justify" vertical="center" wrapText="1"/>
      <protection locked="0"/>
    </xf>
    <xf numFmtId="0" fontId="2" fillId="0" borderId="28" xfId="0" applyFont="1" applyBorder="1" applyAlignment="1" applyProtection="1">
      <alignment horizontal="justify" vertical="center" wrapText="1"/>
      <protection locked="0"/>
    </xf>
    <xf numFmtId="0" fontId="2" fillId="0" borderId="26" xfId="0" applyFont="1" applyBorder="1" applyAlignment="1" applyProtection="1">
      <alignment horizontal="justify" vertical="center" wrapText="1"/>
      <protection locked="0"/>
    </xf>
    <xf numFmtId="0" fontId="2" fillId="0" borderId="55" xfId="0" applyFont="1" applyBorder="1" applyAlignment="1" applyProtection="1">
      <alignment horizontal="justify" vertical="center" wrapText="1"/>
      <protection locked="0"/>
    </xf>
    <xf numFmtId="9" fontId="2" fillId="0" borderId="28" xfId="0" applyNumberFormat="1" applyFont="1" applyBorder="1" applyAlignment="1">
      <alignment horizontal="center" vertical="center"/>
    </xf>
    <xf numFmtId="9" fontId="2" fillId="0" borderId="55" xfId="0" applyNumberFormat="1" applyFont="1" applyBorder="1" applyAlignment="1">
      <alignment horizontal="center" vertical="center"/>
    </xf>
    <xf numFmtId="0" fontId="2" fillId="0" borderId="54" xfId="0" applyFont="1" applyBorder="1" applyAlignment="1">
      <alignment horizontal="justify" vertical="center"/>
    </xf>
    <xf numFmtId="0" fontId="2" fillId="0" borderId="26" xfId="0" applyFont="1" applyBorder="1" applyAlignment="1">
      <alignment horizontal="justify" vertical="center"/>
    </xf>
    <xf numFmtId="0" fontId="2" fillId="0" borderId="55" xfId="0" applyFont="1" applyBorder="1" applyAlignment="1">
      <alignment horizontal="justify" vertical="center"/>
    </xf>
    <xf numFmtId="0" fontId="2" fillId="0" borderId="28" xfId="0" applyFont="1" applyBorder="1" applyAlignment="1">
      <alignment horizontal="justify" vertical="center"/>
    </xf>
    <xf numFmtId="0" fontId="2" fillId="0" borderId="63" xfId="0" applyFont="1" applyBorder="1" applyAlignment="1" applyProtection="1">
      <alignment horizontal="justify"/>
      <protection locked="0"/>
    </xf>
    <xf numFmtId="0" fontId="2" fillId="0" borderId="66" xfId="0" applyFont="1" applyBorder="1" applyAlignment="1" applyProtection="1">
      <alignment horizontal="justify"/>
      <protection locked="0"/>
    </xf>
    <xf numFmtId="9" fontId="2" fillId="0" borderId="28" xfId="0" applyNumberFormat="1" applyFont="1" applyBorder="1" applyAlignment="1">
      <alignment horizontal="center"/>
    </xf>
    <xf numFmtId="0" fontId="2" fillId="0" borderId="55" xfId="0" applyFont="1" applyBorder="1" applyAlignment="1">
      <alignment horizontal="center"/>
    </xf>
    <xf numFmtId="0" fontId="2" fillId="0" borderId="28" xfId="0" applyFont="1" applyBorder="1" applyAlignment="1">
      <alignment horizontal="left"/>
    </xf>
    <xf numFmtId="0" fontId="2" fillId="0" borderId="55" xfId="0" applyFont="1" applyBorder="1" applyAlignment="1">
      <alignment horizontal="left"/>
    </xf>
    <xf numFmtId="0" fontId="2" fillId="0" borderId="54" xfId="0" applyFont="1" applyBorder="1" applyAlignment="1" applyProtection="1">
      <alignment horizontal="justify" vertical="center" wrapText="1"/>
      <protection locked="0"/>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2" fillId="0" borderId="16" xfId="0" applyFont="1" applyBorder="1" applyAlignment="1" applyProtection="1">
      <alignment horizontal="center" vertical="center"/>
      <protection locked="0"/>
    </xf>
    <xf numFmtId="0" fontId="2" fillId="0" borderId="17" xfId="0" applyFont="1" applyBorder="1" applyAlignment="1">
      <alignment horizontal="justify" wrapText="1"/>
    </xf>
    <xf numFmtId="0" fontId="2" fillId="0" borderId="4" xfId="0" applyFont="1" applyBorder="1" applyAlignment="1">
      <alignment horizontal="justify" wrapText="1"/>
    </xf>
    <xf numFmtId="0" fontId="2" fillId="0" borderId="28" xfId="2" applyNumberFormat="1" applyFont="1" applyBorder="1" applyAlignment="1" applyProtection="1">
      <alignment horizontal="center" vertical="center"/>
    </xf>
    <xf numFmtId="0" fontId="2" fillId="0" borderId="55" xfId="2" applyNumberFormat="1" applyFont="1" applyBorder="1" applyAlignment="1" applyProtection="1">
      <alignment horizontal="center" vertical="center"/>
    </xf>
    <xf numFmtId="0" fontId="2" fillId="0" borderId="28" xfId="0" applyFont="1" applyBorder="1" applyAlignment="1" applyProtection="1">
      <alignment horizontal="center" vertical="center" wrapText="1"/>
      <protection locked="0"/>
    </xf>
    <xf numFmtId="9" fontId="2" fillId="0" borderId="54" xfId="0" applyNumberFormat="1" applyFont="1" applyBorder="1" applyAlignment="1">
      <alignment horizontal="center" vertical="center"/>
    </xf>
    <xf numFmtId="9" fontId="2" fillId="0" borderId="26" xfId="0" applyNumberFormat="1" applyFont="1" applyBorder="1" applyAlignment="1">
      <alignment horizontal="center" vertical="center"/>
    </xf>
    <xf numFmtId="9" fontId="2" fillId="0" borderId="21" xfId="0" applyNumberFormat="1" applyFont="1" applyBorder="1" applyAlignment="1">
      <alignment horizontal="center" vertical="center"/>
    </xf>
    <xf numFmtId="0" fontId="4" fillId="0" borderId="26" xfId="0" applyFont="1" applyBorder="1" applyAlignment="1">
      <alignment horizontal="center" vertical="center"/>
    </xf>
    <xf numFmtId="0" fontId="4" fillId="0" borderId="21" xfId="0" applyFont="1" applyBorder="1" applyAlignment="1">
      <alignment horizontal="center" vertical="center"/>
    </xf>
    <xf numFmtId="0" fontId="2" fillId="0" borderId="54" xfId="0" applyFont="1" applyBorder="1" applyAlignment="1" applyProtection="1">
      <alignment horizontal="center"/>
      <protection locked="0"/>
    </xf>
    <xf numFmtId="0" fontId="2" fillId="0" borderId="26" xfId="0" applyFont="1" applyBorder="1" applyAlignment="1" applyProtection="1">
      <alignment horizontal="center"/>
      <protection locked="0"/>
    </xf>
    <xf numFmtId="0" fontId="2" fillId="0" borderId="55" xfId="0" applyFont="1" applyBorder="1" applyAlignment="1" applyProtection="1">
      <alignment horizontal="center"/>
      <protection locked="0"/>
    </xf>
    <xf numFmtId="0" fontId="2" fillId="0" borderId="21" xfId="0" applyFont="1" applyBorder="1" applyAlignment="1" applyProtection="1">
      <alignment horizontal="center"/>
      <protection locked="0"/>
    </xf>
    <xf numFmtId="0" fontId="27" fillId="0" borderId="54" xfId="0" applyFont="1" applyBorder="1" applyAlignment="1" applyProtection="1">
      <alignment horizontal="center" vertical="center" wrapText="1"/>
      <protection locked="0"/>
    </xf>
    <xf numFmtId="0" fontId="27" fillId="0" borderId="26" xfId="0" applyFont="1" applyBorder="1" applyAlignment="1" applyProtection="1">
      <alignment horizontal="center" vertical="center" wrapText="1"/>
      <protection locked="0"/>
    </xf>
    <xf numFmtId="0" fontId="27" fillId="0" borderId="55" xfId="0" applyFont="1" applyBorder="1" applyAlignment="1" applyProtection="1">
      <alignment horizontal="center" vertical="center" wrapText="1"/>
      <protection locked="0"/>
    </xf>
    <xf numFmtId="0" fontId="0" fillId="0" borderId="4" xfId="2" applyNumberFormat="1" applyFont="1" applyFill="1" applyBorder="1" applyAlignment="1" applyProtection="1">
      <alignment horizontal="center" vertical="center"/>
      <protection locked="0"/>
    </xf>
    <xf numFmtId="0" fontId="28" fillId="0" borderId="28" xfId="0" applyFont="1" applyBorder="1" applyAlignment="1" applyProtection="1">
      <alignment horizontal="center" vertical="center" wrapText="1"/>
      <protection locked="0"/>
    </xf>
    <xf numFmtId="0" fontId="28" fillId="0" borderId="26" xfId="0" applyFont="1" applyBorder="1" applyAlignment="1" applyProtection="1">
      <alignment horizontal="center" vertical="center" wrapText="1"/>
      <protection locked="0"/>
    </xf>
    <xf numFmtId="164" fontId="0" fillId="0" borderId="4" xfId="1" applyNumberFormat="1" applyFont="1" applyFill="1" applyBorder="1" applyAlignment="1" applyProtection="1">
      <alignment horizontal="center" vertical="center"/>
      <protection locked="0"/>
    </xf>
    <xf numFmtId="1" fontId="27" fillId="0" borderId="4" xfId="2" applyNumberFormat="1" applyFont="1" applyFill="1" applyBorder="1" applyAlignment="1" applyProtection="1">
      <alignment horizontal="center" vertical="center"/>
      <protection locked="0"/>
    </xf>
    <xf numFmtId="0" fontId="0" fillId="0" borderId="26" xfId="2" applyNumberFormat="1" applyFont="1" applyFill="1" applyBorder="1" applyAlignment="1" applyProtection="1">
      <alignment horizontal="center" vertical="center"/>
      <protection locked="0"/>
    </xf>
    <xf numFmtId="0" fontId="28" fillId="0" borderId="21" xfId="0" applyFont="1" applyBorder="1" applyAlignment="1" applyProtection="1">
      <alignment horizontal="center" vertical="center" wrapText="1"/>
      <protection locked="0"/>
    </xf>
    <xf numFmtId="164" fontId="28" fillId="0" borderId="4" xfId="1" applyNumberFormat="1" applyFont="1" applyFill="1" applyBorder="1" applyAlignment="1" applyProtection="1">
      <alignment horizontal="center" vertical="center"/>
      <protection locked="0"/>
    </xf>
    <xf numFmtId="0" fontId="29" fillId="0" borderId="4" xfId="2" applyNumberFormat="1" applyFont="1" applyBorder="1" applyAlignment="1" applyProtection="1">
      <alignment horizontal="center" vertical="center"/>
    </xf>
    <xf numFmtId="0" fontId="27" fillId="0" borderId="54" xfId="0" applyFont="1" applyBorder="1" applyAlignment="1" applyProtection="1">
      <alignment horizontal="left" vertical="center" wrapText="1"/>
      <protection locked="0"/>
    </xf>
    <xf numFmtId="0" fontId="27" fillId="0" borderId="55" xfId="0" applyFont="1" applyBorder="1" applyAlignment="1" applyProtection="1">
      <alignment horizontal="left" vertical="center" wrapText="1"/>
      <protection locked="0"/>
    </xf>
    <xf numFmtId="0" fontId="28" fillId="0" borderId="54" xfId="0" applyFont="1" applyBorder="1" applyAlignment="1" applyProtection="1">
      <alignment horizontal="center" vertical="center" wrapText="1"/>
      <protection locked="0"/>
    </xf>
    <xf numFmtId="0" fontId="28" fillId="0" borderId="55" xfId="0" applyFont="1" applyBorder="1" applyAlignment="1" applyProtection="1">
      <alignment horizontal="center" vertical="center" wrapText="1"/>
      <protection locked="0"/>
    </xf>
    <xf numFmtId="0" fontId="2" fillId="0" borderId="20" xfId="0" applyFont="1" applyBorder="1" applyAlignment="1" applyProtection="1">
      <alignment horizontal="justify" wrapText="1"/>
      <protection locked="0"/>
    </xf>
    <xf numFmtId="0" fontId="2" fillId="0" borderId="74" xfId="0" applyFont="1" applyBorder="1" applyAlignment="1" applyProtection="1">
      <alignment horizontal="center" vertical="center"/>
      <protection locked="0"/>
    </xf>
    <xf numFmtId="0" fontId="2" fillId="0" borderId="22" xfId="0" applyFont="1" applyBorder="1" applyAlignment="1" applyProtection="1">
      <alignment horizontal="center"/>
      <protection locked="0"/>
    </xf>
    <xf numFmtId="0" fontId="2" fillId="0" borderId="31" xfId="0" applyFont="1" applyBorder="1" applyAlignment="1" applyProtection="1">
      <alignment horizontal="center"/>
      <protection locked="0"/>
    </xf>
    <xf numFmtId="0" fontId="2" fillId="0" borderId="23" xfId="0" applyFont="1" applyBorder="1" applyAlignment="1" applyProtection="1">
      <alignment horizontal="center"/>
      <protection locked="0"/>
    </xf>
    <xf numFmtId="0" fontId="2" fillId="0" borderId="38"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2" fillId="0" borderId="20" xfId="0" applyFont="1" applyBorder="1" applyAlignment="1" applyProtection="1">
      <alignment horizontal="justify" vertical="center" wrapText="1"/>
      <protection locked="0"/>
    </xf>
    <xf numFmtId="0" fontId="4" fillId="0" borderId="4" xfId="0" applyFont="1" applyBorder="1" applyAlignment="1">
      <alignment horizontal="center" vertical="center"/>
    </xf>
    <xf numFmtId="0" fontId="2" fillId="0" borderId="4" xfId="0" applyFont="1" applyBorder="1" applyAlignment="1" applyProtection="1">
      <alignment horizontal="center"/>
      <protection locked="0"/>
    </xf>
    <xf numFmtId="9" fontId="2" fillId="0" borderId="4" xfId="0" applyNumberFormat="1" applyFont="1" applyBorder="1" applyAlignment="1">
      <alignment horizontal="center" vertical="center"/>
    </xf>
    <xf numFmtId="0" fontId="28" fillId="0" borderId="4" xfId="2" applyNumberFormat="1" applyFont="1" applyFill="1" applyBorder="1" applyAlignment="1" applyProtection="1">
      <alignment horizontal="center" vertical="center"/>
      <protection locked="0"/>
    </xf>
    <xf numFmtId="0" fontId="28" fillId="0" borderId="54" xfId="2" applyNumberFormat="1" applyFont="1" applyFill="1" applyBorder="1" applyAlignment="1" applyProtection="1">
      <alignment horizontal="center" vertical="center"/>
      <protection locked="0"/>
    </xf>
    <xf numFmtId="0" fontId="2" fillId="0" borderId="4" xfId="0" applyFont="1" applyBorder="1" applyAlignment="1" applyProtection="1">
      <alignment horizontal="justify" vertical="center"/>
      <protection locked="0"/>
    </xf>
    <xf numFmtId="0" fontId="0" fillId="0" borderId="4" xfId="0" applyBorder="1" applyAlignment="1" applyProtection="1">
      <alignment horizontal="center" vertical="center"/>
      <protection locked="0"/>
    </xf>
    <xf numFmtId="0" fontId="4" fillId="0" borderId="28" xfId="0" applyFont="1" applyBorder="1" applyAlignment="1">
      <alignment horizontal="center" vertical="center"/>
    </xf>
    <xf numFmtId="0" fontId="2" fillId="0" borderId="21" xfId="0" applyFont="1" applyBorder="1" applyAlignment="1" applyProtection="1">
      <alignment horizontal="justify" vertical="center" wrapText="1"/>
      <protection locked="0"/>
    </xf>
    <xf numFmtId="0" fontId="31" fillId="0" borderId="54" xfId="0" applyFont="1" applyBorder="1" applyAlignment="1" applyProtection="1">
      <alignment horizontal="center" vertical="center" wrapText="1"/>
      <protection locked="0"/>
    </xf>
    <xf numFmtId="0" fontId="31" fillId="0" borderId="26" xfId="0" applyFont="1" applyBorder="1" applyAlignment="1" applyProtection="1">
      <alignment horizontal="center" vertical="center" wrapText="1"/>
      <protection locked="0"/>
    </xf>
    <xf numFmtId="0" fontId="2" fillId="0" borderId="28" xfId="0" applyFont="1" applyBorder="1" applyAlignment="1" applyProtection="1">
      <alignment horizontal="center"/>
      <protection locked="0"/>
    </xf>
    <xf numFmtId="0" fontId="28" fillId="7" borderId="54" xfId="2" applyNumberFormat="1" applyFont="1" applyFill="1" applyBorder="1" applyAlignment="1" applyProtection="1">
      <alignment horizontal="center" vertical="center"/>
      <protection locked="0"/>
    </xf>
    <xf numFmtId="0" fontId="28" fillId="7" borderId="26" xfId="2" applyNumberFormat="1" applyFont="1" applyFill="1" applyBorder="1" applyAlignment="1" applyProtection="1">
      <alignment horizontal="center" vertical="center"/>
      <protection locked="0"/>
    </xf>
    <xf numFmtId="0" fontId="28" fillId="7" borderId="55" xfId="2" applyNumberFormat="1" applyFont="1" applyFill="1" applyBorder="1" applyAlignment="1" applyProtection="1">
      <alignment horizontal="center" vertical="center"/>
      <protection locked="0"/>
    </xf>
    <xf numFmtId="0" fontId="28" fillId="7" borderId="4" xfId="2" applyNumberFormat="1" applyFont="1" applyFill="1" applyBorder="1" applyAlignment="1" applyProtection="1">
      <alignment horizontal="center" vertical="center" wrapText="1"/>
      <protection locked="0"/>
    </xf>
    <xf numFmtId="164" fontId="28" fillId="7" borderId="54" xfId="1" applyNumberFormat="1" applyFont="1" applyFill="1" applyBorder="1" applyAlignment="1" applyProtection="1">
      <alignment horizontal="center" vertical="center"/>
      <protection locked="0"/>
    </xf>
    <xf numFmtId="164" fontId="28" fillId="7" borderId="26" xfId="1" applyNumberFormat="1" applyFont="1" applyFill="1" applyBorder="1" applyAlignment="1" applyProtection="1">
      <alignment horizontal="center" vertical="center"/>
      <protection locked="0"/>
    </xf>
    <xf numFmtId="164" fontId="28" fillId="7" borderId="55" xfId="1" applyNumberFormat="1" applyFont="1" applyFill="1" applyBorder="1" applyAlignment="1" applyProtection="1">
      <alignment horizontal="center" vertical="center"/>
      <protection locked="0"/>
    </xf>
    <xf numFmtId="9" fontId="31" fillId="7" borderId="4" xfId="2" applyFont="1" applyFill="1" applyBorder="1" applyAlignment="1" applyProtection="1">
      <alignment horizontal="center" vertical="center"/>
      <protection locked="0"/>
    </xf>
    <xf numFmtId="0" fontId="28" fillId="7" borderId="55" xfId="5" applyNumberFormat="1" applyFont="1" applyFill="1" applyBorder="1" applyAlignment="1" applyProtection="1">
      <alignment horizontal="center" vertical="center"/>
      <protection locked="0"/>
    </xf>
    <xf numFmtId="0" fontId="28" fillId="7" borderId="4" xfId="5" applyNumberFormat="1" applyFont="1" applyFill="1" applyBorder="1" applyAlignment="1" applyProtection="1">
      <alignment horizontal="center" vertical="center"/>
      <protection locked="0"/>
    </xf>
    <xf numFmtId="164" fontId="28" fillId="7" borderId="26" xfId="5" applyNumberFormat="1" applyFont="1" applyFill="1" applyBorder="1" applyAlignment="1" applyProtection="1">
      <alignment horizontal="center" vertical="center"/>
      <protection locked="0"/>
    </xf>
    <xf numFmtId="164" fontId="28" fillId="7" borderId="55" xfId="5" applyNumberFormat="1" applyFont="1" applyFill="1" applyBorder="1" applyAlignment="1" applyProtection="1">
      <alignment horizontal="center" vertical="center"/>
      <protection locked="0"/>
    </xf>
    <xf numFmtId="164" fontId="28" fillId="7" borderId="4" xfId="5" applyNumberFormat="1" applyFont="1" applyFill="1" applyBorder="1" applyAlignment="1" applyProtection="1">
      <alignment horizontal="center" vertical="center"/>
      <protection locked="0"/>
    </xf>
    <xf numFmtId="9" fontId="28" fillId="7" borderId="55" xfId="5" applyNumberFormat="1" applyFont="1" applyFill="1" applyBorder="1" applyAlignment="1" applyProtection="1">
      <alignment horizontal="center" vertical="center"/>
      <protection locked="0"/>
    </xf>
    <xf numFmtId="9" fontId="28" fillId="7" borderId="4" xfId="5" applyNumberFormat="1" applyFont="1" applyFill="1" applyBorder="1" applyAlignment="1" applyProtection="1">
      <alignment horizontal="center" vertical="center"/>
      <protection locked="0"/>
    </xf>
    <xf numFmtId="0" fontId="28" fillId="7" borderId="4" xfId="7" applyNumberFormat="1" applyFont="1" applyFill="1" applyBorder="1" applyAlignment="1" applyProtection="1">
      <alignment horizontal="center" vertical="center" wrapText="1"/>
      <protection locked="0"/>
    </xf>
    <xf numFmtId="164" fontId="28" fillId="7" borderId="54" xfId="7" applyNumberFormat="1" applyFont="1" applyFill="1" applyBorder="1" applyAlignment="1" applyProtection="1">
      <alignment horizontal="center" vertical="center"/>
      <protection locked="0"/>
    </xf>
    <xf numFmtId="164" fontId="28" fillId="7" borderId="26" xfId="7" applyNumberFormat="1" applyFont="1" applyFill="1" applyBorder="1" applyAlignment="1" applyProtection="1">
      <alignment horizontal="center" vertical="center"/>
      <protection locked="0"/>
    </xf>
    <xf numFmtId="164" fontId="28" fillId="7" borderId="55" xfId="7" applyNumberFormat="1" applyFont="1" applyFill="1" applyBorder="1" applyAlignment="1" applyProtection="1">
      <alignment horizontal="center" vertical="center"/>
      <protection locked="0"/>
    </xf>
    <xf numFmtId="164" fontId="28" fillId="7" borderId="4" xfId="7" applyNumberFormat="1" applyFont="1" applyFill="1" applyBorder="1" applyAlignment="1" applyProtection="1">
      <alignment horizontal="center" vertical="center"/>
      <protection locked="0"/>
    </xf>
    <xf numFmtId="9" fontId="28" fillId="7" borderId="4" xfId="7" applyNumberFormat="1" applyFont="1" applyFill="1" applyBorder="1" applyAlignment="1" applyProtection="1">
      <alignment horizontal="center" vertical="center"/>
      <protection locked="0"/>
    </xf>
    <xf numFmtId="164" fontId="28" fillId="7" borderId="54" xfId="5" applyNumberFormat="1" applyFont="1" applyFill="1" applyBorder="1" applyAlignment="1" applyProtection="1">
      <alignment horizontal="center" vertical="center"/>
      <protection locked="0"/>
    </xf>
    <xf numFmtId="0" fontId="28" fillId="7" borderId="4" xfId="7" applyFont="1" applyFill="1" applyBorder="1" applyAlignment="1" applyProtection="1">
      <alignment horizontal="center" vertical="center" wrapText="1"/>
      <protection locked="0"/>
    </xf>
    <xf numFmtId="0" fontId="28" fillId="7" borderId="4" xfId="7" applyNumberFormat="1" applyFont="1" applyFill="1" applyBorder="1" applyAlignment="1" applyProtection="1">
      <alignment horizontal="center" vertical="center"/>
      <protection locked="0"/>
    </xf>
    <xf numFmtId="0" fontId="28" fillId="7" borderId="4" xfId="7" applyFont="1" applyFill="1" applyBorder="1" applyAlignment="1" applyProtection="1">
      <alignment horizontal="center" vertical="center"/>
      <protection locked="0"/>
    </xf>
    <xf numFmtId="0" fontId="31" fillId="7" borderId="4" xfId="0" applyFont="1" applyFill="1" applyBorder="1" applyAlignment="1" applyProtection="1">
      <alignment horizontal="center" vertical="center" wrapText="1"/>
      <protection locked="0"/>
    </xf>
    <xf numFmtId="0" fontId="28" fillId="7" borderId="4" xfId="2" applyNumberFormat="1" applyFont="1" applyFill="1" applyBorder="1" applyAlignment="1" applyProtection="1">
      <alignment horizontal="center" vertical="center"/>
      <protection locked="0"/>
    </xf>
    <xf numFmtId="0" fontId="28" fillId="7" borderId="4" xfId="0" applyFont="1" applyFill="1" applyBorder="1" applyAlignment="1" applyProtection="1">
      <alignment horizontal="center" vertical="center"/>
      <protection locked="0"/>
    </xf>
    <xf numFmtId="0" fontId="28" fillId="7" borderId="4" xfId="5" applyFont="1" applyFill="1" applyBorder="1" applyAlignment="1" applyProtection="1">
      <alignment horizontal="center" vertical="center" wrapText="1"/>
      <protection locked="0"/>
    </xf>
    <xf numFmtId="0" fontId="28" fillId="7" borderId="4" xfId="5" applyFont="1" applyFill="1" applyBorder="1" applyAlignment="1" applyProtection="1">
      <alignment horizontal="center" vertical="center"/>
      <protection locked="0"/>
    </xf>
    <xf numFmtId="0" fontId="28" fillId="7" borderId="11" xfId="5" applyFont="1" applyFill="1" applyBorder="1" applyAlignment="1" applyProtection="1">
      <alignment horizontal="center" vertical="center" wrapText="1"/>
      <protection locked="0"/>
    </xf>
    <xf numFmtId="0" fontId="28" fillId="7" borderId="11" xfId="5" applyNumberFormat="1" applyFont="1" applyFill="1" applyBorder="1" applyAlignment="1" applyProtection="1">
      <alignment horizontal="center" vertical="center"/>
      <protection locked="0"/>
    </xf>
    <xf numFmtId="0" fontId="28" fillId="7" borderId="55" xfId="5" applyFont="1" applyFill="1" applyBorder="1" applyAlignment="1" applyProtection="1">
      <alignment horizontal="center" vertical="center" wrapText="1"/>
      <protection locked="0"/>
    </xf>
    <xf numFmtId="0" fontId="28" fillId="7" borderId="55" xfId="5" applyFont="1" applyFill="1" applyBorder="1" applyAlignment="1" applyProtection="1">
      <alignment horizontal="center" vertical="center"/>
      <protection locked="0"/>
    </xf>
    <xf numFmtId="0" fontId="28" fillId="7" borderId="11" xfId="5" applyFont="1" applyFill="1" applyBorder="1" applyAlignment="1" applyProtection="1">
      <alignment horizontal="center" vertical="center"/>
      <protection locked="0"/>
    </xf>
    <xf numFmtId="0" fontId="2" fillId="0" borderId="57" xfId="0" applyFont="1" applyBorder="1" applyAlignment="1" applyProtection="1">
      <alignment horizontal="center" vertical="center"/>
      <protection locked="0"/>
    </xf>
    <xf numFmtId="0" fontId="2" fillId="0" borderId="66" xfId="0" applyFont="1" applyBorder="1" applyAlignment="1" applyProtection="1">
      <alignment horizontal="center" vertical="center"/>
      <protection locked="0"/>
    </xf>
    <xf numFmtId="9" fontId="28" fillId="7" borderId="17" xfId="7" applyNumberFormat="1" applyFont="1" applyFill="1" applyBorder="1" applyAlignment="1" applyProtection="1">
      <alignment horizontal="center" vertical="center"/>
      <protection locked="0"/>
    </xf>
    <xf numFmtId="0" fontId="28" fillId="7" borderId="4" xfId="7" applyNumberFormat="1" applyFont="1" applyFill="1" applyBorder="1" applyAlignment="1" applyProtection="1">
      <alignment horizontal="center" vertical="center"/>
    </xf>
    <xf numFmtId="0" fontId="48" fillId="0" borderId="55" xfId="0" applyFont="1" applyBorder="1" applyAlignment="1">
      <alignment horizontal="center" vertical="center"/>
    </xf>
    <xf numFmtId="0" fontId="48" fillId="0" borderId="4" xfId="0" applyFont="1" applyBorder="1" applyAlignment="1">
      <alignment horizontal="center" vertical="center"/>
    </xf>
    <xf numFmtId="0" fontId="28" fillId="7" borderId="4" xfId="5" applyNumberFormat="1" applyFont="1" applyFill="1" applyBorder="1" applyAlignment="1" applyProtection="1">
      <alignment horizontal="center" vertical="center"/>
    </xf>
    <xf numFmtId="0" fontId="49" fillId="7" borderId="4" xfId="2" applyNumberFormat="1" applyFont="1" applyFill="1" applyBorder="1" applyAlignment="1" applyProtection="1">
      <alignment horizontal="center" vertical="center"/>
    </xf>
    <xf numFmtId="164" fontId="28" fillId="7" borderId="4" xfId="1" applyNumberFormat="1" applyFont="1" applyFill="1" applyBorder="1" applyAlignment="1" applyProtection="1">
      <alignment horizontal="center" vertical="center"/>
      <protection locked="0"/>
    </xf>
    <xf numFmtId="0" fontId="2" fillId="0" borderId="11" xfId="0" applyFont="1" applyBorder="1" applyAlignment="1" applyProtection="1">
      <alignment horizontal="center"/>
      <protection locked="0"/>
    </xf>
    <xf numFmtId="0" fontId="2" fillId="0" borderId="20" xfId="0" applyFont="1" applyBorder="1" applyAlignment="1" applyProtection="1">
      <alignment horizontal="center" vertical="center"/>
      <protection locked="0"/>
    </xf>
    <xf numFmtId="0" fontId="2" fillId="0" borderId="19" xfId="0" applyFont="1" applyBorder="1" applyAlignment="1" applyProtection="1">
      <alignment horizontal="center" vertical="center"/>
      <protection locked="0"/>
    </xf>
    <xf numFmtId="0" fontId="2" fillId="0" borderId="20" xfId="0" applyFont="1" applyBorder="1" applyAlignment="1" applyProtection="1">
      <alignment horizontal="center"/>
      <protection locked="0"/>
    </xf>
    <xf numFmtId="0" fontId="2" fillId="0" borderId="19" xfId="0" applyFont="1" applyBorder="1" applyAlignment="1" applyProtection="1">
      <alignment horizontal="center"/>
      <protection locked="0"/>
    </xf>
    <xf numFmtId="0" fontId="2" fillId="0" borderId="5" xfId="0" applyFont="1" applyBorder="1" applyAlignment="1" applyProtection="1">
      <alignment horizontal="center" wrapText="1"/>
      <protection locked="0"/>
    </xf>
    <xf numFmtId="0" fontId="2" fillId="0" borderId="70" xfId="0" applyFont="1" applyBorder="1" applyAlignment="1" applyProtection="1">
      <alignment horizontal="center"/>
      <protection locked="0"/>
    </xf>
    <xf numFmtId="0" fontId="2" fillId="0" borderId="20"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2" xfId="0" applyFont="1" applyBorder="1" applyAlignment="1" applyProtection="1">
      <alignment horizontal="left" vertical="center" wrapText="1"/>
      <protection locked="0"/>
    </xf>
    <xf numFmtId="0" fontId="2" fillId="0" borderId="2" xfId="0" applyFont="1" applyBorder="1" applyAlignment="1" applyProtection="1">
      <alignment horizontal="left" vertical="center"/>
      <protection locked="0"/>
    </xf>
    <xf numFmtId="9" fontId="2" fillId="0" borderId="54" xfId="2" applyFont="1" applyFill="1" applyBorder="1" applyAlignment="1" applyProtection="1">
      <alignment horizontal="center" vertical="center"/>
      <protection locked="0"/>
    </xf>
    <xf numFmtId="9" fontId="2" fillId="0" borderId="26" xfId="2" applyFont="1" applyFill="1" applyBorder="1" applyAlignment="1" applyProtection="1">
      <alignment horizontal="center" vertical="center"/>
      <protection locked="0"/>
    </xf>
    <xf numFmtId="0" fontId="2" fillId="0" borderId="57" xfId="0" applyFont="1" applyBorder="1" applyAlignment="1" applyProtection="1">
      <alignment horizontal="justify" vertical="center" wrapText="1"/>
      <protection locked="0"/>
    </xf>
    <xf numFmtId="0" fontId="2" fillId="0" borderId="66" xfId="0" applyFont="1" applyBorder="1" applyAlignment="1" applyProtection="1">
      <alignment horizontal="justify" vertical="center" wrapText="1"/>
      <protection locked="0"/>
    </xf>
    <xf numFmtId="0" fontId="2" fillId="0" borderId="50" xfId="0" applyFont="1" applyBorder="1" applyAlignment="1" applyProtection="1">
      <alignment horizontal="justify" vertical="center"/>
      <protection locked="0"/>
    </xf>
    <xf numFmtId="0" fontId="2" fillId="0" borderId="29" xfId="0" applyFont="1" applyBorder="1" applyAlignment="1" applyProtection="1">
      <alignment horizontal="justify" vertical="center"/>
      <protection locked="0"/>
    </xf>
    <xf numFmtId="0" fontId="2" fillId="0" borderId="20" xfId="0" applyFont="1" applyBorder="1" applyAlignment="1" applyProtection="1">
      <alignment horizontal="left" vertical="center" wrapText="1"/>
      <protection locked="0"/>
    </xf>
    <xf numFmtId="0" fontId="2" fillId="0" borderId="20" xfId="0" applyFont="1" applyBorder="1" applyAlignment="1" applyProtection="1">
      <alignment horizontal="left"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pplyProtection="1">
      <alignment horizontal="justify" vertical="center"/>
      <protection locked="0"/>
    </xf>
    <xf numFmtId="0" fontId="2" fillId="0" borderId="39" xfId="0" applyFont="1" applyBorder="1" applyAlignment="1" applyProtection="1">
      <alignment horizontal="justify" vertical="center" wrapText="1"/>
      <protection locked="0"/>
    </xf>
    <xf numFmtId="0" fontId="2" fillId="0" borderId="29" xfId="0" applyFont="1" applyBorder="1" applyAlignment="1" applyProtection="1">
      <alignment horizontal="justify" vertical="center" wrapText="1"/>
      <protection locked="0"/>
    </xf>
    <xf numFmtId="0" fontId="2" fillId="0" borderId="25" xfId="0" applyFont="1" applyBorder="1" applyAlignment="1" applyProtection="1">
      <alignment horizontal="justify" vertical="center" wrapText="1"/>
      <protection locked="0"/>
    </xf>
    <xf numFmtId="0" fontId="2" fillId="0" borderId="63" xfId="0" applyFont="1" applyBorder="1" applyAlignment="1" applyProtection="1">
      <alignment horizontal="left" vertical="center" wrapText="1"/>
      <protection locked="0"/>
    </xf>
    <xf numFmtId="0" fontId="2" fillId="0" borderId="66" xfId="0" applyFont="1" applyBorder="1" applyAlignment="1" applyProtection="1">
      <alignment horizontal="left" vertical="center" wrapText="1"/>
      <protection locked="0"/>
    </xf>
    <xf numFmtId="0" fontId="2" fillId="0" borderId="27" xfId="0" applyFont="1" applyBorder="1" applyAlignment="1" applyProtection="1">
      <alignment horizontal="left" vertical="center" wrapText="1"/>
      <protection locked="0"/>
    </xf>
    <xf numFmtId="0" fontId="2" fillId="0" borderId="51" xfId="0" applyFont="1" applyBorder="1" applyAlignment="1" applyProtection="1">
      <alignment horizontal="justify" vertical="center" wrapText="1"/>
      <protection locked="0"/>
    </xf>
    <xf numFmtId="0" fontId="2" fillId="0" borderId="52" xfId="0" applyFont="1" applyBorder="1" applyAlignment="1" applyProtection="1">
      <alignment horizontal="justify" vertical="center" wrapText="1"/>
      <protection locked="0"/>
    </xf>
    <xf numFmtId="0" fontId="2" fillId="0" borderId="38" xfId="0" applyFont="1" applyBorder="1" applyAlignment="1" applyProtection="1">
      <alignment horizontal="justify" vertical="center" wrapText="1"/>
      <protection locked="0"/>
    </xf>
    <xf numFmtId="0" fontId="2" fillId="0" borderId="45" xfId="0" applyFont="1" applyBorder="1" applyAlignment="1" applyProtection="1">
      <alignment horizontal="justify" vertical="center" wrapText="1"/>
      <protection locked="0"/>
    </xf>
    <xf numFmtId="0" fontId="2" fillId="0" borderId="5" xfId="0" applyFont="1" applyBorder="1" applyAlignment="1" applyProtection="1">
      <alignment horizontal="justify" vertical="center"/>
      <protection locked="0"/>
    </xf>
    <xf numFmtId="0" fontId="2" fillId="0" borderId="46" xfId="0" applyFont="1" applyBorder="1" applyAlignment="1" applyProtection="1">
      <alignment horizontal="center" vertical="center" wrapText="1"/>
      <protection locked="0"/>
    </xf>
    <xf numFmtId="0" fontId="2" fillId="0" borderId="62"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28" fillId="7" borderId="17" xfId="7" applyNumberFormat="1" applyFont="1" applyFill="1" applyBorder="1" applyAlignment="1" applyProtection="1">
      <alignment horizontal="center" vertical="center"/>
      <protection locked="0"/>
    </xf>
    <xf numFmtId="0" fontId="28" fillId="7" borderId="17" xfId="7" applyNumberFormat="1" applyFont="1" applyFill="1" applyBorder="1" applyAlignment="1" applyProtection="1">
      <alignment horizontal="center" vertical="center" wrapText="1"/>
      <protection locked="0"/>
    </xf>
    <xf numFmtId="164" fontId="28" fillId="7" borderId="17" xfId="7" applyNumberFormat="1" applyFont="1" applyFill="1" applyBorder="1" applyAlignment="1" applyProtection="1">
      <alignment horizontal="center" vertical="center"/>
      <protection locked="0"/>
    </xf>
    <xf numFmtId="0" fontId="28" fillId="7" borderId="4" xfId="5" applyNumberFormat="1" applyFont="1" applyFill="1" applyBorder="1" applyAlignment="1" applyProtection="1">
      <alignment horizontal="center" vertical="center" wrapText="1"/>
      <protection locked="0"/>
    </xf>
    <xf numFmtId="0" fontId="2" fillId="0" borderId="51" xfId="0" applyFont="1" applyBorder="1" applyAlignment="1" applyProtection="1">
      <alignment horizontal="center" vertical="center"/>
      <protection locked="0"/>
    </xf>
    <xf numFmtId="0" fontId="2" fillId="0" borderId="25" xfId="0" applyFont="1" applyBorder="1" applyAlignment="1" applyProtection="1">
      <alignment horizontal="justify" vertical="center"/>
      <protection locked="0"/>
    </xf>
    <xf numFmtId="0" fontId="3" fillId="10" borderId="16" xfId="0" applyFont="1" applyFill="1" applyBorder="1" applyAlignment="1" applyProtection="1">
      <alignment horizontal="center" vertical="center" wrapText="1"/>
      <protection locked="0"/>
    </xf>
    <xf numFmtId="0" fontId="3" fillId="10" borderId="10" xfId="0" applyFont="1" applyFill="1" applyBorder="1" applyAlignment="1" applyProtection="1">
      <alignment horizontal="center" vertical="center" wrapText="1"/>
      <protection locked="0"/>
    </xf>
    <xf numFmtId="0" fontId="2" fillId="0" borderId="28" xfId="0" applyFont="1" applyBorder="1" applyAlignment="1" applyProtection="1">
      <alignment horizontal="center" vertical="center"/>
      <protection locked="0"/>
    </xf>
    <xf numFmtId="0" fontId="2" fillId="0" borderId="63" xfId="0" applyFont="1" applyBorder="1" applyAlignment="1" applyProtection="1">
      <alignment horizontal="justify" vertical="center"/>
      <protection locked="0"/>
    </xf>
    <xf numFmtId="0" fontId="2" fillId="0" borderId="66" xfId="0" applyFont="1" applyBorder="1" applyAlignment="1" applyProtection="1">
      <alignment horizontal="justify" vertical="center"/>
      <protection locked="0"/>
    </xf>
    <xf numFmtId="0" fontId="2" fillId="0" borderId="27" xfId="0" applyFont="1" applyBorder="1" applyAlignment="1" applyProtection="1">
      <alignment horizontal="justify" vertical="center"/>
      <protection locked="0"/>
    </xf>
    <xf numFmtId="0" fontId="2" fillId="0" borderId="27" xfId="0" applyFont="1" applyBorder="1" applyAlignment="1" applyProtection="1">
      <alignment horizontal="justify" vertical="center" wrapText="1"/>
      <protection locked="0"/>
    </xf>
    <xf numFmtId="0" fontId="28" fillId="7" borderId="17" xfId="7" applyFont="1" applyFill="1" applyBorder="1" applyAlignment="1" applyProtection="1">
      <alignment horizontal="center" vertical="center" wrapText="1"/>
      <protection locked="0"/>
    </xf>
    <xf numFmtId="0" fontId="28" fillId="7" borderId="17" xfId="7" applyFont="1" applyFill="1" applyBorder="1" applyAlignment="1" applyProtection="1">
      <alignment horizontal="center" vertical="center"/>
      <protection locked="0"/>
    </xf>
    <xf numFmtId="164" fontId="28" fillId="7" borderId="55" xfId="2" applyNumberFormat="1" applyFont="1" applyFill="1" applyBorder="1" applyAlignment="1" applyProtection="1">
      <alignment horizontal="center" vertical="center"/>
      <protection locked="0"/>
    </xf>
    <xf numFmtId="164" fontId="28" fillId="7" borderId="4" xfId="2" applyNumberFormat="1" applyFont="1" applyFill="1" applyBorder="1" applyAlignment="1" applyProtection="1">
      <alignment horizontal="center" vertical="center"/>
      <protection locked="0"/>
    </xf>
    <xf numFmtId="9" fontId="28" fillId="7" borderId="54" xfId="5" applyNumberFormat="1" applyFont="1" applyFill="1" applyBorder="1" applyAlignment="1" applyProtection="1">
      <alignment horizontal="center" vertical="center"/>
      <protection locked="0"/>
    </xf>
    <xf numFmtId="9" fontId="28" fillId="7" borderId="26" xfId="5" applyNumberFormat="1" applyFont="1" applyFill="1" applyBorder="1" applyAlignment="1" applyProtection="1">
      <alignment horizontal="center" vertical="center"/>
      <protection locked="0"/>
    </xf>
    <xf numFmtId="0" fontId="28" fillId="7" borderId="11" xfId="5" applyNumberFormat="1" applyFont="1" applyFill="1" applyBorder="1" applyAlignment="1" applyProtection="1">
      <alignment horizontal="center" vertical="center" wrapText="1"/>
      <protection locked="0"/>
    </xf>
    <xf numFmtId="164" fontId="28" fillId="7" borderId="21" xfId="5" applyNumberFormat="1" applyFont="1" applyFill="1" applyBorder="1" applyAlignment="1" applyProtection="1">
      <alignment horizontal="center" vertical="center"/>
      <protection locked="0"/>
    </xf>
    <xf numFmtId="164" fontId="28" fillId="7" borderId="11" xfId="5" applyNumberFormat="1" applyFont="1" applyFill="1" applyBorder="1" applyAlignment="1" applyProtection="1">
      <alignment horizontal="center" vertical="center"/>
      <protection locked="0"/>
    </xf>
    <xf numFmtId="9" fontId="28" fillId="7" borderId="11" xfId="5" applyNumberFormat="1" applyFont="1" applyFill="1" applyBorder="1" applyAlignment="1" applyProtection="1">
      <alignment horizontal="center" vertical="center"/>
      <protection locked="0"/>
    </xf>
    <xf numFmtId="0" fontId="28" fillId="7" borderId="54" xfId="5" applyNumberFormat="1" applyFont="1" applyFill="1" applyBorder="1" applyAlignment="1" applyProtection="1">
      <alignment horizontal="center" vertical="center" wrapText="1"/>
      <protection locked="0"/>
    </xf>
    <xf numFmtId="0" fontId="28" fillId="7" borderId="26" xfId="5" applyNumberFormat="1" applyFont="1" applyFill="1" applyBorder="1" applyAlignment="1" applyProtection="1">
      <alignment horizontal="center" vertical="center" wrapText="1"/>
      <protection locked="0"/>
    </xf>
    <xf numFmtId="0" fontId="28" fillId="7" borderId="55" xfId="5" applyNumberFormat="1" applyFont="1" applyFill="1" applyBorder="1" applyAlignment="1" applyProtection="1">
      <alignment horizontal="center" vertical="center" wrapText="1"/>
      <protection locked="0"/>
    </xf>
    <xf numFmtId="0" fontId="49" fillId="7" borderId="54" xfId="2" applyNumberFormat="1" applyFont="1" applyFill="1" applyBorder="1" applyAlignment="1" applyProtection="1">
      <alignment horizontal="center" vertical="center"/>
    </xf>
    <xf numFmtId="0" fontId="49" fillId="7" borderId="26" xfId="2" applyNumberFormat="1" applyFont="1" applyFill="1" applyBorder="1" applyAlignment="1" applyProtection="1">
      <alignment horizontal="center" vertical="center"/>
    </xf>
    <xf numFmtId="0" fontId="49" fillId="7" borderId="55" xfId="2" applyNumberFormat="1" applyFont="1" applyFill="1" applyBorder="1" applyAlignment="1" applyProtection="1">
      <alignment horizontal="center" vertical="center"/>
    </xf>
    <xf numFmtId="0" fontId="48" fillId="0" borderId="54" xfId="0" applyFont="1" applyBorder="1" applyAlignment="1">
      <alignment horizontal="center" vertical="center"/>
    </xf>
    <xf numFmtId="0" fontId="48" fillId="0" borderId="26" xfId="0" applyFont="1" applyBorder="1" applyAlignment="1">
      <alignment horizontal="center" vertical="center"/>
    </xf>
    <xf numFmtId="0" fontId="28" fillId="7" borderId="54" xfId="2" applyNumberFormat="1" applyFont="1" applyFill="1" applyBorder="1" applyAlignment="1" applyProtection="1">
      <alignment horizontal="center" vertical="center" wrapText="1"/>
      <protection locked="0"/>
    </xf>
    <xf numFmtId="0" fontId="28" fillId="7" borderId="26" xfId="2" applyNumberFormat="1" applyFont="1" applyFill="1" applyBorder="1" applyAlignment="1" applyProtection="1">
      <alignment horizontal="center" vertical="center" wrapText="1"/>
      <protection locked="0"/>
    </xf>
    <xf numFmtId="0" fontId="28" fillId="7" borderId="55" xfId="2" applyNumberFormat="1" applyFont="1" applyFill="1" applyBorder="1" applyAlignment="1" applyProtection="1">
      <alignment horizontal="center" vertical="center" wrapText="1"/>
      <protection locked="0"/>
    </xf>
    <xf numFmtId="0" fontId="2" fillId="0" borderId="57" xfId="0" applyFont="1" applyBorder="1" applyAlignment="1" applyProtection="1">
      <alignment horizontal="justify" wrapText="1"/>
      <protection locked="0"/>
    </xf>
    <xf numFmtId="0" fontId="2" fillId="0" borderId="66" xfId="0" applyFont="1" applyBorder="1" applyAlignment="1" applyProtection="1">
      <alignment horizontal="justify" wrapText="1"/>
      <protection locked="0"/>
    </xf>
    <xf numFmtId="0" fontId="2" fillId="0" borderId="27" xfId="0" applyFont="1" applyBorder="1" applyAlignment="1" applyProtection="1">
      <alignment horizontal="justify" wrapText="1"/>
      <protection locked="0"/>
    </xf>
    <xf numFmtId="0" fontId="2" fillId="0" borderId="60" xfId="0" applyFont="1" applyBorder="1" applyAlignment="1" applyProtection="1">
      <alignment horizontal="center" vertical="center"/>
      <protection locked="0"/>
    </xf>
    <xf numFmtId="0" fontId="2" fillId="0" borderId="54" xfId="0" applyFont="1" applyBorder="1" applyAlignment="1">
      <alignment horizontal="justify" vertical="center" wrapText="1"/>
    </xf>
    <xf numFmtId="0" fontId="2" fillId="0" borderId="21" xfId="0" applyFont="1" applyBorder="1" applyAlignment="1">
      <alignment horizontal="justify" vertical="center" wrapText="1"/>
    </xf>
    <xf numFmtId="0" fontId="4" fillId="0" borderId="64" xfId="0" applyFont="1" applyBorder="1" applyAlignment="1">
      <alignment horizontal="center" vertical="center"/>
    </xf>
    <xf numFmtId="44" fontId="2" fillId="0" borderId="54" xfId="1" applyFont="1" applyFill="1" applyBorder="1" applyAlignment="1" applyProtection="1">
      <alignment horizontal="center"/>
      <protection locked="0"/>
    </xf>
    <xf numFmtId="44" fontId="2" fillId="0" borderId="26" xfId="1" applyFont="1" applyFill="1" applyBorder="1" applyAlignment="1" applyProtection="1">
      <alignment horizontal="center"/>
      <protection locked="0"/>
    </xf>
    <xf numFmtId="44" fontId="2" fillId="0" borderId="55" xfId="1" applyFont="1" applyFill="1" applyBorder="1" applyAlignment="1" applyProtection="1">
      <alignment horizontal="center"/>
      <protection locked="0"/>
    </xf>
    <xf numFmtId="9" fontId="2" fillId="0" borderId="54" xfId="2" applyFont="1" applyBorder="1" applyAlignment="1" applyProtection="1">
      <alignment horizontal="center" vertical="center"/>
    </xf>
    <xf numFmtId="9" fontId="2" fillId="0" borderId="26" xfId="2" applyFont="1" applyBorder="1" applyAlignment="1" applyProtection="1">
      <alignment horizontal="center" vertical="center"/>
    </xf>
    <xf numFmtId="9" fontId="2" fillId="0" borderId="55" xfId="2" applyFont="1" applyBorder="1" applyAlignment="1" applyProtection="1">
      <alignment horizontal="center" vertical="center"/>
    </xf>
    <xf numFmtId="0" fontId="2" fillId="0" borderId="26" xfId="0" applyFont="1" applyBorder="1" applyAlignment="1">
      <alignment horizontal="justify" vertical="center" wrapText="1"/>
    </xf>
    <xf numFmtId="0" fontId="2" fillId="0" borderId="55" xfId="0" applyFont="1" applyBorder="1" applyAlignment="1">
      <alignment horizontal="justify" vertical="center" wrapText="1"/>
    </xf>
    <xf numFmtId="0" fontId="4" fillId="0" borderId="65" xfId="0" applyFont="1" applyBorder="1" applyAlignment="1">
      <alignment horizontal="center" vertical="center"/>
    </xf>
    <xf numFmtId="9" fontId="2" fillId="0" borderId="54" xfId="0" applyNumberFormat="1" applyFont="1" applyBorder="1" applyAlignment="1" applyProtection="1">
      <alignment horizontal="center"/>
      <protection locked="0"/>
    </xf>
    <xf numFmtId="9" fontId="2" fillId="0" borderId="26" xfId="0" applyNumberFormat="1" applyFont="1" applyBorder="1" applyAlignment="1" applyProtection="1">
      <alignment horizontal="center"/>
      <protection locked="0"/>
    </xf>
    <xf numFmtId="9" fontId="2" fillId="0" borderId="55" xfId="0" applyNumberFormat="1" applyFont="1" applyBorder="1" applyAlignment="1" applyProtection="1">
      <alignment horizontal="center"/>
      <protection locked="0"/>
    </xf>
    <xf numFmtId="9" fontId="6" fillId="0" borderId="54" xfId="0" applyNumberFormat="1" applyFont="1" applyBorder="1" applyAlignment="1">
      <alignment horizontal="center" vertical="center"/>
    </xf>
    <xf numFmtId="9" fontId="6" fillId="0" borderId="26" xfId="0" applyNumberFormat="1" applyFont="1" applyBorder="1" applyAlignment="1">
      <alignment horizontal="center" vertical="center"/>
    </xf>
    <xf numFmtId="9" fontId="6" fillId="0" borderId="55" xfId="0" applyNumberFormat="1" applyFont="1" applyBorder="1" applyAlignment="1">
      <alignment horizontal="center" vertical="center"/>
    </xf>
    <xf numFmtId="9" fontId="2" fillId="0" borderId="4" xfId="0" applyNumberFormat="1" applyFont="1" applyBorder="1" applyAlignment="1" applyProtection="1">
      <alignment horizontal="center" vertical="center"/>
      <protection locked="0"/>
    </xf>
    <xf numFmtId="0" fontId="2" fillId="0" borderId="54" xfId="2" applyNumberFormat="1" applyFont="1" applyBorder="1" applyAlignment="1" applyProtection="1">
      <alignment horizontal="center" vertical="center"/>
    </xf>
    <xf numFmtId="44" fontId="2" fillId="0" borderId="4" xfId="1" applyFont="1" applyFill="1" applyBorder="1" applyAlignment="1" applyProtection="1">
      <alignment horizontal="center" vertical="center"/>
      <protection locked="0"/>
    </xf>
    <xf numFmtId="0" fontId="2" fillId="0" borderId="63" xfId="0" applyFont="1" applyBorder="1" applyAlignment="1" applyProtection="1">
      <alignment horizontal="justify" vertical="center" wrapText="1"/>
      <protection locked="0"/>
    </xf>
    <xf numFmtId="0" fontId="11" fillId="0" borderId="54" xfId="0" applyFont="1" applyBorder="1" applyAlignment="1" applyProtection="1">
      <alignment horizontal="center" vertical="center" wrapText="1"/>
      <protection locked="0"/>
    </xf>
    <xf numFmtId="0" fontId="11" fillId="0" borderId="26" xfId="0" applyFont="1" applyBorder="1" applyAlignment="1" applyProtection="1">
      <alignment horizontal="center" vertical="center" wrapText="1"/>
      <protection locked="0"/>
    </xf>
    <xf numFmtId="0" fontId="11" fillId="0" borderId="57" xfId="0" applyFont="1" applyBorder="1" applyAlignment="1" applyProtection="1">
      <alignment horizontal="center" vertical="center" wrapText="1"/>
      <protection locked="0"/>
    </xf>
    <xf numFmtId="0" fontId="11" fillId="0" borderId="66" xfId="0" applyFont="1" applyBorder="1" applyAlignment="1" applyProtection="1">
      <alignment horizontal="center" vertical="center" wrapText="1"/>
      <protection locked="0"/>
    </xf>
    <xf numFmtId="0" fontId="11" fillId="0" borderId="27" xfId="0" applyFont="1" applyBorder="1" applyAlignment="1" applyProtection="1">
      <alignment horizontal="center" vertical="center" wrapText="1"/>
      <protection locked="0"/>
    </xf>
    <xf numFmtId="0" fontId="11" fillId="0" borderId="5" xfId="0" applyFont="1" applyBorder="1" applyAlignment="1" applyProtection="1">
      <alignment horizontal="center"/>
      <protection locked="0"/>
    </xf>
    <xf numFmtId="0" fontId="11" fillId="0" borderId="15" xfId="0" applyFont="1" applyBorder="1" applyAlignment="1" applyProtection="1">
      <alignment horizontal="center"/>
      <protection locked="0"/>
    </xf>
    <xf numFmtId="0" fontId="11" fillId="0" borderId="6" xfId="0" applyFont="1" applyBorder="1" applyAlignment="1" applyProtection="1">
      <alignment horizontal="center"/>
      <protection locked="0"/>
    </xf>
    <xf numFmtId="0" fontId="11" fillId="0" borderId="4" xfId="0" applyFont="1" applyBorder="1" applyAlignment="1">
      <alignment horizontal="justify" vertical="center" wrapText="1"/>
    </xf>
    <xf numFmtId="0" fontId="11" fillId="0" borderId="39" xfId="0" applyFont="1" applyBorder="1" applyAlignment="1" applyProtection="1">
      <alignment horizontal="center" vertical="center"/>
      <protection locked="0"/>
    </xf>
    <xf numFmtId="0" fontId="11" fillId="0" borderId="29" xfId="0" applyFont="1" applyBorder="1" applyAlignment="1" applyProtection="1">
      <alignment horizontal="center" vertical="center"/>
      <protection locked="0"/>
    </xf>
    <xf numFmtId="0" fontId="11" fillId="0" borderId="41" xfId="0" applyFont="1" applyBorder="1" applyAlignment="1" applyProtection="1">
      <alignment horizontal="center" vertical="center"/>
      <protection locked="0"/>
    </xf>
    <xf numFmtId="0" fontId="11" fillId="0" borderId="54" xfId="0" applyFont="1" applyBorder="1" applyAlignment="1" applyProtection="1">
      <alignment horizontal="left" vertical="center" wrapText="1"/>
      <protection locked="0"/>
    </xf>
    <xf numFmtId="0" fontId="11" fillId="0" borderId="26" xfId="0" applyFont="1" applyBorder="1" applyAlignment="1" applyProtection="1">
      <alignment horizontal="left" vertical="center" wrapText="1"/>
      <protection locked="0"/>
    </xf>
    <xf numFmtId="0" fontId="11" fillId="0" borderId="55" xfId="0" applyFont="1" applyBorder="1" applyAlignment="1" applyProtection="1">
      <alignment horizontal="left" vertical="center" wrapText="1"/>
      <protection locked="0"/>
    </xf>
    <xf numFmtId="0" fontId="13" fillId="4" borderId="27" xfId="0" applyFont="1" applyFill="1" applyBorder="1" applyAlignment="1" applyProtection="1">
      <alignment horizontal="center" vertical="center" wrapText="1"/>
      <protection locked="0"/>
    </xf>
    <xf numFmtId="0" fontId="13" fillId="4" borderId="57" xfId="0" applyFont="1" applyFill="1" applyBorder="1" applyAlignment="1" applyProtection="1">
      <alignment horizontal="center" vertical="center" wrapText="1"/>
      <protection locked="0"/>
    </xf>
    <xf numFmtId="0" fontId="11" fillId="0" borderId="16" xfId="0" applyFont="1" applyBorder="1" applyAlignment="1" applyProtection="1">
      <alignment horizontal="center" vertical="center"/>
      <protection locked="0"/>
    </xf>
    <xf numFmtId="0" fontId="11" fillId="0" borderId="62" xfId="0" applyFont="1" applyBorder="1" applyAlignment="1" applyProtection="1">
      <alignment horizontal="center" vertical="center"/>
      <protection locked="0"/>
    </xf>
    <xf numFmtId="0" fontId="11" fillId="0" borderId="55" xfId="0" applyFont="1" applyBorder="1" applyAlignment="1">
      <alignment horizontal="justify" vertical="center" wrapText="1"/>
    </xf>
    <xf numFmtId="0" fontId="11" fillId="0" borderId="4" xfId="0" applyFont="1" applyBorder="1" applyAlignment="1" applyProtection="1">
      <alignment horizontal="justify" vertical="center" wrapText="1"/>
      <protection locked="0"/>
    </xf>
    <xf numFmtId="0" fontId="11" fillId="0" borderId="20" xfId="0" applyFont="1" applyBorder="1" applyAlignment="1" applyProtection="1">
      <alignment horizontal="justify" vertical="center" wrapText="1"/>
      <protection locked="0"/>
    </xf>
    <xf numFmtId="0" fontId="13" fillId="2" borderId="17" xfId="0" applyFont="1" applyFill="1" applyBorder="1" applyAlignment="1" applyProtection="1">
      <alignment horizontal="center" vertical="center" wrapText="1"/>
      <protection locked="0"/>
    </xf>
    <xf numFmtId="0" fontId="13" fillId="2" borderId="54" xfId="0" applyFont="1" applyFill="1" applyBorder="1" applyAlignment="1" applyProtection="1">
      <alignment horizontal="center" vertical="center" wrapText="1"/>
      <protection locked="0"/>
    </xf>
    <xf numFmtId="0" fontId="13" fillId="4" borderId="25" xfId="0" applyFont="1" applyFill="1" applyBorder="1" applyAlignment="1" applyProtection="1">
      <alignment horizontal="center" vertical="center" wrapText="1"/>
      <protection locked="0"/>
    </xf>
    <xf numFmtId="0" fontId="13" fillId="4" borderId="35" xfId="0" applyFont="1" applyFill="1" applyBorder="1" applyAlignment="1" applyProtection="1">
      <alignment horizontal="center" vertical="center" wrapText="1"/>
      <protection locked="0"/>
    </xf>
    <xf numFmtId="0" fontId="13" fillId="4" borderId="38" xfId="0" applyFont="1" applyFill="1" applyBorder="1" applyAlignment="1" applyProtection="1">
      <alignment horizontal="center" vertical="center" wrapText="1"/>
      <protection locked="0"/>
    </xf>
    <xf numFmtId="0" fontId="13" fillId="4" borderId="37" xfId="0" applyFont="1" applyFill="1" applyBorder="1" applyAlignment="1" applyProtection="1">
      <alignment horizontal="center" vertical="center" wrapText="1"/>
      <protection locked="0"/>
    </xf>
    <xf numFmtId="0" fontId="13" fillId="4" borderId="39" xfId="0" applyFont="1" applyFill="1" applyBorder="1" applyAlignment="1" applyProtection="1">
      <alignment horizontal="center" vertical="center" wrapText="1"/>
      <protection locked="0"/>
    </xf>
    <xf numFmtId="0" fontId="13" fillId="4" borderId="26" xfId="0" applyFont="1" applyFill="1" applyBorder="1" applyAlignment="1" applyProtection="1">
      <alignment horizontal="justify" vertical="center" wrapText="1"/>
      <protection locked="0"/>
    </xf>
    <xf numFmtId="0" fontId="13" fillId="4" borderId="29" xfId="0" applyFont="1" applyFill="1" applyBorder="1" applyAlignment="1" applyProtection="1">
      <alignment horizontal="justify" vertical="center" wrapText="1"/>
      <protection locked="0"/>
    </xf>
    <xf numFmtId="0" fontId="13" fillId="4" borderId="28" xfId="0" applyFont="1" applyFill="1" applyBorder="1" applyAlignment="1" applyProtection="1">
      <alignment horizontal="center" vertical="center" wrapText="1"/>
      <protection locked="0"/>
    </xf>
    <xf numFmtId="0" fontId="13" fillId="4" borderId="26" xfId="0" applyFont="1" applyFill="1" applyBorder="1" applyAlignment="1" applyProtection="1">
      <alignment horizontal="center" vertical="center" wrapText="1"/>
      <protection locked="0"/>
    </xf>
    <xf numFmtId="0" fontId="12" fillId="2" borderId="4" xfId="0" applyFont="1" applyFill="1" applyBorder="1" applyAlignment="1" applyProtection="1">
      <alignment horizontal="left"/>
      <protection locked="0"/>
    </xf>
    <xf numFmtId="14" fontId="12" fillId="0" borderId="5" xfId="0" applyNumberFormat="1" applyFont="1" applyBorder="1" applyAlignment="1" applyProtection="1">
      <alignment horizontal="left"/>
      <protection locked="0"/>
    </xf>
    <xf numFmtId="0" fontId="12" fillId="0" borderId="15" xfId="0" applyFont="1" applyBorder="1" applyAlignment="1" applyProtection="1">
      <alignment horizontal="left"/>
      <protection locked="0"/>
    </xf>
    <xf numFmtId="0" fontId="12" fillId="0" borderId="6" xfId="0" applyFont="1" applyBorder="1" applyAlignment="1" applyProtection="1">
      <alignment horizontal="left"/>
      <protection locked="0"/>
    </xf>
    <xf numFmtId="0" fontId="12" fillId="3" borderId="7" xfId="0" applyFont="1" applyFill="1" applyBorder="1" applyAlignment="1" applyProtection="1">
      <alignment horizontal="center"/>
      <protection locked="0"/>
    </xf>
    <xf numFmtId="0" fontId="12" fillId="3" borderId="8" xfId="0" applyFont="1" applyFill="1" applyBorder="1" applyAlignment="1" applyProtection="1">
      <alignment horizontal="center"/>
      <protection locked="0"/>
    </xf>
    <xf numFmtId="0" fontId="12" fillId="3" borderId="9" xfId="0" applyFont="1" applyFill="1" applyBorder="1" applyAlignment="1" applyProtection="1">
      <alignment horizontal="center"/>
      <protection locked="0"/>
    </xf>
    <xf numFmtId="0" fontId="12" fillId="2" borderId="7" xfId="0" applyFont="1" applyFill="1" applyBorder="1" applyAlignment="1" applyProtection="1">
      <alignment horizontal="center" vertical="center"/>
      <protection locked="0"/>
    </xf>
    <xf numFmtId="0" fontId="12" fillId="2" borderId="8"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13" fillId="4" borderId="8" xfId="0" applyFont="1" applyFill="1" applyBorder="1" applyAlignment="1" applyProtection="1">
      <alignment horizontal="center" vertical="center"/>
      <protection locked="0"/>
    </xf>
    <xf numFmtId="0" fontId="13" fillId="4" borderId="9" xfId="0" applyFont="1" applyFill="1" applyBorder="1" applyAlignment="1" applyProtection="1">
      <alignment horizontal="center" vertical="center"/>
      <protection locked="0"/>
    </xf>
    <xf numFmtId="0" fontId="12" fillId="2" borderId="16" xfId="0" applyFont="1" applyFill="1" applyBorder="1" applyAlignment="1" applyProtection="1">
      <alignment horizontal="center" vertical="center" wrapText="1"/>
      <protection locked="0"/>
    </xf>
    <xf numFmtId="0" fontId="12" fillId="2" borderId="10" xfId="0" applyFont="1" applyFill="1" applyBorder="1" applyAlignment="1" applyProtection="1">
      <alignment horizontal="center" vertical="center" wrapText="1"/>
      <protection locked="0"/>
    </xf>
    <xf numFmtId="0" fontId="12" fillId="2" borderId="56"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4" xfId="0" applyFont="1" applyFill="1" applyBorder="1" applyAlignment="1" applyProtection="1">
      <alignment horizontal="center" vertical="center" wrapText="1"/>
      <protection locked="0"/>
    </xf>
    <xf numFmtId="0" fontId="12" fillId="2" borderId="22" xfId="0" applyFont="1" applyFill="1" applyBorder="1" applyAlignment="1" applyProtection="1">
      <alignment horizontal="center" vertical="center" wrapText="1"/>
      <protection locked="0"/>
    </xf>
    <xf numFmtId="0" fontId="12" fillId="2" borderId="31" xfId="0" applyFont="1" applyFill="1" applyBorder="1" applyAlignment="1" applyProtection="1">
      <alignment horizontal="center" vertical="center" wrapText="1"/>
      <protection locked="0"/>
    </xf>
    <xf numFmtId="0" fontId="12" fillId="2" borderId="23" xfId="0" applyFont="1" applyFill="1" applyBorder="1" applyAlignment="1" applyProtection="1">
      <alignment horizontal="center" vertical="center" wrapText="1"/>
      <protection locked="0"/>
    </xf>
    <xf numFmtId="0" fontId="12" fillId="2" borderId="68" xfId="0" applyFont="1" applyFill="1" applyBorder="1" applyAlignment="1" applyProtection="1">
      <alignment horizontal="center" vertical="center" wrapText="1"/>
      <protection locked="0"/>
    </xf>
    <xf numFmtId="0" fontId="12" fillId="2" borderId="72" xfId="0" applyFont="1" applyFill="1" applyBorder="1" applyAlignment="1" applyProtection="1">
      <alignment horizontal="center" vertical="center" wrapText="1"/>
      <protection locked="0"/>
    </xf>
    <xf numFmtId="0" fontId="12" fillId="0" borderId="5" xfId="0" applyFont="1" applyBorder="1" applyAlignment="1" applyProtection="1">
      <alignment horizontal="left"/>
      <protection locked="0"/>
    </xf>
    <xf numFmtId="0" fontId="11" fillId="0" borderId="1" xfId="0" applyFont="1" applyBorder="1" applyAlignment="1" applyProtection="1">
      <alignment horizontal="center"/>
      <protection locked="0"/>
    </xf>
    <xf numFmtId="0" fontId="11" fillId="0" borderId="37" xfId="0" applyFont="1" applyBorder="1" applyAlignment="1" applyProtection="1">
      <alignment horizontal="center"/>
      <protection locked="0"/>
    </xf>
    <xf numFmtId="0" fontId="11" fillId="0" borderId="12" xfId="0" applyFont="1" applyBorder="1" applyAlignment="1" applyProtection="1">
      <alignment horizontal="center"/>
      <protection locked="0"/>
    </xf>
    <xf numFmtId="0" fontId="11" fillId="0" borderId="2" xfId="0" applyFont="1" applyBorder="1" applyAlignment="1" applyProtection="1">
      <alignment horizontal="center"/>
      <protection locked="0"/>
    </xf>
    <xf numFmtId="0" fontId="11" fillId="0" borderId="0" xfId="0" applyFont="1" applyAlignment="1" applyProtection="1">
      <alignment horizontal="center"/>
      <protection locked="0"/>
    </xf>
    <xf numFmtId="0" fontId="11" fillId="0" borderId="13"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30" xfId="0" applyFont="1" applyBorder="1" applyAlignment="1" applyProtection="1">
      <alignment horizontal="center"/>
      <protection locked="0"/>
    </xf>
    <xf numFmtId="0" fontId="11" fillId="0" borderId="14" xfId="0" applyFont="1" applyBorder="1" applyAlignment="1" applyProtection="1">
      <alignment horizontal="center"/>
      <protection locked="0"/>
    </xf>
    <xf numFmtId="0" fontId="12" fillId="0" borderId="32" xfId="0" applyFont="1" applyBorder="1" applyAlignment="1" applyProtection="1">
      <alignment horizontal="center" vertical="center"/>
      <protection locked="0"/>
    </xf>
    <xf numFmtId="0" fontId="12" fillId="0" borderId="31" xfId="0" applyFont="1" applyBorder="1" applyAlignment="1" applyProtection="1">
      <alignment horizontal="center" vertical="center"/>
      <protection locked="0"/>
    </xf>
    <xf numFmtId="0" fontId="12" fillId="0" borderId="33"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2" fillId="0" borderId="34" xfId="0" applyFont="1" applyBorder="1" applyAlignment="1" applyProtection="1">
      <alignment horizontal="center" vertical="center" wrapText="1"/>
      <protection locked="0"/>
    </xf>
    <xf numFmtId="0" fontId="12" fillId="0" borderId="35" xfId="0" applyFont="1" applyBorder="1" applyAlignment="1" applyProtection="1">
      <alignment horizontal="center" vertical="center" wrapText="1"/>
      <protection locked="0"/>
    </xf>
    <xf numFmtId="0" fontId="12" fillId="0" borderId="36"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2" fillId="0" borderId="8" xfId="0" applyFont="1" applyBorder="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protection locked="0"/>
    </xf>
    <xf numFmtId="0" fontId="13" fillId="0" borderId="8" xfId="0" applyFont="1" applyBorder="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21" fillId="0" borderId="4" xfId="0" applyFont="1" applyBorder="1" applyAlignment="1">
      <alignment horizontal="center" vertical="center" wrapText="1"/>
    </xf>
    <xf numFmtId="9" fontId="27" fillId="0" borderId="4" xfId="0" applyNumberFormat="1" applyFont="1" applyBorder="1" applyAlignment="1">
      <alignment horizontal="center" vertical="center"/>
    </xf>
    <xf numFmtId="0" fontId="27" fillId="0" borderId="4" xfId="0" applyFont="1" applyBorder="1" applyAlignment="1">
      <alignment horizontal="center" vertical="center"/>
    </xf>
    <xf numFmtId="0" fontId="22" fillId="0" borderId="4" xfId="0" applyFont="1" applyBorder="1" applyAlignment="1">
      <alignment horizontal="center" vertical="center" wrapText="1"/>
    </xf>
    <xf numFmtId="0" fontId="22" fillId="0" borderId="4" xfId="0" applyFont="1" applyBorder="1" applyAlignment="1">
      <alignment horizontal="center" vertical="center"/>
    </xf>
    <xf numFmtId="0" fontId="27" fillId="0" borderId="4" xfId="0" applyFont="1" applyBorder="1" applyAlignment="1" applyProtection="1">
      <alignment horizontal="center" vertical="center"/>
      <protection locked="0"/>
    </xf>
    <xf numFmtId="0" fontId="27" fillId="0" borderId="4" xfId="0" applyFont="1" applyBorder="1" applyAlignment="1" applyProtection="1">
      <alignment horizontal="justify" vertical="center" wrapText="1"/>
      <protection locked="0"/>
    </xf>
    <xf numFmtId="164" fontId="27" fillId="0" borderId="4" xfId="1" applyNumberFormat="1" applyFont="1" applyFill="1" applyBorder="1" applyAlignment="1" applyProtection="1">
      <alignment horizontal="center" vertical="center"/>
      <protection locked="0"/>
    </xf>
    <xf numFmtId="9" fontId="27" fillId="0" borderId="4" xfId="2" applyFont="1" applyFill="1" applyBorder="1" applyAlignment="1" applyProtection="1">
      <alignment horizontal="center" vertical="center"/>
      <protection locked="0"/>
    </xf>
    <xf numFmtId="9" fontId="27" fillId="0" borderId="4" xfId="2" applyFont="1" applyBorder="1" applyAlignment="1" applyProtection="1">
      <alignment horizontal="center" vertical="center"/>
    </xf>
    <xf numFmtId="0" fontId="27" fillId="0" borderId="4" xfId="0" applyFont="1" applyBorder="1" applyAlignment="1">
      <alignment horizontal="left" vertical="center" wrapText="1"/>
    </xf>
    <xf numFmtId="0" fontId="27" fillId="0" borderId="4" xfId="2" applyNumberFormat="1" applyFont="1" applyFill="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41" fillId="0" borderId="4" xfId="0" applyFont="1" applyBorder="1" applyAlignment="1">
      <alignment horizontal="center" vertical="center" wrapText="1"/>
    </xf>
    <xf numFmtId="0" fontId="41" fillId="0" borderId="11" xfId="0" applyFont="1" applyBorder="1" applyAlignment="1">
      <alignment horizontal="center" vertical="center" wrapText="1"/>
    </xf>
    <xf numFmtId="0" fontId="2" fillId="0" borderId="39"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2" fillId="0" borderId="41" xfId="0" applyFont="1" applyBorder="1" applyAlignment="1" applyProtection="1">
      <alignment horizontal="center" vertical="center" wrapText="1"/>
      <protection locked="0"/>
    </xf>
    <xf numFmtId="0" fontId="2" fillId="0" borderId="37"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0" fontId="2" fillId="6" borderId="37" xfId="0" applyFont="1" applyFill="1" applyBorder="1" applyAlignment="1" applyProtection="1">
      <alignment horizontal="center" vertical="center"/>
      <protection locked="0"/>
    </xf>
    <xf numFmtId="0" fontId="2" fillId="6" borderId="0" xfId="0" applyFont="1" applyFill="1" applyAlignment="1" applyProtection="1">
      <alignment horizontal="center" vertical="center"/>
      <protection locked="0"/>
    </xf>
    <xf numFmtId="0" fontId="2" fillId="6" borderId="30" xfId="0" applyFont="1" applyFill="1" applyBorder="1" applyAlignment="1" applyProtection="1">
      <alignment horizontal="center" vertical="center"/>
      <protection locked="0"/>
    </xf>
    <xf numFmtId="44" fontId="2" fillId="0" borderId="4" xfId="1" applyFont="1" applyFill="1" applyBorder="1" applyAlignment="1" applyProtection="1">
      <alignment horizontal="center"/>
      <protection locked="0"/>
    </xf>
    <xf numFmtId="9" fontId="2" fillId="0" borderId="4" xfId="2" applyFont="1" applyFill="1" applyBorder="1" applyAlignment="1" applyProtection="1">
      <alignment horizontal="center" vertical="center"/>
      <protection locked="0"/>
    </xf>
    <xf numFmtId="0" fontId="2" fillId="0" borderId="4" xfId="0" applyFont="1" applyBorder="1" applyAlignment="1">
      <alignment horizontal="justify" vertical="center"/>
    </xf>
    <xf numFmtId="0" fontId="2" fillId="0" borderId="11" xfId="0" applyFont="1" applyBorder="1" applyAlignment="1">
      <alignment horizontal="justify" vertical="center"/>
    </xf>
    <xf numFmtId="44" fontId="2" fillId="0" borderId="54" xfId="1" applyFont="1" applyBorder="1" applyAlignment="1">
      <alignment horizontal="center" vertical="center"/>
    </xf>
    <xf numFmtId="44" fontId="2" fillId="0" borderId="26" xfId="1" applyFont="1" applyBorder="1" applyAlignment="1">
      <alignment horizontal="center" vertical="center"/>
    </xf>
    <xf numFmtId="44" fontId="2" fillId="0" borderId="21" xfId="1" applyFont="1" applyBorder="1" applyAlignment="1">
      <alignment horizontal="center" vertical="center"/>
    </xf>
    <xf numFmtId="0" fontId="2" fillId="0" borderId="17" xfId="0" applyFont="1" applyBorder="1" applyAlignment="1">
      <alignment horizontal="justify" vertical="center" wrapText="1"/>
    </xf>
    <xf numFmtId="0" fontId="2" fillId="0" borderId="16" xfId="0" applyFont="1" applyBorder="1" applyAlignment="1" applyProtection="1">
      <alignment horizontal="center" vertical="center" wrapText="1"/>
      <protection locked="0"/>
    </xf>
    <xf numFmtId="44" fontId="2" fillId="0" borderId="28" xfId="1" applyFont="1" applyFill="1" applyBorder="1" applyAlignment="1" applyProtection="1">
      <alignment horizontal="center" vertical="center"/>
      <protection locked="0"/>
    </xf>
    <xf numFmtId="44" fontId="2" fillId="0" borderId="26" xfId="1" applyFont="1" applyFill="1" applyBorder="1" applyAlignment="1" applyProtection="1">
      <alignment horizontal="center" vertical="center"/>
      <protection locked="0"/>
    </xf>
    <xf numFmtId="44" fontId="2" fillId="0" borderId="55" xfId="1" applyFont="1" applyFill="1" applyBorder="1" applyAlignment="1" applyProtection="1">
      <alignment horizontal="center" vertical="center"/>
      <protection locked="0"/>
    </xf>
    <xf numFmtId="44" fontId="2" fillId="0" borderId="28" xfId="1" applyFont="1" applyBorder="1" applyAlignment="1">
      <alignment horizontal="center" vertical="center"/>
    </xf>
    <xf numFmtId="44" fontId="2" fillId="0" borderId="55" xfId="1" applyFont="1" applyBorder="1" applyAlignment="1">
      <alignment horizontal="center" vertical="center"/>
    </xf>
    <xf numFmtId="0" fontId="2" fillId="0" borderId="4"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44" fontId="2" fillId="0" borderId="54" xfId="1" applyFont="1" applyFill="1" applyBorder="1" applyAlignment="1" applyProtection="1">
      <alignment horizontal="center" vertical="center"/>
      <protection locked="0"/>
    </xf>
    <xf numFmtId="0" fontId="2" fillId="0" borderId="4" xfId="2" applyNumberFormat="1" applyFont="1" applyBorder="1" applyAlignment="1" applyProtection="1">
      <alignment horizontal="center" vertical="center"/>
    </xf>
    <xf numFmtId="3" fontId="2" fillId="0" borderId="4" xfId="2" applyNumberFormat="1" applyFont="1" applyFill="1" applyBorder="1" applyAlignment="1" applyProtection="1">
      <alignment horizontal="center" vertical="center"/>
      <protection locked="0"/>
    </xf>
    <xf numFmtId="9" fontId="2" fillId="0" borderId="54" xfId="0" applyNumberFormat="1" applyFont="1" applyBorder="1" applyAlignment="1" applyProtection="1">
      <alignment horizontal="center" vertical="center"/>
      <protection locked="0"/>
    </xf>
    <xf numFmtId="9" fontId="2" fillId="0" borderId="26" xfId="0" applyNumberFormat="1" applyFont="1" applyBorder="1" applyAlignment="1" applyProtection="1">
      <alignment horizontal="center" vertical="center"/>
      <protection locked="0"/>
    </xf>
    <xf numFmtId="9" fontId="2" fillId="0" borderId="55" xfId="0" applyNumberFormat="1" applyFont="1" applyBorder="1" applyAlignment="1" applyProtection="1">
      <alignment horizontal="center" vertical="center"/>
      <protection locked="0"/>
    </xf>
    <xf numFmtId="0" fontId="2" fillId="0" borderId="20" xfId="0" applyFont="1" applyBorder="1" applyAlignment="1" applyProtection="1">
      <alignment horizontal="left" vertical="top" wrapText="1"/>
      <protection locked="0"/>
    </xf>
    <xf numFmtId="0" fontId="2" fillId="0" borderId="20" xfId="0" applyFont="1" applyBorder="1" applyAlignment="1" applyProtection="1">
      <alignment horizontal="left" vertical="top"/>
      <protection locked="0"/>
    </xf>
    <xf numFmtId="0" fontId="2" fillId="0" borderId="17" xfId="0" applyFont="1" applyBorder="1" applyAlignment="1" applyProtection="1">
      <alignment horizontal="center" vertical="center"/>
      <protection locked="0"/>
    </xf>
    <xf numFmtId="0" fontId="2" fillId="0" borderId="17" xfId="2" applyNumberFormat="1" applyFont="1" applyFill="1" applyBorder="1" applyAlignment="1" applyProtection="1">
      <alignment horizontal="center" vertical="center"/>
      <protection locked="0"/>
    </xf>
    <xf numFmtId="0" fontId="2" fillId="0" borderId="4" xfId="2" applyNumberFormat="1" applyFont="1" applyFill="1" applyBorder="1" applyAlignment="1" applyProtection="1">
      <alignment horizontal="center" vertical="center"/>
      <protection locked="0"/>
    </xf>
    <xf numFmtId="0" fontId="4" fillId="0" borderId="17" xfId="0" applyFont="1" applyBorder="1" applyAlignment="1">
      <alignment horizontal="center" vertical="center"/>
    </xf>
    <xf numFmtId="0" fontId="2" fillId="0" borderId="17" xfId="0" applyFont="1" applyBorder="1" applyAlignment="1" applyProtection="1">
      <alignment horizontal="left" vertical="top" wrapText="1"/>
      <protection locked="0"/>
    </xf>
    <xf numFmtId="0" fontId="2" fillId="0" borderId="17" xfId="2" applyNumberFormat="1" applyFont="1" applyBorder="1" applyAlignment="1" applyProtection="1">
      <alignment horizontal="center" vertical="center"/>
    </xf>
    <xf numFmtId="0" fontId="2" fillId="0" borderId="4" xfId="0" applyFont="1" applyBorder="1" applyAlignment="1" applyProtection="1">
      <alignment horizontal="left" vertical="top"/>
      <protection locked="0"/>
    </xf>
    <xf numFmtId="0" fontId="2" fillId="0" borderId="26" xfId="2" applyNumberFormat="1" applyFont="1" applyBorder="1" applyAlignment="1" applyProtection="1">
      <alignment horizontal="center" vertical="center"/>
    </xf>
    <xf numFmtId="9" fontId="2" fillId="0" borderId="17" xfId="0" applyNumberFormat="1" applyFont="1" applyBorder="1" applyAlignment="1">
      <alignment horizontal="center" vertical="center"/>
    </xf>
    <xf numFmtId="0" fontId="2" fillId="6" borderId="62" xfId="0" applyFont="1" applyFill="1" applyBorder="1" applyAlignment="1" applyProtection="1">
      <alignment horizontal="center" vertical="center"/>
      <protection locked="0"/>
    </xf>
    <xf numFmtId="0" fontId="2" fillId="6" borderId="10" xfId="0" applyFont="1" applyFill="1" applyBorder="1" applyAlignment="1" applyProtection="1">
      <alignment horizontal="center" vertical="center"/>
      <protection locked="0"/>
    </xf>
    <xf numFmtId="0" fontId="2" fillId="0" borderId="11" xfId="0" applyFont="1" applyBorder="1" applyAlignment="1">
      <alignment horizontal="justify" vertical="center" wrapText="1"/>
    </xf>
    <xf numFmtId="0" fontId="2" fillId="0" borderId="21" xfId="0" applyFont="1" applyBorder="1" applyAlignment="1" applyProtection="1">
      <alignment horizontal="justify" wrapText="1"/>
      <protection locked="0"/>
    </xf>
    <xf numFmtId="0" fontId="2" fillId="0" borderId="28" xfId="0" applyFont="1" applyBorder="1" applyAlignment="1">
      <alignment horizontal="center" vertical="center"/>
    </xf>
    <xf numFmtId="0" fontId="2" fillId="0" borderId="21" xfId="0" applyFont="1" applyBorder="1" applyAlignment="1">
      <alignment horizontal="center" vertical="center"/>
    </xf>
    <xf numFmtId="0" fontId="2" fillId="0" borderId="21" xfId="0" applyFont="1" applyBorder="1" applyAlignment="1" applyProtection="1">
      <alignment horizontal="center" vertical="center"/>
      <protection locked="0"/>
    </xf>
    <xf numFmtId="0" fontId="2" fillId="0" borderId="54" xfId="0" applyFont="1" applyBorder="1" applyAlignment="1">
      <alignment horizontal="center"/>
    </xf>
    <xf numFmtId="0" fontId="2" fillId="0" borderId="26" xfId="0" applyFont="1" applyBorder="1" applyAlignment="1">
      <alignment horizontal="center"/>
    </xf>
    <xf numFmtId="0" fontId="2" fillId="0" borderId="21" xfId="0" applyFont="1" applyBorder="1" applyAlignment="1">
      <alignment horizontal="center"/>
    </xf>
    <xf numFmtId="0" fontId="2" fillId="0" borderId="47" xfId="0" applyFont="1" applyBorder="1" applyAlignment="1" applyProtection="1">
      <alignment horizontal="left" vertical="top" wrapText="1"/>
      <protection locked="0"/>
    </xf>
    <xf numFmtId="44" fontId="2" fillId="0" borderId="17" xfId="1" applyFont="1" applyFill="1" applyBorder="1" applyAlignment="1" applyProtection="1">
      <alignment horizontal="center" vertical="center"/>
      <protection locked="0"/>
    </xf>
    <xf numFmtId="9" fontId="20" fillId="0" borderId="28" xfId="0" applyNumberFormat="1" applyFont="1" applyBorder="1" applyAlignment="1">
      <alignment horizontal="center" vertical="center" wrapText="1"/>
    </xf>
    <xf numFmtId="9" fontId="20" fillId="0" borderId="26" xfId="0" applyNumberFormat="1" applyFont="1" applyBorder="1" applyAlignment="1">
      <alignment horizontal="center" vertical="center" wrapText="1"/>
    </xf>
    <xf numFmtId="9" fontId="20" fillId="0" borderId="21" xfId="0" applyNumberFormat="1" applyFont="1" applyBorder="1" applyAlignment="1">
      <alignment horizontal="center" vertical="center" wrapText="1"/>
    </xf>
    <xf numFmtId="0" fontId="18" fillId="0" borderId="57" xfId="0" applyFont="1" applyBorder="1" applyAlignment="1">
      <alignment horizontal="center" vertical="center"/>
    </xf>
    <xf numFmtId="0" fontId="18" fillId="0" borderId="66" xfId="0" applyFont="1" applyBorder="1" applyAlignment="1">
      <alignment horizontal="center" vertical="center"/>
    </xf>
    <xf numFmtId="0" fontId="7" fillId="0" borderId="57" xfId="0" applyFont="1" applyBorder="1" applyAlignment="1" applyProtection="1">
      <alignment horizontal="center"/>
      <protection locked="0"/>
    </xf>
    <xf numFmtId="0" fontId="7" fillId="0" borderId="66" xfId="0" applyFont="1" applyBorder="1" applyAlignment="1" applyProtection="1">
      <alignment horizontal="center"/>
      <protection locked="0"/>
    </xf>
    <xf numFmtId="0" fontId="7" fillId="0" borderId="54" xfId="0" applyFont="1" applyBorder="1" applyAlignment="1" applyProtection="1">
      <alignment horizontal="center" vertical="center"/>
      <protection locked="0"/>
    </xf>
    <xf numFmtId="0" fontId="7" fillId="0" borderId="26" xfId="0" applyFont="1" applyBorder="1" applyAlignment="1" applyProtection="1">
      <alignment horizontal="center" vertical="center"/>
      <protection locked="0"/>
    </xf>
    <xf numFmtId="0" fontId="7" fillId="0" borderId="54" xfId="0" applyFont="1" applyBorder="1" applyAlignment="1" applyProtection="1">
      <alignment horizontal="center" vertical="center" wrapText="1"/>
      <protection locked="0"/>
    </xf>
    <xf numFmtId="0" fontId="7" fillId="0" borderId="26" xfId="0" applyFont="1" applyBorder="1" applyAlignment="1" applyProtection="1">
      <alignment horizontal="center" vertical="center" wrapText="1"/>
      <protection locked="0"/>
    </xf>
    <xf numFmtId="0" fontId="7" fillId="0" borderId="50" xfId="0" applyFont="1" applyBorder="1" applyAlignment="1" applyProtection="1">
      <alignment horizontal="center"/>
      <protection locked="0"/>
    </xf>
    <xf numFmtId="0" fontId="7" fillId="0" borderId="29" xfId="0" applyFont="1" applyBorder="1" applyAlignment="1" applyProtection="1">
      <alignment horizontal="center"/>
      <protection locked="0"/>
    </xf>
    <xf numFmtId="0" fontId="7" fillId="0" borderId="54" xfId="0" applyFont="1" applyBorder="1" applyAlignment="1" applyProtection="1">
      <alignment horizontal="center"/>
      <protection locked="0"/>
    </xf>
    <xf numFmtId="0" fontId="7" fillId="0" borderId="26" xfId="0" applyFont="1" applyBorder="1" applyAlignment="1" applyProtection="1">
      <alignment horizontal="center"/>
      <protection locked="0"/>
    </xf>
    <xf numFmtId="0" fontId="7" fillId="0" borderId="4" xfId="0" applyFont="1" applyBorder="1" applyAlignment="1">
      <alignment horizontal="left" vertical="center" wrapText="1"/>
    </xf>
    <xf numFmtId="0" fontId="7" fillId="0" borderId="6" xfId="0" applyFont="1" applyBorder="1" applyAlignment="1" applyProtection="1">
      <alignment horizontal="center"/>
      <protection locked="0"/>
    </xf>
    <xf numFmtId="9" fontId="7" fillId="0" borderId="4" xfId="0" applyNumberFormat="1" applyFont="1" applyBorder="1" applyAlignment="1">
      <alignment horizontal="center" vertical="center"/>
    </xf>
    <xf numFmtId="0" fontId="18" fillId="0" borderId="27" xfId="0" applyFont="1" applyBorder="1" applyAlignment="1">
      <alignment horizontal="center" vertical="center"/>
    </xf>
    <xf numFmtId="0" fontId="7" fillId="0" borderId="20" xfId="0" applyFont="1" applyBorder="1" applyAlignment="1" applyProtection="1">
      <alignment horizontal="left" vertical="center" wrapText="1"/>
      <protection locked="0"/>
    </xf>
    <xf numFmtId="0" fontId="7" fillId="0" borderId="4" xfId="0" applyFont="1" applyBorder="1" applyAlignment="1" applyProtection="1">
      <alignment horizontal="left" vertical="center" wrapText="1"/>
      <protection locked="0"/>
    </xf>
    <xf numFmtId="0" fontId="18" fillId="4" borderId="27" xfId="0" applyFont="1" applyFill="1" applyBorder="1" applyAlignment="1" applyProtection="1">
      <alignment horizontal="center" vertical="center" wrapText="1"/>
      <protection locked="0"/>
    </xf>
    <xf numFmtId="0" fontId="18" fillId="4" borderId="19" xfId="0" applyFont="1" applyFill="1" applyBorder="1" applyAlignment="1" applyProtection="1">
      <alignment horizontal="center" vertical="center" wrapText="1"/>
      <protection locked="0"/>
    </xf>
    <xf numFmtId="0" fontId="18" fillId="4" borderId="25" xfId="0" applyFont="1" applyFill="1" applyBorder="1" applyAlignment="1" applyProtection="1">
      <alignment horizontal="center" vertical="center" wrapText="1"/>
      <protection locked="0"/>
    </xf>
    <xf numFmtId="0" fontId="18" fillId="4" borderId="40" xfId="0" applyFont="1" applyFill="1" applyBorder="1" applyAlignment="1" applyProtection="1">
      <alignment horizontal="center" vertical="center" wrapText="1"/>
      <protection locked="0"/>
    </xf>
    <xf numFmtId="0" fontId="18" fillId="4" borderId="38" xfId="0" applyFont="1" applyFill="1" applyBorder="1" applyAlignment="1" applyProtection="1">
      <alignment horizontal="center" vertical="center" wrapText="1"/>
      <protection locked="0"/>
    </xf>
    <xf numFmtId="0" fontId="18" fillId="4" borderId="37" xfId="0" applyFont="1" applyFill="1" applyBorder="1" applyAlignment="1" applyProtection="1">
      <alignment horizontal="center" vertical="center" wrapText="1"/>
      <protection locked="0"/>
    </xf>
    <xf numFmtId="0" fontId="18" fillId="4" borderId="39" xfId="0" applyFont="1" applyFill="1" applyBorder="1" applyAlignment="1" applyProtection="1">
      <alignment horizontal="center" vertical="center" wrapText="1"/>
      <protection locked="0"/>
    </xf>
    <xf numFmtId="0" fontId="18" fillId="4" borderId="28" xfId="0" applyFont="1" applyFill="1" applyBorder="1" applyAlignment="1" applyProtection="1">
      <alignment horizontal="center" vertical="center" wrapText="1"/>
      <protection locked="0"/>
    </xf>
    <xf numFmtId="0" fontId="18" fillId="4" borderId="21" xfId="0" applyFont="1" applyFill="1" applyBorder="1" applyAlignment="1" applyProtection="1">
      <alignment horizontal="center" vertical="center" wrapText="1"/>
      <protection locked="0"/>
    </xf>
    <xf numFmtId="0" fontId="18" fillId="4" borderId="26" xfId="0" applyFont="1" applyFill="1" applyBorder="1" applyAlignment="1" applyProtection="1">
      <alignment horizontal="center" vertical="center" wrapText="1"/>
      <protection locked="0"/>
    </xf>
    <xf numFmtId="0" fontId="18" fillId="4" borderId="41" xfId="0" applyFont="1" applyFill="1" applyBorder="1" applyAlignment="1" applyProtection="1">
      <alignment horizontal="center" vertical="center" wrapText="1"/>
      <protection locked="0"/>
    </xf>
    <xf numFmtId="0" fontId="18" fillId="0" borderId="20" xfId="0" applyFont="1" applyBorder="1" applyAlignment="1">
      <alignment horizontal="center" vertical="center"/>
    </xf>
    <xf numFmtId="0" fontId="18" fillId="0" borderId="18" xfId="0" applyFont="1" applyBorder="1" applyAlignment="1">
      <alignment horizontal="center" vertical="center"/>
    </xf>
    <xf numFmtId="0" fontId="7" fillId="0" borderId="17" xfId="2" applyNumberFormat="1" applyFont="1" applyBorder="1" applyAlignment="1" applyProtection="1">
      <alignment horizontal="center" vertical="center"/>
    </xf>
    <xf numFmtId="0" fontId="7" fillId="0" borderId="4" xfId="2" applyNumberFormat="1" applyFont="1" applyBorder="1" applyAlignment="1" applyProtection="1">
      <alignment horizontal="center" vertical="center"/>
    </xf>
    <xf numFmtId="9" fontId="7" fillId="0" borderId="17" xfId="0" applyNumberFormat="1" applyFont="1" applyBorder="1" applyAlignment="1">
      <alignment horizontal="center" vertical="center"/>
    </xf>
    <xf numFmtId="0" fontId="8" fillId="0" borderId="7" xfId="0" applyFont="1" applyBorder="1" applyAlignment="1" applyProtection="1">
      <alignment horizontal="center" vertical="center"/>
      <protection locked="0"/>
    </xf>
    <xf numFmtId="0" fontId="8" fillId="0" borderId="8" xfId="0" applyFont="1" applyBorder="1" applyAlignment="1" applyProtection="1">
      <alignment horizontal="center" vertical="center"/>
      <protection locked="0"/>
    </xf>
    <xf numFmtId="0" fontId="8" fillId="0" borderId="9" xfId="0" applyFont="1" applyBorder="1" applyAlignment="1" applyProtection="1">
      <alignment horizontal="center" vertical="center"/>
      <protection locked="0"/>
    </xf>
    <xf numFmtId="0" fontId="8" fillId="0" borderId="34" xfId="0" applyFont="1" applyBorder="1" applyAlignment="1" applyProtection="1">
      <alignment horizontal="center" vertical="center" wrapText="1"/>
      <protection locked="0"/>
    </xf>
    <xf numFmtId="0" fontId="8" fillId="0" borderId="35" xfId="0" applyFont="1" applyBorder="1" applyAlignment="1" applyProtection="1">
      <alignment horizontal="center" vertical="center" wrapText="1"/>
      <protection locked="0"/>
    </xf>
    <xf numFmtId="0" fontId="8" fillId="0" borderId="36"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30"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8" fillId="0" borderId="9"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7" fillId="0" borderId="32" xfId="0" applyFont="1" applyBorder="1" applyAlignment="1" applyProtection="1">
      <alignment horizontal="center" vertical="center"/>
      <protection locked="0"/>
    </xf>
    <xf numFmtId="0" fontId="7" fillId="0" borderId="74" xfId="0" applyFont="1" applyBorder="1" applyAlignment="1" applyProtection="1">
      <alignment horizontal="center" vertical="center"/>
      <protection locked="0"/>
    </xf>
    <xf numFmtId="0" fontId="7" fillId="0" borderId="23" xfId="0" applyFont="1" applyBorder="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17" xfId="0" applyFont="1" applyBorder="1" applyAlignment="1">
      <alignment horizontal="left" vertical="center" wrapText="1"/>
    </xf>
    <xf numFmtId="0" fontId="7" fillId="0" borderId="17" xfId="0" applyFont="1" applyBorder="1" applyAlignment="1" applyProtection="1">
      <alignment horizontal="left" vertical="center" wrapText="1"/>
      <protection locked="0"/>
    </xf>
    <xf numFmtId="0" fontId="7" fillId="0" borderId="18" xfId="0" applyFont="1" applyBorder="1" applyAlignment="1" applyProtection="1">
      <alignment horizontal="left"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left"/>
      <protection locked="0"/>
    </xf>
    <xf numFmtId="0" fontId="8" fillId="0" borderId="5" xfId="0" applyFont="1" applyBorder="1" applyAlignment="1" applyProtection="1">
      <alignment horizontal="left"/>
      <protection locked="0"/>
    </xf>
    <xf numFmtId="0" fontId="8" fillId="0" borderId="15" xfId="0" applyFont="1" applyBorder="1" applyAlignment="1" applyProtection="1">
      <alignment horizontal="left"/>
      <protection locked="0"/>
    </xf>
    <xf numFmtId="0" fontId="8" fillId="0" borderId="6" xfId="0" applyFont="1" applyBorder="1" applyAlignment="1" applyProtection="1">
      <alignment horizontal="left"/>
      <protection locked="0"/>
    </xf>
    <xf numFmtId="17" fontId="8" fillId="0" borderId="5" xfId="0" applyNumberFormat="1" applyFont="1" applyBorder="1" applyAlignment="1">
      <alignment horizontal="left"/>
    </xf>
    <xf numFmtId="0" fontId="8" fillId="0" borderId="15" xfId="0" applyFont="1" applyBorder="1" applyAlignment="1">
      <alignment horizontal="left"/>
    </xf>
    <xf numFmtId="0" fontId="8" fillId="0" borderId="6" xfId="0" applyFont="1" applyBorder="1" applyAlignment="1">
      <alignment horizontal="left"/>
    </xf>
    <xf numFmtId="0" fontId="8" fillId="3" borderId="7" xfId="0" applyFont="1" applyFill="1" applyBorder="1" applyAlignment="1" applyProtection="1">
      <alignment horizontal="center"/>
      <protection locked="0"/>
    </xf>
    <xf numFmtId="0" fontId="8" fillId="3" borderId="8" xfId="0" applyFont="1" applyFill="1" applyBorder="1" applyAlignment="1" applyProtection="1">
      <alignment horizontal="center"/>
      <protection locked="0"/>
    </xf>
    <xf numFmtId="0" fontId="8" fillId="3" borderId="9" xfId="0" applyFont="1" applyFill="1" applyBorder="1" applyAlignment="1" applyProtection="1">
      <alignment horizontal="center"/>
      <protection locked="0"/>
    </xf>
    <xf numFmtId="0" fontId="8" fillId="2" borderId="7" xfId="0" applyFont="1" applyFill="1" applyBorder="1" applyAlignment="1" applyProtection="1">
      <alignment horizontal="center" vertical="center"/>
      <protection locked="0"/>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8" fillId="2" borderId="68"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7" fillId="0" borderId="1" xfId="0" applyFont="1" applyBorder="1" applyAlignment="1" applyProtection="1">
      <alignment horizontal="center"/>
      <protection locked="0"/>
    </xf>
    <xf numFmtId="0" fontId="7" fillId="0" borderId="37"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2" xfId="0" applyFont="1" applyBorder="1" applyAlignment="1" applyProtection="1">
      <alignment horizontal="center"/>
      <protection locked="0"/>
    </xf>
    <xf numFmtId="0" fontId="7" fillId="0" borderId="0" xfId="0" applyFont="1" applyAlignment="1" applyProtection="1">
      <alignment horizontal="center"/>
      <protection locked="0"/>
    </xf>
    <xf numFmtId="0" fontId="7" fillId="0" borderId="13" xfId="0" applyFont="1" applyBorder="1" applyAlignment="1" applyProtection="1">
      <alignment horizontal="center"/>
      <protection locked="0"/>
    </xf>
    <xf numFmtId="0" fontId="7" fillId="0" borderId="3" xfId="0" applyFont="1" applyBorder="1" applyAlignment="1" applyProtection="1">
      <alignment horizontal="center"/>
      <protection locked="0"/>
    </xf>
    <xf numFmtId="0" fontId="7" fillId="0" borderId="30"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8" fillId="0" borderId="32" xfId="0" applyFont="1" applyBorder="1" applyAlignment="1" applyProtection="1">
      <alignment horizontal="center" vertical="center"/>
      <protection locked="0"/>
    </xf>
    <xf numFmtId="0" fontId="8" fillId="0" borderId="31" xfId="0" applyFont="1" applyBorder="1" applyAlignment="1" applyProtection="1">
      <alignment horizontal="center" vertical="center"/>
      <protection locked="0"/>
    </xf>
    <xf numFmtId="0" fontId="8" fillId="0" borderId="33" xfId="0" applyFont="1" applyBorder="1" applyAlignment="1" applyProtection="1">
      <alignment horizontal="center" vertical="center"/>
      <protection locked="0"/>
    </xf>
    <xf numFmtId="0" fontId="8" fillId="2" borderId="16" xfId="0" applyFont="1" applyFill="1" applyBorder="1" applyAlignment="1" applyProtection="1">
      <alignment horizontal="center" vertical="center" wrapText="1"/>
      <protection locked="0"/>
    </xf>
    <xf numFmtId="0" fontId="8" fillId="2" borderId="10" xfId="0" applyFont="1" applyFill="1" applyBorder="1" applyAlignment="1" applyProtection="1">
      <alignment horizontal="center" vertical="center" wrapText="1"/>
      <protection locked="0"/>
    </xf>
    <xf numFmtId="0" fontId="7" fillId="0" borderId="28" xfId="0" applyFont="1" applyBorder="1" applyAlignment="1">
      <alignment horizontal="justify" vertical="center" wrapText="1"/>
    </xf>
    <xf numFmtId="0" fontId="7" fillId="0" borderId="26" xfId="0" applyFont="1" applyBorder="1" applyAlignment="1">
      <alignment horizontal="justify" vertical="center" wrapText="1"/>
    </xf>
    <xf numFmtId="0" fontId="7" fillId="0" borderId="55" xfId="0" applyFont="1" applyBorder="1" applyAlignment="1">
      <alignment horizontal="justify" vertical="center" wrapText="1"/>
    </xf>
    <xf numFmtId="0" fontId="7" fillId="0" borderId="4" xfId="0" applyFont="1" applyBorder="1" applyAlignment="1">
      <alignment horizontal="justify" vertical="center" wrapText="1"/>
    </xf>
    <xf numFmtId="9" fontId="7" fillId="0" borderId="4" xfId="2" applyFont="1" applyFill="1" applyBorder="1" applyAlignment="1" applyProtection="1">
      <alignment horizontal="center" vertical="center"/>
      <protection locked="0"/>
    </xf>
    <xf numFmtId="9" fontId="7" fillId="0" borderId="4" xfId="0" applyNumberFormat="1" applyFont="1" applyBorder="1" applyAlignment="1" applyProtection="1">
      <alignment horizontal="center" vertical="center"/>
      <protection locked="0"/>
    </xf>
    <xf numFmtId="0" fontId="7" fillId="0" borderId="4" xfId="0" applyFont="1" applyBorder="1" applyAlignment="1" applyProtection="1">
      <alignment horizontal="center" vertical="center"/>
      <protection locked="0"/>
    </xf>
    <xf numFmtId="164" fontId="7" fillId="0" borderId="4" xfId="1" applyNumberFormat="1" applyFont="1" applyFill="1" applyBorder="1" applyAlignment="1">
      <alignment horizontal="center" vertical="center" wrapText="1"/>
    </xf>
    <xf numFmtId="0" fontId="7" fillId="0" borderId="4" xfId="0" applyFont="1" applyBorder="1" applyAlignment="1" applyProtection="1">
      <alignment horizontal="center"/>
      <protection locked="0"/>
    </xf>
    <xf numFmtId="0" fontId="8" fillId="0" borderId="16" xfId="0" applyFont="1" applyBorder="1" applyAlignment="1" applyProtection="1">
      <alignment horizontal="center" vertical="center" wrapText="1"/>
      <protection locked="0"/>
    </xf>
    <xf numFmtId="0" fontId="8" fillId="0" borderId="10" xfId="0" applyFont="1" applyBorder="1" applyAlignment="1" applyProtection="1">
      <alignment horizontal="center" vertical="center" wrapText="1"/>
      <protection locked="0"/>
    </xf>
    <xf numFmtId="0" fontId="8" fillId="2" borderId="17" xfId="0" applyFont="1" applyFill="1" applyBorder="1" applyAlignment="1" applyProtection="1">
      <alignment horizontal="center" vertical="center" wrapText="1"/>
      <protection locked="0"/>
    </xf>
    <xf numFmtId="0" fontId="8" fillId="2" borderId="11"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0" fillId="0" borderId="54" xfId="0" applyBorder="1" applyAlignment="1">
      <alignment horizontal="left" vertical="top" wrapText="1"/>
    </xf>
    <xf numFmtId="0" fontId="0" fillId="0" borderId="26" xfId="0" applyBorder="1" applyAlignment="1">
      <alignment horizontal="left" vertical="top" wrapText="1"/>
    </xf>
    <xf numFmtId="0" fontId="0" fillId="0" borderId="55" xfId="0" applyBorder="1" applyAlignment="1">
      <alignment horizontal="left" vertical="top" wrapText="1"/>
    </xf>
    <xf numFmtId="9" fontId="20" fillId="0" borderId="54" xfId="0" applyNumberFormat="1" applyFont="1" applyBorder="1" applyAlignment="1">
      <alignment horizontal="center" vertical="center"/>
    </xf>
    <xf numFmtId="9" fontId="20" fillId="0" borderId="26" xfId="0" applyNumberFormat="1" applyFont="1" applyBorder="1" applyAlignment="1">
      <alignment horizontal="center" vertical="center"/>
    </xf>
    <xf numFmtId="9" fontId="20" fillId="0" borderId="21" xfId="0" applyNumberFormat="1" applyFont="1" applyBorder="1" applyAlignment="1">
      <alignment horizontal="center" vertical="center"/>
    </xf>
    <xf numFmtId="0" fontId="36" fillId="0" borderId="54" xfId="0" applyFont="1" applyBorder="1" applyAlignment="1">
      <alignment horizontal="left" vertical="top" wrapText="1"/>
    </xf>
    <xf numFmtId="0" fontId="36" fillId="0" borderId="26" xfId="0" applyFont="1" applyBorder="1" applyAlignment="1">
      <alignment horizontal="left" vertical="top" wrapText="1"/>
    </xf>
    <xf numFmtId="0" fontId="36" fillId="0" borderId="55" xfId="0" applyFont="1" applyBorder="1" applyAlignment="1">
      <alignment horizontal="left" vertical="top" wrapText="1"/>
    </xf>
    <xf numFmtId="9" fontId="20" fillId="0" borderId="28" xfId="0" applyNumberFormat="1" applyFont="1" applyBorder="1" applyAlignment="1">
      <alignment horizontal="center" vertical="center"/>
    </xf>
    <xf numFmtId="0" fontId="7" fillId="0" borderId="34"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54" xfId="0" applyFont="1" applyBorder="1" applyAlignment="1">
      <alignment horizontal="center" vertical="center" wrapText="1"/>
    </xf>
    <xf numFmtId="0" fontId="7" fillId="0" borderId="26" xfId="0" applyFont="1" applyBorder="1" applyAlignment="1">
      <alignment horizontal="center" vertical="center" wrapText="1"/>
    </xf>
    <xf numFmtId="9" fontId="7" fillId="0" borderId="17" xfId="2" applyFont="1" applyFill="1" applyBorder="1" applyAlignment="1" applyProtection="1">
      <alignment horizontal="center" vertical="center"/>
      <protection locked="0"/>
    </xf>
    <xf numFmtId="44" fontId="7" fillId="0" borderId="17" xfId="1" applyFont="1" applyFill="1" applyBorder="1" applyAlignment="1">
      <alignment horizontal="center" vertical="center" wrapText="1"/>
    </xf>
    <xf numFmtId="44" fontId="7" fillId="0" borderId="4" xfId="1" applyFont="1" applyFill="1" applyBorder="1" applyAlignment="1">
      <alignment horizontal="center" vertical="center" wrapText="1"/>
    </xf>
    <xf numFmtId="44" fontId="7" fillId="0" borderId="17" xfId="1" applyFont="1" applyFill="1" applyBorder="1" applyAlignment="1" applyProtection="1">
      <alignment horizontal="center" vertical="center"/>
      <protection locked="0"/>
    </xf>
    <xf numFmtId="44" fontId="7" fillId="0" borderId="4" xfId="1" applyFont="1" applyFill="1" applyBorder="1" applyAlignment="1" applyProtection="1">
      <alignment horizontal="center" vertical="center"/>
      <protection locked="0"/>
    </xf>
    <xf numFmtId="0" fontId="7" fillId="0" borderId="54" xfId="0" applyFont="1" applyBorder="1" applyAlignment="1">
      <alignment horizontal="justify" vertical="center" wrapText="1"/>
    </xf>
    <xf numFmtId="0" fontId="7" fillId="0" borderId="38" xfId="0" applyFont="1" applyBorder="1" applyAlignment="1" applyProtection="1">
      <alignment horizontal="center" vertical="center" wrapText="1"/>
      <protection locked="0"/>
    </xf>
    <xf numFmtId="0" fontId="7" fillId="0" borderId="45" xfId="0" applyFont="1" applyBorder="1" applyAlignment="1" applyProtection="1">
      <alignment horizontal="center" vertical="center" wrapText="1"/>
      <protection locked="0"/>
    </xf>
    <xf numFmtId="0" fontId="7" fillId="0" borderId="1"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9" fontId="7" fillId="0" borderId="54" xfId="0" applyNumberFormat="1" applyFont="1" applyBorder="1" applyAlignment="1" applyProtection="1">
      <alignment horizontal="center" vertical="center"/>
      <protection locked="0"/>
    </xf>
    <xf numFmtId="9" fontId="7" fillId="0" borderId="54" xfId="2" applyFont="1" applyBorder="1" applyAlignment="1" applyProtection="1">
      <alignment horizontal="center" vertical="center"/>
      <protection locked="0"/>
    </xf>
    <xf numFmtId="9" fontId="7" fillId="0" borderId="26" xfId="2" applyFont="1" applyBorder="1" applyAlignment="1" applyProtection="1">
      <alignment horizontal="center" vertical="center"/>
      <protection locked="0"/>
    </xf>
    <xf numFmtId="0" fontId="0" fillId="0" borderId="28" xfId="0" applyBorder="1" applyAlignment="1">
      <alignment horizontal="left" vertical="center" wrapText="1"/>
    </xf>
    <xf numFmtId="0" fontId="0" fillId="0" borderId="26" xfId="0" applyBorder="1" applyAlignment="1">
      <alignment horizontal="left" vertical="center" wrapText="1"/>
    </xf>
    <xf numFmtId="0" fontId="0" fillId="0" borderId="21" xfId="0" applyBorder="1" applyAlignment="1">
      <alignment horizontal="left" vertical="center" wrapText="1"/>
    </xf>
    <xf numFmtId="0" fontId="28" fillId="0" borderId="28" xfId="0" applyFont="1" applyBorder="1" applyAlignment="1">
      <alignment horizontal="left" vertical="center" wrapText="1"/>
    </xf>
    <xf numFmtId="0" fontId="28" fillId="0" borderId="26" xfId="0" applyFont="1" applyBorder="1" applyAlignment="1">
      <alignment horizontal="left" vertical="center" wrapText="1"/>
    </xf>
    <xf numFmtId="0" fontId="28" fillId="0" borderId="21" xfId="0" applyFont="1" applyBorder="1" applyAlignment="1">
      <alignment horizontal="left" vertical="center" wrapText="1"/>
    </xf>
    <xf numFmtId="9" fontId="0" fillId="0" borderId="28" xfId="2" applyFont="1" applyFill="1" applyBorder="1" applyAlignment="1">
      <alignment horizontal="center" vertical="center"/>
    </xf>
    <xf numFmtId="9" fontId="0" fillId="0" borderId="26" xfId="2" applyFont="1" applyFill="1" applyBorder="1" applyAlignment="1">
      <alignment horizontal="center" vertical="center"/>
    </xf>
    <xf numFmtId="9" fontId="0" fillId="0" borderId="21" xfId="2" applyFont="1" applyFill="1" applyBorder="1" applyAlignment="1">
      <alignment horizontal="center" vertical="center"/>
    </xf>
    <xf numFmtId="0" fontId="0" fillId="0" borderId="26" xfId="2" applyNumberFormat="1" applyFont="1" applyFill="1" applyBorder="1" applyAlignment="1">
      <alignment horizontal="center" vertical="center"/>
    </xf>
    <xf numFmtId="0" fontId="0" fillId="0" borderId="21" xfId="2" applyNumberFormat="1" applyFont="1" applyFill="1" applyBorder="1" applyAlignment="1">
      <alignment horizontal="center" vertical="center"/>
    </xf>
    <xf numFmtId="9" fontId="0" fillId="0" borderId="28" xfId="0" applyNumberFormat="1" applyBorder="1" applyAlignment="1">
      <alignment horizontal="center" vertical="center"/>
    </xf>
    <xf numFmtId="9" fontId="0" fillId="0" borderId="26" xfId="0" applyNumberFormat="1" applyBorder="1" applyAlignment="1">
      <alignment horizontal="center" vertical="center"/>
    </xf>
    <xf numFmtId="9" fontId="0" fillId="0" borderId="21" xfId="0" applyNumberFormat="1" applyBorder="1" applyAlignment="1">
      <alignment horizontal="center" vertical="center"/>
    </xf>
    <xf numFmtId="0" fontId="0" fillId="0" borderId="28" xfId="2" applyNumberFormat="1" applyFont="1" applyFill="1" applyBorder="1" applyAlignment="1">
      <alignment horizontal="center" vertical="center"/>
    </xf>
    <xf numFmtId="0" fontId="0" fillId="0" borderId="28" xfId="0" applyBorder="1" applyAlignment="1">
      <alignment horizontal="left" vertical="center"/>
    </xf>
    <xf numFmtId="0" fontId="0" fillId="0" borderId="26" xfId="0" applyBorder="1" applyAlignment="1">
      <alignment horizontal="left" vertical="center"/>
    </xf>
    <xf numFmtId="0" fontId="0" fillId="0" borderId="21" xfId="0" applyBorder="1" applyAlignment="1">
      <alignment horizontal="left" vertical="center"/>
    </xf>
    <xf numFmtId="0" fontId="7" fillId="0" borderId="54" xfId="0" applyFont="1" applyBorder="1" applyAlignment="1">
      <alignment horizontal="center"/>
    </xf>
    <xf numFmtId="0" fontId="7" fillId="0" borderId="26" xfId="0" applyFont="1" applyBorder="1" applyAlignment="1">
      <alignment horizontal="center"/>
    </xf>
    <xf numFmtId="0" fontId="7" fillId="0" borderId="57" xfId="0" applyFont="1" applyBorder="1" applyAlignment="1">
      <alignment horizontal="center"/>
    </xf>
    <xf numFmtId="0" fontId="7" fillId="0" borderId="66" xfId="0" applyFont="1" applyBorder="1" applyAlignment="1">
      <alignment horizontal="center"/>
    </xf>
    <xf numFmtId="0" fontId="18" fillId="2" borderId="17"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4" borderId="25" xfId="0" applyFont="1" applyFill="1" applyBorder="1" applyAlignment="1">
      <alignment horizontal="center" vertical="center" wrapText="1"/>
    </xf>
    <xf numFmtId="0" fontId="18" fillId="4" borderId="40" xfId="0" applyFont="1" applyFill="1" applyBorder="1" applyAlignment="1">
      <alignment horizontal="center" vertical="center" wrapText="1"/>
    </xf>
    <xf numFmtId="0" fontId="18" fillId="4" borderId="38" xfId="0" applyFont="1" applyFill="1" applyBorder="1" applyAlignment="1">
      <alignment horizontal="center" vertical="center" wrapText="1"/>
    </xf>
    <xf numFmtId="0" fontId="18" fillId="4" borderId="37" xfId="0" applyFont="1" applyFill="1" applyBorder="1" applyAlignment="1">
      <alignment horizontal="center" vertical="center" wrapText="1"/>
    </xf>
    <xf numFmtId="0" fontId="18" fillId="4" borderId="39" xfId="0" applyFont="1" applyFill="1" applyBorder="1" applyAlignment="1">
      <alignment horizontal="center" vertical="center" wrapText="1"/>
    </xf>
    <xf numFmtId="0" fontId="18" fillId="4" borderId="26"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28" xfId="0" applyFont="1" applyFill="1" applyBorder="1" applyAlignment="1">
      <alignment horizontal="center" vertical="center" wrapText="1"/>
    </xf>
    <xf numFmtId="0" fontId="18" fillId="4" borderId="21" xfId="0" applyFont="1" applyFill="1" applyBorder="1" applyAlignment="1">
      <alignment horizontal="center" vertical="center" wrapText="1"/>
    </xf>
    <xf numFmtId="0" fontId="7" fillId="0" borderId="55" xfId="0" applyFont="1" applyBorder="1" applyAlignment="1">
      <alignment horizontal="center"/>
    </xf>
    <xf numFmtId="0" fontId="7" fillId="0" borderId="27" xfId="0" applyFont="1" applyBorder="1" applyAlignment="1">
      <alignment horizontal="center"/>
    </xf>
    <xf numFmtId="0" fontId="7" fillId="0" borderId="18" xfId="0" applyFont="1" applyBorder="1" applyAlignment="1">
      <alignment horizontal="center" vertical="center"/>
    </xf>
    <xf numFmtId="0" fontId="7" fillId="0" borderId="20" xfId="0" applyFont="1" applyBorder="1" applyAlignment="1">
      <alignment horizontal="center" vertical="center"/>
    </xf>
    <xf numFmtId="9" fontId="7" fillId="0" borderId="54" xfId="0" applyNumberFormat="1" applyFont="1" applyBorder="1" applyAlignment="1">
      <alignment horizontal="center" vertical="center"/>
    </xf>
    <xf numFmtId="9" fontId="7" fillId="0" borderId="26" xfId="0" applyNumberFormat="1" applyFont="1" applyBorder="1" applyAlignment="1">
      <alignment horizontal="center" vertical="center"/>
    </xf>
    <xf numFmtId="9" fontId="7" fillId="0" borderId="55" xfId="0" applyNumberFormat="1" applyFont="1" applyBorder="1" applyAlignment="1">
      <alignment horizontal="center" vertical="center"/>
    </xf>
    <xf numFmtId="0" fontId="18" fillId="0" borderId="64" xfId="0" applyFont="1" applyBorder="1" applyAlignment="1">
      <alignment horizontal="center" vertical="center"/>
    </xf>
    <xf numFmtId="0" fontId="18" fillId="0" borderId="26" xfId="0" applyFont="1" applyBorder="1" applyAlignment="1">
      <alignment horizontal="center" vertical="center"/>
    </xf>
    <xf numFmtId="0" fontId="18" fillId="0" borderId="65" xfId="0" applyFont="1" applyBorder="1" applyAlignment="1">
      <alignment horizontal="center" vertical="center"/>
    </xf>
    <xf numFmtId="0" fontId="8" fillId="2" borderId="17"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7" fillId="0" borderId="56" xfId="0" applyFont="1" applyBorder="1" applyAlignment="1">
      <alignment horizontal="center" vertical="center"/>
    </xf>
    <xf numFmtId="0" fontId="7" fillId="0" borderId="52" xfId="0" applyFont="1" applyBorder="1" applyAlignment="1">
      <alignment horizontal="center" vertical="center"/>
    </xf>
    <xf numFmtId="0" fontId="7" fillId="0" borderId="53" xfId="0" applyFont="1" applyBorder="1" applyAlignment="1">
      <alignment horizontal="center" vertical="center"/>
    </xf>
    <xf numFmtId="0" fontId="7" fillId="0" borderId="54" xfId="2" applyNumberFormat="1" applyFont="1" applyBorder="1" applyAlignment="1" applyProtection="1">
      <alignment horizontal="center" vertical="center"/>
    </xf>
    <xf numFmtId="0" fontId="7" fillId="0" borderId="26" xfId="2" applyNumberFormat="1" applyFont="1" applyBorder="1" applyAlignment="1" applyProtection="1">
      <alignment horizontal="center" vertical="center"/>
    </xf>
    <xf numFmtId="0" fontId="0" fillId="0" borderId="26" xfId="0" applyBorder="1" applyAlignment="1">
      <alignment horizontal="center" vertical="center"/>
    </xf>
    <xf numFmtId="0" fontId="0" fillId="0" borderId="21" xfId="0" applyBorder="1" applyAlignment="1">
      <alignment horizontal="center" vertical="center"/>
    </xf>
    <xf numFmtId="9" fontId="7" fillId="0" borderId="54" xfId="2" applyFont="1" applyFill="1" applyBorder="1" applyAlignment="1">
      <alignment horizontal="center" vertical="center"/>
    </xf>
    <xf numFmtId="9" fontId="7" fillId="0" borderId="26" xfId="2" applyFont="1" applyFill="1" applyBorder="1" applyAlignment="1">
      <alignment horizontal="center" vertical="center"/>
    </xf>
    <xf numFmtId="9" fontId="7" fillId="0" borderId="55" xfId="2" applyFont="1" applyFill="1" applyBorder="1" applyAlignment="1">
      <alignment horizontal="center" vertical="center"/>
    </xf>
    <xf numFmtId="0" fontId="7" fillId="0" borderId="55" xfId="2" applyNumberFormat="1" applyFont="1" applyBorder="1" applyAlignment="1" applyProtection="1">
      <alignment horizontal="center" vertical="center"/>
    </xf>
    <xf numFmtId="0" fontId="8" fillId="2" borderId="22"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8" fillId="2" borderId="23" xfId="0" applyFont="1" applyFill="1" applyBorder="1" applyAlignment="1">
      <alignment horizontal="center" vertical="center" wrapText="1"/>
    </xf>
    <xf numFmtId="9" fontId="8" fillId="2" borderId="4" xfId="0" applyNumberFormat="1" applyFont="1" applyFill="1" applyBorder="1" applyAlignment="1" applyProtection="1">
      <alignment horizontal="left"/>
      <protection locked="0"/>
    </xf>
    <xf numFmtId="14" fontId="8" fillId="0" borderId="5" xfId="0" applyNumberFormat="1" applyFont="1" applyBorder="1" applyAlignment="1" applyProtection="1">
      <alignment horizontal="left"/>
      <protection locked="0"/>
    </xf>
    <xf numFmtId="0" fontId="8" fillId="3" borderId="7" xfId="0" applyFont="1" applyFill="1" applyBorder="1" applyAlignment="1">
      <alignment horizontal="center"/>
    </xf>
    <xf numFmtId="0" fontId="8" fillId="3" borderId="8" xfId="0" applyFont="1" applyFill="1" applyBorder="1" applyAlignment="1">
      <alignment horizontal="center"/>
    </xf>
    <xf numFmtId="0" fontId="8" fillId="3" borderId="9" xfId="0" applyFont="1" applyFill="1" applyBorder="1" applyAlignment="1">
      <alignment horizont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18" fillId="4" borderId="7" xfId="0" applyFont="1" applyFill="1" applyBorder="1" applyAlignment="1">
      <alignment horizontal="center" vertical="center"/>
    </xf>
    <xf numFmtId="0" fontId="18" fillId="4" borderId="8" xfId="0" applyFont="1" applyFill="1" applyBorder="1" applyAlignment="1">
      <alignment horizontal="center" vertical="center"/>
    </xf>
    <xf numFmtId="0" fontId="18" fillId="4" borderId="9" xfId="0" applyFont="1" applyFill="1" applyBorder="1" applyAlignment="1">
      <alignment horizontal="center" vertical="center"/>
    </xf>
    <xf numFmtId="0" fontId="8" fillId="2" borderId="68" xfId="0" applyFont="1" applyFill="1" applyBorder="1" applyAlignment="1">
      <alignment horizontal="center" vertical="center" wrapText="1"/>
    </xf>
    <xf numFmtId="0" fontId="8" fillId="2" borderId="69" xfId="0" applyFont="1" applyFill="1" applyBorder="1" applyAlignment="1">
      <alignment horizontal="center" vertical="center" wrapText="1"/>
    </xf>
    <xf numFmtId="0" fontId="18" fillId="4" borderId="27" xfId="0" applyFont="1" applyFill="1" applyBorder="1" applyAlignment="1">
      <alignment horizontal="center" vertical="center" wrapText="1"/>
    </xf>
    <xf numFmtId="0" fontId="18" fillId="4" borderId="19"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7" fillId="0" borderId="17" xfId="0" applyFont="1" applyBorder="1" applyAlignment="1">
      <alignment horizontal="center" vertical="center"/>
    </xf>
    <xf numFmtId="0" fontId="7" fillId="0" borderId="4" xfId="0" applyFont="1" applyBorder="1" applyAlignment="1">
      <alignment horizontal="center" vertical="center"/>
    </xf>
    <xf numFmtId="9" fontId="7" fillId="0" borderId="17" xfId="2" applyFont="1" applyFill="1" applyBorder="1" applyAlignment="1">
      <alignment horizontal="center" vertical="center"/>
    </xf>
    <xf numFmtId="0" fontId="7" fillId="0" borderId="4" xfId="2" applyNumberFormat="1" applyFont="1" applyFill="1" applyBorder="1" applyAlignment="1">
      <alignment horizontal="center" vertical="center"/>
    </xf>
    <xf numFmtId="0" fontId="7" fillId="0" borderId="17" xfId="2" applyNumberFormat="1" applyFont="1" applyBorder="1" applyAlignment="1" applyProtection="1">
      <alignment horizontal="center" vertical="center"/>
      <protection locked="0"/>
    </xf>
    <xf numFmtId="0" fontId="7" fillId="0" borderId="4" xfId="2" applyNumberFormat="1" applyFont="1" applyBorder="1" applyAlignment="1" applyProtection="1">
      <alignment horizontal="center" vertical="center"/>
      <protection locked="0"/>
    </xf>
    <xf numFmtId="9" fontId="7" fillId="0" borderId="17" xfId="0" applyNumberFormat="1"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4" xfId="0" applyFont="1" applyBorder="1" applyAlignment="1">
      <alignment horizontal="center" vertical="center"/>
    </xf>
    <xf numFmtId="9" fontId="7" fillId="0" borderId="4" xfId="2" applyFont="1" applyFill="1" applyBorder="1" applyAlignment="1">
      <alignment horizontal="center" vertical="center"/>
    </xf>
    <xf numFmtId="0" fontId="7" fillId="0" borderId="62" xfId="0" applyFont="1" applyBorder="1" applyAlignment="1">
      <alignment horizontal="center" vertical="center"/>
    </xf>
    <xf numFmtId="0" fontId="7" fillId="0" borderId="17" xfId="0" applyFont="1" applyBorder="1" applyAlignment="1">
      <alignment horizontal="justify" vertical="center" wrapText="1"/>
    </xf>
    <xf numFmtId="0" fontId="7" fillId="0" borderId="17" xfId="0" applyFont="1" applyBorder="1" applyAlignment="1">
      <alignment horizontal="center" vertical="center" wrapText="1"/>
    </xf>
    <xf numFmtId="0" fontId="7" fillId="0" borderId="4" xfId="0" applyFont="1" applyBorder="1" applyAlignment="1">
      <alignment horizontal="center" vertical="center" wrapText="1"/>
    </xf>
    <xf numFmtId="0" fontId="0" fillId="0" borderId="28" xfId="0" applyBorder="1" applyAlignment="1">
      <alignment horizontal="center" vertical="center"/>
    </xf>
    <xf numFmtId="0" fontId="7" fillId="0" borderId="16" xfId="0" applyFont="1" applyBorder="1" applyAlignment="1">
      <alignment horizontal="center" vertical="center"/>
    </xf>
    <xf numFmtId="0" fontId="18" fillId="0" borderId="54" xfId="0" applyFont="1" applyBorder="1" applyAlignment="1">
      <alignment horizontal="center" vertical="center"/>
    </xf>
    <xf numFmtId="0" fontId="7" fillId="0" borderId="5" xfId="0" applyFont="1" applyBorder="1" applyAlignment="1" applyProtection="1">
      <alignment horizontal="center"/>
      <protection locked="0"/>
    </xf>
    <xf numFmtId="0" fontId="7" fillId="0" borderId="15" xfId="0" applyFont="1" applyBorder="1" applyAlignment="1" applyProtection="1">
      <alignment horizontal="center"/>
      <protection locked="0"/>
    </xf>
    <xf numFmtId="0" fontId="7" fillId="0" borderId="62" xfId="0" applyFont="1" applyBorder="1" applyAlignment="1" applyProtection="1">
      <alignment horizontal="center" vertical="center"/>
      <protection locked="0"/>
    </xf>
    <xf numFmtId="0" fontId="7" fillId="0" borderId="21" xfId="0" applyFont="1" applyBorder="1" applyAlignment="1" applyProtection="1">
      <alignment horizontal="center" vertical="center" wrapText="1"/>
      <protection locked="0"/>
    </xf>
    <xf numFmtId="0" fontId="7" fillId="0" borderId="10" xfId="0" applyFont="1" applyBorder="1" applyAlignment="1" applyProtection="1">
      <alignment horizontal="center" vertical="center"/>
      <protection locked="0"/>
    </xf>
    <xf numFmtId="0" fontId="7" fillId="0" borderId="11" xfId="0" applyFont="1" applyBorder="1" applyAlignment="1">
      <alignment horizontal="justify" vertical="center" wrapText="1"/>
    </xf>
    <xf numFmtId="0" fontId="7" fillId="0" borderId="62" xfId="0" applyFont="1" applyBorder="1" applyAlignment="1" applyProtection="1">
      <alignment horizontal="center" vertical="center" wrapText="1"/>
      <protection locked="0"/>
    </xf>
    <xf numFmtId="0" fontId="7" fillId="0" borderId="28" xfId="0" applyFont="1" applyBorder="1" applyAlignment="1" applyProtection="1">
      <alignment horizontal="justify" vertical="center" wrapText="1"/>
      <protection locked="0"/>
    </xf>
    <xf numFmtId="0" fontId="7" fillId="0" borderId="26" xfId="0" applyFont="1" applyBorder="1" applyAlignment="1" applyProtection="1">
      <alignment horizontal="justify" vertical="center" wrapText="1"/>
      <protection locked="0"/>
    </xf>
    <xf numFmtId="0" fontId="7" fillId="0" borderId="16" xfId="0" applyFont="1" applyBorder="1" applyAlignment="1" applyProtection="1">
      <alignment horizontal="center" vertical="center"/>
      <protection locked="0"/>
    </xf>
    <xf numFmtId="0" fontId="7" fillId="0" borderId="54" xfId="0" applyFont="1" applyBorder="1" applyAlignment="1" applyProtection="1">
      <alignment horizontal="justify" vertical="center" wrapText="1"/>
      <protection locked="0"/>
    </xf>
    <xf numFmtId="0" fontId="7" fillId="0" borderId="21" xfId="0" applyFont="1" applyBorder="1" applyAlignment="1" applyProtection="1">
      <alignment horizontal="justify" vertical="center" wrapText="1"/>
      <protection locked="0"/>
    </xf>
    <xf numFmtId="0" fontId="7" fillId="0" borderId="57" xfId="0" applyFont="1" applyBorder="1" applyAlignment="1" applyProtection="1">
      <alignment horizontal="justify" wrapText="1"/>
      <protection locked="0"/>
    </xf>
    <xf numFmtId="0" fontId="7" fillId="0" borderId="58" xfId="0" applyFont="1" applyBorder="1" applyAlignment="1" applyProtection="1">
      <alignment horizontal="justify" wrapText="1"/>
      <protection locked="0"/>
    </xf>
    <xf numFmtId="0" fontId="7" fillId="6" borderId="62" xfId="0" applyFont="1" applyFill="1" applyBorder="1" applyAlignment="1" applyProtection="1">
      <alignment horizontal="center" vertical="center"/>
      <protection locked="0"/>
    </xf>
    <xf numFmtId="0" fontId="7" fillId="6" borderId="10" xfId="0" applyFont="1" applyFill="1" applyBorder="1" applyAlignment="1" applyProtection="1">
      <alignment horizontal="center" vertical="center"/>
      <protection locked="0"/>
    </xf>
    <xf numFmtId="0" fontId="7" fillId="0" borderId="4" xfId="0" applyFont="1" applyBorder="1" applyAlignment="1" applyProtection="1">
      <alignment horizontal="justify" vertical="center" wrapText="1"/>
      <protection locked="0"/>
    </xf>
    <xf numFmtId="0" fontId="7" fillId="0" borderId="11" xfId="0" applyFont="1" applyBorder="1" applyAlignment="1" applyProtection="1">
      <alignment horizontal="justify" vertical="center" wrapText="1"/>
      <protection locked="0"/>
    </xf>
    <xf numFmtId="0" fontId="7" fillId="0" borderId="54" xfId="0" applyFont="1" applyBorder="1" applyAlignment="1" applyProtection="1">
      <alignment horizontal="justify" wrapText="1"/>
      <protection locked="0"/>
    </xf>
    <xf numFmtId="0" fontId="7" fillId="0" borderId="26" xfId="0" applyFont="1" applyBorder="1" applyAlignment="1" applyProtection="1">
      <alignment horizontal="justify" wrapText="1"/>
      <protection locked="0"/>
    </xf>
    <xf numFmtId="0" fontId="7" fillId="0" borderId="21" xfId="0" applyFont="1" applyBorder="1" applyAlignment="1" applyProtection="1">
      <alignment horizontal="justify" wrapText="1"/>
      <protection locked="0"/>
    </xf>
    <xf numFmtId="0" fontId="13" fillId="4" borderId="19" xfId="0" applyFont="1" applyFill="1" applyBorder="1" applyAlignment="1" applyProtection="1">
      <alignment horizontal="center" vertical="center" wrapText="1"/>
      <protection locked="0"/>
    </xf>
    <xf numFmtId="0" fontId="11" fillId="0" borderId="62"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0" fontId="13" fillId="2" borderId="11" xfId="0" applyFont="1" applyFill="1" applyBorder="1" applyAlignment="1" applyProtection="1">
      <alignment horizontal="center" vertical="center" wrapText="1"/>
      <protection locked="0"/>
    </xf>
    <xf numFmtId="0" fontId="13" fillId="4" borderId="40" xfId="0" applyFont="1" applyFill="1" applyBorder="1" applyAlignment="1" applyProtection="1">
      <alignment horizontal="center" vertical="center" wrapText="1"/>
      <protection locked="0"/>
    </xf>
    <xf numFmtId="0" fontId="13" fillId="4" borderId="41" xfId="0" applyFont="1" applyFill="1" applyBorder="1" applyAlignment="1" applyProtection="1">
      <alignment horizontal="center" vertical="center" wrapText="1"/>
      <protection locked="0"/>
    </xf>
    <xf numFmtId="0" fontId="13" fillId="4" borderId="21"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1" fillId="0" borderId="17" xfId="0" applyFont="1" applyBorder="1" applyAlignment="1">
      <alignment horizontal="justify" vertical="center" wrapText="1"/>
    </xf>
    <xf numFmtId="0" fontId="11" fillId="0" borderId="11" xfId="0" applyFont="1" applyBorder="1" applyAlignment="1">
      <alignment horizontal="justify" vertical="center" wrapText="1"/>
    </xf>
    <xf numFmtId="0" fontId="11" fillId="0" borderId="51" xfId="0" applyFont="1" applyBorder="1" applyAlignment="1" applyProtection="1">
      <alignment horizontal="center" vertical="center"/>
      <protection locked="0"/>
    </xf>
    <xf numFmtId="0" fontId="11" fillId="0" borderId="52" xfId="0" applyFont="1" applyBorder="1" applyAlignment="1" applyProtection="1">
      <alignment horizontal="center" vertical="center"/>
      <protection locked="0"/>
    </xf>
    <xf numFmtId="0" fontId="11" fillId="0" borderId="53" xfId="0" applyFont="1" applyBorder="1" applyAlignment="1" applyProtection="1">
      <alignment horizontal="center" vertical="center"/>
      <protection locked="0"/>
    </xf>
    <xf numFmtId="0" fontId="11" fillId="0" borderId="56" xfId="0" applyFont="1" applyBorder="1" applyAlignment="1" applyProtection="1">
      <alignment horizontal="center" vertical="center"/>
      <protection locked="0"/>
    </xf>
    <xf numFmtId="0" fontId="11" fillId="0" borderId="28" xfId="0" applyFont="1" applyBorder="1" applyAlignment="1" applyProtection="1">
      <alignment horizontal="justify" vertical="center" wrapText="1"/>
      <protection locked="0"/>
    </xf>
    <xf numFmtId="0" fontId="11" fillId="0" borderId="26" xfId="0" applyFont="1" applyBorder="1" applyAlignment="1" applyProtection="1">
      <alignment horizontal="justify" vertical="center" wrapText="1"/>
      <protection locked="0"/>
    </xf>
    <xf numFmtId="0" fontId="11" fillId="0" borderId="21" xfId="0" applyFont="1" applyBorder="1" applyAlignment="1" applyProtection="1">
      <alignment horizontal="justify" vertical="center" wrapText="1"/>
      <protection locked="0"/>
    </xf>
    <xf numFmtId="0" fontId="12" fillId="2" borderId="69" xfId="0" applyFont="1" applyFill="1" applyBorder="1" applyAlignment="1" applyProtection="1">
      <alignment horizontal="center" vertical="center" wrapText="1"/>
      <protection locked="0"/>
    </xf>
    <xf numFmtId="44" fontId="7" fillId="0" borderId="4" xfId="1" applyFont="1" applyFill="1" applyBorder="1" applyAlignment="1" applyProtection="1">
      <alignment horizontal="center"/>
      <protection locked="0"/>
    </xf>
    <xf numFmtId="0" fontId="7" fillId="0" borderId="4" xfId="2" applyNumberFormat="1" applyFont="1" applyFill="1" applyBorder="1" applyAlignment="1" applyProtection="1">
      <alignment horizontal="center" vertical="center"/>
      <protection locked="0"/>
    </xf>
    <xf numFmtId="0" fontId="7" fillId="0" borderId="17" xfId="0" applyFont="1" applyBorder="1" applyAlignment="1" applyProtection="1">
      <alignment horizontal="justify" vertical="center" wrapText="1"/>
      <protection locked="0"/>
    </xf>
    <xf numFmtId="0" fontId="7" fillId="0" borderId="17" xfId="2" applyNumberFormat="1" applyFont="1" applyFill="1" applyBorder="1" applyAlignment="1" applyProtection="1">
      <alignment horizontal="center" vertical="center" wrapText="1"/>
      <protection locked="0"/>
    </xf>
    <xf numFmtId="0" fontId="7" fillId="0" borderId="4" xfId="2" applyNumberFormat="1" applyFont="1" applyFill="1" applyBorder="1" applyAlignment="1" applyProtection="1">
      <alignment horizontal="center" vertical="center" wrapText="1"/>
      <protection locked="0"/>
    </xf>
    <xf numFmtId="0" fontId="7" fillId="0" borderId="28" xfId="0" applyFont="1" applyBorder="1" applyAlignment="1" applyProtection="1">
      <alignment horizontal="justify" wrapText="1"/>
      <protection locked="0"/>
    </xf>
    <xf numFmtId="0" fontId="7" fillId="0" borderId="55" xfId="0" applyFont="1" applyBorder="1" applyAlignment="1" applyProtection="1">
      <alignment horizontal="justify" wrapText="1"/>
      <protection locked="0"/>
    </xf>
    <xf numFmtId="9" fontId="7" fillId="0" borderId="28" xfId="2" applyFont="1" applyFill="1" applyBorder="1" applyAlignment="1" applyProtection="1">
      <alignment horizontal="center" vertical="center"/>
      <protection locked="0"/>
    </xf>
    <xf numFmtId="9" fontId="7" fillId="0" borderId="26" xfId="2" applyFont="1" applyFill="1" applyBorder="1" applyAlignment="1" applyProtection="1">
      <alignment horizontal="center" vertical="center"/>
      <protection locked="0"/>
    </xf>
    <xf numFmtId="9" fontId="7" fillId="0" borderId="55" xfId="2" applyFont="1" applyFill="1" applyBorder="1" applyAlignment="1" applyProtection="1">
      <alignment horizontal="center" vertical="center"/>
      <protection locked="0"/>
    </xf>
    <xf numFmtId="0" fontId="7" fillId="0" borderId="55" xfId="0" applyFont="1" applyBorder="1" applyAlignment="1" applyProtection="1">
      <alignment horizontal="center" vertical="center"/>
      <protection locked="0"/>
    </xf>
    <xf numFmtId="9" fontId="7" fillId="0" borderId="4" xfId="2" applyFont="1" applyBorder="1" applyAlignment="1" applyProtection="1">
      <alignment horizontal="center" vertical="center"/>
    </xf>
    <xf numFmtId="9" fontId="7" fillId="0" borderId="54" xfId="2" applyFont="1" applyFill="1" applyBorder="1" applyAlignment="1" applyProtection="1">
      <alignment horizontal="center" vertical="center"/>
      <protection locked="0"/>
    </xf>
    <xf numFmtId="9" fontId="7" fillId="0" borderId="21" xfId="2" applyFont="1" applyFill="1" applyBorder="1" applyAlignment="1" applyProtection="1">
      <alignment horizontal="center" vertical="center"/>
      <protection locked="0"/>
    </xf>
    <xf numFmtId="0" fontId="7" fillId="0" borderId="55" xfId="0" applyFont="1" applyBorder="1" applyAlignment="1" applyProtection="1">
      <alignment horizontal="justify" vertical="center" wrapText="1"/>
      <protection locked="0"/>
    </xf>
    <xf numFmtId="44" fontId="7" fillId="0" borderId="55" xfId="1" applyFont="1" applyFill="1" applyBorder="1" applyAlignment="1" applyProtection="1">
      <alignment horizontal="center"/>
      <protection locked="0"/>
    </xf>
    <xf numFmtId="44" fontId="7" fillId="0" borderId="11" xfId="1" applyFont="1" applyFill="1" applyBorder="1" applyAlignment="1" applyProtection="1">
      <alignment horizontal="center"/>
      <protection locked="0"/>
    </xf>
    <xf numFmtId="0" fontId="7" fillId="0" borderId="17" xfId="2" applyNumberFormat="1" applyFont="1" applyFill="1" applyBorder="1" applyAlignment="1" applyProtection="1">
      <alignment horizontal="center" vertical="center"/>
      <protection locked="0"/>
    </xf>
    <xf numFmtId="0" fontId="7" fillId="0" borderId="28" xfId="2" applyNumberFormat="1" applyFont="1" applyFill="1" applyBorder="1" applyAlignment="1" applyProtection="1">
      <alignment horizontal="center" vertical="center"/>
      <protection locked="0"/>
    </xf>
    <xf numFmtId="0" fontId="7" fillId="0" borderId="26" xfId="2" applyNumberFormat="1" applyFont="1" applyFill="1" applyBorder="1" applyAlignment="1" applyProtection="1">
      <alignment horizontal="center" vertical="center"/>
      <protection locked="0"/>
    </xf>
    <xf numFmtId="0" fontId="7" fillId="0" borderId="55" xfId="2" applyNumberFormat="1" applyFont="1" applyFill="1" applyBorder="1" applyAlignment="1" applyProtection="1">
      <alignment horizontal="center" vertical="center"/>
      <protection locked="0"/>
    </xf>
    <xf numFmtId="0" fontId="7" fillId="0" borderId="18" xfId="0" applyFont="1" applyBorder="1" applyAlignment="1" applyProtection="1">
      <alignment horizontal="justify" vertical="center" wrapText="1"/>
      <protection locked="0"/>
    </xf>
    <xf numFmtId="0" fontId="7" fillId="0" borderId="20" xfId="0" applyFont="1" applyBorder="1" applyAlignment="1" applyProtection="1">
      <alignment horizontal="justify" vertical="center"/>
      <protection locked="0"/>
    </xf>
    <xf numFmtId="0" fontId="7" fillId="0" borderId="4" xfId="0" applyFont="1" applyBorder="1" applyAlignment="1" applyProtection="1">
      <alignment horizontal="justify" vertical="center"/>
      <protection locked="0"/>
    </xf>
    <xf numFmtId="9" fontId="7" fillId="0" borderId="17" xfId="2" applyFont="1" applyBorder="1" applyAlignment="1" applyProtection="1">
      <alignment horizontal="center" vertical="center"/>
    </xf>
    <xf numFmtId="9" fontId="7" fillId="0" borderId="28" xfId="0" applyNumberFormat="1" applyFont="1" applyBorder="1" applyAlignment="1">
      <alignment horizontal="center" vertical="center"/>
    </xf>
    <xf numFmtId="0" fontId="18" fillId="0" borderId="17" xfId="0" applyFont="1" applyBorder="1" applyAlignment="1">
      <alignment horizontal="center" vertical="center"/>
    </xf>
    <xf numFmtId="9" fontId="7" fillId="0" borderId="17" xfId="2" applyFont="1" applyFill="1" applyBorder="1" applyAlignment="1" applyProtection="1">
      <alignment horizontal="center"/>
      <protection locked="0"/>
    </xf>
    <xf numFmtId="9" fontId="7" fillId="0" borderId="4" xfId="2" applyFont="1" applyFill="1" applyBorder="1" applyAlignment="1" applyProtection="1">
      <alignment horizontal="center"/>
      <protection locked="0"/>
    </xf>
    <xf numFmtId="0" fontId="7" fillId="0" borderId="45" xfId="0" applyFont="1" applyBorder="1" applyAlignment="1" applyProtection="1">
      <alignment horizontal="left" wrapText="1"/>
      <protection locked="0"/>
    </xf>
    <xf numFmtId="0" fontId="7" fillId="0" borderId="0" xfId="0" applyFont="1" applyAlignment="1" applyProtection="1">
      <alignment horizontal="left" wrapText="1"/>
      <protection locked="0"/>
    </xf>
    <xf numFmtId="0" fontId="7" fillId="0" borderId="29" xfId="0" applyFont="1" applyBorder="1" applyAlignment="1" applyProtection="1">
      <alignment horizontal="left" wrapText="1"/>
      <protection locked="0"/>
    </xf>
    <xf numFmtId="0" fontId="7" fillId="0" borderId="27" xfId="0" applyFont="1" applyBorder="1" applyAlignment="1" applyProtection="1">
      <alignment horizontal="justify" vertical="center" wrapText="1"/>
      <protection locked="0"/>
    </xf>
    <xf numFmtId="0" fontId="7" fillId="0" borderId="19" xfId="0" applyFont="1" applyBorder="1" applyAlignment="1" applyProtection="1">
      <alignment horizontal="justify" vertical="center"/>
      <protection locked="0"/>
    </xf>
    <xf numFmtId="0" fontId="7" fillId="0" borderId="20" xfId="0" applyFont="1" applyBorder="1" applyAlignment="1" applyProtection="1">
      <alignment horizontal="justify" vertical="center" wrapText="1"/>
      <protection locked="0"/>
    </xf>
    <xf numFmtId="0" fontId="7" fillId="0" borderId="55" xfId="0" applyFont="1" applyBorder="1" applyAlignment="1" applyProtection="1">
      <alignment horizontal="left" vertical="center" wrapText="1"/>
      <protection locked="0"/>
    </xf>
    <xf numFmtId="0" fontId="7" fillId="0" borderId="11" xfId="0" applyFont="1" applyBorder="1" applyAlignment="1" applyProtection="1">
      <alignment horizontal="left" vertical="center"/>
      <protection locked="0"/>
    </xf>
    <xf numFmtId="0" fontId="7" fillId="0" borderId="55" xfId="0" applyFont="1" applyBorder="1" applyAlignment="1" applyProtection="1">
      <alignment horizontal="center"/>
      <protection locked="0"/>
    </xf>
    <xf numFmtId="0" fontId="7" fillId="0" borderId="11" xfId="0" applyFont="1" applyBorder="1" applyAlignment="1" applyProtection="1">
      <alignment horizontal="center"/>
      <protection locked="0"/>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32" fillId="0" borderId="32" xfId="0" applyFont="1" applyBorder="1" applyAlignment="1" applyProtection="1">
      <alignment horizontal="center" vertical="center"/>
      <protection locked="0"/>
    </xf>
    <xf numFmtId="0" fontId="32" fillId="0" borderId="31" xfId="0" applyFont="1" applyBorder="1" applyAlignment="1" applyProtection="1">
      <alignment horizontal="center" vertical="center"/>
      <protection locked="0"/>
    </xf>
    <xf numFmtId="0" fontId="32" fillId="0" borderId="33" xfId="0" applyFont="1" applyBorder="1" applyAlignment="1" applyProtection="1">
      <alignment horizontal="center" vertical="center"/>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32" fillId="0" borderId="34" xfId="0" applyFont="1" applyBorder="1" applyAlignment="1" applyProtection="1">
      <alignment horizontal="center" vertical="center" wrapText="1"/>
      <protection locked="0"/>
    </xf>
    <xf numFmtId="0" fontId="32" fillId="0" borderId="35" xfId="0" applyFont="1" applyBorder="1" applyAlignment="1" applyProtection="1">
      <alignment horizontal="center" vertical="center" wrapText="1"/>
      <protection locked="0"/>
    </xf>
    <xf numFmtId="0" fontId="32" fillId="0" borderId="36" xfId="0" applyFont="1" applyBorder="1" applyAlignment="1" applyProtection="1">
      <alignment horizontal="center" vertical="center" wrapText="1"/>
      <protection locked="0"/>
    </xf>
    <xf numFmtId="0" fontId="32" fillId="0" borderId="3" xfId="0" applyFont="1" applyBorder="1" applyAlignment="1" applyProtection="1">
      <alignment horizontal="center" vertical="center" wrapText="1"/>
      <protection locked="0"/>
    </xf>
    <xf numFmtId="0" fontId="32" fillId="0" borderId="30" xfId="0" applyFont="1" applyBorder="1" applyAlignment="1" applyProtection="1">
      <alignment horizontal="center" vertical="center" wrapText="1"/>
      <protection locked="0"/>
    </xf>
    <xf numFmtId="0" fontId="32" fillId="0" borderId="14"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0" fontId="21" fillId="0" borderId="8" xfId="0" applyFont="1" applyBorder="1" applyAlignment="1" applyProtection="1">
      <alignment horizontal="center" vertical="center" wrapText="1"/>
      <protection locked="0"/>
    </xf>
    <xf numFmtId="0" fontId="21" fillId="0" borderId="9" xfId="0" applyFont="1" applyBorder="1" applyAlignment="1" applyProtection="1">
      <alignment horizontal="center" vertical="center" wrapText="1"/>
      <protection locked="0"/>
    </xf>
    <xf numFmtId="0" fontId="22" fillId="0" borderId="7" xfId="0" applyFont="1" applyBorder="1" applyAlignment="1" applyProtection="1">
      <alignment horizontal="center" vertical="center"/>
      <protection locked="0"/>
    </xf>
    <xf numFmtId="0" fontId="22" fillId="0" borderId="8" xfId="0" applyFont="1" applyBorder="1" applyAlignment="1" applyProtection="1">
      <alignment horizontal="center" vertical="center"/>
      <protection locked="0"/>
    </xf>
    <xf numFmtId="0" fontId="22" fillId="0" borderId="9" xfId="0" applyFont="1" applyBorder="1" applyAlignment="1" applyProtection="1">
      <alignment horizontal="center" vertical="center"/>
      <protection locked="0"/>
    </xf>
    <xf numFmtId="0" fontId="40" fillId="0" borderId="28" xfId="0" applyFont="1" applyBorder="1" applyAlignment="1" applyProtection="1">
      <alignment horizontal="center" vertical="center" wrapText="1"/>
      <protection locked="0"/>
    </xf>
    <xf numFmtId="0" fontId="40" fillId="0" borderId="26" xfId="0" applyFont="1" applyBorder="1" applyAlignment="1" applyProtection="1">
      <alignment horizontal="center" vertical="center" wrapText="1"/>
      <protection locked="0"/>
    </xf>
    <xf numFmtId="0" fontId="27" fillId="0" borderId="51" xfId="0" applyFont="1" applyBorder="1" applyAlignment="1" applyProtection="1">
      <alignment horizontal="center" vertical="center"/>
      <protection locked="0"/>
    </xf>
    <xf numFmtId="0" fontId="27" fillId="0" borderId="52" xfId="0" applyFont="1" applyBorder="1" applyAlignment="1" applyProtection="1">
      <alignment horizontal="center" vertical="center"/>
      <protection locked="0"/>
    </xf>
    <xf numFmtId="0" fontId="27" fillId="0" borderId="60" xfId="0" applyFont="1" applyBorder="1" applyAlignment="1" applyProtection="1">
      <alignment horizontal="center" vertical="center"/>
      <protection locked="0"/>
    </xf>
    <xf numFmtId="0" fontId="20" fillId="2" borderId="4" xfId="0" applyFont="1" applyFill="1" applyBorder="1" applyAlignment="1" applyProtection="1">
      <alignment horizontal="left"/>
      <protection locked="0"/>
    </xf>
    <xf numFmtId="0" fontId="20" fillId="0" borderId="5" xfId="0" applyFont="1" applyBorder="1" applyAlignment="1" applyProtection="1">
      <alignment horizontal="left"/>
      <protection locked="0"/>
    </xf>
    <xf numFmtId="0" fontId="20" fillId="0" borderId="15" xfId="0" applyFont="1" applyBorder="1" applyAlignment="1" applyProtection="1">
      <alignment horizontal="left"/>
      <protection locked="0"/>
    </xf>
    <xf numFmtId="0" fontId="20" fillId="0" borderId="6" xfId="0" applyFont="1" applyBorder="1" applyAlignment="1" applyProtection="1">
      <alignment horizontal="left"/>
      <protection locked="0"/>
    </xf>
    <xf numFmtId="0" fontId="24" fillId="3" borderId="7" xfId="0" applyFont="1" applyFill="1" applyBorder="1" applyAlignment="1" applyProtection="1">
      <alignment horizontal="center"/>
      <protection locked="0"/>
    </xf>
    <xf numFmtId="0" fontId="24" fillId="3" borderId="8" xfId="0" applyFont="1" applyFill="1" applyBorder="1" applyAlignment="1" applyProtection="1">
      <alignment horizontal="center"/>
      <protection locked="0"/>
    </xf>
    <xf numFmtId="0" fontId="24" fillId="3" borderId="9" xfId="0" applyFont="1" applyFill="1" applyBorder="1" applyAlignment="1" applyProtection="1">
      <alignment horizontal="center"/>
      <protection locked="0"/>
    </xf>
    <xf numFmtId="0" fontId="25" fillId="2" borderId="7" xfId="0" applyFont="1" applyFill="1" applyBorder="1" applyAlignment="1" applyProtection="1">
      <alignment horizontal="center" vertical="center"/>
      <protection locked="0"/>
    </xf>
    <xf numFmtId="0" fontId="25" fillId="2" borderId="8" xfId="0" applyFont="1" applyFill="1" applyBorder="1" applyAlignment="1" applyProtection="1">
      <alignment horizontal="center" vertical="center"/>
      <protection locked="0"/>
    </xf>
    <xf numFmtId="0" fontId="25" fillId="2" borderId="9" xfId="0" applyFont="1" applyFill="1" applyBorder="1" applyAlignment="1" applyProtection="1">
      <alignment horizontal="center" vertical="center"/>
      <protection locked="0"/>
    </xf>
    <xf numFmtId="0" fontId="22" fillId="4" borderId="8" xfId="0" applyFont="1" applyFill="1" applyBorder="1" applyAlignment="1" applyProtection="1">
      <alignment horizontal="center" vertical="center"/>
      <protection locked="0"/>
    </xf>
    <xf numFmtId="0" fontId="22" fillId="4" borderId="9" xfId="0" applyFont="1" applyFill="1" applyBorder="1" applyAlignment="1" applyProtection="1">
      <alignment horizontal="center" vertical="center"/>
      <protection locked="0"/>
    </xf>
    <xf numFmtId="0" fontId="20" fillId="2" borderId="16" xfId="0" applyFont="1" applyFill="1" applyBorder="1" applyAlignment="1" applyProtection="1">
      <alignment horizontal="center" vertical="center" wrapText="1"/>
      <protection locked="0"/>
    </xf>
    <xf numFmtId="0" fontId="20" fillId="2" borderId="10" xfId="0" applyFont="1" applyFill="1" applyBorder="1" applyAlignment="1" applyProtection="1">
      <alignment horizontal="center" vertical="center" wrapText="1"/>
      <protection locked="0"/>
    </xf>
    <xf numFmtId="0" fontId="20" fillId="2" borderId="17" xfId="0" applyFont="1" applyFill="1" applyBorder="1" applyAlignment="1" applyProtection="1">
      <alignment horizontal="center" vertical="center" wrapText="1"/>
      <protection locked="0"/>
    </xf>
    <xf numFmtId="0" fontId="20" fillId="2" borderId="11" xfId="0" applyFont="1" applyFill="1" applyBorder="1" applyAlignment="1" applyProtection="1">
      <alignment horizontal="center" vertical="center" wrapText="1"/>
      <protection locked="0"/>
    </xf>
    <xf numFmtId="0" fontId="20" fillId="2" borderId="22" xfId="0" applyFont="1" applyFill="1" applyBorder="1" applyAlignment="1" applyProtection="1">
      <alignment horizontal="center" vertical="center" wrapText="1"/>
      <protection locked="0"/>
    </xf>
    <xf numFmtId="0" fontId="20" fillId="2" borderId="31" xfId="0" applyFont="1" applyFill="1" applyBorder="1" applyAlignment="1" applyProtection="1">
      <alignment horizontal="center" vertical="center" wrapText="1"/>
      <protection locked="0"/>
    </xf>
    <xf numFmtId="0" fontId="20" fillId="2" borderId="23" xfId="0" applyFont="1" applyFill="1" applyBorder="1" applyAlignment="1" applyProtection="1">
      <alignment horizontal="center" vertical="center" wrapText="1"/>
      <protection locked="0"/>
    </xf>
    <xf numFmtId="0" fontId="26" fillId="2" borderId="17" xfId="0" applyFont="1" applyFill="1" applyBorder="1" applyAlignment="1" applyProtection="1">
      <alignment horizontal="center" vertical="center" wrapText="1"/>
      <protection locked="0"/>
    </xf>
    <xf numFmtId="0" fontId="26" fillId="2" borderId="11" xfId="0" applyFont="1" applyFill="1" applyBorder="1" applyAlignment="1" applyProtection="1">
      <alignment horizontal="center" vertical="center" wrapText="1"/>
      <protection locked="0"/>
    </xf>
    <xf numFmtId="0" fontId="26" fillId="4" borderId="27" xfId="0" applyFont="1" applyFill="1" applyBorder="1" applyAlignment="1" applyProtection="1">
      <alignment horizontal="center" vertical="center" wrapText="1"/>
      <protection locked="0"/>
    </xf>
    <xf numFmtId="0" fontId="26" fillId="4" borderId="19" xfId="0" applyFont="1" applyFill="1" applyBorder="1" applyAlignment="1" applyProtection="1">
      <alignment horizontal="center" vertical="center" wrapText="1"/>
      <protection locked="0"/>
    </xf>
    <xf numFmtId="0" fontId="26" fillId="4" borderId="25" xfId="0" applyFont="1" applyFill="1" applyBorder="1" applyAlignment="1" applyProtection="1">
      <alignment horizontal="center" vertical="center" wrapText="1"/>
      <protection locked="0"/>
    </xf>
    <xf numFmtId="0" fontId="26" fillId="4" borderId="40" xfId="0" applyFont="1" applyFill="1" applyBorder="1" applyAlignment="1" applyProtection="1">
      <alignment horizontal="center" vertical="center" wrapText="1"/>
      <protection locked="0"/>
    </xf>
    <xf numFmtId="0" fontId="26" fillId="4" borderId="38" xfId="0" applyFont="1" applyFill="1" applyBorder="1" applyAlignment="1" applyProtection="1">
      <alignment horizontal="center" vertical="center" wrapText="1"/>
      <protection locked="0"/>
    </xf>
    <xf numFmtId="0" fontId="26" fillId="4" borderId="37" xfId="0" applyFont="1" applyFill="1" applyBorder="1" applyAlignment="1" applyProtection="1">
      <alignment horizontal="center" vertical="center" wrapText="1"/>
      <protection locked="0"/>
    </xf>
    <xf numFmtId="0" fontId="26" fillId="4" borderId="39" xfId="0" applyFont="1" applyFill="1" applyBorder="1" applyAlignment="1" applyProtection="1">
      <alignment horizontal="center" vertical="center" wrapText="1"/>
      <protection locked="0"/>
    </xf>
    <xf numFmtId="0" fontId="26" fillId="4" borderId="26" xfId="0" applyFont="1" applyFill="1" applyBorder="1" applyAlignment="1" applyProtection="1">
      <alignment horizontal="center" vertical="center" wrapText="1"/>
      <protection locked="0"/>
    </xf>
    <xf numFmtId="0" fontId="26" fillId="4" borderId="41" xfId="0" applyFont="1" applyFill="1" applyBorder="1" applyAlignment="1" applyProtection="1">
      <alignment horizontal="center" vertical="center" wrapText="1"/>
      <protection locked="0"/>
    </xf>
    <xf numFmtId="0" fontId="26" fillId="4" borderId="28" xfId="0" applyFont="1" applyFill="1" applyBorder="1" applyAlignment="1" applyProtection="1">
      <alignment horizontal="center" vertical="center" wrapText="1"/>
      <protection locked="0"/>
    </xf>
    <xf numFmtId="0" fontId="26" fillId="4" borderId="21" xfId="0" applyFont="1" applyFill="1" applyBorder="1" applyAlignment="1" applyProtection="1">
      <alignment horizontal="center" vertical="center" wrapText="1"/>
      <protection locked="0"/>
    </xf>
    <xf numFmtId="0" fontId="32" fillId="2" borderId="68" xfId="0" applyFont="1" applyFill="1" applyBorder="1" applyAlignment="1" applyProtection="1">
      <alignment horizontal="center" vertical="center" wrapText="1"/>
      <protection locked="0"/>
    </xf>
    <xf numFmtId="0" fontId="32" fillId="2" borderId="69" xfId="0" applyFont="1" applyFill="1" applyBorder="1" applyAlignment="1" applyProtection="1">
      <alignment horizontal="center" vertical="center" wrapText="1"/>
      <protection locked="0"/>
    </xf>
    <xf numFmtId="0" fontId="27" fillId="7" borderId="54" xfId="0" applyFont="1" applyFill="1" applyBorder="1" applyAlignment="1" applyProtection="1">
      <alignment horizontal="center" vertical="center" wrapText="1"/>
      <protection locked="0"/>
    </xf>
    <xf numFmtId="0" fontId="27" fillId="7" borderId="26" xfId="0" applyFont="1" applyFill="1" applyBorder="1" applyAlignment="1" applyProtection="1">
      <alignment horizontal="center" vertical="center" wrapText="1"/>
      <protection locked="0"/>
    </xf>
    <xf numFmtId="0" fontId="0" fillId="0" borderId="28" xfId="2" applyNumberFormat="1" applyFont="1" applyFill="1" applyBorder="1" applyAlignment="1" applyProtection="1">
      <alignment horizontal="center" vertical="center" wrapText="1"/>
      <protection locked="0"/>
    </xf>
    <xf numFmtId="0" fontId="0" fillId="0" borderId="26" xfId="2" applyNumberFormat="1" applyFont="1" applyFill="1" applyBorder="1" applyAlignment="1" applyProtection="1">
      <alignment horizontal="center" vertical="center" wrapText="1"/>
      <protection locked="0"/>
    </xf>
    <xf numFmtId="0" fontId="0" fillId="0" borderId="21" xfId="2" applyNumberFormat="1" applyFont="1" applyFill="1" applyBorder="1" applyAlignment="1" applyProtection="1">
      <alignment horizontal="center" vertical="center" wrapText="1"/>
      <protection locked="0"/>
    </xf>
    <xf numFmtId="164" fontId="0" fillId="0" borderId="28" xfId="1" applyNumberFormat="1" applyFont="1" applyFill="1" applyBorder="1" applyAlignment="1" applyProtection="1">
      <alignment horizontal="center" vertical="center"/>
      <protection locked="0"/>
    </xf>
    <xf numFmtId="164" fontId="0" fillId="0" borderId="26" xfId="1" applyNumberFormat="1" applyFont="1" applyFill="1" applyBorder="1" applyAlignment="1" applyProtection="1">
      <alignment horizontal="center" vertical="center"/>
      <protection locked="0"/>
    </xf>
    <xf numFmtId="164" fontId="0" fillId="0" borderId="21" xfId="1" applyNumberFormat="1" applyFont="1" applyFill="1" applyBorder="1" applyAlignment="1" applyProtection="1">
      <alignment horizontal="center" vertical="center"/>
      <protection locked="0"/>
    </xf>
    <xf numFmtId="164" fontId="28" fillId="0" borderId="28" xfId="1" applyNumberFormat="1" applyFont="1" applyFill="1" applyBorder="1" applyAlignment="1" applyProtection="1">
      <alignment horizontal="center" vertical="center"/>
      <protection locked="0"/>
    </xf>
    <xf numFmtId="164" fontId="28" fillId="0" borderId="26" xfId="1" applyNumberFormat="1" applyFont="1" applyFill="1" applyBorder="1" applyAlignment="1" applyProtection="1">
      <alignment horizontal="center" vertical="center"/>
      <protection locked="0"/>
    </xf>
    <xf numFmtId="164" fontId="28" fillId="0" borderId="21" xfId="1" applyNumberFormat="1" applyFont="1" applyFill="1" applyBorder="1" applyAlignment="1" applyProtection="1">
      <alignment horizontal="center" vertical="center"/>
      <protection locked="0"/>
    </xf>
    <xf numFmtId="0" fontId="27" fillId="7" borderId="55" xfId="0" applyFont="1" applyFill="1" applyBorder="1" applyAlignment="1" applyProtection="1">
      <alignment horizontal="center" vertical="center" wrapText="1"/>
      <protection locked="0"/>
    </xf>
    <xf numFmtId="0" fontId="28" fillId="0" borderId="39" xfId="2" applyNumberFormat="1" applyFont="1" applyFill="1" applyBorder="1" applyAlignment="1" applyProtection="1">
      <alignment horizontal="center" vertical="center" wrapText="1"/>
      <protection locked="0"/>
    </xf>
    <xf numFmtId="0" fontId="28" fillId="0" borderId="29" xfId="2" applyNumberFormat="1" applyFont="1" applyFill="1" applyBorder="1" applyAlignment="1" applyProtection="1">
      <alignment horizontal="center" vertical="center" wrapText="1"/>
      <protection locked="0"/>
    </xf>
    <xf numFmtId="1" fontId="27" fillId="0" borderId="28" xfId="2" applyNumberFormat="1" applyFont="1" applyFill="1" applyBorder="1" applyAlignment="1" applyProtection="1">
      <alignment horizontal="center" vertical="center"/>
      <protection locked="0"/>
    </xf>
    <xf numFmtId="1" fontId="27" fillId="0" borderId="26" xfId="2" applyNumberFormat="1" applyFont="1" applyFill="1" applyBorder="1" applyAlignment="1" applyProtection="1">
      <alignment horizontal="center" vertical="center"/>
      <protection locked="0"/>
    </xf>
    <xf numFmtId="1" fontId="27" fillId="0" borderId="21" xfId="2" applyNumberFormat="1" applyFont="1" applyFill="1" applyBorder="1" applyAlignment="1" applyProtection="1">
      <alignment horizontal="center" vertical="center"/>
      <protection locked="0"/>
    </xf>
    <xf numFmtId="0" fontId="29" fillId="0" borderId="28" xfId="2" applyNumberFormat="1" applyFont="1" applyBorder="1" applyAlignment="1" applyProtection="1">
      <alignment horizontal="center" vertical="center"/>
    </xf>
    <xf numFmtId="0" fontId="29" fillId="0" borderId="26" xfId="2" applyNumberFormat="1" applyFont="1" applyBorder="1" applyAlignment="1" applyProtection="1">
      <alignment horizontal="center" vertical="center"/>
    </xf>
    <xf numFmtId="0" fontId="29" fillId="0" borderId="21" xfId="2" applyNumberFormat="1" applyFont="1" applyBorder="1" applyAlignment="1" applyProtection="1">
      <alignment horizontal="center" vertical="center"/>
    </xf>
    <xf numFmtId="9" fontId="29" fillId="0" borderId="28" xfId="0" applyNumberFormat="1" applyFont="1" applyBorder="1" applyAlignment="1">
      <alignment horizontal="center" vertical="center"/>
    </xf>
    <xf numFmtId="9" fontId="29" fillId="0" borderId="26" xfId="0" applyNumberFormat="1" applyFont="1" applyBorder="1" applyAlignment="1">
      <alignment horizontal="center" vertical="center"/>
    </xf>
    <xf numFmtId="9" fontId="29" fillId="0" borderId="21" xfId="0" applyNumberFormat="1" applyFont="1" applyBorder="1" applyAlignment="1">
      <alignment horizontal="center" vertical="center"/>
    </xf>
    <xf numFmtId="0" fontId="18" fillId="0" borderId="55" xfId="0" applyFont="1" applyBorder="1" applyAlignment="1">
      <alignment horizontal="center" vertical="center"/>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9" fontId="0" fillId="0" borderId="28" xfId="2" applyFont="1" applyFill="1" applyBorder="1" applyAlignment="1" applyProtection="1">
      <alignment horizontal="center" vertical="center"/>
      <protection locked="0"/>
    </xf>
    <xf numFmtId="9" fontId="0" fillId="0" borderId="26" xfId="2" applyFont="1" applyFill="1" applyBorder="1" applyAlignment="1" applyProtection="1">
      <alignment horizontal="center" vertical="center"/>
      <protection locked="0"/>
    </xf>
    <xf numFmtId="0" fontId="0" fillId="0" borderId="58" xfId="0" applyBorder="1" applyAlignment="1" applyProtection="1">
      <alignment horizontal="center" vertical="center" wrapText="1"/>
      <protection locked="0"/>
    </xf>
    <xf numFmtId="9" fontId="0" fillId="0" borderId="28" xfId="0" applyNumberFormat="1"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0" fillId="0" borderId="17" xfId="0" applyBorder="1" applyAlignment="1" applyProtection="1">
      <alignment horizontal="center" vertical="center" wrapText="1"/>
      <protection locked="0"/>
    </xf>
    <xf numFmtId="0" fontId="0" fillId="0" borderId="4"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8" xfId="0" applyBorder="1" applyAlignment="1" applyProtection="1">
      <alignment horizontal="center"/>
      <protection locked="0"/>
    </xf>
    <xf numFmtId="0" fontId="0" fillId="0" borderId="26" xfId="0" applyBorder="1" applyAlignment="1" applyProtection="1">
      <alignment horizontal="center"/>
      <protection locked="0"/>
    </xf>
    <xf numFmtId="0" fontId="0" fillId="0" borderId="21" xfId="0" applyBorder="1" applyAlignment="1" applyProtection="1">
      <alignment horizontal="center"/>
      <protection locked="0"/>
    </xf>
    <xf numFmtId="0" fontId="0" fillId="0" borderId="28" xfId="0" applyBorder="1" applyAlignment="1" applyProtection="1">
      <alignment horizontal="center" wrapText="1"/>
      <protection locked="0"/>
    </xf>
    <xf numFmtId="0" fontId="0" fillId="0" borderId="26" xfId="0" applyBorder="1" applyAlignment="1" applyProtection="1">
      <alignment horizontal="center" wrapText="1"/>
      <protection locked="0"/>
    </xf>
    <xf numFmtId="0" fontId="0" fillId="0" borderId="21" xfId="0" applyBorder="1" applyAlignment="1" applyProtection="1">
      <alignment horizontal="center" wrapText="1"/>
      <protection locked="0"/>
    </xf>
    <xf numFmtId="0" fontId="0" fillId="0" borderId="63" xfId="0" applyBorder="1" applyAlignment="1" applyProtection="1">
      <alignment horizontal="center" wrapText="1"/>
      <protection locked="0"/>
    </xf>
    <xf numFmtId="0" fontId="0" fillId="0" borderId="66" xfId="0" applyBorder="1" applyAlignment="1" applyProtection="1">
      <alignment horizontal="center" wrapText="1"/>
      <protection locked="0"/>
    </xf>
    <xf numFmtId="0" fontId="0" fillId="0" borderId="58" xfId="0" applyBorder="1" applyAlignment="1" applyProtection="1">
      <alignment horizontal="center" wrapText="1"/>
      <protection locked="0"/>
    </xf>
    <xf numFmtId="0" fontId="0" fillId="0" borderId="39" xfId="2" applyNumberFormat="1" applyFont="1" applyFill="1" applyBorder="1" applyAlignment="1" applyProtection="1">
      <alignment horizontal="center" vertical="center" wrapText="1"/>
      <protection locked="0"/>
    </xf>
    <xf numFmtId="0" fontId="0" fillId="0" borderId="29" xfId="2" applyNumberFormat="1" applyFont="1" applyFill="1" applyBorder="1" applyAlignment="1" applyProtection="1">
      <alignment horizontal="center" vertical="center" wrapText="1"/>
      <protection locked="0"/>
    </xf>
    <xf numFmtId="0" fontId="0" fillId="0" borderId="29" xfId="0" applyBorder="1" applyAlignment="1" applyProtection="1">
      <alignment horizontal="center"/>
      <protection locked="0"/>
    </xf>
    <xf numFmtId="0" fontId="27" fillId="0" borderId="16" xfId="0" applyFont="1" applyBorder="1" applyAlignment="1" applyProtection="1">
      <alignment horizontal="center" vertical="center"/>
      <protection locked="0"/>
    </xf>
    <xf numFmtId="0" fontId="27" fillId="0" borderId="62" xfId="0" applyFont="1" applyBorder="1" applyAlignment="1" applyProtection="1">
      <alignment horizontal="center" vertical="center"/>
      <protection locked="0"/>
    </xf>
    <xf numFmtId="0" fontId="27" fillId="0" borderId="10" xfId="0" applyFont="1" applyBorder="1"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28" fillId="0" borderId="4" xfId="0" applyFont="1" applyBorder="1" applyAlignment="1" applyProtection="1">
      <alignment horizontal="center" vertical="center" wrapText="1"/>
      <protection locked="0"/>
    </xf>
    <xf numFmtId="0" fontId="28" fillId="0" borderId="11" xfId="0" applyFont="1" applyBorder="1" applyAlignment="1" applyProtection="1">
      <alignment horizontal="center" vertical="center" wrapText="1"/>
      <protection locked="0"/>
    </xf>
    <xf numFmtId="0" fontId="0" fillId="0" borderId="4"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21" xfId="2" applyNumberFormat="1" applyFont="1" applyFill="1" applyBorder="1" applyAlignment="1" applyProtection="1">
      <alignment horizontal="center" vertical="center"/>
      <protection locked="0"/>
    </xf>
    <xf numFmtId="0" fontId="31" fillId="0" borderId="0" xfId="4" applyFont="1" applyAlignment="1">
      <alignment horizontal="left" vertical="top" wrapText="1"/>
    </xf>
    <xf numFmtId="0" fontId="31" fillId="0" borderId="30" xfId="4" applyFont="1" applyBorder="1" applyAlignment="1">
      <alignment horizontal="left" vertical="top" wrapText="1"/>
    </xf>
    <xf numFmtId="9" fontId="29" fillId="0" borderId="45" xfId="0" applyNumberFormat="1" applyFont="1" applyBorder="1" applyAlignment="1">
      <alignment horizontal="center" vertical="center"/>
    </xf>
    <xf numFmtId="9" fontId="29" fillId="0" borderId="46" xfId="0" applyNumberFormat="1" applyFont="1" applyBorder="1" applyAlignment="1">
      <alignment horizontal="center" vertical="center"/>
    </xf>
    <xf numFmtId="0" fontId="29" fillId="0" borderId="0" xfId="2" applyNumberFormat="1" applyFont="1" applyBorder="1" applyAlignment="1" applyProtection="1">
      <alignment horizontal="center" vertical="center"/>
    </xf>
    <xf numFmtId="0" fontId="29" fillId="0" borderId="30" xfId="2" applyNumberFormat="1" applyFont="1" applyBorder="1" applyAlignment="1" applyProtection="1">
      <alignment horizontal="center" vertical="center"/>
    </xf>
    <xf numFmtId="9" fontId="29" fillId="0" borderId="55" xfId="2" applyFont="1" applyBorder="1" applyAlignment="1" applyProtection="1">
      <alignment horizontal="center" vertical="center"/>
    </xf>
    <xf numFmtId="0" fontId="27" fillId="7" borderId="37" xfId="0" applyFont="1" applyFill="1" applyBorder="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27" fillId="7" borderId="30" xfId="0" applyFont="1" applyFill="1" applyBorder="1" applyAlignment="1" applyProtection="1">
      <alignment horizontal="center" vertical="center" wrapText="1"/>
      <protection locked="0"/>
    </xf>
    <xf numFmtId="0" fontId="0" fillId="0" borderId="54"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25" xfId="2" applyNumberFormat="1" applyFont="1" applyFill="1" applyBorder="1" applyAlignment="1" applyProtection="1">
      <alignment horizontal="center" vertical="center" wrapText="1"/>
      <protection locked="0"/>
    </xf>
    <xf numFmtId="164" fontId="28" fillId="0" borderId="55" xfId="1" applyNumberFormat="1" applyFont="1" applyFill="1" applyBorder="1" applyAlignment="1" applyProtection="1">
      <alignment horizontal="center" vertical="center"/>
      <protection locked="0"/>
    </xf>
    <xf numFmtId="1" fontId="27" fillId="0" borderId="55" xfId="2" applyNumberFormat="1" applyFont="1" applyFill="1" applyBorder="1" applyAlignment="1" applyProtection="1">
      <alignment horizontal="center" vertical="center"/>
      <protection locked="0"/>
    </xf>
    <xf numFmtId="0" fontId="29" fillId="0" borderId="55" xfId="2" applyNumberFormat="1" applyFont="1" applyBorder="1" applyAlignment="1" applyProtection="1">
      <alignment horizontal="center" vertical="center"/>
    </xf>
    <xf numFmtId="9" fontId="29" fillId="0" borderId="55" xfId="0" applyNumberFormat="1" applyFont="1" applyBorder="1" applyAlignment="1">
      <alignment horizontal="center" vertical="center"/>
    </xf>
    <xf numFmtId="0" fontId="33" fillId="0" borderId="51" xfId="0" applyFont="1" applyBorder="1" applyAlignment="1" applyProtection="1">
      <alignment horizontal="center" vertical="center"/>
      <protection locked="0"/>
    </xf>
    <xf numFmtId="0" fontId="33" fillId="0" borderId="52" xfId="0" applyFont="1" applyBorder="1" applyAlignment="1" applyProtection="1">
      <alignment horizontal="center" vertical="center"/>
      <protection locked="0"/>
    </xf>
    <xf numFmtId="0" fontId="33" fillId="0" borderId="53" xfId="0" applyFont="1" applyBorder="1" applyAlignment="1" applyProtection="1">
      <alignment horizontal="center" vertical="center"/>
      <protection locked="0"/>
    </xf>
    <xf numFmtId="0" fontId="35" fillId="0" borderId="56" xfId="0" applyFont="1" applyBorder="1" applyAlignment="1" applyProtection="1">
      <alignment horizontal="center" vertical="center"/>
      <protection locked="0"/>
    </xf>
    <xf numFmtId="0" fontId="35" fillId="0" borderId="52" xfId="0" applyFont="1" applyBorder="1" applyAlignment="1" applyProtection="1">
      <alignment horizontal="center" vertical="center"/>
      <protection locked="0"/>
    </xf>
    <xf numFmtId="0" fontId="35" fillId="0" borderId="60" xfId="0" applyFont="1" applyBorder="1" applyAlignment="1" applyProtection="1">
      <alignment horizontal="center" vertical="center"/>
      <protection locked="0"/>
    </xf>
    <xf numFmtId="0" fontId="0" fillId="0" borderId="7" xfId="0" applyBorder="1" applyAlignment="1" applyProtection="1">
      <alignment horizontal="center"/>
      <protection locked="0"/>
    </xf>
    <xf numFmtId="0" fontId="0" fillId="0" borderId="9" xfId="0" applyBorder="1" applyAlignment="1" applyProtection="1">
      <alignment horizontal="center"/>
      <protection locked="0"/>
    </xf>
    <xf numFmtId="0" fontId="33" fillId="0" borderId="38" xfId="0" applyFont="1" applyBorder="1" applyAlignment="1" applyProtection="1">
      <alignment horizontal="left" vertical="center" wrapText="1"/>
      <protection locked="0"/>
    </xf>
    <xf numFmtId="0" fontId="33" fillId="0" borderId="39" xfId="0" applyFont="1" applyBorder="1" applyAlignment="1" applyProtection="1">
      <alignment horizontal="left" vertical="center" wrapText="1"/>
      <protection locked="0"/>
    </xf>
    <xf numFmtId="0" fontId="33" fillId="0" borderId="45" xfId="0" applyFont="1" applyBorder="1" applyAlignment="1" applyProtection="1">
      <alignment horizontal="left" vertical="center" wrapText="1"/>
      <protection locked="0"/>
    </xf>
    <xf numFmtId="0" fontId="33" fillId="0" borderId="29" xfId="0" applyFont="1" applyBorder="1" applyAlignment="1" applyProtection="1">
      <alignment horizontal="left" vertical="center" wrapText="1"/>
      <protection locked="0"/>
    </xf>
    <xf numFmtId="0" fontId="33" fillId="0" borderId="46" xfId="0" applyFont="1" applyBorder="1" applyAlignment="1" applyProtection="1">
      <alignment horizontal="left" vertical="center" wrapText="1"/>
      <protection locked="0"/>
    </xf>
    <xf numFmtId="0" fontId="33" fillId="0" borderId="41" xfId="0" applyFont="1" applyBorder="1" applyAlignment="1" applyProtection="1">
      <alignment horizontal="left" vertical="center" wrapText="1"/>
      <protection locked="0"/>
    </xf>
    <xf numFmtId="0" fontId="33" fillId="0" borderId="38" xfId="0" applyFont="1" applyBorder="1" applyAlignment="1" applyProtection="1">
      <alignment horizontal="center" vertical="center" wrapText="1"/>
      <protection locked="0"/>
    </xf>
    <xf numFmtId="0" fontId="33" fillId="0" borderId="12" xfId="0" applyFont="1" applyBorder="1" applyAlignment="1" applyProtection="1">
      <alignment horizontal="center" vertical="center" wrapText="1"/>
      <protection locked="0"/>
    </xf>
    <xf numFmtId="0" fontId="34" fillId="0" borderId="26" xfId="0" applyFont="1" applyBorder="1" applyAlignment="1" applyProtection="1">
      <alignment horizontal="left" vertical="center" wrapText="1"/>
      <protection locked="0"/>
    </xf>
    <xf numFmtId="0" fontId="34" fillId="0" borderId="55" xfId="0" applyFont="1" applyBorder="1" applyAlignment="1" applyProtection="1">
      <alignment horizontal="left" vertical="center" wrapText="1"/>
      <protection locked="0"/>
    </xf>
    <xf numFmtId="0" fontId="34" fillId="0" borderId="21" xfId="0" applyFont="1" applyBorder="1" applyAlignment="1" applyProtection="1">
      <alignment horizontal="left" vertical="center" wrapText="1"/>
      <protection locked="0"/>
    </xf>
    <xf numFmtId="0" fontId="20" fillId="2" borderId="1" xfId="0" applyFont="1" applyFill="1" applyBorder="1" applyAlignment="1" applyProtection="1">
      <alignment horizontal="center" vertical="center" wrapText="1"/>
      <protection locked="0"/>
    </xf>
    <xf numFmtId="0" fontId="20" fillId="2" borderId="12" xfId="0" applyFont="1" applyFill="1" applyBorder="1" applyAlignment="1" applyProtection="1">
      <alignment horizontal="center" vertical="center" wrapText="1"/>
      <protection locked="0"/>
    </xf>
    <xf numFmtId="0" fontId="20" fillId="2" borderId="3" xfId="0" applyFont="1" applyFill="1" applyBorder="1" applyAlignment="1" applyProtection="1">
      <alignment horizontal="center" vertical="center" wrapText="1"/>
      <protection locked="0"/>
    </xf>
    <xf numFmtId="0" fontId="20" fillId="2" borderId="14" xfId="0" applyFont="1" applyFill="1" applyBorder="1" applyAlignment="1" applyProtection="1">
      <alignment horizontal="center" vertical="center" wrapText="1"/>
      <protection locked="0"/>
    </xf>
    <xf numFmtId="0" fontId="35" fillId="0" borderId="54" xfId="0" applyFont="1" applyBorder="1" applyAlignment="1" applyProtection="1">
      <alignment horizontal="center" vertical="center" wrapText="1"/>
      <protection locked="0"/>
    </xf>
    <xf numFmtId="0" fontId="35" fillId="0" borderId="26" xfId="0" applyFont="1" applyBorder="1" applyAlignment="1" applyProtection="1">
      <alignment horizontal="center" vertical="center" wrapText="1"/>
      <protection locked="0"/>
    </xf>
    <xf numFmtId="0" fontId="35" fillId="0" borderId="55" xfId="0" applyFont="1" applyBorder="1" applyAlignment="1" applyProtection="1">
      <alignment horizontal="center" vertical="center" wrapText="1"/>
      <protection locked="0"/>
    </xf>
    <xf numFmtId="0" fontId="36" fillId="0" borderId="54"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55" xfId="0" applyFont="1" applyBorder="1" applyAlignment="1" applyProtection="1">
      <alignment horizontal="left" vertical="center" wrapText="1"/>
      <protection locked="0"/>
    </xf>
    <xf numFmtId="0" fontId="35" fillId="0" borderId="28" xfId="0" applyFont="1" applyBorder="1" applyAlignment="1" applyProtection="1">
      <alignment horizontal="center" vertical="center" wrapText="1"/>
      <protection locked="0"/>
    </xf>
    <xf numFmtId="0" fontId="32" fillId="2" borderId="4" xfId="0" applyFont="1" applyFill="1" applyBorder="1" applyAlignment="1" applyProtection="1">
      <alignment horizontal="left"/>
      <protection locked="0"/>
    </xf>
    <xf numFmtId="14" fontId="20" fillId="0" borderId="5" xfId="0" applyNumberFormat="1" applyFont="1" applyBorder="1" applyAlignment="1" applyProtection="1">
      <alignment horizontal="left"/>
      <protection locked="0"/>
    </xf>
    <xf numFmtId="0" fontId="21" fillId="0" borderId="32" xfId="0" applyFont="1" applyBorder="1" applyAlignment="1" applyProtection="1">
      <alignment horizontal="center" vertical="center"/>
      <protection locked="0"/>
    </xf>
    <xf numFmtId="0" fontId="21" fillId="0" borderId="31" xfId="0" applyFont="1" applyBorder="1" applyAlignment="1" applyProtection="1">
      <alignment horizontal="center" vertical="center"/>
      <protection locked="0"/>
    </xf>
    <xf numFmtId="0" fontId="21" fillId="0" borderId="33" xfId="0" applyFont="1" applyBorder="1" applyAlignment="1" applyProtection="1">
      <alignment horizontal="center" vertical="center"/>
      <protection locked="0"/>
    </xf>
    <xf numFmtId="0" fontId="21" fillId="0" borderId="34" xfId="0" applyFont="1" applyBorder="1" applyAlignment="1" applyProtection="1">
      <alignment horizontal="center" vertical="center" wrapText="1"/>
      <protection locked="0"/>
    </xf>
    <xf numFmtId="0" fontId="21" fillId="0" borderId="35" xfId="0" applyFont="1" applyBorder="1" applyAlignment="1" applyProtection="1">
      <alignment horizontal="center" vertical="center" wrapText="1"/>
      <protection locked="0"/>
    </xf>
    <xf numFmtId="0" fontId="21" fillId="0" borderId="36"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21" fillId="0" borderId="30" xfId="0" applyFont="1" applyBorder="1" applyAlignment="1" applyProtection="1">
      <alignment horizontal="center" vertical="center" wrapText="1"/>
      <protection locked="0"/>
    </xf>
    <xf numFmtId="0" fontId="21" fillId="0" borderId="14" xfId="0" applyFont="1" applyBorder="1" applyAlignment="1" applyProtection="1">
      <alignment horizontal="center" vertical="center" wrapText="1"/>
      <protection locked="0"/>
    </xf>
    <xf numFmtId="0" fontId="21" fillId="7" borderId="50" xfId="0" applyFont="1" applyFill="1" applyBorder="1" applyAlignment="1" applyProtection="1">
      <alignment horizontal="center" vertical="center" wrapText="1"/>
      <protection locked="0"/>
    </xf>
    <xf numFmtId="0" fontId="21" fillId="7" borderId="29" xfId="0" applyFont="1" applyFill="1" applyBorder="1" applyAlignment="1" applyProtection="1">
      <alignment horizontal="center" vertical="center" wrapText="1"/>
      <protection locked="0"/>
    </xf>
    <xf numFmtId="0" fontId="22" fillId="7" borderId="50" xfId="0" applyFont="1" applyFill="1" applyBorder="1" applyAlignment="1" applyProtection="1">
      <alignment horizontal="center" vertical="center" wrapText="1"/>
      <protection locked="0"/>
    </xf>
    <xf numFmtId="0" fontId="31" fillId="7" borderId="29" xfId="0" applyFont="1" applyFill="1" applyBorder="1" applyAlignment="1" applyProtection="1">
      <alignment horizontal="center" vertical="center" wrapText="1"/>
      <protection locked="0"/>
    </xf>
    <xf numFmtId="9" fontId="29" fillId="0" borderId="4" xfId="0" applyNumberFormat="1" applyFont="1" applyBorder="1" applyAlignment="1">
      <alignment horizontal="center" vertical="center"/>
    </xf>
    <xf numFmtId="0" fontId="18" fillId="0" borderId="28" xfId="0" applyFont="1" applyBorder="1" applyAlignment="1">
      <alignment horizontal="center" vertical="center"/>
    </xf>
    <xf numFmtId="0" fontId="18" fillId="0" borderId="21" xfId="0" applyFont="1" applyBorder="1" applyAlignment="1">
      <alignment horizontal="center" vertical="center"/>
    </xf>
    <xf numFmtId="9" fontId="0" fillId="0" borderId="4" xfId="0" applyNumberFormat="1" applyBorder="1" applyAlignment="1" applyProtection="1">
      <alignment horizontal="center" vertical="center"/>
      <protection locked="0"/>
    </xf>
    <xf numFmtId="9" fontId="0" fillId="0" borderId="4" xfId="0" applyNumberFormat="1" applyBorder="1" applyAlignment="1" applyProtection="1">
      <alignment horizontal="center" vertical="center" wrapText="1"/>
      <protection locked="0"/>
    </xf>
    <xf numFmtId="0" fontId="0" fillId="0" borderId="4" xfId="0" applyBorder="1" applyAlignment="1" applyProtection="1">
      <alignment horizontal="center" wrapText="1"/>
      <protection locked="0"/>
    </xf>
    <xf numFmtId="0" fontId="27" fillId="7" borderId="50" xfId="0" applyFont="1" applyFill="1" applyBorder="1" applyAlignment="1" applyProtection="1">
      <alignment horizontal="center" vertical="center" wrapText="1"/>
      <protection locked="0"/>
    </xf>
    <xf numFmtId="0" fontId="27" fillId="7" borderId="29" xfId="0" applyFont="1" applyFill="1" applyBorder="1" applyAlignment="1" applyProtection="1">
      <alignment horizontal="center" vertical="center" wrapText="1"/>
      <protection locked="0"/>
    </xf>
    <xf numFmtId="9" fontId="0" fillId="0" borderId="4" xfId="0" applyNumberFormat="1" applyBorder="1" applyAlignment="1" applyProtection="1">
      <alignment horizontal="center"/>
      <protection locked="0"/>
    </xf>
    <xf numFmtId="0" fontId="27" fillId="7" borderId="25" xfId="0" applyFont="1" applyFill="1" applyBorder="1" applyAlignment="1" applyProtection="1">
      <alignment horizontal="center" vertical="center" wrapText="1"/>
      <protection locked="0"/>
    </xf>
    <xf numFmtId="0" fontId="46" fillId="0" borderId="4" xfId="0" applyFont="1" applyBorder="1" applyAlignment="1">
      <alignment horizontal="center" vertical="center" wrapText="1"/>
    </xf>
    <xf numFmtId="0" fontId="43" fillId="0" borderId="28" xfId="0" applyFont="1" applyBorder="1" applyAlignment="1">
      <alignment horizontal="center" vertical="center"/>
    </xf>
    <xf numFmtId="0" fontId="43" fillId="0" borderId="55" xfId="0" applyFont="1" applyBorder="1" applyAlignment="1">
      <alignment horizontal="center" vertical="center"/>
    </xf>
    <xf numFmtId="0" fontId="20" fillId="2" borderId="24" xfId="0" applyFont="1" applyFill="1" applyBorder="1" applyAlignment="1" applyProtection="1">
      <alignment horizontal="center" vertical="center" wrapText="1"/>
      <protection locked="0"/>
    </xf>
    <xf numFmtId="0" fontId="25" fillId="2" borderId="37" xfId="0" applyFont="1" applyFill="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21" fillId="0" borderId="52" xfId="0" applyFont="1" applyBorder="1" applyAlignment="1" applyProtection="1">
      <alignment horizontal="center" vertical="center"/>
      <protection locked="0"/>
    </xf>
    <xf numFmtId="0" fontId="21" fillId="0" borderId="53" xfId="0" applyFont="1" applyBorder="1" applyAlignment="1" applyProtection="1">
      <alignment horizontal="center" vertical="center"/>
      <protection locked="0"/>
    </xf>
    <xf numFmtId="0" fontId="21" fillId="0" borderId="56" xfId="0" applyFont="1" applyBorder="1" applyAlignment="1" applyProtection="1">
      <alignment horizontal="center" vertical="center"/>
      <protection locked="0"/>
    </xf>
    <xf numFmtId="0" fontId="20" fillId="0" borderId="56" xfId="0" applyFont="1" applyBorder="1" applyAlignment="1" applyProtection="1">
      <alignment horizontal="center" vertical="center"/>
      <protection locked="0"/>
    </xf>
    <xf numFmtId="0" fontId="20" fillId="0" borderId="52" xfId="0" applyFont="1" applyBorder="1" applyAlignment="1" applyProtection="1">
      <alignment horizontal="center" vertical="center"/>
      <protection locked="0"/>
    </xf>
    <xf numFmtId="0" fontId="20" fillId="0" borderId="53" xfId="0" applyFont="1" applyBorder="1" applyAlignment="1" applyProtection="1">
      <alignment horizontal="center" vertical="center"/>
      <protection locked="0"/>
    </xf>
    <xf numFmtId="0" fontId="20" fillId="2" borderId="32" xfId="0" applyFont="1" applyFill="1" applyBorder="1" applyAlignment="1" applyProtection="1">
      <alignment horizontal="center" vertical="center" wrapText="1"/>
      <protection locked="0"/>
    </xf>
    <xf numFmtId="0" fontId="20" fillId="2" borderId="76" xfId="0" applyFont="1" applyFill="1" applyBorder="1" applyAlignment="1" applyProtection="1">
      <alignment horizontal="center" vertical="center" wrapText="1"/>
      <protection locked="0"/>
    </xf>
    <xf numFmtId="0" fontId="20" fillId="0" borderId="0" xfId="0" applyFont="1" applyAlignment="1">
      <alignment horizontal="center" vertical="center" wrapText="1"/>
    </xf>
    <xf numFmtId="0" fontId="20" fillId="2" borderId="4" xfId="0" applyFont="1" applyFill="1" applyBorder="1" applyAlignment="1" applyProtection="1">
      <alignment horizontal="center" vertical="center" wrapText="1"/>
      <protection locked="0"/>
    </xf>
    <xf numFmtId="0" fontId="2" fillId="0" borderId="54" xfId="0" applyFont="1" applyBorder="1" applyAlignment="1">
      <alignment horizontal="left" vertical="center" wrapText="1"/>
    </xf>
    <xf numFmtId="0" fontId="2" fillId="0" borderId="26" xfId="0" applyFont="1" applyBorder="1" applyAlignment="1">
      <alignment horizontal="left" vertical="center" wrapText="1"/>
    </xf>
    <xf numFmtId="0" fontId="2" fillId="0" borderId="55" xfId="0" applyFont="1" applyBorder="1" applyAlignment="1">
      <alignment horizontal="left" vertical="center" wrapText="1"/>
    </xf>
    <xf numFmtId="0" fontId="2" fillId="0" borderId="50" xfId="0" applyFont="1" applyBorder="1" applyAlignment="1" applyProtection="1">
      <alignment horizontal="center" vertical="center"/>
      <protection locked="0"/>
    </xf>
    <xf numFmtId="0" fontId="27" fillId="0" borderId="4" xfId="0" applyFont="1" applyBorder="1" applyAlignment="1" applyProtection="1">
      <alignment horizontal="left" vertical="center" wrapText="1"/>
      <protection locked="0"/>
    </xf>
    <xf numFmtId="0" fontId="0" fillId="0" borderId="4" xfId="0" applyBorder="1" applyAlignment="1" applyProtection="1">
      <alignment horizontal="left" wrapText="1"/>
      <protection locked="0"/>
    </xf>
    <xf numFmtId="0" fontId="51" fillId="0" borderId="0" xfId="0" applyFont="1"/>
    <xf numFmtId="0" fontId="51" fillId="0" borderId="1" xfId="0" applyFont="1" applyBorder="1" applyAlignment="1" applyProtection="1">
      <alignment horizontal="center"/>
      <protection locked="0"/>
    </xf>
    <xf numFmtId="0" fontId="51" fillId="0" borderId="37" xfId="0" applyFont="1" applyBorder="1" applyAlignment="1" applyProtection="1">
      <alignment horizontal="center"/>
      <protection locked="0"/>
    </xf>
    <xf numFmtId="0" fontId="51" fillId="0" borderId="12" xfId="0" applyFont="1" applyBorder="1" applyAlignment="1" applyProtection="1">
      <alignment horizontal="center"/>
      <protection locked="0"/>
    </xf>
    <xf numFmtId="0" fontId="52" fillId="0" borderId="32" xfId="0" applyFont="1" applyBorder="1" applyAlignment="1" applyProtection="1">
      <alignment horizontal="center" vertical="center"/>
      <protection locked="0"/>
    </xf>
    <xf numFmtId="0" fontId="52" fillId="0" borderId="31" xfId="0" applyFont="1" applyBorder="1" applyAlignment="1" applyProtection="1">
      <alignment horizontal="center" vertical="center"/>
      <protection locked="0"/>
    </xf>
    <xf numFmtId="0" fontId="52" fillId="0" borderId="33" xfId="0" applyFont="1" applyBorder="1" applyAlignment="1" applyProtection="1">
      <alignment horizontal="center" vertical="center"/>
      <protection locked="0"/>
    </xf>
    <xf numFmtId="0" fontId="52" fillId="0" borderId="7" xfId="0" applyFont="1" applyBorder="1" applyAlignment="1" applyProtection="1">
      <alignment horizontal="center" vertical="center"/>
      <protection locked="0"/>
    </xf>
    <xf numFmtId="0" fontId="52" fillId="0" borderId="8" xfId="0" applyFont="1" applyBorder="1" applyAlignment="1" applyProtection="1">
      <alignment horizontal="center" vertical="center"/>
      <protection locked="0"/>
    </xf>
    <xf numFmtId="0" fontId="52" fillId="0" borderId="9" xfId="0" applyFont="1" applyBorder="1" applyAlignment="1" applyProtection="1">
      <alignment horizontal="center" vertical="center"/>
      <protection locked="0"/>
    </xf>
    <xf numFmtId="0" fontId="51" fillId="0" borderId="2" xfId="0" applyFont="1" applyBorder="1" applyAlignment="1" applyProtection="1">
      <alignment horizontal="center"/>
      <protection locked="0"/>
    </xf>
    <xf numFmtId="0" fontId="51" fillId="0" borderId="0" xfId="0" applyFont="1" applyAlignment="1" applyProtection="1">
      <alignment horizontal="center"/>
      <protection locked="0"/>
    </xf>
    <xf numFmtId="0" fontId="51" fillId="0" borderId="13" xfId="0" applyFont="1" applyBorder="1" applyAlignment="1" applyProtection="1">
      <alignment horizontal="center"/>
      <protection locked="0"/>
    </xf>
    <xf numFmtId="0" fontId="52" fillId="0" borderId="34" xfId="0" applyFont="1" applyBorder="1" applyAlignment="1" applyProtection="1">
      <alignment horizontal="center" vertical="center" wrapText="1"/>
      <protection locked="0"/>
    </xf>
    <xf numFmtId="0" fontId="52" fillId="0" borderId="35" xfId="0" applyFont="1" applyBorder="1" applyAlignment="1" applyProtection="1">
      <alignment horizontal="center" vertical="center" wrapText="1"/>
      <protection locked="0"/>
    </xf>
    <xf numFmtId="0" fontId="52" fillId="0" borderId="36" xfId="0" applyFont="1" applyBorder="1" applyAlignment="1" applyProtection="1">
      <alignment horizontal="center" vertical="center" wrapText="1"/>
      <protection locked="0"/>
    </xf>
    <xf numFmtId="0" fontId="52" fillId="0" borderId="7" xfId="0" applyFont="1" applyBorder="1" applyAlignment="1" applyProtection="1">
      <alignment horizontal="center" vertical="center" wrapText="1"/>
      <protection locked="0"/>
    </xf>
    <xf numFmtId="0" fontId="52" fillId="0" borderId="8" xfId="0" applyFont="1" applyBorder="1" applyAlignment="1" applyProtection="1">
      <alignment horizontal="center" vertical="center" wrapText="1"/>
      <protection locked="0"/>
    </xf>
    <xf numFmtId="0" fontId="52" fillId="0" borderId="9" xfId="0" applyFont="1" applyBorder="1" applyAlignment="1" applyProtection="1">
      <alignment horizontal="center" vertical="center" wrapText="1"/>
      <protection locked="0"/>
    </xf>
    <xf numFmtId="0" fontId="51" fillId="0" borderId="3" xfId="0" applyFont="1" applyBorder="1" applyAlignment="1" applyProtection="1">
      <alignment horizontal="center"/>
      <protection locked="0"/>
    </xf>
    <xf numFmtId="0" fontId="51" fillId="0" borderId="30" xfId="0" applyFont="1" applyBorder="1" applyAlignment="1" applyProtection="1">
      <alignment horizontal="center"/>
      <protection locked="0"/>
    </xf>
    <xf numFmtId="0" fontId="51" fillId="0" borderId="14" xfId="0" applyFont="1" applyBorder="1" applyAlignment="1" applyProtection="1">
      <alignment horizontal="center"/>
      <protection locked="0"/>
    </xf>
    <xf numFmtId="0" fontId="52" fillId="0" borderId="3" xfId="0" applyFont="1" applyBorder="1" applyAlignment="1" applyProtection="1">
      <alignment horizontal="center" vertical="center" wrapText="1"/>
      <protection locked="0"/>
    </xf>
    <xf numFmtId="0" fontId="52" fillId="0" borderId="30" xfId="0" applyFont="1" applyBorder="1" applyAlignment="1" applyProtection="1">
      <alignment horizontal="center" vertical="center" wrapText="1"/>
      <protection locked="0"/>
    </xf>
    <xf numFmtId="0" fontId="52" fillId="0" borderId="14" xfId="0" applyFont="1" applyBorder="1" applyAlignment="1" applyProtection="1">
      <alignment horizontal="center" vertical="center" wrapText="1"/>
      <protection locked="0"/>
    </xf>
    <xf numFmtId="0" fontId="53" fillId="0" borderId="7" xfId="0" applyFont="1" applyBorder="1" applyAlignment="1" applyProtection="1">
      <alignment horizontal="center" vertical="center"/>
      <protection locked="0"/>
    </xf>
    <xf numFmtId="0" fontId="53" fillId="0" borderId="8" xfId="0" applyFont="1" applyBorder="1" applyAlignment="1" applyProtection="1">
      <alignment horizontal="center" vertical="center"/>
      <protection locked="0"/>
    </xf>
    <xf numFmtId="0" fontId="53" fillId="0" borderId="9" xfId="0" applyFont="1" applyBorder="1" applyAlignment="1" applyProtection="1">
      <alignment horizontal="center" vertical="center"/>
      <protection locked="0"/>
    </xf>
    <xf numFmtId="0" fontId="51" fillId="0" borderId="0" xfId="0" applyFont="1" applyProtection="1">
      <protection locked="0"/>
    </xf>
    <xf numFmtId="0" fontId="51" fillId="0" borderId="0" xfId="0" applyFont="1" applyAlignment="1" applyProtection="1">
      <alignment horizontal="center"/>
      <protection locked="0"/>
    </xf>
    <xf numFmtId="0" fontId="53" fillId="0" borderId="0" xfId="0" applyFont="1" applyAlignment="1" applyProtection="1">
      <alignment horizontal="left" vertical="center"/>
      <protection locked="0"/>
    </xf>
    <xf numFmtId="0" fontId="52" fillId="2" borderId="4" xfId="0" applyFont="1" applyFill="1" applyBorder="1" applyAlignment="1" applyProtection="1">
      <alignment horizontal="left"/>
      <protection locked="0"/>
    </xf>
    <xf numFmtId="0" fontId="52" fillId="0" borderId="5" xfId="0" applyFont="1" applyBorder="1" applyAlignment="1" applyProtection="1">
      <alignment horizontal="left"/>
      <protection locked="0"/>
    </xf>
    <xf numFmtId="0" fontId="52" fillId="0" borderId="15" xfId="0" applyFont="1" applyBorder="1" applyAlignment="1" applyProtection="1">
      <alignment horizontal="left"/>
      <protection locked="0"/>
    </xf>
    <xf numFmtId="0" fontId="52" fillId="0" borderId="6" xfId="0" applyFont="1" applyBorder="1" applyAlignment="1" applyProtection="1">
      <alignment horizontal="left"/>
      <protection locked="0"/>
    </xf>
    <xf numFmtId="14" fontId="52" fillId="0" borderId="5" xfId="0" applyNumberFormat="1" applyFont="1" applyBorder="1" applyAlignment="1" applyProtection="1">
      <alignment horizontal="left"/>
      <protection locked="0"/>
    </xf>
    <xf numFmtId="0" fontId="52" fillId="0" borderId="0" xfId="0" applyFont="1" applyAlignment="1" applyProtection="1">
      <alignment horizontal="left"/>
      <protection locked="0"/>
    </xf>
    <xf numFmtId="0" fontId="52" fillId="3" borderId="7" xfId="0" applyFont="1" applyFill="1" applyBorder="1" applyAlignment="1" applyProtection="1">
      <alignment horizontal="center"/>
      <protection locked="0"/>
    </xf>
    <xf numFmtId="0" fontId="52" fillId="3" borderId="8" xfId="0" applyFont="1" applyFill="1" applyBorder="1" applyAlignment="1" applyProtection="1">
      <alignment horizontal="center"/>
      <protection locked="0"/>
    </xf>
    <xf numFmtId="0" fontId="52" fillId="3" borderId="9" xfId="0" applyFont="1" applyFill="1" applyBorder="1" applyAlignment="1" applyProtection="1">
      <alignment horizontal="center"/>
      <protection locked="0"/>
    </xf>
    <xf numFmtId="0" fontId="52" fillId="3" borderId="7" xfId="0" applyFont="1" applyFill="1" applyBorder="1" applyAlignment="1" applyProtection="1">
      <alignment horizontal="center"/>
      <protection locked="0"/>
    </xf>
    <xf numFmtId="0" fontId="52" fillId="3" borderId="8" xfId="0" applyFont="1" applyFill="1" applyBorder="1" applyAlignment="1" applyProtection="1">
      <alignment horizontal="center"/>
      <protection locked="0"/>
    </xf>
    <xf numFmtId="0" fontId="52" fillId="3" borderId="9" xfId="0" applyFont="1" applyFill="1" applyBorder="1" applyAlignment="1" applyProtection="1">
      <alignment horizontal="center"/>
      <protection locked="0"/>
    </xf>
    <xf numFmtId="0" fontId="52" fillId="2" borderId="7" xfId="0" applyFont="1" applyFill="1" applyBorder="1" applyAlignment="1" applyProtection="1">
      <alignment horizontal="center" vertical="center"/>
      <protection locked="0"/>
    </xf>
    <xf numFmtId="0" fontId="52" fillId="2" borderId="8" xfId="0" applyFont="1" applyFill="1" applyBorder="1" applyAlignment="1" applyProtection="1">
      <alignment horizontal="center" vertical="center"/>
      <protection locked="0"/>
    </xf>
    <xf numFmtId="0" fontId="52" fillId="2" borderId="9" xfId="0" applyFont="1" applyFill="1" applyBorder="1" applyAlignment="1" applyProtection="1">
      <alignment horizontal="center" vertical="center"/>
      <protection locked="0"/>
    </xf>
    <xf numFmtId="0" fontId="53" fillId="4" borderId="8" xfId="0" applyFont="1" applyFill="1" applyBorder="1" applyAlignment="1" applyProtection="1">
      <alignment horizontal="center" vertical="center"/>
      <protection locked="0"/>
    </xf>
    <xf numFmtId="0" fontId="53" fillId="4" borderId="9" xfId="0" applyFont="1" applyFill="1" applyBorder="1" applyAlignment="1" applyProtection="1">
      <alignment horizontal="center" vertical="center"/>
      <protection locked="0"/>
    </xf>
    <xf numFmtId="0" fontId="52" fillId="2" borderId="16" xfId="0" applyFont="1" applyFill="1" applyBorder="1" applyAlignment="1" applyProtection="1">
      <alignment horizontal="center" vertical="center" wrapText="1"/>
      <protection locked="0"/>
    </xf>
    <xf numFmtId="0" fontId="52" fillId="2" borderId="68" xfId="0" applyFont="1" applyFill="1" applyBorder="1" applyAlignment="1" applyProtection="1">
      <alignment horizontal="center" vertical="center" wrapText="1"/>
      <protection locked="0"/>
    </xf>
    <xf numFmtId="0" fontId="52" fillId="2" borderId="17" xfId="0" applyFont="1" applyFill="1" applyBorder="1" applyAlignment="1" applyProtection="1">
      <alignment horizontal="center" vertical="center" wrapText="1"/>
      <protection locked="0"/>
    </xf>
    <xf numFmtId="0" fontId="52" fillId="2" borderId="22" xfId="0" applyFont="1" applyFill="1" applyBorder="1" applyAlignment="1" applyProtection="1">
      <alignment horizontal="center" vertical="center" wrapText="1"/>
      <protection locked="0"/>
    </xf>
    <xf numFmtId="0" fontId="52" fillId="2" borderId="31" xfId="0" applyFont="1" applyFill="1" applyBorder="1" applyAlignment="1" applyProtection="1">
      <alignment horizontal="center" vertical="center" wrapText="1"/>
      <protection locked="0"/>
    </xf>
    <xf numFmtId="0" fontId="52" fillId="2" borderId="23" xfId="0" applyFont="1" applyFill="1" applyBorder="1" applyAlignment="1" applyProtection="1">
      <alignment horizontal="center" vertical="center" wrapText="1"/>
      <protection locked="0"/>
    </xf>
    <xf numFmtId="0" fontId="53" fillId="2" borderId="17" xfId="0" applyFont="1" applyFill="1" applyBorder="1" applyAlignment="1" applyProtection="1">
      <alignment horizontal="center" vertical="center" wrapText="1"/>
      <protection locked="0"/>
    </xf>
    <xf numFmtId="0" fontId="53" fillId="4" borderId="25" xfId="0" applyFont="1" applyFill="1" applyBorder="1" applyAlignment="1" applyProtection="1">
      <alignment horizontal="center" vertical="center" wrapText="1"/>
      <protection locked="0"/>
    </xf>
    <xf numFmtId="0" fontId="53" fillId="4" borderId="38" xfId="0" applyFont="1" applyFill="1" applyBorder="1" applyAlignment="1" applyProtection="1">
      <alignment horizontal="center" vertical="center" wrapText="1"/>
      <protection locked="0"/>
    </xf>
    <xf numFmtId="0" fontId="53" fillId="4" borderId="37" xfId="0" applyFont="1" applyFill="1" applyBorder="1" applyAlignment="1" applyProtection="1">
      <alignment horizontal="center" vertical="center" wrapText="1"/>
      <protection locked="0"/>
    </xf>
    <xf numFmtId="0" fontId="53" fillId="4" borderId="39" xfId="0" applyFont="1" applyFill="1" applyBorder="1" applyAlignment="1" applyProtection="1">
      <alignment horizontal="center" vertical="center" wrapText="1"/>
      <protection locked="0"/>
    </xf>
    <xf numFmtId="0" fontId="53" fillId="4" borderId="26" xfId="0" applyFont="1" applyFill="1" applyBorder="1" applyAlignment="1" applyProtection="1">
      <alignment horizontal="center" vertical="center" wrapText="1"/>
      <protection locked="0"/>
    </xf>
    <xf numFmtId="0" fontId="53" fillId="4" borderId="28" xfId="0" applyFont="1" applyFill="1" applyBorder="1" applyAlignment="1" applyProtection="1">
      <alignment horizontal="center" vertical="center" wrapText="1"/>
      <protection locked="0"/>
    </xf>
    <xf numFmtId="0" fontId="53" fillId="4" borderId="45" xfId="0" applyFont="1" applyFill="1" applyBorder="1" applyAlignment="1" applyProtection="1">
      <alignment horizontal="center" vertical="center" wrapText="1"/>
      <protection locked="0"/>
    </xf>
    <xf numFmtId="0" fontId="53" fillId="4" borderId="27" xfId="0" applyFont="1" applyFill="1" applyBorder="1" applyAlignment="1" applyProtection="1">
      <alignment horizontal="center" vertical="center" wrapText="1"/>
      <protection locked="0"/>
    </xf>
    <xf numFmtId="0" fontId="52" fillId="2" borderId="10" xfId="0" applyFont="1" applyFill="1" applyBorder="1" applyAlignment="1" applyProtection="1">
      <alignment horizontal="center" vertical="center" wrapText="1"/>
      <protection locked="0"/>
    </xf>
    <xf numFmtId="0" fontId="52" fillId="2" borderId="69" xfId="0" applyFont="1" applyFill="1" applyBorder="1" applyAlignment="1" applyProtection="1">
      <alignment horizontal="center" vertical="center" wrapText="1"/>
      <protection locked="0"/>
    </xf>
    <xf numFmtId="0" fontId="52" fillId="2" borderId="11" xfId="0" applyFont="1" applyFill="1" applyBorder="1" applyAlignment="1" applyProtection="1">
      <alignment horizontal="center" vertical="center" wrapText="1"/>
      <protection locked="0"/>
    </xf>
    <xf numFmtId="0" fontId="52" fillId="2" borderId="11" xfId="0" applyFont="1" applyFill="1" applyBorder="1" applyAlignment="1" applyProtection="1">
      <alignment horizontal="center" vertical="center" wrapText="1"/>
      <protection locked="0"/>
    </xf>
    <xf numFmtId="0" fontId="53" fillId="2" borderId="11" xfId="0" applyFont="1" applyFill="1" applyBorder="1" applyAlignment="1" applyProtection="1">
      <alignment horizontal="center" vertical="center" wrapText="1"/>
      <protection locked="0"/>
    </xf>
    <xf numFmtId="0" fontId="53" fillId="4" borderId="40" xfId="0" applyFont="1" applyFill="1" applyBorder="1" applyAlignment="1" applyProtection="1">
      <alignment horizontal="center" vertical="center" wrapText="1"/>
      <protection locked="0"/>
    </xf>
    <xf numFmtId="0" fontId="53" fillId="4" borderId="42" xfId="0" applyFont="1" applyFill="1" applyBorder="1" applyAlignment="1">
      <alignment horizontal="center" vertical="center" wrapText="1"/>
    </xf>
    <xf numFmtId="0" fontId="53" fillId="4" borderId="43" xfId="0" applyFont="1" applyFill="1" applyBorder="1" applyAlignment="1">
      <alignment horizontal="center" vertical="center" wrapText="1"/>
    </xf>
    <xf numFmtId="0" fontId="53" fillId="4" borderId="44" xfId="0" applyFont="1" applyFill="1" applyBorder="1" applyAlignment="1">
      <alignment horizontal="center" vertical="center" wrapText="1"/>
    </xf>
    <xf numFmtId="0" fontId="53" fillId="4" borderId="41" xfId="0" applyFont="1" applyFill="1" applyBorder="1" applyAlignment="1" applyProtection="1">
      <alignment horizontal="center" vertical="center" wrapText="1"/>
      <protection locked="0"/>
    </xf>
    <xf numFmtId="0" fontId="53" fillId="4" borderId="21" xfId="0" applyFont="1" applyFill="1" applyBorder="1" applyAlignment="1" applyProtection="1">
      <alignment horizontal="center" vertical="center" wrapText="1"/>
      <protection locked="0"/>
    </xf>
    <xf numFmtId="0" fontId="53" fillId="4" borderId="46" xfId="0" applyFont="1" applyFill="1" applyBorder="1" applyAlignment="1" applyProtection="1">
      <alignment horizontal="center" vertical="center" wrapText="1"/>
      <protection locked="0"/>
    </xf>
    <xf numFmtId="0" fontId="53" fillId="4" borderId="19" xfId="0" applyFont="1" applyFill="1" applyBorder="1" applyAlignment="1" applyProtection="1">
      <alignment horizontal="center" vertical="center" wrapText="1"/>
      <protection locked="0"/>
    </xf>
    <xf numFmtId="0" fontId="51" fillId="0" borderId="29" xfId="0" applyFont="1" applyBorder="1" applyProtection="1">
      <protection locked="0"/>
    </xf>
    <xf numFmtId="9" fontId="51" fillId="0" borderId="4" xfId="0" applyNumberFormat="1" applyFont="1" applyBorder="1" applyAlignment="1">
      <alignment horizontal="center"/>
    </xf>
    <xf numFmtId="9" fontId="51" fillId="0" borderId="4" xfId="0" applyNumberFormat="1" applyFont="1" applyBorder="1"/>
    <xf numFmtId="0" fontId="51" fillId="0" borderId="4" xfId="0" applyFont="1" applyBorder="1"/>
    <xf numFmtId="9" fontId="51" fillId="0" borderId="4" xfId="0" applyNumberFormat="1" applyFont="1" applyBorder="1" applyAlignment="1" applyProtection="1">
      <alignment horizontal="center"/>
      <protection locked="0"/>
    </xf>
    <xf numFmtId="9" fontId="51" fillId="0" borderId="4" xfId="0" applyNumberFormat="1" applyFont="1" applyBorder="1" applyAlignment="1">
      <alignment horizontal="center" vertical="center"/>
    </xf>
    <xf numFmtId="9" fontId="51" fillId="0" borderId="4" xfId="2" applyFont="1" applyBorder="1" applyAlignment="1" applyProtection="1">
      <alignment horizontal="center" vertical="center"/>
    </xf>
    <xf numFmtId="0" fontId="51" fillId="0" borderId="4" xfId="0" applyFont="1" applyBorder="1" applyAlignment="1">
      <alignment horizontal="center" vertical="center"/>
    </xf>
    <xf numFmtId="0" fontId="53" fillId="0" borderId="4" xfId="0" applyFont="1" applyBorder="1" applyAlignment="1">
      <alignment horizontal="center" vertical="center"/>
    </xf>
    <xf numFmtId="0" fontId="51" fillId="0" borderId="4" xfId="0" applyFont="1" applyBorder="1" applyProtection="1">
      <protection locked="0"/>
    </xf>
    <xf numFmtId="0" fontId="51" fillId="0" borderId="4" xfId="0" applyFont="1" applyBorder="1" applyAlignment="1" applyProtection="1">
      <alignment horizontal="left" vertical="center" wrapText="1"/>
      <protection locked="0"/>
    </xf>
    <xf numFmtId="0" fontId="51" fillId="0" borderId="4" xfId="0" applyFont="1" applyBorder="1" applyAlignment="1">
      <alignment horizontal="justify" vertical="center"/>
    </xf>
    <xf numFmtId="0" fontId="51" fillId="0" borderId="4" xfId="2" applyNumberFormat="1" applyFont="1" applyBorder="1" applyAlignment="1" applyProtection="1">
      <alignment horizontal="center" vertical="center"/>
    </xf>
    <xf numFmtId="9" fontId="51" fillId="0" borderId="4" xfId="0" applyNumberFormat="1" applyFont="1" applyBorder="1" applyProtection="1">
      <protection locked="0"/>
    </xf>
    <xf numFmtId="0" fontId="52" fillId="0" borderId="0" xfId="0" applyFont="1" applyProtection="1">
      <protection locked="0"/>
    </xf>
    <xf numFmtId="0" fontId="53" fillId="0" borderId="0" xfId="0" applyFont="1" applyAlignment="1">
      <alignment vertical="center"/>
    </xf>
    <xf numFmtId="0" fontId="51" fillId="0" borderId="4" xfId="0" applyFont="1" applyBorder="1" applyAlignment="1">
      <alignment vertical="top" wrapText="1"/>
    </xf>
    <xf numFmtId="0" fontId="51" fillId="0" borderId="4" xfId="0" applyFont="1" applyBorder="1" applyAlignment="1">
      <alignment wrapText="1"/>
    </xf>
    <xf numFmtId="0" fontId="51" fillId="0" borderId="4" xfId="0" applyFont="1" applyBorder="1" applyAlignment="1">
      <alignment horizontal="center" vertical="center" wrapText="1"/>
    </xf>
    <xf numFmtId="0" fontId="51" fillId="0" borderId="4" xfId="0" applyFont="1" applyBorder="1" applyAlignment="1" applyProtection="1">
      <alignment horizontal="justify" vertical="center" wrapText="1"/>
      <protection locked="0"/>
    </xf>
    <xf numFmtId="0" fontId="51" fillId="0" borderId="4" xfId="0" applyFont="1" applyBorder="1" applyAlignment="1" applyProtection="1">
      <alignment horizontal="justify" vertical="center" wrapText="1"/>
      <protection locked="0"/>
    </xf>
    <xf numFmtId="0" fontId="51" fillId="0" borderId="4" xfId="0" applyFont="1" applyBorder="1" applyAlignment="1" applyProtection="1">
      <alignment horizontal="left" wrapText="1"/>
      <protection locked="0"/>
    </xf>
    <xf numFmtId="0" fontId="51" fillId="0" borderId="4" xfId="0" applyFont="1" applyBorder="1" applyAlignment="1">
      <alignment horizontal="left" wrapText="1"/>
    </xf>
    <xf numFmtId="0" fontId="51" fillId="0" borderId="4" xfId="0" applyFont="1" applyBorder="1" applyAlignment="1">
      <alignment horizontal="left" vertical="top" wrapText="1"/>
    </xf>
    <xf numFmtId="0" fontId="51" fillId="0" borderId="4" xfId="0" applyFont="1" applyBorder="1" applyAlignment="1">
      <alignment horizontal="left" vertical="center" wrapText="1"/>
    </xf>
    <xf numFmtId="0" fontId="51" fillId="0" borderId="4" xfId="0" applyFont="1" applyBorder="1" applyAlignment="1" applyProtection="1">
      <alignment horizontal="center" vertical="center"/>
      <protection locked="0"/>
    </xf>
    <xf numFmtId="0" fontId="51" fillId="0" borderId="4" xfId="0" applyFont="1" applyBorder="1" applyAlignment="1" applyProtection="1">
      <alignment horizontal="center" vertical="center" wrapText="1"/>
      <protection locked="0"/>
    </xf>
    <xf numFmtId="0" fontId="51" fillId="0" borderId="4" xfId="0" applyFont="1" applyBorder="1" applyAlignment="1" applyProtection="1">
      <alignment horizontal="justify"/>
      <protection locked="0"/>
    </xf>
    <xf numFmtId="0" fontId="51" fillId="0" borderId="4" xfId="0" applyFont="1" applyBorder="1" applyAlignment="1" applyProtection="1">
      <alignment horizontal="center" vertical="center"/>
      <protection locked="0"/>
    </xf>
  </cellXfs>
  <cellStyles count="8">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Porcentaje" xfId="2" builtinId="5"/>
  </cellStyles>
  <dxfs count="99">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Enero-Marzo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RESUMEN'!$F$8</c:f>
              <c:strCache>
                <c:ptCount val="1"/>
                <c:pt idx="0">
                  <c:v>Nivel de Cumplimiento</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RESUMEN'!$E$9:$E$13</c:f>
              <c:strCache>
                <c:ptCount val="5"/>
                <c:pt idx="0">
                  <c:v>1.1. Detección de desviaciones en los planes, programas y proyectos institucionales</c:v>
                </c:pt>
                <c:pt idx="1">
                  <c:v>1.2. Fortalecimiento de la estructura organizativa</c:v>
                </c:pt>
                <c:pt idx="2">
                  <c:v>1.3. Fortalecimiento del reclutamiento y selección por carrera administrativa</c:v>
                </c:pt>
                <c:pt idx="3">
                  <c:v>1.4. Profesionalización del talento humano</c:v>
                </c:pt>
                <c:pt idx="4">
                  <c:v>1.5. Implementada la Gestión de Riesgos</c:v>
                </c:pt>
              </c:strCache>
            </c:strRef>
          </c:cat>
          <c:val>
            <c:numRef>
              <c:f>'PLANTILLA RESUMEN'!$F$9:$F$13</c:f>
              <c:numCache>
                <c:formatCode>0%</c:formatCode>
                <c:ptCount val="5"/>
                <c:pt idx="0">
                  <c:v>0.85142857142857142</c:v>
                </c:pt>
                <c:pt idx="1">
                  <c:v>0.9</c:v>
                </c:pt>
                <c:pt idx="2">
                  <c:v>1</c:v>
                </c:pt>
                <c:pt idx="3">
                  <c:v>1</c:v>
                </c:pt>
                <c:pt idx="4">
                  <c:v>0.95</c:v>
                </c:pt>
              </c:numCache>
            </c:numRef>
          </c:val>
          <c:extLst>
            <c:ext xmlns:c16="http://schemas.microsoft.com/office/drawing/2014/chart" uri="{C3380CC4-5D6E-409C-BE32-E72D297353CC}">
              <c16:uniqueId val="{00000000-C590-4AB2-B65D-21BD215683E9}"/>
            </c:ext>
          </c:extLst>
        </c:ser>
        <c:dLbls>
          <c:showLegendKey val="0"/>
          <c:showVal val="1"/>
          <c:showCatName val="0"/>
          <c:showSerName val="0"/>
          <c:showPercent val="0"/>
          <c:showBubbleSize val="0"/>
        </c:dLbls>
        <c:gapWidth val="150"/>
        <c:overlap val="-25"/>
        <c:axId val="336783304"/>
        <c:axId val="336783688"/>
      </c:barChart>
      <c:catAx>
        <c:axId val="3367833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36783688"/>
        <c:crosses val="autoZero"/>
        <c:auto val="1"/>
        <c:lblAlgn val="ctr"/>
        <c:lblOffset val="100"/>
        <c:noMultiLvlLbl val="0"/>
      </c:catAx>
      <c:valAx>
        <c:axId val="336783688"/>
        <c:scaling>
          <c:orientation val="minMax"/>
        </c:scaling>
        <c:delete val="1"/>
        <c:axPos val="l"/>
        <c:numFmt formatCode="0%" sourceLinked="1"/>
        <c:majorTickMark val="none"/>
        <c:minorTickMark val="none"/>
        <c:tickLblPos val="nextTo"/>
        <c:crossAx val="33678330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Enero-Marzo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1.7529618230066806E-2"/>
          <c:y val="0.23780930950921858"/>
          <c:w val="0.95714982210428112"/>
          <c:h val="0.53953914822778004"/>
        </c:manualLayout>
      </c:layout>
      <c:barChart>
        <c:barDir val="col"/>
        <c:grouping val="clustered"/>
        <c:varyColors val="0"/>
        <c:ser>
          <c:idx val="0"/>
          <c:order val="0"/>
          <c:tx>
            <c:strRef>
              <c:f>'PLANTILLA RESUMEN'!$F$16</c:f>
              <c:strCache>
                <c:ptCount val="1"/>
                <c:pt idx="0">
                  <c:v>Nivel de Cumplimiento</c:v>
                </c:pt>
              </c:strCache>
            </c:strRef>
          </c:tx>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RESUMEN'!$E$17:$E$20</c:f>
              <c:strCache>
                <c:ptCount val="4"/>
                <c:pt idx="0">
                  <c:v>2.1. Permisos de operación para empresas de zonas francas</c:v>
                </c:pt>
                <c:pt idx="1">
                  <c:v>2.2. Estudio de inteligencia comercial para la inserción de los subsectores productivos de zonas francas</c:v>
                </c:pt>
                <c:pt idx="2">
                  <c:v>2.3. Celebración de ferias multisectoriales para promoción de inversión en Zonas Francas</c:v>
                </c:pt>
                <c:pt idx="3">
                  <c:v>2.4. Creación de clústeres de exportación de bienes y servicios</c:v>
                </c:pt>
              </c:strCache>
            </c:strRef>
          </c:cat>
          <c:val>
            <c:numRef>
              <c:f>'PLANTILLA RESUMEN'!$F$17:$F$20</c:f>
              <c:numCache>
                <c:formatCode>0%</c:formatCode>
                <c:ptCount val="4"/>
                <c:pt idx="0">
                  <c:v>1</c:v>
                </c:pt>
                <c:pt idx="1">
                  <c:v>1</c:v>
                </c:pt>
                <c:pt idx="2">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337473024"/>
        <c:axId val="337528944"/>
      </c:barChart>
      <c:catAx>
        <c:axId val="337473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37528944"/>
        <c:crosses val="autoZero"/>
        <c:auto val="1"/>
        <c:lblAlgn val="ctr"/>
        <c:lblOffset val="100"/>
        <c:noMultiLvlLbl val="0"/>
      </c:catAx>
      <c:valAx>
        <c:axId val="337528944"/>
        <c:scaling>
          <c:orientation val="minMax"/>
        </c:scaling>
        <c:delete val="1"/>
        <c:axPos val="l"/>
        <c:numFmt formatCode="0%" sourceLinked="1"/>
        <c:majorTickMark val="none"/>
        <c:minorTickMark val="none"/>
        <c:tickLblPos val="nextTo"/>
        <c:crossAx val="337473024"/>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Enero-Marzo</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barChart>
        <c:barDir val="col"/>
        <c:grouping val="clustered"/>
        <c:varyColors val="0"/>
        <c:ser>
          <c:idx val="0"/>
          <c:order val="0"/>
          <c:tx>
            <c:strRef>
              <c:f>'PLANTILLA RESUMEN'!$F$22</c:f>
              <c:strCache>
                <c:ptCount val="1"/>
                <c:pt idx="0">
                  <c:v>Nivel de Cumplimiento</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RESUMEN'!$E$23:$E$27</c:f>
              <c:strCache>
                <c:ptCount val="5"/>
                <c:pt idx="0">
                  <c:v>3.1. Automatización de los servicios de permisos de operación a parques y zonas francas</c:v>
                </c:pt>
                <c:pt idx="1">
                  <c:v>3.2.Nuevas instalaciones de zonas francas</c:v>
                </c:pt>
                <c:pt idx="2">
                  <c:v>3.3. Nuevas alianzas estratégicas para promoción de inversión y exportaciones</c:v>
                </c:pt>
                <c:pt idx="3">
                  <c:v>3.4. Autorización de ampliación en parques de zonas francas</c:v>
                </c:pt>
                <c:pt idx="4">
                  <c:v>3.5. Creación de encadenamientos productivos</c:v>
                </c:pt>
              </c:strCache>
            </c:strRef>
          </c:cat>
          <c:val>
            <c:numRef>
              <c:f>'PLANTILLA RESUMEN'!$F$23:$F$27</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37592160"/>
        <c:axId val="337592544"/>
      </c:barChart>
      <c:catAx>
        <c:axId val="3375921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37592544"/>
        <c:crosses val="autoZero"/>
        <c:auto val="1"/>
        <c:lblAlgn val="ctr"/>
        <c:lblOffset val="100"/>
        <c:noMultiLvlLbl val="0"/>
      </c:catAx>
      <c:valAx>
        <c:axId val="337592544"/>
        <c:scaling>
          <c:orientation val="minMax"/>
        </c:scaling>
        <c:delete val="1"/>
        <c:axPos val="l"/>
        <c:numFmt formatCode="0%" sourceLinked="1"/>
        <c:majorTickMark val="none"/>
        <c:minorTickMark val="none"/>
        <c:tickLblPos val="nextTo"/>
        <c:crossAx val="33759216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4468283</xdr:colOff>
      <xdr:row>0</xdr:row>
      <xdr:rowOff>42333</xdr:rowOff>
    </xdr:from>
    <xdr:to>
      <xdr:col>2</xdr:col>
      <xdr:colOff>324908</xdr:colOff>
      <xdr:row>3</xdr:row>
      <xdr:rowOff>173975</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929033" y="42333"/>
          <a:ext cx="1497542" cy="703142"/>
        </a:xfrm>
        <a:prstGeom prst="rect">
          <a:avLst/>
        </a:prstGeom>
      </xdr:spPr>
    </xdr:pic>
    <xdr:clientData/>
  </xdr:twoCellAnchor>
  <xdr:twoCellAnchor>
    <xdr:from>
      <xdr:col>4</xdr:col>
      <xdr:colOff>207433</xdr:colOff>
      <xdr:row>28</xdr:row>
      <xdr:rowOff>84666</xdr:rowOff>
    </xdr:from>
    <xdr:to>
      <xdr:col>6</xdr:col>
      <xdr:colOff>97367</xdr:colOff>
      <xdr:row>46</xdr:row>
      <xdr:rowOff>113240</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68791</xdr:colOff>
      <xdr:row>46</xdr:row>
      <xdr:rowOff>58208</xdr:rowOff>
    </xdr:from>
    <xdr:to>
      <xdr:col>6</xdr:col>
      <xdr:colOff>6351</xdr:colOff>
      <xdr:row>58</xdr:row>
      <xdr:rowOff>10583</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47625</xdr:colOff>
      <xdr:row>58</xdr:row>
      <xdr:rowOff>0</xdr:rowOff>
    </xdr:from>
    <xdr:to>
      <xdr:col>6</xdr:col>
      <xdr:colOff>0</xdr:colOff>
      <xdr:row>80</xdr:row>
      <xdr:rowOff>28576</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123825</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93133</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446742</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127453</xdr:colOff>
      <xdr:row>2</xdr:row>
      <xdr:rowOff>291438</xdr:rowOff>
    </xdr:from>
    <xdr:to>
      <xdr:col>3</xdr:col>
      <xdr:colOff>1081332</xdr:colOff>
      <xdr:row>4</xdr:row>
      <xdr:rowOff>692248</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453" y="689933"/>
          <a:ext cx="3716777" cy="125611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1323976</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54768</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5</xdr:row>
      <xdr:rowOff>47625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109537</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564764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0.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G73"/>
  <sheetViews>
    <sheetView tabSelected="1" zoomScale="90" zoomScaleNormal="90" workbookViewId="0">
      <selection activeCell="E12" sqref="E12"/>
    </sheetView>
  </sheetViews>
  <sheetFormatPr baseColWidth="10" defaultColWidth="11.42578125" defaultRowHeight="15"/>
  <cols>
    <col min="1" max="1" width="51.85546875" style="132" customWidth="1"/>
    <col min="2" max="2" width="84.5703125" style="132" customWidth="1"/>
    <col min="3" max="3" width="20.28515625" style="132" customWidth="1"/>
    <col min="4" max="4" width="1.7109375" style="132" customWidth="1"/>
    <col min="5" max="5" width="82.140625" style="132" customWidth="1"/>
    <col min="6" max="6" width="16.5703125" style="132" customWidth="1"/>
    <col min="7" max="7" width="15.42578125" style="132" customWidth="1"/>
    <col min="8" max="16384" width="11.42578125" style="132"/>
  </cols>
  <sheetData>
    <row r="5" spans="1:7" ht="15.75">
      <c r="A5" s="734" t="s">
        <v>952</v>
      </c>
      <c r="B5" s="734"/>
      <c r="C5" s="734"/>
      <c r="D5" s="734"/>
      <c r="E5" s="734"/>
      <c r="F5" s="734"/>
    </row>
    <row r="6" spans="1:7" ht="15.75">
      <c r="A6" s="734" t="s">
        <v>523</v>
      </c>
      <c r="B6" s="734"/>
      <c r="C6" s="734"/>
      <c r="D6" s="734"/>
      <c r="E6" s="734"/>
      <c r="F6" s="734"/>
    </row>
    <row r="7" spans="1:7" ht="15.75">
      <c r="A7" s="734" t="s">
        <v>1084</v>
      </c>
      <c r="B7" s="734"/>
      <c r="C7" s="734"/>
      <c r="D7" s="734"/>
      <c r="E7" s="734"/>
      <c r="F7" s="734"/>
    </row>
    <row r="8" spans="1:7" ht="47.25">
      <c r="A8" s="133" t="s">
        <v>504</v>
      </c>
      <c r="B8" s="133" t="s">
        <v>515</v>
      </c>
      <c r="C8" s="134" t="s">
        <v>505</v>
      </c>
      <c r="D8" s="139"/>
      <c r="E8" s="146" t="s">
        <v>549</v>
      </c>
      <c r="F8" s="134" t="s">
        <v>624</v>
      </c>
      <c r="G8" s="146" t="s">
        <v>598</v>
      </c>
    </row>
    <row r="9" spans="1:7" ht="30.75">
      <c r="A9" s="135" t="s">
        <v>506</v>
      </c>
      <c r="B9" s="136" t="s">
        <v>511</v>
      </c>
      <c r="C9" s="137">
        <v>1</v>
      </c>
      <c r="D9" s="139"/>
      <c r="E9" s="142" t="s">
        <v>455</v>
      </c>
      <c r="F9" s="137">
        <f>AVERAGE(C9+C12+C20+C26+C29+C31+C39)/7</f>
        <v>0.85142857142857142</v>
      </c>
      <c r="G9" s="138"/>
    </row>
    <row r="10" spans="1:7">
      <c r="A10" s="138"/>
      <c r="B10" s="138" t="s">
        <v>512</v>
      </c>
      <c r="C10" s="137">
        <v>1</v>
      </c>
      <c r="D10" s="139"/>
      <c r="E10" s="143" t="s">
        <v>552</v>
      </c>
      <c r="F10" s="137">
        <v>0.9</v>
      </c>
      <c r="G10" s="138"/>
    </row>
    <row r="11" spans="1:7" ht="30">
      <c r="A11" s="139"/>
      <c r="B11" s="139"/>
      <c r="C11" s="140"/>
      <c r="D11" s="139"/>
      <c r="E11" s="143" t="s">
        <v>553</v>
      </c>
      <c r="F11" s="137">
        <v>1</v>
      </c>
      <c r="G11" s="138"/>
    </row>
    <row r="12" spans="1:7" ht="30.75">
      <c r="A12" s="135" t="s">
        <v>507</v>
      </c>
      <c r="B12" s="136" t="s">
        <v>511</v>
      </c>
      <c r="C12" s="137">
        <v>0.96</v>
      </c>
      <c r="D12" s="139"/>
      <c r="E12" s="143" t="s">
        <v>454</v>
      </c>
      <c r="F12" s="137">
        <v>1</v>
      </c>
      <c r="G12" s="138"/>
    </row>
    <row r="13" spans="1:7">
      <c r="A13" s="138"/>
      <c r="B13" s="138" t="s">
        <v>512</v>
      </c>
      <c r="C13" s="137">
        <v>1</v>
      </c>
      <c r="D13" s="139"/>
      <c r="E13" s="144" t="s">
        <v>554</v>
      </c>
      <c r="F13" s="137">
        <f>AVERAGE(C23+C27)/2</f>
        <v>0.95</v>
      </c>
      <c r="G13" s="138"/>
    </row>
    <row r="14" spans="1:7" ht="30">
      <c r="A14" s="138"/>
      <c r="B14" s="136" t="s">
        <v>513</v>
      </c>
      <c r="C14" s="137">
        <v>1</v>
      </c>
      <c r="D14" s="139"/>
      <c r="E14" s="138"/>
      <c r="F14" s="138"/>
      <c r="G14" s="138"/>
    </row>
    <row r="15" spans="1:7">
      <c r="A15" s="138"/>
      <c r="B15" s="138" t="s">
        <v>514</v>
      </c>
      <c r="C15" s="137">
        <v>1</v>
      </c>
      <c r="D15" s="139"/>
      <c r="E15" s="138"/>
      <c r="F15" s="138"/>
      <c r="G15" s="138"/>
    </row>
    <row r="16" spans="1:7" ht="47.25">
      <c r="A16" s="139"/>
      <c r="B16" s="139"/>
      <c r="C16" s="141"/>
      <c r="D16" s="139"/>
      <c r="E16" s="146" t="s">
        <v>550</v>
      </c>
      <c r="F16" s="134" t="s">
        <v>624</v>
      </c>
      <c r="G16" s="146" t="s">
        <v>598</v>
      </c>
    </row>
    <row r="17" spans="1:7" ht="15.75">
      <c r="A17" s="135" t="s">
        <v>508</v>
      </c>
      <c r="B17" s="138" t="s">
        <v>509</v>
      </c>
      <c r="C17" s="137">
        <v>1</v>
      </c>
      <c r="D17" s="139"/>
      <c r="E17" s="131" t="s">
        <v>555</v>
      </c>
      <c r="F17" s="137">
        <v>1</v>
      </c>
      <c r="G17" s="138"/>
    </row>
    <row r="18" spans="1:7" ht="30">
      <c r="A18" s="138"/>
      <c r="B18" s="138" t="s">
        <v>510</v>
      </c>
      <c r="C18" s="137">
        <v>1</v>
      </c>
      <c r="D18" s="139"/>
      <c r="E18" s="131" t="s">
        <v>456</v>
      </c>
      <c r="F18" s="137">
        <f>AVERAGE(C44+C48)/2</f>
        <v>1</v>
      </c>
      <c r="G18" s="138"/>
    </row>
    <row r="19" spans="1:7" ht="30">
      <c r="A19" s="139"/>
      <c r="B19" s="139"/>
      <c r="C19" s="140"/>
      <c r="D19" s="139"/>
      <c r="E19" s="136" t="s">
        <v>556</v>
      </c>
      <c r="F19" s="137">
        <v>1</v>
      </c>
      <c r="G19" s="138"/>
    </row>
    <row r="20" spans="1:7" ht="30.75">
      <c r="A20" s="135"/>
      <c r="B20" s="138"/>
      <c r="C20" s="137"/>
      <c r="D20" s="139"/>
      <c r="E20" s="136" t="s">
        <v>447</v>
      </c>
      <c r="F20" s="137"/>
      <c r="G20" s="138"/>
    </row>
    <row r="21" spans="1:7" ht="15.75">
      <c r="A21" s="135" t="s">
        <v>518</v>
      </c>
      <c r="B21" s="138" t="s">
        <v>519</v>
      </c>
      <c r="C21" s="137">
        <v>1</v>
      </c>
      <c r="D21" s="139"/>
      <c r="E21" s="138"/>
      <c r="F21" s="138"/>
      <c r="G21" s="138"/>
    </row>
    <row r="22" spans="1:7" ht="47.25">
      <c r="A22" s="139"/>
      <c r="B22" s="139"/>
      <c r="C22" s="141"/>
      <c r="D22" s="139"/>
      <c r="E22" s="146" t="s">
        <v>551</v>
      </c>
      <c r="F22" s="134" t="s">
        <v>624</v>
      </c>
      <c r="G22" s="146" t="s">
        <v>598</v>
      </c>
    </row>
    <row r="23" spans="1:7" ht="31.5">
      <c r="A23" s="149" t="s">
        <v>521</v>
      </c>
      <c r="B23" s="138" t="s">
        <v>517</v>
      </c>
      <c r="C23" s="137">
        <v>0.9</v>
      </c>
      <c r="D23" s="139"/>
      <c r="E23" s="143" t="s">
        <v>492</v>
      </c>
      <c r="F23" s="137">
        <v>1</v>
      </c>
      <c r="G23" s="138"/>
    </row>
    <row r="24" spans="1:7">
      <c r="A24" s="138"/>
      <c r="B24" s="138" t="s">
        <v>520</v>
      </c>
      <c r="C24" s="137">
        <v>1</v>
      </c>
      <c r="D24" s="139"/>
      <c r="E24" s="131" t="s">
        <v>557</v>
      </c>
      <c r="F24" s="137">
        <v>1</v>
      </c>
      <c r="G24" s="138"/>
    </row>
    <row r="25" spans="1:7" ht="30">
      <c r="A25" s="139"/>
      <c r="B25" s="139"/>
      <c r="C25" s="141"/>
      <c r="D25" s="139"/>
      <c r="E25" s="131" t="s">
        <v>558</v>
      </c>
      <c r="F25" s="137">
        <v>1</v>
      </c>
      <c r="G25" s="138"/>
    </row>
    <row r="26" spans="1:7" ht="15.75">
      <c r="A26" s="135" t="s">
        <v>181</v>
      </c>
      <c r="B26" s="138" t="s">
        <v>511</v>
      </c>
      <c r="C26" s="137">
        <v>1</v>
      </c>
      <c r="D26" s="139"/>
      <c r="E26" s="131" t="s">
        <v>559</v>
      </c>
      <c r="F26" s="137">
        <v>1</v>
      </c>
      <c r="G26" s="138"/>
    </row>
    <row r="27" spans="1:7">
      <c r="A27" s="138"/>
      <c r="B27" s="138" t="s">
        <v>517</v>
      </c>
      <c r="C27" s="137">
        <v>1</v>
      </c>
      <c r="D27" s="139"/>
      <c r="E27" s="136" t="s">
        <v>560</v>
      </c>
      <c r="F27" s="137">
        <v>1</v>
      </c>
      <c r="G27" s="138"/>
    </row>
    <row r="28" spans="1:7" ht="8.25" customHeight="1">
      <c r="A28" s="139"/>
      <c r="B28" s="139"/>
      <c r="C28" s="141"/>
      <c r="D28" s="139"/>
      <c r="E28" s="139"/>
      <c r="F28" s="139"/>
      <c r="G28" s="138"/>
    </row>
    <row r="29" spans="1:7" ht="15.75">
      <c r="A29" s="147" t="s">
        <v>522</v>
      </c>
      <c r="B29" s="148" t="s">
        <v>511</v>
      </c>
      <c r="C29" s="647">
        <v>1</v>
      </c>
    </row>
    <row r="30" spans="1:7" ht="9" customHeight="1">
      <c r="A30" s="139"/>
      <c r="B30" s="139"/>
      <c r="C30" s="141"/>
    </row>
    <row r="31" spans="1:7" ht="15.75">
      <c r="A31" s="135" t="s">
        <v>524</v>
      </c>
      <c r="B31" s="138" t="s">
        <v>511</v>
      </c>
      <c r="C31" s="137">
        <v>1</v>
      </c>
    </row>
    <row r="32" spans="1:7" ht="10.5" customHeight="1">
      <c r="A32" s="139"/>
      <c r="B32" s="139"/>
      <c r="C32" s="139"/>
    </row>
    <row r="33" spans="1:3" ht="15.75">
      <c r="A33" s="135" t="s">
        <v>329</v>
      </c>
      <c r="B33" s="138" t="s">
        <v>526</v>
      </c>
      <c r="C33" s="137"/>
    </row>
    <row r="34" spans="1:3">
      <c r="A34" s="138"/>
      <c r="B34" s="138" t="s">
        <v>527</v>
      </c>
      <c r="C34" s="137">
        <v>1</v>
      </c>
    </row>
    <row r="35" spans="1:3" ht="9.75" customHeight="1">
      <c r="A35" s="139"/>
      <c r="B35" s="139"/>
      <c r="C35" s="139"/>
    </row>
    <row r="36" spans="1:3" ht="15.75">
      <c r="A36" s="135" t="s">
        <v>528</v>
      </c>
      <c r="B36" s="138" t="s">
        <v>531</v>
      </c>
      <c r="C36" s="137">
        <v>1</v>
      </c>
    </row>
    <row r="37" spans="1:3">
      <c r="A37" s="138"/>
      <c r="B37" s="138" t="s">
        <v>519</v>
      </c>
      <c r="C37" s="137">
        <v>1</v>
      </c>
    </row>
    <row r="38" spans="1:3" ht="12.75" customHeight="1">
      <c r="A38" s="139"/>
      <c r="B38" s="139"/>
      <c r="C38" s="139"/>
    </row>
    <row r="39" spans="1:3" ht="15.75">
      <c r="A39" s="135" t="s">
        <v>144</v>
      </c>
      <c r="B39" s="138" t="s">
        <v>511</v>
      </c>
      <c r="C39" s="137">
        <v>1</v>
      </c>
    </row>
    <row r="40" spans="1:3">
      <c r="A40" s="138"/>
      <c r="B40" s="138" t="s">
        <v>514</v>
      </c>
      <c r="C40" s="137">
        <v>1</v>
      </c>
    </row>
    <row r="41" spans="1:3">
      <c r="A41" s="138"/>
      <c r="B41" s="138" t="s">
        <v>533</v>
      </c>
      <c r="C41" s="137">
        <v>1</v>
      </c>
    </row>
    <row r="42" spans="1:3">
      <c r="A42" s="138"/>
      <c r="B42" s="138" t="s">
        <v>520</v>
      </c>
      <c r="C42" s="137">
        <v>1</v>
      </c>
    </row>
    <row r="43" spans="1:3" ht="10.5" customHeight="1">
      <c r="A43" s="139"/>
      <c r="B43" s="139"/>
      <c r="C43" s="139"/>
    </row>
    <row r="44" spans="1:3" ht="28.5" customHeight="1">
      <c r="A44" s="135" t="s">
        <v>534</v>
      </c>
      <c r="B44" s="136" t="s">
        <v>536</v>
      </c>
      <c r="C44" s="137">
        <v>1</v>
      </c>
    </row>
    <row r="45" spans="1:3">
      <c r="A45" s="138"/>
      <c r="B45" s="138" t="s">
        <v>509</v>
      </c>
      <c r="C45" s="137">
        <v>1</v>
      </c>
    </row>
    <row r="46" spans="1:3" ht="10.5" customHeight="1">
      <c r="A46" s="139"/>
      <c r="B46" s="139"/>
      <c r="C46" s="139"/>
    </row>
    <row r="47" spans="1:3" ht="15.75">
      <c r="A47" s="135" t="s">
        <v>381</v>
      </c>
      <c r="B47" s="138" t="s">
        <v>514</v>
      </c>
      <c r="C47" s="137">
        <v>1</v>
      </c>
    </row>
    <row r="48" spans="1:3" ht="30">
      <c r="A48" s="138"/>
      <c r="B48" s="136" t="s">
        <v>536</v>
      </c>
      <c r="C48" s="137">
        <v>1</v>
      </c>
    </row>
    <row r="49" spans="1:3" ht="9.75" customHeight="1">
      <c r="A49" s="139"/>
      <c r="B49" s="139"/>
      <c r="C49" s="139"/>
    </row>
    <row r="50" spans="1:3" ht="15.75">
      <c r="A50" s="135" t="s">
        <v>529</v>
      </c>
      <c r="B50" s="138" t="s">
        <v>533</v>
      </c>
      <c r="C50" s="137">
        <v>1</v>
      </c>
    </row>
    <row r="51" spans="1:3">
      <c r="A51" s="138"/>
      <c r="B51" s="138" t="s">
        <v>520</v>
      </c>
      <c r="C51" s="137">
        <v>0.98</v>
      </c>
    </row>
    <row r="52" spans="1:3">
      <c r="A52" s="138"/>
      <c r="B52" s="138" t="s">
        <v>510</v>
      </c>
      <c r="C52" s="137">
        <v>1</v>
      </c>
    </row>
    <row r="53" spans="1:3" ht="10.5" customHeight="1">
      <c r="A53" s="139"/>
      <c r="B53" s="139"/>
      <c r="C53" s="139"/>
    </row>
    <row r="54" spans="1:3" ht="15.75">
      <c r="A54" s="149" t="s">
        <v>610</v>
      </c>
      <c r="B54" s="138" t="s">
        <v>533</v>
      </c>
      <c r="C54" s="137">
        <v>0.96</v>
      </c>
    </row>
    <row r="55" spans="1:3">
      <c r="A55" s="138"/>
      <c r="B55" s="138" t="s">
        <v>520</v>
      </c>
      <c r="C55" s="137">
        <v>1</v>
      </c>
    </row>
    <row r="56" spans="1:3">
      <c r="A56" s="138"/>
      <c r="B56" s="138"/>
      <c r="C56" s="138"/>
    </row>
    <row r="57" spans="1:3" ht="10.5" customHeight="1">
      <c r="A57" s="139"/>
      <c r="B57" s="139"/>
      <c r="C57" s="139"/>
    </row>
    <row r="58" spans="1:3" ht="15.75">
      <c r="A58" s="135" t="s">
        <v>530</v>
      </c>
      <c r="B58" s="138" t="s">
        <v>533</v>
      </c>
      <c r="C58" s="137">
        <v>1</v>
      </c>
    </row>
    <row r="59" spans="1:3">
      <c r="A59" s="139"/>
      <c r="B59" s="139"/>
      <c r="C59" s="139"/>
    </row>
    <row r="60" spans="1:3" ht="15.75">
      <c r="A60" s="135" t="s">
        <v>944</v>
      </c>
      <c r="B60" s="136" t="s">
        <v>946</v>
      </c>
      <c r="C60" s="308">
        <v>0.89280000000000004</v>
      </c>
    </row>
    <row r="61" spans="1:3" ht="15.75" customHeight="1">
      <c r="A61" s="139"/>
      <c r="B61" s="139"/>
      <c r="C61" s="139"/>
    </row>
    <row r="62" spans="1:3" ht="27.75" customHeight="1">
      <c r="A62" s="135" t="s">
        <v>945</v>
      </c>
      <c r="B62" s="314" t="s">
        <v>947</v>
      </c>
      <c r="C62" s="308">
        <v>1</v>
      </c>
    </row>
    <row r="63" spans="1:3" ht="15.75" customHeight="1">
      <c r="A63" s="138"/>
      <c r="B63" s="138"/>
      <c r="C63" s="308"/>
    </row>
    <row r="64" spans="1:3">
      <c r="A64" s="138"/>
      <c r="B64" s="645"/>
      <c r="C64" s="308"/>
    </row>
    <row r="65" spans="1:1" ht="15.75">
      <c r="A65" s="145" t="s">
        <v>562</v>
      </c>
    </row>
    <row r="66" spans="1:1" ht="15.75">
      <c r="A66" s="221" t="s">
        <v>561</v>
      </c>
    </row>
    <row r="67" spans="1:1" ht="15.75">
      <c r="A67" s="145" t="s">
        <v>1083</v>
      </c>
    </row>
    <row r="70" spans="1:1" ht="15.75">
      <c r="A70" s="145"/>
    </row>
    <row r="73" spans="1:1" ht="15.75">
      <c r="A73" s="224"/>
    </row>
  </sheetData>
  <mergeCells count="3">
    <mergeCell ref="A5:F5"/>
    <mergeCell ref="A6:F6"/>
    <mergeCell ref="A7:F7"/>
  </mergeCells>
  <pageMargins left="0.7" right="0.7" top="0.75" bottom="0.75" header="0.3" footer="0.3"/>
  <pageSetup paperSize="5"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8"/>
  <sheetViews>
    <sheetView topLeftCell="D1" zoomScale="75" zoomScaleNormal="75" workbookViewId="0">
      <selection activeCell="F9" sqref="F9:M9"/>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6.42578125" style="1" customWidth="1"/>
    <col min="7" max="7" width="6.7109375" style="1" customWidth="1"/>
    <col min="8" max="8" width="5" style="1" customWidth="1"/>
    <col min="9" max="9" width="6.2851562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788"/>
      <c r="B2" s="789"/>
      <c r="C2" s="789"/>
      <c r="D2" s="789"/>
      <c r="E2" s="790"/>
      <c r="F2" s="797" t="s">
        <v>18</v>
      </c>
      <c r="G2" s="798"/>
      <c r="H2" s="798"/>
      <c r="I2" s="798"/>
      <c r="J2" s="798"/>
      <c r="K2" s="798"/>
      <c r="L2" s="798"/>
      <c r="M2" s="799"/>
      <c r="N2" s="772" t="s">
        <v>953</v>
      </c>
      <c r="O2" s="773"/>
      <c r="P2" s="773"/>
      <c r="Q2" s="773"/>
      <c r="R2" s="773"/>
      <c r="S2" s="773"/>
      <c r="T2" s="774"/>
    </row>
    <row r="3" spans="1:20" ht="14.25" thickBot="1">
      <c r="A3" s="791"/>
      <c r="B3" s="792"/>
      <c r="C3" s="792"/>
      <c r="D3" s="792"/>
      <c r="E3" s="793"/>
      <c r="F3" s="775" t="s">
        <v>17</v>
      </c>
      <c r="G3" s="776"/>
      <c r="H3" s="776"/>
      <c r="I3" s="776"/>
      <c r="J3" s="776"/>
      <c r="K3" s="776"/>
      <c r="L3" s="776"/>
      <c r="M3" s="777"/>
      <c r="N3" s="781" t="s">
        <v>23</v>
      </c>
      <c r="O3" s="782"/>
      <c r="P3" s="782"/>
      <c r="Q3" s="782"/>
      <c r="R3" s="782"/>
      <c r="S3" s="782"/>
      <c r="T3" s="783"/>
    </row>
    <row r="4" spans="1:20" ht="14.25" thickBot="1">
      <c r="A4" s="794"/>
      <c r="B4" s="795"/>
      <c r="C4" s="795"/>
      <c r="D4" s="795"/>
      <c r="E4" s="796"/>
      <c r="F4" s="778"/>
      <c r="G4" s="779"/>
      <c r="H4" s="779"/>
      <c r="I4" s="779"/>
      <c r="J4" s="779"/>
      <c r="K4" s="779"/>
      <c r="L4" s="779"/>
      <c r="M4" s="780"/>
      <c r="N4" s="784" t="s">
        <v>8</v>
      </c>
      <c r="O4" s="785"/>
      <c r="P4" s="785"/>
      <c r="Q4" s="785"/>
      <c r="R4" s="785"/>
      <c r="S4" s="785"/>
      <c r="T4" s="786"/>
    </row>
    <row r="5" spans="1:20">
      <c r="A5" s="2"/>
      <c r="B5" s="2"/>
      <c r="C5" s="2"/>
      <c r="D5" s="2"/>
      <c r="E5" s="2"/>
      <c r="F5" s="2"/>
      <c r="G5" s="2"/>
      <c r="H5" s="2"/>
      <c r="I5" s="2"/>
      <c r="J5" s="3"/>
      <c r="K5" s="3"/>
      <c r="L5" s="4"/>
      <c r="M5" s="4"/>
      <c r="N5" s="4"/>
      <c r="O5" s="4"/>
      <c r="P5" s="4"/>
      <c r="Q5" s="4"/>
      <c r="R5" s="4"/>
      <c r="S5" s="4"/>
      <c r="T5" s="4"/>
    </row>
    <row r="6" spans="1:20">
      <c r="A6" s="735" t="s">
        <v>10</v>
      </c>
      <c r="B6" s="735"/>
      <c r="C6" s="735"/>
      <c r="D6" s="735"/>
      <c r="E6" s="735"/>
      <c r="F6" s="787" t="s">
        <v>329</v>
      </c>
      <c r="G6" s="737"/>
      <c r="H6" s="737"/>
      <c r="I6" s="737"/>
      <c r="J6" s="737"/>
      <c r="K6" s="737"/>
      <c r="L6" s="737"/>
      <c r="M6" s="738"/>
      <c r="N6" s="4"/>
      <c r="O6" s="4"/>
      <c r="P6" s="4"/>
      <c r="Q6" s="4"/>
      <c r="R6" s="4"/>
      <c r="S6" s="4"/>
      <c r="T6" s="4"/>
    </row>
    <row r="7" spans="1:20">
      <c r="A7" s="735" t="s">
        <v>25</v>
      </c>
      <c r="B7" s="735"/>
      <c r="C7" s="735"/>
      <c r="D7" s="735"/>
      <c r="E7" s="735"/>
      <c r="F7" s="787">
        <v>2023</v>
      </c>
      <c r="G7" s="737"/>
      <c r="H7" s="737"/>
      <c r="I7" s="737"/>
      <c r="J7" s="737"/>
      <c r="K7" s="737"/>
      <c r="L7" s="737"/>
      <c r="M7" s="738"/>
      <c r="N7" s="4"/>
      <c r="O7" s="4"/>
      <c r="P7" s="4"/>
      <c r="Q7" s="4"/>
      <c r="R7" s="4"/>
      <c r="S7" s="4"/>
      <c r="T7" s="4"/>
    </row>
    <row r="8" spans="1:20">
      <c r="A8" s="735" t="s">
        <v>6</v>
      </c>
      <c r="B8" s="735"/>
      <c r="C8" s="735"/>
      <c r="D8" s="735"/>
      <c r="E8" s="735"/>
      <c r="F8" s="736">
        <v>44927</v>
      </c>
      <c r="G8" s="737"/>
      <c r="H8" s="737"/>
      <c r="I8" s="737"/>
      <c r="J8" s="737"/>
      <c r="K8" s="737"/>
      <c r="L8" s="737"/>
      <c r="M8" s="738"/>
      <c r="N8" s="4"/>
      <c r="O8" s="4"/>
      <c r="P8" s="4"/>
      <c r="Q8" s="4"/>
      <c r="R8" s="4"/>
      <c r="S8" s="4"/>
      <c r="T8" s="4"/>
    </row>
    <row r="9" spans="1:20">
      <c r="A9" s="735" t="s">
        <v>7</v>
      </c>
      <c r="B9" s="735"/>
      <c r="C9" s="735"/>
      <c r="D9" s="735"/>
      <c r="E9" s="735"/>
      <c r="F9" s="736">
        <v>45107</v>
      </c>
      <c r="G9" s="737"/>
      <c r="H9" s="737"/>
      <c r="I9" s="737"/>
      <c r="J9" s="737"/>
      <c r="K9" s="737"/>
      <c r="L9" s="737"/>
      <c r="M9" s="73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150" t="s">
        <v>9</v>
      </c>
      <c r="B11" s="1151"/>
      <c r="C11" s="1151"/>
      <c r="D11" s="1151"/>
      <c r="E11" s="1151"/>
      <c r="F11" s="1151"/>
      <c r="G11" s="1151"/>
      <c r="H11" s="1151"/>
      <c r="I11" s="1151"/>
      <c r="J11" s="1151"/>
      <c r="K11" s="1151"/>
      <c r="L11" s="1151"/>
      <c r="M11" s="1151"/>
      <c r="N11" s="1151"/>
      <c r="O11" s="1151"/>
      <c r="P11" s="1151"/>
      <c r="Q11" s="1151"/>
      <c r="R11" s="1151"/>
      <c r="S11" s="1151"/>
      <c r="T11" s="1152"/>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42" t="s">
        <v>16</v>
      </c>
      <c r="B13" s="743"/>
      <c r="C13" s="743"/>
      <c r="D13" s="743"/>
      <c r="E13" s="743"/>
      <c r="F13" s="743"/>
      <c r="G13" s="743"/>
      <c r="H13" s="743"/>
      <c r="I13" s="743"/>
      <c r="J13" s="743"/>
      <c r="K13" s="743"/>
      <c r="L13" s="744"/>
      <c r="M13" s="745" t="s">
        <v>1</v>
      </c>
      <c r="N13" s="745"/>
      <c r="O13" s="745"/>
      <c r="P13" s="745"/>
      <c r="Q13" s="745"/>
      <c r="R13" s="745"/>
      <c r="S13" s="745"/>
      <c r="T13" s="746"/>
    </row>
    <row r="14" spans="1:20" ht="15.75" customHeight="1" thickBot="1">
      <c r="A14" s="751" t="s">
        <v>27</v>
      </c>
      <c r="B14" s="760" t="s">
        <v>434</v>
      </c>
      <c r="C14" s="760" t="s">
        <v>435</v>
      </c>
      <c r="D14" s="751" t="s">
        <v>26</v>
      </c>
      <c r="E14" s="755" t="s">
        <v>19</v>
      </c>
      <c r="F14" s="757" t="s">
        <v>11</v>
      </c>
      <c r="G14" s="758"/>
      <c r="H14" s="758"/>
      <c r="I14" s="759"/>
      <c r="J14" s="747" t="s">
        <v>20</v>
      </c>
      <c r="K14" s="747" t="s">
        <v>21</v>
      </c>
      <c r="L14" s="747" t="s">
        <v>2</v>
      </c>
      <c r="M14" s="749" t="s">
        <v>22</v>
      </c>
      <c r="N14" s="763" t="s">
        <v>3</v>
      </c>
      <c r="O14" s="764"/>
      <c r="P14" s="765"/>
      <c r="Q14" s="766" t="s">
        <v>303</v>
      </c>
      <c r="R14" s="768" t="s">
        <v>5</v>
      </c>
      <c r="S14" s="10" t="s">
        <v>29</v>
      </c>
      <c r="T14" s="770" t="s">
        <v>0</v>
      </c>
    </row>
    <row r="15" spans="1:20" ht="39.75" customHeight="1" thickBot="1">
      <c r="A15" s="752"/>
      <c r="B15" s="761"/>
      <c r="C15" s="761"/>
      <c r="D15" s="752"/>
      <c r="E15" s="756"/>
      <c r="F15" s="11" t="s">
        <v>12</v>
      </c>
      <c r="G15" s="11" t="s">
        <v>13</v>
      </c>
      <c r="H15" s="11" t="s">
        <v>14</v>
      </c>
      <c r="I15" s="11" t="s">
        <v>15</v>
      </c>
      <c r="J15" s="748"/>
      <c r="K15" s="748"/>
      <c r="L15" s="748"/>
      <c r="M15" s="750"/>
      <c r="N15" s="59" t="s">
        <v>30</v>
      </c>
      <c r="O15" s="13" t="s">
        <v>28</v>
      </c>
      <c r="P15" s="14" t="s">
        <v>31</v>
      </c>
      <c r="Q15" s="767"/>
      <c r="R15" s="769"/>
      <c r="S15" s="15"/>
      <c r="T15" s="771"/>
    </row>
    <row r="16" spans="1:20" ht="14.25" thickBot="1">
      <c r="A16" s="2"/>
      <c r="B16" s="2"/>
      <c r="C16" s="2"/>
      <c r="D16" s="2"/>
      <c r="E16" s="2"/>
      <c r="F16" s="2"/>
      <c r="G16" s="2"/>
      <c r="H16" s="2"/>
      <c r="I16" s="2"/>
      <c r="J16" s="2"/>
      <c r="K16" s="2"/>
      <c r="L16" s="16"/>
      <c r="M16" s="2"/>
      <c r="P16" s="235"/>
      <c r="Q16" s="2"/>
      <c r="R16" s="2"/>
      <c r="S16" s="2"/>
      <c r="T16" s="2"/>
    </row>
    <row r="17" spans="1:20" ht="50.25" customHeight="1" thickBot="1">
      <c r="A17" s="998">
        <v>1</v>
      </c>
      <c r="B17" s="843" t="s">
        <v>448</v>
      </c>
      <c r="C17" s="1155" t="s">
        <v>525</v>
      </c>
      <c r="D17" s="843" t="s">
        <v>757</v>
      </c>
      <c r="E17" s="248" t="s">
        <v>330</v>
      </c>
      <c r="F17" s="246">
        <v>1</v>
      </c>
      <c r="G17" s="246">
        <v>1</v>
      </c>
      <c r="H17" s="112"/>
      <c r="I17" s="112"/>
      <c r="J17" s="74" t="s">
        <v>584</v>
      </c>
      <c r="K17" s="249">
        <v>0</v>
      </c>
      <c r="L17" s="274">
        <v>0</v>
      </c>
      <c r="M17" s="403">
        <v>1</v>
      </c>
      <c r="N17" s="231">
        <v>1</v>
      </c>
      <c r="O17" s="232">
        <v>1</v>
      </c>
      <c r="P17" s="235" t="str">
        <f t="shared" ref="P17:P33" si="0">IF(O17&lt;=V$17,"T",IF(O17&lt;$Y$17,"R",IF(O17&gt;=$Y$17,"P")))</f>
        <v>P</v>
      </c>
      <c r="Q17" s="61"/>
      <c r="R17" s="61"/>
      <c r="S17" s="843" t="s">
        <v>331</v>
      </c>
      <c r="T17" s="1053" t="s">
        <v>332</v>
      </c>
    </row>
    <row r="18" spans="1:20" ht="41.25" thickBot="1">
      <c r="A18" s="809"/>
      <c r="B18" s="844"/>
      <c r="C18" s="1156"/>
      <c r="D18" s="844"/>
      <c r="E18" s="39" t="s">
        <v>333</v>
      </c>
      <c r="F18" s="246">
        <v>1</v>
      </c>
      <c r="G18" s="246">
        <v>1</v>
      </c>
      <c r="H18" s="79"/>
      <c r="I18" s="240"/>
      <c r="J18" s="28" t="s">
        <v>585</v>
      </c>
      <c r="K18" s="92">
        <v>0</v>
      </c>
      <c r="L18" s="243">
        <v>0</v>
      </c>
      <c r="M18" s="403">
        <v>1</v>
      </c>
      <c r="N18" s="35">
        <f>G18-M18</f>
        <v>0</v>
      </c>
      <c r="O18" s="31">
        <v>1</v>
      </c>
      <c r="P18" s="252" t="str">
        <f t="shared" si="0"/>
        <v>P</v>
      </c>
      <c r="Q18" s="824"/>
      <c r="R18" s="824"/>
      <c r="S18" s="844"/>
      <c r="T18" s="970"/>
    </row>
    <row r="19" spans="1:20" ht="41.25" thickBot="1">
      <c r="A19" s="809"/>
      <c r="B19" s="844"/>
      <c r="C19" s="1156"/>
      <c r="D19" s="844"/>
      <c r="E19" s="39" t="s">
        <v>334</v>
      </c>
      <c r="F19" s="246">
        <v>1</v>
      </c>
      <c r="G19" s="246">
        <v>1</v>
      </c>
      <c r="H19" s="241"/>
      <c r="I19" s="240"/>
      <c r="J19" s="233" t="s">
        <v>586</v>
      </c>
      <c r="K19" s="92">
        <v>0</v>
      </c>
      <c r="L19" s="80">
        <v>0</v>
      </c>
      <c r="M19" s="403">
        <v>1</v>
      </c>
      <c r="N19" s="30">
        <f>G19-M19</f>
        <v>0</v>
      </c>
      <c r="O19" s="31">
        <v>1</v>
      </c>
      <c r="P19" s="252" t="str">
        <f t="shared" si="0"/>
        <v>P</v>
      </c>
      <c r="Q19" s="825"/>
      <c r="R19" s="825"/>
      <c r="S19" s="844"/>
      <c r="T19" s="970"/>
    </row>
    <row r="20" spans="1:20" ht="63.75" customHeight="1" thickBot="1">
      <c r="A20" s="809"/>
      <c r="B20" s="844"/>
      <c r="C20" s="1156"/>
      <c r="D20" s="844"/>
      <c r="E20" s="39" t="s">
        <v>335</v>
      </c>
      <c r="F20" s="246">
        <v>1</v>
      </c>
      <c r="G20" s="246">
        <v>1</v>
      </c>
      <c r="H20" s="240"/>
      <c r="I20" s="240"/>
      <c r="J20" s="28" t="s">
        <v>584</v>
      </c>
      <c r="K20" s="238">
        <v>0</v>
      </c>
      <c r="L20" s="244">
        <v>0</v>
      </c>
      <c r="M20" s="403">
        <v>1</v>
      </c>
      <c r="N20" s="35">
        <f>G20-M20</f>
        <v>0</v>
      </c>
      <c r="O20" s="31">
        <v>1</v>
      </c>
      <c r="P20" s="252" t="str">
        <f t="shared" si="0"/>
        <v>P</v>
      </c>
      <c r="Q20" s="825"/>
      <c r="R20" s="825"/>
      <c r="S20" s="844"/>
      <c r="T20" s="970"/>
    </row>
    <row r="21" spans="1:20" ht="51" customHeight="1" thickBot="1">
      <c r="A21" s="809"/>
      <c r="B21" s="844"/>
      <c r="C21" s="1156"/>
      <c r="D21" s="844"/>
      <c r="E21" s="39" t="s">
        <v>336</v>
      </c>
      <c r="F21" s="246">
        <v>1</v>
      </c>
      <c r="G21" s="246">
        <v>1</v>
      </c>
      <c r="H21" s="79"/>
      <c r="I21" s="240"/>
      <c r="J21" s="233" t="s">
        <v>587</v>
      </c>
      <c r="K21" s="92">
        <v>0</v>
      </c>
      <c r="L21" s="80">
        <v>0</v>
      </c>
      <c r="M21" s="403">
        <v>1</v>
      </c>
      <c r="N21" s="30">
        <v>-2</v>
      </c>
      <c r="O21" s="31">
        <v>1</v>
      </c>
      <c r="P21" s="252" t="str">
        <f t="shared" si="0"/>
        <v>P</v>
      </c>
      <c r="Q21" s="825"/>
      <c r="R21" s="825"/>
      <c r="S21" s="844"/>
      <c r="T21" s="970"/>
    </row>
    <row r="22" spans="1:20" ht="44.25" customHeight="1" thickBot="1">
      <c r="A22" s="809"/>
      <c r="B22" s="844"/>
      <c r="C22" s="1156"/>
      <c r="D22" s="844"/>
      <c r="E22" s="39" t="s">
        <v>337</v>
      </c>
      <c r="F22" s="246">
        <v>1</v>
      </c>
      <c r="G22" s="246">
        <v>1</v>
      </c>
      <c r="H22" s="242"/>
      <c r="I22" s="79"/>
      <c r="J22" s="28" t="s">
        <v>587</v>
      </c>
      <c r="K22" s="238">
        <v>0</v>
      </c>
      <c r="L22" s="244">
        <v>0</v>
      </c>
      <c r="M22" s="403">
        <v>1</v>
      </c>
      <c r="N22" s="35">
        <f>G22-M22</f>
        <v>0</v>
      </c>
      <c r="O22" s="31">
        <v>1</v>
      </c>
      <c r="P22" s="252" t="str">
        <f t="shared" si="0"/>
        <v>P</v>
      </c>
      <c r="Q22" s="826"/>
      <c r="R22" s="826"/>
      <c r="S22" s="845"/>
      <c r="T22" s="1006"/>
    </row>
    <row r="23" spans="1:20" ht="38.25" customHeight="1" thickBot="1">
      <c r="A23" s="810"/>
      <c r="B23" s="845"/>
      <c r="C23" s="1156"/>
      <c r="D23" s="845"/>
      <c r="E23" s="239" t="s">
        <v>582</v>
      </c>
      <c r="F23" s="246">
        <v>1</v>
      </c>
      <c r="G23" s="253"/>
      <c r="H23" s="69"/>
      <c r="I23" s="69"/>
      <c r="J23" s="28" t="s">
        <v>583</v>
      </c>
      <c r="K23" s="236">
        <v>500000</v>
      </c>
      <c r="L23" s="124"/>
      <c r="M23" s="403">
        <v>1</v>
      </c>
      <c r="N23" s="35">
        <f t="shared" ref="N23:N28" si="1">G23-M23</f>
        <v>-1</v>
      </c>
      <c r="O23" s="31">
        <v>0.01</v>
      </c>
      <c r="P23" s="32" t="str">
        <f t="shared" si="0"/>
        <v>P</v>
      </c>
      <c r="Q23" s="33"/>
      <c r="R23" s="33"/>
      <c r="S23" s="28" t="s">
        <v>339</v>
      </c>
      <c r="T23" s="66" t="s">
        <v>340</v>
      </c>
    </row>
    <row r="24" spans="1:20" ht="38.25" customHeight="1" thickBot="1">
      <c r="A24" s="808">
        <v>2</v>
      </c>
      <c r="B24" s="585"/>
      <c r="C24" s="1156"/>
      <c r="D24" s="816" t="s">
        <v>764</v>
      </c>
      <c r="E24" s="586" t="s">
        <v>758</v>
      </c>
      <c r="F24" s="246">
        <v>1</v>
      </c>
      <c r="G24" s="652">
        <v>1</v>
      </c>
      <c r="H24" s="589"/>
      <c r="I24" s="589"/>
      <c r="J24" s="504"/>
      <c r="K24" s="579"/>
      <c r="L24" s="582"/>
      <c r="M24" s="403">
        <v>1</v>
      </c>
      <c r="N24" s="35">
        <f t="shared" si="1"/>
        <v>0</v>
      </c>
      <c r="O24" s="580">
        <v>1</v>
      </c>
      <c r="P24" s="32" t="str">
        <f t="shared" si="0"/>
        <v>P</v>
      </c>
      <c r="Q24" s="85"/>
      <c r="R24" s="85"/>
      <c r="S24" s="504"/>
      <c r="T24" s="590"/>
    </row>
    <row r="25" spans="1:20" ht="38.25" customHeight="1" thickBot="1">
      <c r="A25" s="809"/>
      <c r="B25" s="585"/>
      <c r="C25" s="1156"/>
      <c r="D25" s="817"/>
      <c r="E25" s="587" t="s">
        <v>759</v>
      </c>
      <c r="F25" s="246">
        <v>1</v>
      </c>
      <c r="G25" s="652">
        <v>1</v>
      </c>
      <c r="H25" s="589"/>
      <c r="I25" s="589"/>
      <c r="J25" s="504"/>
      <c r="K25" s="579"/>
      <c r="L25" s="582"/>
      <c r="M25" s="403">
        <v>1</v>
      </c>
      <c r="N25" s="35">
        <f t="shared" si="1"/>
        <v>0</v>
      </c>
      <c r="O25" s="580">
        <v>0.01</v>
      </c>
      <c r="P25" s="32" t="str">
        <f t="shared" si="0"/>
        <v>P</v>
      </c>
      <c r="Q25" s="85"/>
      <c r="R25" s="85"/>
      <c r="S25" s="504"/>
      <c r="T25" s="590"/>
    </row>
    <row r="26" spans="1:20" ht="38.25" customHeight="1" thickBot="1">
      <c r="A26" s="809"/>
      <c r="B26" s="585"/>
      <c r="C26" s="1156"/>
      <c r="D26" s="817"/>
      <c r="E26" s="587" t="s">
        <v>760</v>
      </c>
      <c r="F26" s="246">
        <v>1</v>
      </c>
      <c r="G26" s="652">
        <v>1</v>
      </c>
      <c r="H26" s="589"/>
      <c r="I26" s="589"/>
      <c r="J26" s="504"/>
      <c r="K26" s="579"/>
      <c r="L26" s="582"/>
      <c r="M26" s="403">
        <v>1</v>
      </c>
      <c r="N26" s="35">
        <f t="shared" si="1"/>
        <v>0</v>
      </c>
      <c r="O26" s="580">
        <v>0.01</v>
      </c>
      <c r="P26" s="32" t="str">
        <f t="shared" si="0"/>
        <v>P</v>
      </c>
      <c r="Q26" s="85"/>
      <c r="R26" s="85"/>
      <c r="S26" s="504"/>
      <c r="T26" s="590"/>
    </row>
    <row r="27" spans="1:20" ht="38.25" customHeight="1" thickBot="1">
      <c r="A27" s="809"/>
      <c r="B27" s="585"/>
      <c r="C27" s="1156"/>
      <c r="D27" s="817"/>
      <c r="E27" s="587" t="s">
        <v>761</v>
      </c>
      <c r="F27" s="246">
        <v>1</v>
      </c>
      <c r="G27" s="652">
        <v>1</v>
      </c>
      <c r="H27" s="589"/>
      <c r="I27" s="589"/>
      <c r="J27" s="504"/>
      <c r="K27" s="579"/>
      <c r="L27" s="582"/>
      <c r="M27" s="403">
        <v>1</v>
      </c>
      <c r="N27" s="35">
        <f t="shared" si="1"/>
        <v>0</v>
      </c>
      <c r="O27" s="580">
        <v>0.01</v>
      </c>
      <c r="P27" s="32" t="str">
        <f t="shared" si="0"/>
        <v>P</v>
      </c>
      <c r="Q27" s="85"/>
      <c r="R27" s="85"/>
      <c r="S27" s="504"/>
      <c r="T27" s="590"/>
    </row>
    <row r="28" spans="1:20" ht="38.25" customHeight="1" thickBot="1">
      <c r="A28" s="809"/>
      <c r="B28" s="585"/>
      <c r="C28" s="1156"/>
      <c r="D28" s="817"/>
      <c r="E28" s="587" t="s">
        <v>762</v>
      </c>
      <c r="F28" s="246">
        <v>1</v>
      </c>
      <c r="G28" s="652">
        <v>1</v>
      </c>
      <c r="H28" s="589"/>
      <c r="I28" s="589"/>
      <c r="J28" s="504"/>
      <c r="K28" s="579"/>
      <c r="L28" s="582"/>
      <c r="M28" s="403">
        <v>1</v>
      </c>
      <c r="N28" s="35">
        <f t="shared" si="1"/>
        <v>0</v>
      </c>
      <c r="O28" s="580">
        <v>0.01</v>
      </c>
      <c r="P28" s="32" t="str">
        <f t="shared" si="0"/>
        <v>P</v>
      </c>
      <c r="Q28" s="85"/>
      <c r="R28" s="85"/>
      <c r="S28" s="504"/>
      <c r="T28" s="590"/>
    </row>
    <row r="29" spans="1:20" ht="47.25" customHeight="1" thickBot="1">
      <c r="A29" s="1031"/>
      <c r="B29" s="247" t="s">
        <v>446</v>
      </c>
      <c r="C29" s="1156"/>
      <c r="D29" s="817"/>
      <c r="E29" s="591" t="s">
        <v>763</v>
      </c>
      <c r="F29" s="246">
        <v>1</v>
      </c>
      <c r="G29" s="652">
        <v>1</v>
      </c>
      <c r="H29" s="479"/>
      <c r="I29" s="479"/>
      <c r="J29" s="504" t="s">
        <v>338</v>
      </c>
      <c r="K29" s="582">
        <v>0</v>
      </c>
      <c r="L29" s="104">
        <v>0</v>
      </c>
      <c r="M29" s="403">
        <v>1</v>
      </c>
      <c r="N29" s="581">
        <v>0</v>
      </c>
      <c r="O29" s="580">
        <v>0.01</v>
      </c>
      <c r="P29" s="252" t="str">
        <f t="shared" si="0"/>
        <v>P</v>
      </c>
      <c r="Q29" s="85"/>
      <c r="R29" s="85"/>
      <c r="S29" s="85"/>
      <c r="T29" s="592"/>
    </row>
    <row r="30" spans="1:20" ht="27" customHeight="1" thickBot="1">
      <c r="A30" s="1161">
        <v>3</v>
      </c>
      <c r="B30" s="1158" t="s">
        <v>443</v>
      </c>
      <c r="C30" s="1156"/>
      <c r="D30" s="1153" t="s">
        <v>765</v>
      </c>
      <c r="E30" s="587" t="s">
        <v>766</v>
      </c>
      <c r="F30" s="246">
        <v>1</v>
      </c>
      <c r="G30" s="272">
        <v>1</v>
      </c>
      <c r="H30" s="80"/>
      <c r="I30" s="80"/>
      <c r="J30" s="840" t="s">
        <v>592</v>
      </c>
      <c r="K30" s="275">
        <v>0</v>
      </c>
      <c r="L30" s="275">
        <v>0</v>
      </c>
      <c r="M30" s="403">
        <v>1</v>
      </c>
      <c r="N30" s="25">
        <v>0</v>
      </c>
      <c r="O30" s="25">
        <v>1</v>
      </c>
      <c r="P30" s="32" t="str">
        <f t="shared" si="0"/>
        <v>P</v>
      </c>
      <c r="Q30" s="71" t="s">
        <v>593</v>
      </c>
      <c r="R30" s="71" t="s">
        <v>593</v>
      </c>
      <c r="S30" s="815" t="s">
        <v>594</v>
      </c>
      <c r="T30" s="40" t="s">
        <v>595</v>
      </c>
    </row>
    <row r="31" spans="1:20" ht="15.75" customHeight="1" thickBot="1">
      <c r="A31" s="1162"/>
      <c r="B31" s="1159"/>
      <c r="C31" s="1156"/>
      <c r="D31" s="1153"/>
      <c r="E31" s="587" t="s">
        <v>767</v>
      </c>
      <c r="F31" s="246">
        <v>1</v>
      </c>
      <c r="G31" s="272">
        <v>1</v>
      </c>
      <c r="H31" s="80"/>
      <c r="I31" s="80"/>
      <c r="J31" s="840"/>
      <c r="K31" s="275">
        <v>0</v>
      </c>
      <c r="L31" s="275">
        <v>0</v>
      </c>
      <c r="M31" s="403">
        <v>1</v>
      </c>
      <c r="N31" s="25">
        <v>0</v>
      </c>
      <c r="O31" s="25">
        <v>1</v>
      </c>
      <c r="P31" s="32" t="str">
        <f t="shared" si="0"/>
        <v>P</v>
      </c>
      <c r="Q31" s="71" t="s">
        <v>593</v>
      </c>
      <c r="R31" s="71" t="s">
        <v>593</v>
      </c>
      <c r="S31" s="815"/>
      <c r="T31" s="840" t="s">
        <v>596</v>
      </c>
    </row>
    <row r="32" spans="1:20" ht="27" customHeight="1" thickBot="1">
      <c r="A32" s="1162"/>
      <c r="B32" s="1159"/>
      <c r="C32" s="1156"/>
      <c r="D32" s="1153"/>
      <c r="E32" s="587" t="s">
        <v>768</v>
      </c>
      <c r="F32" s="246">
        <v>1</v>
      </c>
      <c r="G32" s="272">
        <v>1</v>
      </c>
      <c r="H32" s="80"/>
      <c r="I32" s="80"/>
      <c r="J32" s="840"/>
      <c r="K32" s="275">
        <v>0</v>
      </c>
      <c r="L32" s="275">
        <v>0</v>
      </c>
      <c r="M32" s="403">
        <v>1</v>
      </c>
      <c r="N32" s="25">
        <v>0</v>
      </c>
      <c r="O32" s="25">
        <v>1</v>
      </c>
      <c r="P32" s="32" t="str">
        <f t="shared" si="0"/>
        <v>P</v>
      </c>
      <c r="Q32" s="71" t="s">
        <v>593</v>
      </c>
      <c r="R32" s="71" t="s">
        <v>593</v>
      </c>
      <c r="S32" s="815"/>
      <c r="T32" s="840"/>
    </row>
    <row r="33" spans="1:20" ht="24.75" thickBot="1">
      <c r="A33" s="1163"/>
      <c r="B33" s="1160"/>
      <c r="C33" s="1157"/>
      <c r="D33" s="1154"/>
      <c r="E33" s="588" t="s">
        <v>769</v>
      </c>
      <c r="F33" s="246">
        <v>1</v>
      </c>
      <c r="G33" s="272">
        <v>1</v>
      </c>
      <c r="H33" s="48"/>
      <c r="I33" s="48"/>
      <c r="J33" s="234"/>
      <c r="K33" s="229"/>
      <c r="L33" s="48"/>
      <c r="M33" s="403">
        <v>1</v>
      </c>
      <c r="N33" s="53">
        <v>0</v>
      </c>
      <c r="O33" s="46">
        <v>1</v>
      </c>
      <c r="P33" s="32" t="str">
        <f t="shared" si="0"/>
        <v>P</v>
      </c>
      <c r="Q33" s="48"/>
      <c r="R33" s="48"/>
      <c r="S33" s="48"/>
      <c r="T33" s="48"/>
    </row>
    <row r="34" spans="1:20" ht="49.5" customHeight="1">
      <c r="A34" s="2">
        <v>4</v>
      </c>
      <c r="B34" s="1140" t="s">
        <v>962</v>
      </c>
      <c r="C34" s="1137" t="s">
        <v>955</v>
      </c>
      <c r="D34" s="1147" t="s">
        <v>956</v>
      </c>
      <c r="E34" s="662" t="s">
        <v>957</v>
      </c>
      <c r="F34" s="1138">
        <v>0</v>
      </c>
      <c r="G34" s="1145">
        <v>1</v>
      </c>
      <c r="H34" s="1149"/>
      <c r="I34" s="1149"/>
      <c r="J34" s="898" t="s">
        <v>958</v>
      </c>
      <c r="K34" s="1144">
        <v>0</v>
      </c>
      <c r="L34" s="1144">
        <v>0</v>
      </c>
      <c r="M34" s="1145">
        <v>1</v>
      </c>
      <c r="N34" s="1146">
        <v>0</v>
      </c>
      <c r="O34" s="1139">
        <v>100</v>
      </c>
      <c r="P34" s="1141" t="str">
        <f t="shared" ref="P34" si="2">IF(O34&lt;=V$21,"T",IF(O34&lt;$Y$21,"R",IF(O34&gt;=$Y$21,"P")))</f>
        <v>P</v>
      </c>
      <c r="Q34" s="1142" t="s">
        <v>593</v>
      </c>
      <c r="R34" s="1142" t="s">
        <v>593</v>
      </c>
      <c r="S34" s="1143" t="s">
        <v>594</v>
      </c>
      <c r="T34" s="898" t="s">
        <v>959</v>
      </c>
    </row>
    <row r="35" spans="1:20" ht="78.75">
      <c r="A35" s="50"/>
      <c r="B35" s="1140"/>
      <c r="C35" s="1137"/>
      <c r="D35" s="1147"/>
      <c r="E35" s="661" t="s">
        <v>960</v>
      </c>
      <c r="F35" s="1139"/>
      <c r="G35" s="1148"/>
      <c r="H35" s="1149"/>
      <c r="I35" s="1149"/>
      <c r="J35" s="898"/>
      <c r="K35" s="1144"/>
      <c r="L35" s="1144"/>
      <c r="M35" s="1145"/>
      <c r="N35" s="1146"/>
      <c r="O35" s="1139"/>
      <c r="P35" s="1141"/>
      <c r="Q35" s="1142"/>
      <c r="R35" s="1142"/>
      <c r="S35" s="1143"/>
      <c r="T35" s="898"/>
    </row>
    <row r="36" spans="1:20" ht="15.75">
      <c r="A36" s="2"/>
      <c r="B36" s="1140"/>
      <c r="C36" s="1137"/>
      <c r="D36" s="1147"/>
      <c r="E36" s="661" t="s">
        <v>961</v>
      </c>
      <c r="F36" s="1139"/>
      <c r="G36" s="1148"/>
      <c r="H36" s="1149"/>
      <c r="I36" s="1149"/>
      <c r="J36" s="898"/>
      <c r="K36" s="1144"/>
      <c r="L36" s="1144"/>
      <c r="M36" s="1145"/>
      <c r="N36" s="1146"/>
      <c r="O36" s="1139"/>
      <c r="P36" s="1141"/>
      <c r="Q36" s="1142"/>
      <c r="R36" s="1142"/>
      <c r="S36" s="1143"/>
      <c r="T36" s="898"/>
    </row>
    <row r="37" spans="1:20">
      <c r="A37" s="50" t="s">
        <v>24</v>
      </c>
      <c r="B37" s="119"/>
      <c r="C37" s="119"/>
      <c r="D37" s="119"/>
      <c r="E37" s="2"/>
      <c r="F37" s="119"/>
      <c r="G37" s="119"/>
      <c r="H37" s="119"/>
      <c r="I37" s="119"/>
      <c r="J37" s="119"/>
      <c r="K37" s="119"/>
      <c r="L37" s="119"/>
      <c r="M37" s="119"/>
      <c r="N37" s="119"/>
      <c r="O37" s="119"/>
      <c r="P37" s="119"/>
      <c r="Q37" s="119"/>
      <c r="R37" s="119"/>
      <c r="S37" s="119"/>
      <c r="T37" s="120"/>
    </row>
    <row r="38" spans="1:20">
      <c r="A38" s="118"/>
      <c r="B38" s="119"/>
      <c r="C38" s="119"/>
      <c r="D38" s="119"/>
      <c r="E38" s="119"/>
      <c r="F38" s="119"/>
      <c r="G38" s="119"/>
      <c r="H38" s="119"/>
      <c r="I38" s="119"/>
      <c r="J38" s="119"/>
      <c r="K38" s="119"/>
      <c r="L38" s="119"/>
      <c r="M38" s="119"/>
      <c r="N38" s="119"/>
      <c r="O38" s="119"/>
      <c r="P38" s="119"/>
      <c r="Q38" s="119"/>
      <c r="R38" s="119"/>
      <c r="S38" s="119"/>
      <c r="T38" s="120"/>
    </row>
    <row r="39" spans="1:20">
      <c r="A39" s="118"/>
      <c r="B39" s="119"/>
      <c r="C39" s="119"/>
      <c r="D39" s="119"/>
      <c r="E39" s="119"/>
      <c r="F39" s="119"/>
      <c r="G39" s="119"/>
      <c r="H39" s="119"/>
      <c r="I39" s="119"/>
      <c r="J39" s="119"/>
      <c r="K39" s="119"/>
      <c r="L39" s="119"/>
      <c r="M39" s="119"/>
      <c r="N39" s="119"/>
      <c r="O39" s="119"/>
      <c r="P39" s="119"/>
      <c r="Q39" s="119"/>
      <c r="R39" s="119"/>
      <c r="S39" s="119"/>
      <c r="T39" s="120"/>
    </row>
    <row r="40" spans="1:20">
      <c r="A40" s="118"/>
      <c r="B40" s="119"/>
      <c r="C40" s="119"/>
      <c r="D40" s="119"/>
      <c r="E40" s="119"/>
      <c r="F40" s="119"/>
      <c r="G40" s="119"/>
      <c r="H40" s="119"/>
      <c r="I40" s="119"/>
      <c r="J40" s="119"/>
      <c r="K40" s="119"/>
      <c r="L40" s="119"/>
      <c r="M40" s="119"/>
      <c r="N40" s="119"/>
      <c r="O40" s="119"/>
      <c r="P40" s="119"/>
      <c r="Q40" s="119"/>
      <c r="R40" s="119"/>
      <c r="S40" s="119"/>
      <c r="T40" s="120"/>
    </row>
    <row r="41" spans="1:20">
      <c r="A41" s="118"/>
      <c r="B41" s="119"/>
      <c r="C41" s="119"/>
      <c r="D41" s="119"/>
      <c r="E41" s="119"/>
      <c r="F41" s="119"/>
      <c r="G41" s="119"/>
      <c r="H41" s="119"/>
      <c r="I41" s="119"/>
      <c r="J41" s="119"/>
      <c r="K41" s="119"/>
      <c r="L41" s="119"/>
      <c r="M41" s="119"/>
      <c r="N41" s="119"/>
      <c r="O41" s="119"/>
      <c r="P41" s="119"/>
      <c r="Q41" s="119"/>
      <c r="R41" s="119"/>
      <c r="S41" s="119"/>
      <c r="T41" s="120"/>
    </row>
    <row r="42" spans="1:20">
      <c r="A42" s="118"/>
      <c r="B42" s="119"/>
      <c r="C42" s="119"/>
      <c r="D42" s="119"/>
      <c r="E42" s="119"/>
      <c r="F42" s="119"/>
      <c r="G42" s="119"/>
      <c r="H42" s="119"/>
      <c r="I42" s="119"/>
      <c r="J42" s="119"/>
      <c r="K42" s="119"/>
      <c r="L42" s="119"/>
      <c r="M42" s="119"/>
      <c r="N42" s="119"/>
      <c r="O42" s="119"/>
      <c r="P42" s="119"/>
      <c r="Q42" s="119"/>
      <c r="R42" s="119"/>
      <c r="S42" s="119"/>
      <c r="T42" s="120"/>
    </row>
    <row r="43" spans="1:20">
      <c r="A43" s="118"/>
      <c r="B43" s="119"/>
      <c r="C43" s="119"/>
      <c r="D43" s="119"/>
      <c r="E43" s="119"/>
      <c r="F43" s="119"/>
      <c r="G43" s="119"/>
      <c r="H43" s="119"/>
      <c r="I43" s="119"/>
      <c r="J43" s="119"/>
      <c r="K43" s="119"/>
      <c r="L43" s="119"/>
      <c r="M43" s="119"/>
      <c r="N43" s="119"/>
      <c r="O43" s="119"/>
      <c r="P43" s="119"/>
      <c r="Q43" s="119"/>
      <c r="R43" s="119"/>
      <c r="S43" s="119"/>
      <c r="T43" s="120"/>
    </row>
    <row r="44" spans="1:20">
      <c r="A44" s="118"/>
      <c r="B44" s="119"/>
      <c r="C44" s="119"/>
      <c r="D44" s="119"/>
      <c r="E44" s="119"/>
      <c r="F44" s="119"/>
      <c r="G44" s="119"/>
      <c r="H44" s="119"/>
      <c r="I44" s="119"/>
      <c r="J44" s="119"/>
      <c r="K44" s="119"/>
      <c r="L44" s="119"/>
      <c r="M44" s="119"/>
      <c r="N44" s="119"/>
      <c r="O44" s="119"/>
      <c r="P44" s="119"/>
      <c r="Q44" s="119"/>
      <c r="R44" s="119"/>
      <c r="S44" s="119"/>
      <c r="T44" s="120"/>
    </row>
    <row r="45" spans="1:20">
      <c r="A45" s="118"/>
      <c r="B45" s="119"/>
      <c r="C45" s="119"/>
      <c r="D45" s="119"/>
      <c r="E45" s="119"/>
      <c r="F45" s="119"/>
      <c r="G45" s="119"/>
      <c r="H45" s="119"/>
      <c r="I45" s="119"/>
      <c r="J45" s="119"/>
      <c r="K45" s="119"/>
      <c r="L45" s="119"/>
      <c r="M45" s="119"/>
      <c r="N45" s="119"/>
      <c r="O45" s="119"/>
      <c r="P45" s="119"/>
      <c r="Q45" s="119"/>
      <c r="R45" s="119"/>
      <c r="S45" s="119"/>
      <c r="T45" s="120"/>
    </row>
    <row r="46" spans="1:20">
      <c r="A46" s="118"/>
      <c r="B46" s="119"/>
      <c r="C46" s="119"/>
      <c r="D46" s="119"/>
      <c r="E46" s="119"/>
      <c r="F46" s="119"/>
      <c r="G46" s="119"/>
      <c r="H46" s="119"/>
      <c r="I46" s="119"/>
      <c r="J46" s="119"/>
      <c r="K46" s="119"/>
      <c r="L46" s="119"/>
      <c r="M46" s="119"/>
      <c r="N46" s="119"/>
      <c r="O46" s="119"/>
      <c r="P46" s="119"/>
      <c r="Q46" s="119"/>
      <c r="R46" s="119"/>
      <c r="S46" s="119"/>
      <c r="T46" s="120"/>
    </row>
    <row r="47" spans="1:20">
      <c r="A47" s="118"/>
      <c r="B47" s="119"/>
      <c r="C47" s="119"/>
      <c r="D47" s="119"/>
      <c r="E47" s="119"/>
      <c r="F47" s="119"/>
      <c r="G47" s="119"/>
      <c r="H47" s="119"/>
      <c r="I47" s="119"/>
      <c r="J47" s="119"/>
      <c r="K47" s="119"/>
      <c r="L47" s="119"/>
      <c r="M47" s="119"/>
      <c r="N47" s="119"/>
      <c r="O47" s="119"/>
      <c r="P47" s="119"/>
      <c r="Q47" s="119"/>
      <c r="R47" s="119"/>
      <c r="S47" s="119"/>
      <c r="T47" s="120"/>
    </row>
    <row r="48" spans="1:20">
      <c r="E48" s="230"/>
    </row>
  </sheetData>
  <mergeCells count="65">
    <mergeCell ref="D24:D29"/>
    <mergeCell ref="D30:D33"/>
    <mergeCell ref="C17:C33"/>
    <mergeCell ref="A24:A29"/>
    <mergeCell ref="J30:J32"/>
    <mergeCell ref="A17:A23"/>
    <mergeCell ref="B17:B23"/>
    <mergeCell ref="D17:D23"/>
    <mergeCell ref="B30:B33"/>
    <mergeCell ref="A30:A33"/>
    <mergeCell ref="S30:S32"/>
    <mergeCell ref="T31:T32"/>
    <mergeCell ref="T17:T22"/>
    <mergeCell ref="S17:S22"/>
    <mergeCell ref="Q18:Q22"/>
    <mergeCell ref="R18:R22"/>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M14:M15"/>
    <mergeCell ref="A14:A15"/>
    <mergeCell ref="D14:D15"/>
    <mergeCell ref="E14:E15"/>
    <mergeCell ref="F14:I14"/>
    <mergeCell ref="J14:J15"/>
    <mergeCell ref="B14:B15"/>
    <mergeCell ref="C14:C15"/>
    <mergeCell ref="H34:H36"/>
    <mergeCell ref="I34:I36"/>
    <mergeCell ref="N14:P14"/>
    <mergeCell ref="Q14:Q15"/>
    <mergeCell ref="R14:R15"/>
    <mergeCell ref="T34:T36"/>
    <mergeCell ref="C34:C36"/>
    <mergeCell ref="F34:F36"/>
    <mergeCell ref="B34:B36"/>
    <mergeCell ref="O34:O36"/>
    <mergeCell ref="P34:P36"/>
    <mergeCell ref="Q34:Q36"/>
    <mergeCell ref="R34:R36"/>
    <mergeCell ref="S34:S36"/>
    <mergeCell ref="J34:J36"/>
    <mergeCell ref="K34:K36"/>
    <mergeCell ref="L34:L36"/>
    <mergeCell ref="M34:M36"/>
    <mergeCell ref="N34:N36"/>
    <mergeCell ref="D34:D36"/>
    <mergeCell ref="G34:G36"/>
  </mergeCells>
  <conditionalFormatting sqref="P16:P33">
    <cfRule type="iconSet" priority="160">
      <iconSet iconSet="3Symbols2">
        <cfvo type="percent" val="0"/>
        <cfvo type="percent" val="0.74"/>
        <cfvo type="percent" val="0.85"/>
      </iconSet>
    </cfRule>
  </conditionalFormatting>
  <conditionalFormatting sqref="P16:P34">
    <cfRule type="containsText" dxfId="59" priority="1" stopIfTrue="1" operator="containsText" text="P">
      <formula>NOT(ISERROR(SEARCH("P",P16)))</formula>
    </cfRule>
    <cfRule type="containsText" dxfId="58" priority="2" stopIfTrue="1" operator="containsText" text="R">
      <formula>NOT(ISERROR(SEARCH("R",P16)))</formula>
    </cfRule>
    <cfRule type="containsText" dxfId="57" priority="3" operator="containsText" text="T">
      <formula>NOT(ISERROR(SEARCH("T",P16)))</formula>
    </cfRule>
  </conditionalFormatting>
  <conditionalFormatting sqref="P34">
    <cfRule type="iconSet" priority="4">
      <iconSet iconSet="3Symbols2">
        <cfvo type="percent" val="0"/>
        <cfvo type="percent" val="0.74"/>
        <cfvo type="percent" val="0.85"/>
      </iconSet>
    </cfRule>
  </conditionalFormatting>
  <pageMargins left="0.7" right="0.7" top="0.75" bottom="0.75" header="0.3" footer="0.3"/>
  <pageSetup orientation="portrait" r:id="rId1"/>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F1" zoomScale="75" zoomScaleNormal="75" workbookViewId="0">
      <selection activeCell="F9" sqref="F9:M9"/>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788"/>
      <c r="B2" s="789"/>
      <c r="C2" s="789"/>
      <c r="D2" s="789"/>
      <c r="E2" s="790"/>
      <c r="F2" s="797" t="s">
        <v>18</v>
      </c>
      <c r="G2" s="798"/>
      <c r="H2" s="798"/>
      <c r="I2" s="798"/>
      <c r="J2" s="798"/>
      <c r="K2" s="798"/>
      <c r="L2" s="798"/>
      <c r="M2" s="799"/>
      <c r="N2" s="772" t="s">
        <v>953</v>
      </c>
      <c r="O2" s="773"/>
      <c r="P2" s="773"/>
      <c r="Q2" s="773"/>
      <c r="R2" s="773"/>
      <c r="S2" s="773"/>
      <c r="T2" s="774"/>
    </row>
    <row r="3" spans="1:20" ht="14.25" thickBot="1">
      <c r="A3" s="791"/>
      <c r="B3" s="792"/>
      <c r="C3" s="792"/>
      <c r="D3" s="792"/>
      <c r="E3" s="793"/>
      <c r="F3" s="775" t="s">
        <v>17</v>
      </c>
      <c r="G3" s="776"/>
      <c r="H3" s="776"/>
      <c r="I3" s="776"/>
      <c r="J3" s="776"/>
      <c r="K3" s="776"/>
      <c r="L3" s="776"/>
      <c r="M3" s="777"/>
      <c r="N3" s="781" t="s">
        <v>23</v>
      </c>
      <c r="O3" s="782"/>
      <c r="P3" s="782"/>
      <c r="Q3" s="782"/>
      <c r="R3" s="782"/>
      <c r="S3" s="782"/>
      <c r="T3" s="783"/>
    </row>
    <row r="4" spans="1:20" ht="14.25" thickBot="1">
      <c r="A4" s="794"/>
      <c r="B4" s="795"/>
      <c r="C4" s="795"/>
      <c r="D4" s="795"/>
      <c r="E4" s="796"/>
      <c r="F4" s="778"/>
      <c r="G4" s="779"/>
      <c r="H4" s="779"/>
      <c r="I4" s="779"/>
      <c r="J4" s="779"/>
      <c r="K4" s="779"/>
      <c r="L4" s="779"/>
      <c r="M4" s="780"/>
      <c r="N4" s="784" t="s">
        <v>8</v>
      </c>
      <c r="O4" s="785"/>
      <c r="P4" s="785"/>
      <c r="Q4" s="785"/>
      <c r="R4" s="785"/>
      <c r="S4" s="785"/>
      <c r="T4" s="786"/>
    </row>
    <row r="5" spans="1:20">
      <c r="A5" s="2"/>
      <c r="B5" s="2"/>
      <c r="C5" s="2"/>
      <c r="D5" s="2"/>
      <c r="E5" s="2"/>
      <c r="F5" s="2"/>
      <c r="G5" s="2"/>
      <c r="H5" s="2"/>
      <c r="I5" s="2"/>
      <c r="J5" s="3"/>
      <c r="K5" s="3"/>
      <c r="L5" s="4"/>
      <c r="M5" s="4"/>
      <c r="N5" s="4"/>
      <c r="O5" s="4"/>
      <c r="P5" s="4"/>
      <c r="Q5" s="4"/>
      <c r="R5" s="4"/>
      <c r="S5" s="4"/>
      <c r="T5" s="4"/>
    </row>
    <row r="6" spans="1:20">
      <c r="A6" s="735" t="s">
        <v>10</v>
      </c>
      <c r="B6" s="735"/>
      <c r="C6" s="735"/>
      <c r="D6" s="735"/>
      <c r="E6" s="735"/>
      <c r="F6" s="787" t="s">
        <v>33</v>
      </c>
      <c r="G6" s="737"/>
      <c r="H6" s="737"/>
      <c r="I6" s="737"/>
      <c r="J6" s="737"/>
      <c r="K6" s="737"/>
      <c r="L6" s="737"/>
      <c r="M6" s="738"/>
      <c r="N6" s="4"/>
      <c r="O6" s="4"/>
      <c r="P6" s="4"/>
      <c r="Q6" s="4"/>
      <c r="R6" s="4"/>
      <c r="S6" s="4"/>
      <c r="T6" s="4"/>
    </row>
    <row r="7" spans="1:20">
      <c r="A7" s="735" t="s">
        <v>25</v>
      </c>
      <c r="B7" s="735"/>
      <c r="C7" s="735"/>
      <c r="D7" s="735"/>
      <c r="E7" s="735"/>
      <c r="F7" s="787">
        <v>2023</v>
      </c>
      <c r="G7" s="737"/>
      <c r="H7" s="737"/>
      <c r="I7" s="737"/>
      <c r="J7" s="737"/>
      <c r="K7" s="737"/>
      <c r="L7" s="737"/>
      <c r="M7" s="738"/>
      <c r="N7" s="4"/>
      <c r="O7" s="4"/>
      <c r="P7" s="4"/>
      <c r="Q7" s="4"/>
      <c r="R7" s="4"/>
      <c r="S7" s="4"/>
      <c r="T7" s="4"/>
    </row>
    <row r="8" spans="1:20">
      <c r="A8" s="735" t="s">
        <v>6</v>
      </c>
      <c r="B8" s="735"/>
      <c r="C8" s="735"/>
      <c r="D8" s="735"/>
      <c r="E8" s="735"/>
      <c r="F8" s="736">
        <v>44927</v>
      </c>
      <c r="G8" s="737"/>
      <c r="H8" s="737"/>
      <c r="I8" s="737"/>
      <c r="J8" s="737"/>
      <c r="K8" s="737"/>
      <c r="L8" s="737"/>
      <c r="M8" s="738"/>
      <c r="N8" s="4"/>
      <c r="O8" s="4"/>
      <c r="P8" s="4"/>
      <c r="Q8" s="4"/>
      <c r="R8" s="4"/>
      <c r="S8" s="4"/>
      <c r="T8" s="4"/>
    </row>
    <row r="9" spans="1:20">
      <c r="A9" s="735" t="s">
        <v>7</v>
      </c>
      <c r="B9" s="735"/>
      <c r="C9" s="735"/>
      <c r="D9" s="735"/>
      <c r="E9" s="735"/>
      <c r="F9" s="736">
        <v>45107</v>
      </c>
      <c r="G9" s="737"/>
      <c r="H9" s="737"/>
      <c r="I9" s="737"/>
      <c r="J9" s="737"/>
      <c r="K9" s="737"/>
      <c r="L9" s="737"/>
      <c r="M9" s="73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39" t="s">
        <v>9</v>
      </c>
      <c r="B11" s="740"/>
      <c r="C11" s="740"/>
      <c r="D11" s="740"/>
      <c r="E11" s="740"/>
      <c r="F11" s="740"/>
      <c r="G11" s="740"/>
      <c r="H11" s="740"/>
      <c r="I11" s="740"/>
      <c r="J11" s="740"/>
      <c r="K11" s="740"/>
      <c r="L11" s="740"/>
      <c r="M11" s="740"/>
      <c r="N11" s="740"/>
      <c r="O11" s="740"/>
      <c r="P11" s="740"/>
      <c r="Q11" s="740"/>
      <c r="R11" s="740"/>
      <c r="S11" s="740"/>
      <c r="T11" s="741"/>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42" t="s">
        <v>16</v>
      </c>
      <c r="B13" s="743"/>
      <c r="C13" s="743"/>
      <c r="D13" s="743"/>
      <c r="E13" s="743"/>
      <c r="F13" s="743"/>
      <c r="G13" s="743"/>
      <c r="H13" s="743"/>
      <c r="I13" s="743"/>
      <c r="J13" s="743"/>
      <c r="K13" s="743"/>
      <c r="L13" s="744"/>
      <c r="M13" s="745" t="s">
        <v>1</v>
      </c>
      <c r="N13" s="745"/>
      <c r="O13" s="745"/>
      <c r="P13" s="745"/>
      <c r="Q13" s="745"/>
      <c r="R13" s="745"/>
      <c r="S13" s="745"/>
      <c r="T13" s="746"/>
    </row>
    <row r="14" spans="1:20" ht="26.25" customHeight="1" thickBot="1">
      <c r="A14" s="751" t="s">
        <v>27</v>
      </c>
      <c r="B14" s="760" t="s">
        <v>434</v>
      </c>
      <c r="C14" s="760" t="s">
        <v>435</v>
      </c>
      <c r="D14" s="751" t="s">
        <v>26</v>
      </c>
      <c r="E14" s="755" t="s">
        <v>19</v>
      </c>
      <c r="F14" s="757" t="s">
        <v>11</v>
      </c>
      <c r="G14" s="758"/>
      <c r="H14" s="758"/>
      <c r="I14" s="759"/>
      <c r="J14" s="747" t="s">
        <v>20</v>
      </c>
      <c r="K14" s="747" t="s">
        <v>21</v>
      </c>
      <c r="L14" s="747" t="s">
        <v>2</v>
      </c>
      <c r="M14" s="749" t="s">
        <v>22</v>
      </c>
      <c r="N14" s="763" t="s">
        <v>3</v>
      </c>
      <c r="O14" s="764"/>
      <c r="P14" s="765"/>
      <c r="Q14" s="766" t="s">
        <v>4</v>
      </c>
      <c r="R14" s="768" t="s">
        <v>5</v>
      </c>
      <c r="S14" s="10" t="s">
        <v>29</v>
      </c>
      <c r="T14" s="770" t="s">
        <v>0</v>
      </c>
    </row>
    <row r="15" spans="1:20" ht="23.25" customHeight="1" thickBot="1">
      <c r="A15" s="752"/>
      <c r="B15" s="761"/>
      <c r="C15" s="761"/>
      <c r="D15" s="752"/>
      <c r="E15" s="756"/>
      <c r="F15" s="11" t="s">
        <v>12</v>
      </c>
      <c r="G15" s="11" t="s">
        <v>13</v>
      </c>
      <c r="H15" s="11" t="s">
        <v>14</v>
      </c>
      <c r="I15" s="11" t="s">
        <v>15</v>
      </c>
      <c r="J15" s="748"/>
      <c r="K15" s="748"/>
      <c r="L15" s="748"/>
      <c r="M15" s="750"/>
      <c r="N15" s="59" t="s">
        <v>30</v>
      </c>
      <c r="O15" s="13" t="s">
        <v>28</v>
      </c>
      <c r="P15" s="14" t="s">
        <v>31</v>
      </c>
      <c r="Q15" s="767"/>
      <c r="R15" s="769"/>
      <c r="S15" s="15"/>
      <c r="T15" s="771"/>
    </row>
    <row r="16" spans="1:20" ht="14.25" thickBot="1">
      <c r="A16" s="2"/>
      <c r="B16" s="2"/>
      <c r="C16" s="2"/>
      <c r="D16" s="2"/>
      <c r="E16" s="2"/>
      <c r="F16" s="2"/>
      <c r="G16" s="2"/>
      <c r="H16" s="2"/>
      <c r="I16" s="2"/>
      <c r="J16" s="2"/>
      <c r="K16" s="2"/>
      <c r="L16" s="16"/>
      <c r="M16" s="2"/>
      <c r="Q16" s="2"/>
      <c r="R16" s="2"/>
      <c r="S16" s="2"/>
      <c r="T16" s="2"/>
    </row>
    <row r="17" spans="1:20" ht="27.75" thickBot="1">
      <c r="A17" s="1172">
        <v>1</v>
      </c>
      <c r="B17" s="1171" t="s">
        <v>449</v>
      </c>
      <c r="C17" s="814" t="s">
        <v>531</v>
      </c>
      <c r="D17" s="814" t="s">
        <v>34</v>
      </c>
      <c r="E17" s="245" t="s">
        <v>36</v>
      </c>
      <c r="F17" s="730">
        <v>35</v>
      </c>
      <c r="G17" s="730">
        <v>30</v>
      </c>
      <c r="H17" s="408"/>
      <c r="I17" s="246"/>
      <c r="J17" s="245" t="s">
        <v>53</v>
      </c>
      <c r="K17" s="1176">
        <v>5200000</v>
      </c>
      <c r="L17" s="1173"/>
      <c r="M17" s="277">
        <v>320</v>
      </c>
      <c r="N17" s="18">
        <f>IF(M17&lt;1,M17-AVERAGE(F17:I17),M17-(SUM(F17:I17)))</f>
        <v>255</v>
      </c>
      <c r="O17" s="19">
        <v>1</v>
      </c>
      <c r="P17" s="20" t="str">
        <f t="shared" ref="P17:P29" si="0">IF(O17&lt;=V$17,"T",IF(O17&lt;$Y$17,"R",IF(O17&gt;=$Y$17,"P")))</f>
        <v>P</v>
      </c>
      <c r="Q17" s="61"/>
      <c r="R17" s="245" t="s">
        <v>73</v>
      </c>
      <c r="S17" s="127" t="s">
        <v>65</v>
      </c>
      <c r="T17" s="113"/>
    </row>
    <row r="18" spans="1:20" ht="40.5">
      <c r="A18" s="989"/>
      <c r="B18" s="803"/>
      <c r="C18" s="815"/>
      <c r="D18" s="815"/>
      <c r="E18" s="28" t="s">
        <v>37</v>
      </c>
      <c r="F18" s="730">
        <v>100</v>
      </c>
      <c r="G18" s="730">
        <v>150</v>
      </c>
      <c r="H18" s="123"/>
      <c r="I18" s="253"/>
      <c r="J18" s="28" t="s">
        <v>52</v>
      </c>
      <c r="K18" s="1169"/>
      <c r="L18" s="1174"/>
      <c r="M18" s="276">
        <v>1500</v>
      </c>
      <c r="N18" s="30">
        <f>IF(M18&lt;1,M18-AVERAGE(F18:I18),M18-(SUM(F18:I18)))</f>
        <v>1250</v>
      </c>
      <c r="O18" s="31">
        <v>1</v>
      </c>
      <c r="P18" s="32" t="str">
        <f t="shared" si="0"/>
        <v>P</v>
      </c>
      <c r="Q18" s="126" t="e">
        <f>L17/#REF!</f>
        <v>#REF!</v>
      </c>
      <c r="R18" s="28" t="s">
        <v>64</v>
      </c>
      <c r="S18" s="251" t="s">
        <v>65</v>
      </c>
      <c r="T18" s="36"/>
    </row>
    <row r="19" spans="1:20" ht="94.5">
      <c r="A19" s="989"/>
      <c r="B19" s="803"/>
      <c r="C19" s="815"/>
      <c r="D19" s="815"/>
      <c r="E19" s="28" t="s">
        <v>38</v>
      </c>
      <c r="F19" s="595">
        <v>10</v>
      </c>
      <c r="G19" s="595">
        <v>6</v>
      </c>
      <c r="H19" s="68"/>
      <c r="I19" s="68"/>
      <c r="J19" s="28" t="s">
        <v>54</v>
      </c>
      <c r="K19" s="1169"/>
      <c r="L19" s="1175"/>
      <c r="M19" s="68">
        <v>140</v>
      </c>
      <c r="N19" s="30">
        <f t="shared" ref="N19:N30" si="1">IF(M19&lt;1,M19-AVERAGE(F19:I19),M19-(SUM(F19:I19)))</f>
        <v>124</v>
      </c>
      <c r="O19" s="31">
        <v>1</v>
      </c>
      <c r="P19" s="32" t="str">
        <f t="shared" si="0"/>
        <v>P</v>
      </c>
      <c r="Q19" s="33"/>
      <c r="R19" s="28" t="s">
        <v>75</v>
      </c>
      <c r="S19" s="251" t="s">
        <v>66</v>
      </c>
      <c r="T19" s="36"/>
    </row>
    <row r="20" spans="1:20" ht="54">
      <c r="A20" s="804">
        <v>2</v>
      </c>
      <c r="B20" s="803"/>
      <c r="C20" s="815"/>
      <c r="D20" s="815" t="s">
        <v>35</v>
      </c>
      <c r="E20" s="28" t="s">
        <v>39</v>
      </c>
      <c r="F20" s="595">
        <v>3</v>
      </c>
      <c r="G20" s="595">
        <v>2</v>
      </c>
      <c r="H20" s="68"/>
      <c r="I20" s="68"/>
      <c r="J20" s="28" t="s">
        <v>55</v>
      </c>
      <c r="K20" s="1169"/>
      <c r="L20" s="1052"/>
      <c r="M20" s="68">
        <v>4</v>
      </c>
      <c r="N20" s="30">
        <f t="shared" si="1"/>
        <v>-1</v>
      </c>
      <c r="O20" s="31">
        <f t="shared" ref="O20:O26" si="2">IF(M20&lt;1,(AVERAGE(F20:I20)/M20),SUM(F20:I20)/M20)</f>
        <v>1.25</v>
      </c>
      <c r="P20" s="32" t="str">
        <f t="shared" si="0"/>
        <v>P</v>
      </c>
      <c r="Q20" s="33"/>
      <c r="R20" s="28" t="s">
        <v>74</v>
      </c>
      <c r="S20" s="251" t="s">
        <v>67</v>
      </c>
      <c r="T20" s="36"/>
    </row>
    <row r="21" spans="1:20" ht="67.5">
      <c r="A21" s="804"/>
      <c r="B21" s="803"/>
      <c r="C21" s="815"/>
      <c r="D21" s="815"/>
      <c r="E21" s="28" t="s">
        <v>40</v>
      </c>
      <c r="F21" s="595">
        <v>14</v>
      </c>
      <c r="G21" s="595">
        <v>0</v>
      </c>
      <c r="H21" s="68"/>
      <c r="I21" s="68"/>
      <c r="J21" s="28" t="s">
        <v>56</v>
      </c>
      <c r="K21" s="1169"/>
      <c r="L21" s="1052"/>
      <c r="M21" s="68">
        <v>4</v>
      </c>
      <c r="N21" s="30">
        <f t="shared" si="1"/>
        <v>-10</v>
      </c>
      <c r="O21" s="31">
        <f t="shared" si="2"/>
        <v>3.5</v>
      </c>
      <c r="P21" s="32" t="str">
        <f t="shared" si="0"/>
        <v>P</v>
      </c>
      <c r="Q21" s="33"/>
      <c r="R21" s="28"/>
      <c r="S21" s="251" t="s">
        <v>77</v>
      </c>
      <c r="T21" s="36"/>
    </row>
    <row r="22" spans="1:20" ht="81">
      <c r="A22" s="804"/>
      <c r="B22" s="803"/>
      <c r="C22" s="815"/>
      <c r="D22" s="815"/>
      <c r="E22" s="28" t="s">
        <v>41</v>
      </c>
      <c r="F22" s="595">
        <v>25</v>
      </c>
      <c r="G22" s="595">
        <v>15</v>
      </c>
      <c r="H22" s="68"/>
      <c r="I22" s="68"/>
      <c r="J22" s="28" t="s">
        <v>57</v>
      </c>
      <c r="K22" s="1169"/>
      <c r="L22" s="1052"/>
      <c r="M22" s="68">
        <v>48</v>
      </c>
      <c r="N22" s="30">
        <f t="shared" si="1"/>
        <v>8</v>
      </c>
      <c r="O22" s="31">
        <f t="shared" si="2"/>
        <v>0.83333333333333337</v>
      </c>
      <c r="P22" s="32" t="str">
        <f t="shared" si="0"/>
        <v>P</v>
      </c>
      <c r="Q22" s="33"/>
      <c r="R22" s="28" t="s">
        <v>73</v>
      </c>
      <c r="S22" s="251" t="s">
        <v>78</v>
      </c>
      <c r="T22" s="36"/>
    </row>
    <row r="23" spans="1:20" ht="81">
      <c r="A23" s="804"/>
      <c r="B23" s="803"/>
      <c r="C23" s="815"/>
      <c r="D23" s="815"/>
      <c r="E23" s="28" t="s">
        <v>42</v>
      </c>
      <c r="F23" s="595">
        <v>5</v>
      </c>
      <c r="G23" s="595">
        <v>4</v>
      </c>
      <c r="H23" s="68"/>
      <c r="I23" s="68"/>
      <c r="J23" s="28" t="s">
        <v>58</v>
      </c>
      <c r="K23" s="1169"/>
      <c r="L23" s="1052"/>
      <c r="M23" s="68">
        <v>48</v>
      </c>
      <c r="N23" s="30">
        <f t="shared" si="1"/>
        <v>39</v>
      </c>
      <c r="O23" s="31">
        <v>1</v>
      </c>
      <c r="P23" s="32" t="str">
        <f t="shared" si="0"/>
        <v>P</v>
      </c>
      <c r="Q23" s="33"/>
      <c r="R23" s="28" t="s">
        <v>73</v>
      </c>
      <c r="S23" s="251" t="s">
        <v>79</v>
      </c>
      <c r="T23" s="36"/>
    </row>
    <row r="24" spans="1:20" ht="67.5">
      <c r="A24" s="804">
        <v>3</v>
      </c>
      <c r="B24" s="815" t="s">
        <v>437</v>
      </c>
      <c r="C24" s="815" t="s">
        <v>519</v>
      </c>
      <c r="D24" s="815" t="s">
        <v>48</v>
      </c>
      <c r="E24" s="122" t="s">
        <v>43</v>
      </c>
      <c r="F24" s="595">
        <v>4</v>
      </c>
      <c r="G24" s="595">
        <v>2</v>
      </c>
      <c r="H24" s="68"/>
      <c r="I24" s="68"/>
      <c r="J24" s="28" t="s">
        <v>60</v>
      </c>
      <c r="K24" s="1169"/>
      <c r="L24" s="1052"/>
      <c r="M24" s="68">
        <v>16</v>
      </c>
      <c r="N24" s="30">
        <f t="shared" si="1"/>
        <v>10</v>
      </c>
      <c r="O24" s="31">
        <f t="shared" si="2"/>
        <v>0.375</v>
      </c>
      <c r="P24" s="32" t="str">
        <f t="shared" si="0"/>
        <v>P</v>
      </c>
      <c r="Q24" s="1165" t="e">
        <f>L24/K24</f>
        <v>#DIV/0!</v>
      </c>
      <c r="R24" s="28" t="s">
        <v>73</v>
      </c>
      <c r="S24" s="251" t="s">
        <v>68</v>
      </c>
      <c r="T24" s="36"/>
    </row>
    <row r="25" spans="1:20" ht="54">
      <c r="A25" s="804"/>
      <c r="B25" s="815"/>
      <c r="C25" s="815"/>
      <c r="D25" s="815"/>
      <c r="E25" s="28" t="s">
        <v>44</v>
      </c>
      <c r="F25" s="595">
        <v>4</v>
      </c>
      <c r="G25" s="595">
        <v>4</v>
      </c>
      <c r="H25" s="68"/>
      <c r="I25" s="68"/>
      <c r="J25" s="28" t="s">
        <v>59</v>
      </c>
      <c r="K25" s="1169"/>
      <c r="L25" s="1052"/>
      <c r="M25" s="68">
        <v>16</v>
      </c>
      <c r="N25" s="30">
        <f t="shared" si="1"/>
        <v>8</v>
      </c>
      <c r="O25" s="31">
        <f t="shared" si="2"/>
        <v>0.5</v>
      </c>
      <c r="P25" s="32" t="str">
        <f t="shared" si="0"/>
        <v>P</v>
      </c>
      <c r="Q25" s="1165"/>
      <c r="R25" s="28" t="s">
        <v>73</v>
      </c>
      <c r="S25" s="251" t="s">
        <v>69</v>
      </c>
      <c r="T25" s="36"/>
    </row>
    <row r="26" spans="1:20" ht="105" customHeight="1">
      <c r="A26" s="804"/>
      <c r="B26" s="815"/>
      <c r="C26" s="815"/>
      <c r="D26" s="815"/>
      <c r="E26" s="28" t="s">
        <v>45</v>
      </c>
      <c r="F26" s="595">
        <v>8</v>
      </c>
      <c r="G26" s="595">
        <v>4</v>
      </c>
      <c r="H26" s="68"/>
      <c r="I26" s="68"/>
      <c r="J26" s="28" t="s">
        <v>450</v>
      </c>
      <c r="K26" s="1169"/>
      <c r="L26" s="1052"/>
      <c r="M26" s="68">
        <v>12</v>
      </c>
      <c r="N26" s="30">
        <f t="shared" si="1"/>
        <v>0</v>
      </c>
      <c r="O26" s="31">
        <f t="shared" si="2"/>
        <v>1</v>
      </c>
      <c r="P26" s="32" t="str">
        <f t="shared" si="0"/>
        <v>P</v>
      </c>
      <c r="Q26" s="1165"/>
      <c r="R26" s="28" t="s">
        <v>73</v>
      </c>
      <c r="S26" s="251" t="s">
        <v>70</v>
      </c>
      <c r="T26" s="36"/>
    </row>
    <row r="27" spans="1:20" ht="26.25" customHeight="1">
      <c r="A27" s="804"/>
      <c r="B27" s="815"/>
      <c r="C27" s="815"/>
      <c r="D27" s="815"/>
      <c r="E27" s="28" t="s">
        <v>46</v>
      </c>
      <c r="F27" s="595">
        <v>3</v>
      </c>
      <c r="G27" s="595">
        <v>4</v>
      </c>
      <c r="H27" s="68"/>
      <c r="I27" s="68"/>
      <c r="J27" s="28" t="s">
        <v>61</v>
      </c>
      <c r="K27" s="1169"/>
      <c r="L27" s="1052"/>
      <c r="M27" s="68">
        <v>2</v>
      </c>
      <c r="N27" s="30">
        <f>F27-M27</f>
        <v>1</v>
      </c>
      <c r="O27" s="31">
        <v>1</v>
      </c>
      <c r="P27" s="32" t="str">
        <f t="shared" si="0"/>
        <v>P</v>
      </c>
      <c r="Q27" s="1165"/>
      <c r="R27" s="28" t="s">
        <v>73</v>
      </c>
      <c r="S27" s="251" t="s">
        <v>71</v>
      </c>
      <c r="T27" s="36"/>
    </row>
    <row r="28" spans="1:20" ht="27">
      <c r="A28" s="804"/>
      <c r="B28" s="815"/>
      <c r="C28" s="815"/>
      <c r="D28" s="815"/>
      <c r="E28" s="28" t="s">
        <v>47</v>
      </c>
      <c r="F28" s="595">
        <v>3</v>
      </c>
      <c r="G28" s="595">
        <v>4</v>
      </c>
      <c r="H28" s="68"/>
      <c r="I28" s="68"/>
      <c r="J28" s="28" t="s">
        <v>61</v>
      </c>
      <c r="K28" s="1177"/>
      <c r="L28" s="1052"/>
      <c r="M28" s="68">
        <v>2</v>
      </c>
      <c r="N28" s="30">
        <f>F28-M28</f>
        <v>1</v>
      </c>
      <c r="O28" s="31">
        <v>1</v>
      </c>
      <c r="P28" s="32" t="str">
        <f t="shared" si="0"/>
        <v>P</v>
      </c>
      <c r="Q28" s="1165"/>
      <c r="R28" s="28" t="s">
        <v>73</v>
      </c>
      <c r="S28" s="251" t="s">
        <v>72</v>
      </c>
      <c r="T28" s="36"/>
    </row>
    <row r="29" spans="1:20" ht="94.5">
      <c r="A29" s="804">
        <v>4</v>
      </c>
      <c r="B29" s="815"/>
      <c r="C29" s="815"/>
      <c r="D29" s="1166" t="s">
        <v>49</v>
      </c>
      <c r="E29" s="28" t="s">
        <v>50</v>
      </c>
      <c r="F29" s="595">
        <v>2</v>
      </c>
      <c r="G29" s="595">
        <v>1</v>
      </c>
      <c r="H29" s="68"/>
      <c r="I29" s="68"/>
      <c r="J29" s="28" t="s">
        <v>62</v>
      </c>
      <c r="K29" s="1168">
        <v>10065727</v>
      </c>
      <c r="L29" s="1164"/>
      <c r="M29" s="68">
        <v>2</v>
      </c>
      <c r="N29" s="30">
        <f t="shared" si="1"/>
        <v>-1</v>
      </c>
      <c r="O29" s="31">
        <v>1</v>
      </c>
      <c r="P29" s="32" t="str">
        <f t="shared" si="0"/>
        <v>P</v>
      </c>
      <c r="Q29" s="33"/>
      <c r="R29" s="28" t="s">
        <v>76</v>
      </c>
      <c r="S29" s="251" t="s">
        <v>80</v>
      </c>
      <c r="T29" s="36"/>
    </row>
    <row r="30" spans="1:20" ht="81">
      <c r="A30" s="804"/>
      <c r="B30" s="815"/>
      <c r="C30" s="815"/>
      <c r="D30" s="1166"/>
      <c r="E30" s="28" t="s">
        <v>51</v>
      </c>
      <c r="F30" s="595">
        <v>3</v>
      </c>
      <c r="G30" s="595">
        <v>2</v>
      </c>
      <c r="H30" s="68"/>
      <c r="I30" s="68"/>
      <c r="J30" s="34" t="s">
        <v>63</v>
      </c>
      <c r="K30" s="1169"/>
      <c r="L30" s="1164"/>
      <c r="M30" s="68">
        <v>2</v>
      </c>
      <c r="N30" s="30">
        <f t="shared" si="1"/>
        <v>-3</v>
      </c>
      <c r="O30" s="31">
        <v>1</v>
      </c>
      <c r="P30" s="32" t="str">
        <f>IF(O29&lt;=V$17,"T",IF(O29&lt;$Y$17,"R",IF(O29&gt;=$Y$17,"P")))</f>
        <v>P</v>
      </c>
      <c r="Q30" s="33"/>
      <c r="R30" s="28" t="s">
        <v>76</v>
      </c>
      <c r="S30" s="251" t="s">
        <v>81</v>
      </c>
      <c r="T30" s="36"/>
    </row>
    <row r="31" spans="1:20" ht="23.25" customHeight="1">
      <c r="A31" s="804"/>
      <c r="B31" s="815"/>
      <c r="C31" s="815"/>
      <c r="D31" s="1166"/>
      <c r="E31" s="33" t="s">
        <v>570</v>
      </c>
      <c r="F31" s="595">
        <v>1</v>
      </c>
      <c r="G31" s="595">
        <v>1</v>
      </c>
      <c r="H31" s="68"/>
      <c r="I31" s="68"/>
      <c r="J31" s="34" t="s">
        <v>572</v>
      </c>
      <c r="K31" s="1169"/>
      <c r="L31" s="125"/>
      <c r="M31" s="276">
        <v>2</v>
      </c>
      <c r="N31" s="271">
        <v>0</v>
      </c>
      <c r="O31" s="31">
        <v>1</v>
      </c>
      <c r="P31" s="32" t="str">
        <f>IF(O30&lt;=V$17,"T",IF(O30&lt;$Y$17,"R",IF(O30&gt;=$Y$17,"P")))</f>
        <v>P</v>
      </c>
      <c r="Q31" s="33"/>
      <c r="R31" s="33"/>
      <c r="S31" s="33"/>
      <c r="T31" s="36"/>
    </row>
    <row r="32" spans="1:20" ht="21" customHeight="1">
      <c r="A32" s="804"/>
      <c r="B32" s="815"/>
      <c r="C32" s="815"/>
      <c r="D32" s="1166"/>
      <c r="E32" s="33" t="s">
        <v>571</v>
      </c>
      <c r="F32" s="595">
        <v>14</v>
      </c>
      <c r="G32" s="595">
        <v>10</v>
      </c>
      <c r="H32" s="68"/>
      <c r="I32" s="68"/>
      <c r="J32" s="24" t="s">
        <v>572</v>
      </c>
      <c r="K32" s="1169"/>
      <c r="L32" s="270"/>
      <c r="M32" s="68">
        <v>4</v>
      </c>
      <c r="N32" s="30">
        <v>0</v>
      </c>
      <c r="O32" s="271">
        <v>100</v>
      </c>
      <c r="P32" s="32" t="str">
        <f>IF(O31&lt;=V$17,"T",IF(O31&lt;$Y$17,"R",IF(O31&gt;=$Y$17,"P")))</f>
        <v>P</v>
      </c>
      <c r="Q32" s="33"/>
      <c r="R32" s="33"/>
      <c r="S32" s="33"/>
      <c r="T32" s="36"/>
    </row>
    <row r="33" spans="1:20" ht="27" customHeight="1" thickBot="1">
      <c r="A33" s="805"/>
      <c r="B33" s="842"/>
      <c r="C33" s="842"/>
      <c r="D33" s="1167"/>
      <c r="E33" s="259" t="s">
        <v>573</v>
      </c>
      <c r="F33" s="595">
        <v>14</v>
      </c>
      <c r="G33" s="595">
        <v>10</v>
      </c>
      <c r="H33" s="229"/>
      <c r="I33" s="229"/>
      <c r="J33" s="48" t="s">
        <v>572</v>
      </c>
      <c r="K33" s="1170"/>
      <c r="L33" s="278"/>
      <c r="M33" s="229">
        <v>12</v>
      </c>
      <c r="N33" s="229">
        <v>0</v>
      </c>
      <c r="O33" s="229">
        <v>100</v>
      </c>
      <c r="P33" s="47" t="str">
        <f>IF(O30&lt;=V$17,"T",IF(O30&lt;$Y$17,"R",IF(O30&gt;=$Y$17,"P")))</f>
        <v>P</v>
      </c>
      <c r="Q33" s="48"/>
      <c r="R33" s="48"/>
      <c r="S33" s="48"/>
      <c r="T33" s="70"/>
    </row>
    <row r="34" spans="1:20">
      <c r="A34" s="50" t="s">
        <v>24</v>
      </c>
      <c r="B34" s="50"/>
      <c r="C34" s="50"/>
      <c r="D34" s="50"/>
      <c r="E34" s="2"/>
      <c r="F34" s="2"/>
      <c r="G34" s="2"/>
      <c r="H34" s="2"/>
      <c r="I34" s="2"/>
      <c r="J34" s="2"/>
      <c r="K34" s="2"/>
      <c r="L34" s="2"/>
      <c r="M34" s="2"/>
      <c r="N34" s="2"/>
      <c r="O34" s="2"/>
      <c r="P34" s="250"/>
      <c r="Q34" s="2"/>
      <c r="R34" s="2"/>
      <c r="S34" s="2"/>
      <c r="T34" s="2"/>
    </row>
    <row r="35" spans="1:20">
      <c r="A35" s="2"/>
      <c r="B35" s="2"/>
      <c r="C35" s="2"/>
      <c r="D35" s="2"/>
      <c r="E35" s="250"/>
      <c r="F35" s="2"/>
      <c r="G35" s="2"/>
      <c r="H35" s="2"/>
      <c r="I35" s="2"/>
      <c r="J35" s="2"/>
      <c r="K35" s="2"/>
      <c r="L35" s="2"/>
      <c r="M35" s="2"/>
      <c r="N35" s="2"/>
      <c r="O35" s="2"/>
      <c r="P35" s="2"/>
      <c r="Q35" s="2"/>
      <c r="R35" s="2"/>
      <c r="S35" s="2"/>
      <c r="T35" s="2"/>
    </row>
    <row r="36" spans="1:20">
      <c r="A36" s="118"/>
      <c r="B36" s="119"/>
      <c r="C36" s="119"/>
      <c r="D36" s="119"/>
      <c r="E36" s="250"/>
      <c r="F36" s="119"/>
      <c r="G36" s="119"/>
      <c r="H36" s="119"/>
      <c r="I36" s="119"/>
      <c r="J36" s="119"/>
      <c r="K36" s="119"/>
      <c r="L36" s="119"/>
      <c r="M36" s="119"/>
      <c r="N36" s="119"/>
      <c r="O36" s="119"/>
      <c r="P36" s="119"/>
      <c r="Q36" s="119"/>
      <c r="R36" s="119"/>
      <c r="S36" s="119"/>
      <c r="T36" s="120"/>
    </row>
    <row r="37" spans="1:20">
      <c r="A37" s="118"/>
      <c r="B37" s="119"/>
      <c r="C37" s="119"/>
      <c r="D37" s="119"/>
      <c r="E37" s="119"/>
      <c r="F37" s="119"/>
      <c r="G37" s="119"/>
      <c r="H37" s="119"/>
      <c r="I37" s="119"/>
      <c r="J37" s="119"/>
      <c r="K37" s="119"/>
      <c r="L37" s="119"/>
      <c r="M37" s="119"/>
      <c r="N37" s="119"/>
      <c r="O37" s="119"/>
      <c r="P37" s="119"/>
      <c r="Q37" s="119"/>
      <c r="R37" s="119"/>
      <c r="S37" s="119"/>
      <c r="T37" s="120"/>
    </row>
    <row r="38" spans="1:20">
      <c r="A38" s="118"/>
      <c r="B38" s="119"/>
      <c r="C38" s="119"/>
      <c r="D38" s="119"/>
      <c r="E38" s="119"/>
      <c r="F38" s="119"/>
      <c r="G38" s="119"/>
      <c r="H38" s="119"/>
      <c r="I38" s="119"/>
      <c r="J38" s="119"/>
      <c r="K38" s="119"/>
      <c r="L38" s="119"/>
      <c r="M38" s="119"/>
      <c r="N38" s="119"/>
      <c r="O38" s="119"/>
      <c r="P38" s="119"/>
      <c r="Q38" s="119"/>
      <c r="R38" s="119"/>
      <c r="S38" s="119"/>
      <c r="T38" s="120"/>
    </row>
    <row r="39" spans="1:20">
      <c r="A39" s="118"/>
      <c r="B39" s="119"/>
      <c r="C39" s="119"/>
      <c r="D39" s="119"/>
      <c r="E39" s="119"/>
      <c r="F39" s="119"/>
      <c r="G39" s="119"/>
      <c r="H39" s="119"/>
      <c r="I39" s="119"/>
      <c r="J39" s="119"/>
      <c r="K39" s="119"/>
      <c r="L39" s="119"/>
      <c r="M39" s="119"/>
      <c r="N39" s="119"/>
      <c r="O39" s="119"/>
      <c r="P39" s="119"/>
      <c r="Q39" s="119"/>
      <c r="R39" s="119"/>
      <c r="S39" s="119"/>
      <c r="T39" s="120"/>
    </row>
    <row r="40" spans="1:20">
      <c r="A40" s="118"/>
      <c r="B40" s="119"/>
      <c r="C40" s="119"/>
      <c r="D40" s="119"/>
      <c r="E40" s="119"/>
      <c r="F40" s="119"/>
      <c r="G40" s="119"/>
      <c r="H40" s="119"/>
      <c r="I40" s="119"/>
      <c r="J40" s="119"/>
      <c r="K40" s="119"/>
      <c r="L40" s="119"/>
      <c r="M40" s="119"/>
      <c r="N40" s="119"/>
      <c r="O40" s="119"/>
      <c r="P40" s="119"/>
      <c r="Q40" s="119"/>
      <c r="R40" s="119"/>
      <c r="S40" s="119"/>
      <c r="T40" s="120"/>
    </row>
    <row r="41" spans="1:20">
      <c r="A41" s="118"/>
      <c r="B41" s="119"/>
      <c r="C41" s="119"/>
      <c r="D41" s="119"/>
      <c r="E41" s="119"/>
      <c r="F41" s="119"/>
      <c r="G41" s="119"/>
      <c r="H41" s="119"/>
      <c r="I41" s="119"/>
      <c r="J41" s="119"/>
      <c r="K41" s="119"/>
      <c r="L41" s="119"/>
      <c r="M41" s="119"/>
      <c r="N41" s="119"/>
      <c r="O41" s="119"/>
      <c r="P41" s="119"/>
      <c r="Q41" s="119"/>
      <c r="R41" s="119"/>
      <c r="S41" s="119"/>
      <c r="T41" s="120"/>
    </row>
    <row r="42" spans="1:20">
      <c r="A42" s="118"/>
      <c r="B42" s="119"/>
      <c r="C42" s="119"/>
      <c r="D42" s="119"/>
      <c r="E42" s="119"/>
      <c r="F42" s="119"/>
      <c r="G42" s="119"/>
      <c r="H42" s="119"/>
      <c r="I42" s="119"/>
      <c r="J42" s="119"/>
      <c r="K42" s="119"/>
      <c r="L42" s="119"/>
      <c r="M42" s="119"/>
      <c r="N42" s="119"/>
      <c r="O42" s="119"/>
      <c r="P42" s="119"/>
      <c r="Q42" s="119"/>
      <c r="R42" s="119"/>
      <c r="S42" s="119"/>
      <c r="T42" s="120"/>
    </row>
    <row r="43" spans="1:20">
      <c r="A43" s="118"/>
      <c r="B43" s="119"/>
      <c r="C43" s="119"/>
      <c r="D43" s="119"/>
      <c r="E43" s="119"/>
      <c r="F43" s="119"/>
      <c r="G43" s="119"/>
      <c r="H43" s="119"/>
      <c r="I43" s="119"/>
      <c r="J43" s="119"/>
      <c r="K43" s="119"/>
      <c r="L43" s="119"/>
      <c r="M43" s="119"/>
      <c r="N43" s="119"/>
      <c r="O43" s="119"/>
      <c r="P43" s="119"/>
      <c r="Q43" s="119"/>
      <c r="R43" s="119"/>
      <c r="S43" s="119"/>
      <c r="T43" s="120"/>
    </row>
    <row r="44" spans="1:20">
      <c r="A44" s="118"/>
      <c r="B44" s="119"/>
      <c r="C44" s="119"/>
      <c r="D44" s="119"/>
      <c r="E44" s="119"/>
      <c r="F44" s="119"/>
      <c r="G44" s="119"/>
      <c r="H44" s="119"/>
      <c r="I44" s="119"/>
      <c r="J44" s="119"/>
      <c r="K44" s="119"/>
      <c r="L44" s="119"/>
      <c r="M44" s="119"/>
      <c r="N44" s="119"/>
      <c r="O44" s="119"/>
      <c r="P44" s="119"/>
      <c r="Q44" s="119"/>
      <c r="R44" s="119"/>
      <c r="S44" s="119"/>
      <c r="T44" s="120"/>
    </row>
    <row r="45" spans="1:20">
      <c r="A45" s="118"/>
      <c r="B45" s="119"/>
      <c r="C45" s="119"/>
      <c r="D45" s="119"/>
      <c r="E45" s="119"/>
      <c r="F45" s="119"/>
      <c r="G45" s="119"/>
      <c r="H45" s="119"/>
      <c r="I45" s="119"/>
      <c r="J45" s="119"/>
      <c r="K45" s="119"/>
      <c r="L45" s="119"/>
      <c r="M45" s="119"/>
      <c r="N45" s="119"/>
      <c r="O45" s="119"/>
      <c r="P45" s="119"/>
      <c r="Q45" s="119"/>
      <c r="R45" s="119"/>
      <c r="S45" s="119"/>
      <c r="T45" s="120"/>
    </row>
    <row r="46" spans="1:20">
      <c r="A46" s="118"/>
      <c r="B46" s="119"/>
      <c r="C46" s="119"/>
      <c r="D46" s="119"/>
      <c r="E46" s="119"/>
      <c r="F46" s="119"/>
      <c r="G46" s="119"/>
      <c r="H46" s="119"/>
      <c r="I46" s="119"/>
      <c r="J46" s="119"/>
      <c r="K46" s="119"/>
      <c r="L46" s="119"/>
      <c r="M46" s="119"/>
      <c r="N46" s="119"/>
      <c r="O46" s="119"/>
      <c r="P46" s="119"/>
      <c r="Q46" s="119"/>
      <c r="R46" s="119"/>
      <c r="S46" s="119"/>
      <c r="T46" s="120"/>
    </row>
    <row r="47" spans="1:20">
      <c r="E47" s="230"/>
    </row>
  </sheetData>
  <mergeCells count="50">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C17:C23"/>
    <mergeCell ref="B17:B23"/>
    <mergeCell ref="L20:L23"/>
    <mergeCell ref="Q14:Q15"/>
    <mergeCell ref="A7:E7"/>
    <mergeCell ref="F7:M7"/>
    <mergeCell ref="A8:E8"/>
    <mergeCell ref="F8:M8"/>
    <mergeCell ref="A17:A19"/>
    <mergeCell ref="D17:D19"/>
    <mergeCell ref="B14:B15"/>
    <mergeCell ref="C14:C15"/>
    <mergeCell ref="L17:L19"/>
    <mergeCell ref="K17:K28"/>
    <mergeCell ref="A20:A23"/>
    <mergeCell ref="D20:D23"/>
    <mergeCell ref="R14:R15"/>
    <mergeCell ref="A14:A15"/>
    <mergeCell ref="D14:D15"/>
    <mergeCell ref="E14:E15"/>
    <mergeCell ref="F14:I14"/>
    <mergeCell ref="J14:J15"/>
    <mergeCell ref="N14:P14"/>
    <mergeCell ref="M14:M15"/>
    <mergeCell ref="L29:L30"/>
    <mergeCell ref="Q24:Q28"/>
    <mergeCell ref="A24:A28"/>
    <mergeCell ref="D24:D28"/>
    <mergeCell ref="A29:A33"/>
    <mergeCell ref="B24:B33"/>
    <mergeCell ref="C24:C33"/>
    <mergeCell ref="D29:D33"/>
    <mergeCell ref="K29:K33"/>
    <mergeCell ref="L24:L28"/>
  </mergeCells>
  <conditionalFormatting sqref="P17:P33">
    <cfRule type="containsText" dxfId="56" priority="2" stopIfTrue="1" operator="containsText" text="P">
      <formula>NOT(ISERROR(SEARCH("P",P17)))</formula>
    </cfRule>
    <cfRule type="containsText" dxfId="55" priority="3" stopIfTrue="1" operator="containsText" text="R">
      <formula>NOT(ISERROR(SEARCH("R",P17)))</formula>
    </cfRule>
    <cfRule type="containsText" dxfId="54"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44"/>
  <sheetViews>
    <sheetView topLeftCell="D1" zoomScale="86" zoomScaleNormal="86" workbookViewId="0">
      <selection activeCell="F9" sqref="F9:M9"/>
    </sheetView>
  </sheetViews>
  <sheetFormatPr baseColWidth="10" defaultColWidth="11.42578125" defaultRowHeight="13.5"/>
  <cols>
    <col min="1" max="1" width="11.42578125" style="1"/>
    <col min="2" max="2" width="24.42578125" style="1" customWidth="1"/>
    <col min="3" max="3" width="28.5703125" style="1" customWidth="1"/>
    <col min="4" max="4" width="33.140625" style="1" customWidth="1"/>
    <col min="5" max="5" width="43.28515625" style="1" customWidth="1"/>
    <col min="6" max="6" width="7" style="1" customWidth="1"/>
    <col min="7" max="7" width="6" style="1" customWidth="1"/>
    <col min="8" max="8" width="7" style="1" customWidth="1"/>
    <col min="9" max="9" width="11.28515625" style="1" customWidth="1"/>
    <col min="10" max="10" width="40.28515625" style="1" customWidth="1"/>
    <col min="11" max="11" width="17.85546875" style="1" customWidth="1"/>
    <col min="12" max="12" width="21.140625" style="1" customWidth="1"/>
    <col min="13" max="13" width="9.28515625" style="1" customWidth="1"/>
    <col min="14" max="14" width="13.85546875" style="1" customWidth="1"/>
    <col min="15" max="15" width="9.5703125" style="1" customWidth="1"/>
    <col min="16" max="16" width="10" style="1" customWidth="1"/>
    <col min="17" max="17" width="28.5703125" style="1" customWidth="1"/>
    <col min="18" max="18" width="29.28515625" style="1" customWidth="1"/>
    <col min="19" max="19" width="58.85546875" style="1" customWidth="1"/>
    <col min="20" max="20" width="36" style="1" customWidth="1"/>
    <col min="21" max="16384" width="11.42578125" style="1"/>
  </cols>
  <sheetData>
    <row r="1" spans="1:20" ht="14.25" thickBot="1"/>
    <row r="2" spans="1:20" ht="14.25" thickBot="1">
      <c r="A2" s="788"/>
      <c r="B2" s="789"/>
      <c r="C2" s="789"/>
      <c r="D2" s="789"/>
      <c r="E2" s="790"/>
      <c r="F2" s="797" t="s">
        <v>18</v>
      </c>
      <c r="G2" s="798"/>
      <c r="H2" s="798"/>
      <c r="I2" s="798"/>
      <c r="J2" s="798"/>
      <c r="K2" s="798"/>
      <c r="L2" s="798"/>
      <c r="M2" s="799"/>
      <c r="N2" s="772" t="s">
        <v>953</v>
      </c>
      <c r="O2" s="773"/>
      <c r="P2" s="773"/>
      <c r="Q2" s="773"/>
      <c r="R2" s="773"/>
      <c r="S2" s="773"/>
      <c r="T2" s="774"/>
    </row>
    <row r="3" spans="1:20" ht="14.25" thickBot="1">
      <c r="A3" s="791"/>
      <c r="B3" s="792"/>
      <c r="C3" s="792"/>
      <c r="D3" s="792"/>
      <c r="E3" s="793"/>
      <c r="F3" s="775" t="s">
        <v>17</v>
      </c>
      <c r="G3" s="776"/>
      <c r="H3" s="776"/>
      <c r="I3" s="776"/>
      <c r="J3" s="776"/>
      <c r="K3" s="776"/>
      <c r="L3" s="776"/>
      <c r="M3" s="777"/>
      <c r="N3" s="781" t="s">
        <v>23</v>
      </c>
      <c r="O3" s="782"/>
      <c r="P3" s="782"/>
      <c r="Q3" s="782"/>
      <c r="R3" s="782"/>
      <c r="S3" s="782"/>
      <c r="T3" s="783"/>
    </row>
    <row r="4" spans="1:20" ht="14.25" thickBot="1">
      <c r="A4" s="794"/>
      <c r="B4" s="795"/>
      <c r="C4" s="795"/>
      <c r="D4" s="795"/>
      <c r="E4" s="796"/>
      <c r="F4" s="778"/>
      <c r="G4" s="779"/>
      <c r="H4" s="779"/>
      <c r="I4" s="779"/>
      <c r="J4" s="779"/>
      <c r="K4" s="779"/>
      <c r="L4" s="779"/>
      <c r="M4" s="780"/>
      <c r="N4" s="784" t="s">
        <v>8</v>
      </c>
      <c r="O4" s="785"/>
      <c r="P4" s="785"/>
      <c r="Q4" s="785"/>
      <c r="R4" s="785"/>
      <c r="S4" s="785"/>
      <c r="T4" s="786"/>
    </row>
    <row r="5" spans="1:20">
      <c r="A5" s="2"/>
      <c r="B5" s="2"/>
      <c r="C5" s="2"/>
      <c r="D5" s="2"/>
      <c r="E5" s="2"/>
      <c r="F5" s="2"/>
      <c r="G5" s="2"/>
      <c r="H5" s="2"/>
      <c r="I5" s="2"/>
      <c r="J5" s="3"/>
      <c r="K5" s="3"/>
      <c r="L5" s="4"/>
      <c r="M5" s="4"/>
      <c r="N5" s="4"/>
      <c r="O5" s="4"/>
      <c r="P5" s="4"/>
      <c r="Q5" s="4"/>
      <c r="R5" s="4"/>
      <c r="S5" s="4"/>
      <c r="T5" s="4"/>
    </row>
    <row r="6" spans="1:20">
      <c r="A6" s="735" t="s">
        <v>10</v>
      </c>
      <c r="B6" s="735"/>
      <c r="C6" s="735"/>
      <c r="D6" s="735"/>
      <c r="E6" s="735"/>
      <c r="F6" s="787" t="s">
        <v>144</v>
      </c>
      <c r="G6" s="737"/>
      <c r="H6" s="737"/>
      <c r="I6" s="737"/>
      <c r="J6" s="737"/>
      <c r="K6" s="737"/>
      <c r="L6" s="737"/>
      <c r="M6" s="738"/>
      <c r="N6" s="4"/>
      <c r="O6" s="4"/>
      <c r="P6" s="4"/>
      <c r="Q6" s="4"/>
      <c r="R6" s="4"/>
      <c r="S6" s="4"/>
      <c r="T6" s="4"/>
    </row>
    <row r="7" spans="1:20">
      <c r="A7" s="735" t="s">
        <v>25</v>
      </c>
      <c r="B7" s="735"/>
      <c r="C7" s="735"/>
      <c r="D7" s="735"/>
      <c r="E7" s="735"/>
      <c r="F7" s="787">
        <v>2023</v>
      </c>
      <c r="G7" s="737"/>
      <c r="H7" s="737"/>
      <c r="I7" s="737"/>
      <c r="J7" s="737"/>
      <c r="K7" s="737"/>
      <c r="L7" s="737"/>
      <c r="M7" s="738"/>
      <c r="N7" s="4"/>
      <c r="O7" s="4"/>
      <c r="P7" s="4"/>
      <c r="Q7" s="4"/>
      <c r="R7" s="4"/>
      <c r="S7" s="4"/>
      <c r="T7" s="4"/>
    </row>
    <row r="8" spans="1:20">
      <c r="A8" s="735" t="s">
        <v>6</v>
      </c>
      <c r="B8" s="735"/>
      <c r="C8" s="735"/>
      <c r="D8" s="735"/>
      <c r="E8" s="735"/>
      <c r="F8" s="736">
        <v>44927</v>
      </c>
      <c r="G8" s="737"/>
      <c r="H8" s="737"/>
      <c r="I8" s="737"/>
      <c r="J8" s="737"/>
      <c r="K8" s="737"/>
      <c r="L8" s="737"/>
      <c r="M8" s="738"/>
      <c r="N8" s="4"/>
      <c r="O8" s="4"/>
      <c r="P8" s="4"/>
      <c r="Q8" s="4"/>
      <c r="R8" s="4"/>
      <c r="S8" s="4"/>
      <c r="T8" s="4"/>
    </row>
    <row r="9" spans="1:20">
      <c r="A9" s="735" t="s">
        <v>7</v>
      </c>
      <c r="B9" s="735"/>
      <c r="C9" s="735"/>
      <c r="D9" s="735"/>
      <c r="E9" s="735"/>
      <c r="F9" s="736">
        <v>45107</v>
      </c>
      <c r="G9" s="737"/>
      <c r="H9" s="737"/>
      <c r="I9" s="737"/>
      <c r="J9" s="737"/>
      <c r="K9" s="737"/>
      <c r="L9" s="737"/>
      <c r="M9" s="73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39" t="s">
        <v>9</v>
      </c>
      <c r="B11" s="740"/>
      <c r="C11" s="740"/>
      <c r="D11" s="740"/>
      <c r="E11" s="740"/>
      <c r="F11" s="740"/>
      <c r="G11" s="740"/>
      <c r="H11" s="740"/>
      <c r="I11" s="740"/>
      <c r="J11" s="740"/>
      <c r="K11" s="740"/>
      <c r="L11" s="740"/>
      <c r="M11" s="740"/>
      <c r="N11" s="740"/>
      <c r="O11" s="740"/>
      <c r="P11" s="740"/>
      <c r="Q11" s="740"/>
      <c r="R11" s="740"/>
      <c r="S11" s="740"/>
      <c r="T11" s="741"/>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42" t="s">
        <v>16</v>
      </c>
      <c r="B13" s="743"/>
      <c r="C13" s="743"/>
      <c r="D13" s="743"/>
      <c r="E13" s="743"/>
      <c r="F13" s="743"/>
      <c r="G13" s="743"/>
      <c r="H13" s="743"/>
      <c r="I13" s="743"/>
      <c r="J13" s="743"/>
      <c r="K13" s="743"/>
      <c r="L13" s="744"/>
      <c r="M13" s="745" t="s">
        <v>1</v>
      </c>
      <c r="N13" s="745"/>
      <c r="O13" s="745"/>
      <c r="P13" s="745"/>
      <c r="Q13" s="745"/>
      <c r="R13" s="745"/>
      <c r="S13" s="745"/>
      <c r="T13" s="746"/>
    </row>
    <row r="14" spans="1:20" ht="14.25" thickBot="1">
      <c r="A14" s="751" t="s">
        <v>27</v>
      </c>
      <c r="B14" s="116" t="s">
        <v>434</v>
      </c>
      <c r="C14" s="116" t="s">
        <v>435</v>
      </c>
      <c r="D14" s="751" t="s">
        <v>26</v>
      </c>
      <c r="E14" s="755" t="s">
        <v>19</v>
      </c>
      <c r="F14" s="757" t="s">
        <v>11</v>
      </c>
      <c r="G14" s="758"/>
      <c r="H14" s="758"/>
      <c r="I14" s="759"/>
      <c r="J14" s="747" t="s">
        <v>20</v>
      </c>
      <c r="K14" s="747" t="s">
        <v>21</v>
      </c>
      <c r="L14" s="747" t="s">
        <v>2</v>
      </c>
      <c r="M14" s="749" t="s">
        <v>22</v>
      </c>
      <c r="N14" s="763" t="s">
        <v>3</v>
      </c>
      <c r="O14" s="764"/>
      <c r="P14" s="765"/>
      <c r="Q14" s="766" t="s">
        <v>303</v>
      </c>
      <c r="R14" s="768" t="s">
        <v>5</v>
      </c>
      <c r="S14" s="10" t="s">
        <v>29</v>
      </c>
      <c r="T14" s="770" t="s">
        <v>0</v>
      </c>
    </row>
    <row r="15" spans="1:20" ht="40.5" customHeight="1" thickBot="1">
      <c r="A15" s="752"/>
      <c r="B15" s="117"/>
      <c r="C15" s="117"/>
      <c r="D15" s="752"/>
      <c r="E15" s="756"/>
      <c r="F15" s="11" t="s">
        <v>12</v>
      </c>
      <c r="G15" s="11" t="s">
        <v>13</v>
      </c>
      <c r="H15" s="11" t="s">
        <v>14</v>
      </c>
      <c r="I15" s="11" t="s">
        <v>15</v>
      </c>
      <c r="J15" s="748"/>
      <c r="K15" s="748"/>
      <c r="L15" s="748"/>
      <c r="M15" s="750"/>
      <c r="N15" s="59" t="s">
        <v>30</v>
      </c>
      <c r="O15" s="13" t="s">
        <v>28</v>
      </c>
      <c r="P15" s="14" t="s">
        <v>31</v>
      </c>
      <c r="Q15" s="767"/>
      <c r="R15" s="769"/>
      <c r="S15" s="15"/>
      <c r="T15" s="771"/>
    </row>
    <row r="16" spans="1:20" ht="14.25" thickBot="1">
      <c r="A16" s="2"/>
      <c r="B16" s="2"/>
      <c r="C16" s="2"/>
      <c r="D16" s="130"/>
      <c r="E16" s="130"/>
      <c r="F16" s="2"/>
      <c r="G16" s="2"/>
      <c r="H16" s="2"/>
      <c r="I16" s="2"/>
      <c r="J16" s="2"/>
      <c r="K16" s="2"/>
      <c r="L16" s="16"/>
      <c r="M16" s="2"/>
      <c r="Q16" s="2"/>
      <c r="R16" s="2"/>
      <c r="S16" s="2"/>
      <c r="T16" s="2"/>
    </row>
    <row r="17" spans="1:21" ht="25.5" customHeight="1">
      <c r="A17" s="861">
        <v>1</v>
      </c>
      <c r="B17" s="843" t="s">
        <v>440</v>
      </c>
      <c r="C17" s="843" t="s">
        <v>511</v>
      </c>
      <c r="D17" s="814" t="s">
        <v>159</v>
      </c>
      <c r="E17" s="22" t="s">
        <v>160</v>
      </c>
      <c r="F17" s="1188">
        <v>1</v>
      </c>
      <c r="G17" s="1189">
        <v>1</v>
      </c>
      <c r="H17" s="1189"/>
      <c r="I17" s="1189"/>
      <c r="J17" s="814" t="s">
        <v>452</v>
      </c>
      <c r="K17" s="1208">
        <v>0</v>
      </c>
      <c r="L17" s="1208">
        <v>0</v>
      </c>
      <c r="M17" s="1188">
        <v>1</v>
      </c>
      <c r="N17" s="1193">
        <f>F17+G17-2</f>
        <v>0</v>
      </c>
      <c r="O17" s="1196">
        <f>IF(M17&lt;1,(AVERAGE(F17:I17)/M17),SUM(F17:I17)/M17)</f>
        <v>2</v>
      </c>
      <c r="P17" s="1191" t="str">
        <f>IF(O17&lt;=V$23,"T",IF(O17&lt;$Y$23,"R",IF(O17&gt;=$Y$23,"P")))</f>
        <v>P</v>
      </c>
      <c r="Q17" s="911"/>
      <c r="R17" s="1192" t="s">
        <v>161</v>
      </c>
      <c r="S17" s="1192" t="s">
        <v>162</v>
      </c>
      <c r="T17" s="420"/>
    </row>
    <row r="18" spans="1:21" ht="27.75" customHeight="1">
      <c r="A18" s="804"/>
      <c r="B18" s="844"/>
      <c r="C18" s="844"/>
      <c r="D18" s="815"/>
      <c r="E18" s="34" t="s">
        <v>163</v>
      </c>
      <c r="F18" s="975"/>
      <c r="G18" s="1190"/>
      <c r="H18" s="1190"/>
      <c r="I18" s="1190"/>
      <c r="J18" s="815"/>
      <c r="K18" s="1052"/>
      <c r="L18" s="1052"/>
      <c r="M18" s="975"/>
      <c r="N18" s="1181"/>
      <c r="O18" s="902"/>
      <c r="P18" s="900"/>
      <c r="Q18" s="874"/>
      <c r="R18" s="1178"/>
      <c r="S18" s="1178"/>
      <c r="T18" s="421"/>
    </row>
    <row r="19" spans="1:21" ht="119.25" customHeight="1">
      <c r="A19" s="115">
        <v>2</v>
      </c>
      <c r="B19" s="845"/>
      <c r="C19" s="845"/>
      <c r="D19" s="122" t="s">
        <v>453</v>
      </c>
      <c r="E19" s="34" t="s">
        <v>696</v>
      </c>
      <c r="F19" s="123">
        <v>0.25</v>
      </c>
      <c r="G19" s="272">
        <v>0.75</v>
      </c>
      <c r="H19" s="272"/>
      <c r="I19" s="68"/>
      <c r="J19" s="34" t="s">
        <v>697</v>
      </c>
      <c r="K19" s="124"/>
      <c r="L19" s="124">
        <v>0</v>
      </c>
      <c r="M19" s="123">
        <v>0.25</v>
      </c>
      <c r="N19" s="30">
        <f>IF(M19&lt;1,M19-AVERAGE(F19:I19),M19-(SUM(F19:I19)))</f>
        <v>-0.25</v>
      </c>
      <c r="O19" s="31">
        <f>IF(M19&lt;1,(AVERAGE(F19:I19)/M19),SUM(F19:I19)/M19)</f>
        <v>2</v>
      </c>
      <c r="P19" s="32" t="str">
        <f>IF(O19&lt;=V$23,"T",IF(O19&lt;$Y$23,"R",IF(O19&gt;=$Y$23,"P")))</f>
        <v>P</v>
      </c>
      <c r="Q19" s="71"/>
      <c r="R19" s="422" t="s">
        <v>164</v>
      </c>
      <c r="S19" s="423" t="s">
        <v>165</v>
      </c>
      <c r="T19" s="424" t="s">
        <v>166</v>
      </c>
    </row>
    <row r="20" spans="1:21" ht="32.25" customHeight="1">
      <c r="A20" s="115"/>
      <c r="B20" s="23"/>
      <c r="C20" s="23"/>
      <c r="D20" s="815" t="s">
        <v>770</v>
      </c>
      <c r="E20" s="34" t="s">
        <v>771</v>
      </c>
      <c r="F20" s="824">
        <v>37</v>
      </c>
      <c r="G20" s="1183">
        <v>0.31</v>
      </c>
      <c r="H20" s="1183"/>
      <c r="I20" s="824"/>
      <c r="J20" s="816" t="s">
        <v>167</v>
      </c>
      <c r="K20" s="1180">
        <v>0</v>
      </c>
      <c r="L20" s="1180">
        <v>0</v>
      </c>
      <c r="M20" s="824">
        <v>37</v>
      </c>
      <c r="N20" s="1038">
        <v>0</v>
      </c>
      <c r="O20" s="867">
        <v>1</v>
      </c>
      <c r="P20" s="859" t="str">
        <f>IF(O20&lt;=V$23,"T",IF(O20&lt;$Y$23,"R",IF(O20&gt;=$Y$23,"P")))</f>
        <v>P</v>
      </c>
      <c r="Q20" s="71"/>
      <c r="R20" s="422"/>
      <c r="S20" s="423"/>
      <c r="T20" s="424"/>
    </row>
    <row r="21" spans="1:21" ht="12.75" customHeight="1">
      <c r="A21" s="804">
        <v>3</v>
      </c>
      <c r="B21" s="815" t="s">
        <v>439</v>
      </c>
      <c r="C21" s="815" t="s">
        <v>514</v>
      </c>
      <c r="D21" s="815"/>
      <c r="E21" s="34" t="s">
        <v>772</v>
      </c>
      <c r="F21" s="825"/>
      <c r="G21" s="1184"/>
      <c r="H21" s="1184"/>
      <c r="I21" s="825"/>
      <c r="J21" s="817"/>
      <c r="K21" s="1174"/>
      <c r="L21" s="1174"/>
      <c r="M21" s="825"/>
      <c r="N21" s="1195"/>
      <c r="O21" s="868"/>
      <c r="P21" s="870"/>
      <c r="Q21" s="901"/>
      <c r="R21" s="1178" t="s">
        <v>168</v>
      </c>
      <c r="S21" s="1178" t="s">
        <v>169</v>
      </c>
      <c r="T21" s="1186" t="s">
        <v>170</v>
      </c>
    </row>
    <row r="22" spans="1:21" ht="27">
      <c r="A22" s="804"/>
      <c r="B22" s="815"/>
      <c r="C22" s="815"/>
      <c r="D22" s="815"/>
      <c r="E22" s="34" t="s">
        <v>773</v>
      </c>
      <c r="F22" s="826"/>
      <c r="G22" s="1185"/>
      <c r="H22" s="1185"/>
      <c r="I22" s="826"/>
      <c r="J22" s="818"/>
      <c r="K22" s="1175"/>
      <c r="L22" s="1175"/>
      <c r="M22" s="826"/>
      <c r="N22" s="865"/>
      <c r="O22" s="847"/>
      <c r="P22" s="860"/>
      <c r="Q22" s="901"/>
      <c r="R22" s="1178"/>
      <c r="S22" s="1194"/>
      <c r="T22" s="1186"/>
    </row>
    <row r="23" spans="1:21" ht="78.75" customHeight="1">
      <c r="A23" s="804">
        <v>4</v>
      </c>
      <c r="B23" s="815" t="s">
        <v>451</v>
      </c>
      <c r="C23" s="815" t="s">
        <v>532</v>
      </c>
      <c r="D23" s="815" t="s">
        <v>145</v>
      </c>
      <c r="E23" s="34" t="s">
        <v>146</v>
      </c>
      <c r="F23" s="1182">
        <v>5257</v>
      </c>
      <c r="G23" s="1190">
        <v>5965</v>
      </c>
      <c r="H23" s="1165"/>
      <c r="I23" s="1165"/>
      <c r="J23" s="28" t="s">
        <v>698</v>
      </c>
      <c r="K23" s="1052">
        <v>0</v>
      </c>
      <c r="L23" s="1052">
        <v>0</v>
      </c>
      <c r="M23" s="1182">
        <v>5300</v>
      </c>
      <c r="N23" s="1181">
        <f>IF(M23&lt;1,M23-AVERAGE(F23:I23),M23-(SUM(F23:I23)))</f>
        <v>-5922</v>
      </c>
      <c r="O23" s="902">
        <f>IF(M23&lt;1,(AVERAGE(F23:I23)/M23),SUM(F23:I23)/M23)</f>
        <v>2.1173584905660379</v>
      </c>
      <c r="P23" s="900" t="str">
        <f>IF(O23&lt;=V$23,"T",IF(O23&lt;$Y$23,"R",IF(O23&gt;=$Y$23,"P")))</f>
        <v>P</v>
      </c>
      <c r="Q23" s="80"/>
      <c r="R23" s="423" t="s">
        <v>147</v>
      </c>
      <c r="S23" s="423" t="s">
        <v>148</v>
      </c>
      <c r="T23" s="1186" t="s">
        <v>149</v>
      </c>
    </row>
    <row r="24" spans="1:21" ht="108">
      <c r="A24" s="804"/>
      <c r="B24" s="815"/>
      <c r="C24" s="815"/>
      <c r="D24" s="815"/>
      <c r="E24" s="34" t="s">
        <v>150</v>
      </c>
      <c r="F24" s="1182"/>
      <c r="G24" s="1190"/>
      <c r="H24" s="1165"/>
      <c r="I24" s="1165"/>
      <c r="J24" s="504" t="s">
        <v>611</v>
      </c>
      <c r="K24" s="1180"/>
      <c r="L24" s="1180"/>
      <c r="M24" s="1182"/>
      <c r="N24" s="1181"/>
      <c r="O24" s="902"/>
      <c r="P24" s="900"/>
      <c r="Q24" s="80"/>
      <c r="R24" s="423" t="s">
        <v>151</v>
      </c>
      <c r="S24" s="423" t="s">
        <v>152</v>
      </c>
      <c r="T24" s="1187"/>
    </row>
    <row r="25" spans="1:21" ht="95.25" thickBot="1">
      <c r="A25" s="121">
        <v>5</v>
      </c>
      <c r="B25" s="842"/>
      <c r="C25" s="842"/>
      <c r="D25" s="114" t="s">
        <v>153</v>
      </c>
      <c r="E25" s="114" t="s">
        <v>154</v>
      </c>
      <c r="F25" s="414">
        <v>127</v>
      </c>
      <c r="G25" s="414">
        <v>134</v>
      </c>
      <c r="H25" s="253"/>
      <c r="I25" s="253"/>
      <c r="J25" s="28" t="s">
        <v>155</v>
      </c>
      <c r="K25" s="124">
        <v>0</v>
      </c>
      <c r="L25" s="124">
        <v>0</v>
      </c>
      <c r="M25" s="68">
        <v>120</v>
      </c>
      <c r="N25" s="30">
        <f>IF(M25&lt;1,M25-AVERAGE(F25:I25),M25-(SUM(F25:I25)))</f>
        <v>-141</v>
      </c>
      <c r="O25" s="31">
        <f>IF(M25&lt;1,(AVERAGE(F25:I25)/M25),SUM(F25:I25)/M25)</f>
        <v>2.1749999999999998</v>
      </c>
      <c r="P25" s="32" t="str">
        <f>IF(O25&lt;=V$23,"T",IF(O25&lt;$Y$23,"R",IF(O25&gt;=$Y$23,"P")))</f>
        <v>P</v>
      </c>
      <c r="Q25" s="33"/>
      <c r="R25" s="423" t="s">
        <v>156</v>
      </c>
      <c r="S25" s="423" t="s">
        <v>157</v>
      </c>
      <c r="T25" s="555" t="s">
        <v>158</v>
      </c>
      <c r="U25" s="508"/>
    </row>
    <row r="26" spans="1:21" ht="20.25" customHeight="1">
      <c r="A26" s="1197">
        <v>6</v>
      </c>
      <c r="B26" s="815" t="s">
        <v>443</v>
      </c>
      <c r="C26" s="815" t="s">
        <v>492</v>
      </c>
      <c r="D26" s="803" t="s">
        <v>588</v>
      </c>
      <c r="E26" s="39" t="s">
        <v>589</v>
      </c>
      <c r="F26" s="1201"/>
      <c r="G26" s="1002"/>
      <c r="H26" s="824"/>
      <c r="I26" s="824"/>
      <c r="J26" s="812" t="s">
        <v>592</v>
      </c>
      <c r="K26" s="872"/>
      <c r="L26" s="872"/>
      <c r="M26" s="872"/>
      <c r="N26" s="1204"/>
      <c r="O26" s="1204"/>
      <c r="P26" s="859" t="str">
        <f>IF(O26&lt;=V$17,"T",IF(O26&lt;$Y$17,"R",IF(O26&gt;=$Y$17,"P")))</f>
        <v>T</v>
      </c>
      <c r="Q26" s="71" t="s">
        <v>593</v>
      </c>
      <c r="R26" s="422" t="s">
        <v>593</v>
      </c>
      <c r="S26" s="1178" t="s">
        <v>594</v>
      </c>
      <c r="T26" s="555" t="s">
        <v>595</v>
      </c>
      <c r="U26" s="508"/>
    </row>
    <row r="27" spans="1:21" ht="15" customHeight="1">
      <c r="A27" s="1197"/>
      <c r="B27" s="815"/>
      <c r="C27" s="815"/>
      <c r="D27" s="803"/>
      <c r="E27" s="39" t="s">
        <v>590</v>
      </c>
      <c r="F27" s="821"/>
      <c r="G27" s="825"/>
      <c r="H27" s="825"/>
      <c r="I27" s="825"/>
      <c r="J27" s="812"/>
      <c r="K27" s="873"/>
      <c r="L27" s="873"/>
      <c r="M27" s="873"/>
      <c r="N27" s="1205"/>
      <c r="O27" s="1205"/>
      <c r="P27" s="870"/>
      <c r="Q27" s="71" t="s">
        <v>593</v>
      </c>
      <c r="R27" s="422" t="s">
        <v>593</v>
      </c>
      <c r="S27" s="1178"/>
      <c r="T27" s="1178" t="s">
        <v>596</v>
      </c>
    </row>
    <row r="28" spans="1:21" ht="47.25" customHeight="1" thickBot="1">
      <c r="A28" s="1198"/>
      <c r="B28" s="842"/>
      <c r="C28" s="842"/>
      <c r="D28" s="1199"/>
      <c r="E28" s="44" t="s">
        <v>591</v>
      </c>
      <c r="F28" s="1202"/>
      <c r="G28" s="1203"/>
      <c r="H28" s="1203"/>
      <c r="I28" s="1203"/>
      <c r="J28" s="1200"/>
      <c r="K28" s="875"/>
      <c r="L28" s="875"/>
      <c r="M28" s="875"/>
      <c r="N28" s="1206"/>
      <c r="O28" s="1206"/>
      <c r="P28" s="871"/>
      <c r="Q28" s="237" t="s">
        <v>593</v>
      </c>
      <c r="R28" s="554" t="s">
        <v>593</v>
      </c>
      <c r="S28" s="1179"/>
      <c r="T28" s="1207"/>
      <c r="U28" s="508"/>
    </row>
    <row r="30" spans="1:21">
      <c r="A30" s="2"/>
      <c r="B30" s="2"/>
      <c r="C30" s="2"/>
      <c r="D30" s="2"/>
      <c r="E30" s="2"/>
      <c r="F30" s="2"/>
      <c r="G30" s="2"/>
      <c r="H30" s="2"/>
      <c r="I30" s="2"/>
      <c r="J30" s="2"/>
      <c r="K30" s="2"/>
      <c r="L30" s="2"/>
      <c r="M30" s="2"/>
      <c r="N30" s="3"/>
      <c r="O30" s="3"/>
      <c r="P30" s="3"/>
      <c r="Q30" s="2"/>
      <c r="R30" s="2"/>
      <c r="S30" s="2"/>
      <c r="T30" s="2"/>
    </row>
    <row r="31" spans="1:21">
      <c r="A31" s="2"/>
      <c r="B31" s="2"/>
      <c r="C31" s="2"/>
      <c r="D31" s="2"/>
      <c r="E31" s="2"/>
      <c r="F31" s="2"/>
      <c r="G31" s="2"/>
      <c r="H31" s="2"/>
      <c r="I31" s="2"/>
      <c r="J31" s="2"/>
      <c r="K31" s="2"/>
      <c r="L31" s="2"/>
      <c r="M31" s="2"/>
      <c r="N31" s="2"/>
      <c r="O31" s="2"/>
      <c r="P31" s="2"/>
      <c r="Q31" s="2"/>
      <c r="R31" s="2"/>
      <c r="S31" s="2"/>
      <c r="T31" s="2"/>
    </row>
    <row r="32" spans="1:21">
      <c r="A32" s="50" t="s">
        <v>24</v>
      </c>
      <c r="B32" s="50"/>
      <c r="C32" s="50"/>
      <c r="D32" s="50"/>
      <c r="E32" s="2"/>
      <c r="F32" s="2"/>
      <c r="G32" s="2"/>
      <c r="H32" s="2"/>
      <c r="I32" s="2"/>
      <c r="J32" s="2"/>
      <c r="K32" s="2"/>
      <c r="L32" s="2"/>
      <c r="M32" s="2"/>
      <c r="N32" s="2"/>
      <c r="O32" s="2"/>
      <c r="P32" s="2"/>
      <c r="Q32" s="2"/>
      <c r="R32" s="2"/>
      <c r="S32" s="2"/>
      <c r="T32" s="2"/>
    </row>
    <row r="33" spans="1:20">
      <c r="A33" s="2"/>
      <c r="B33" s="2"/>
      <c r="C33" s="2"/>
      <c r="D33" s="2"/>
      <c r="E33" s="2"/>
      <c r="F33" s="2"/>
      <c r="G33" s="2"/>
      <c r="H33" s="2"/>
      <c r="I33" s="2"/>
      <c r="J33" s="2"/>
      <c r="K33" s="2"/>
      <c r="L33" s="2"/>
      <c r="M33" s="2"/>
      <c r="N33" s="2"/>
      <c r="O33" s="2"/>
      <c r="P33" s="2"/>
      <c r="Q33" s="2"/>
      <c r="R33" s="2"/>
      <c r="S33" s="2"/>
      <c r="T33" s="2"/>
    </row>
    <row r="34" spans="1:20">
      <c r="A34" s="118"/>
      <c r="B34" s="119"/>
      <c r="C34" s="119"/>
      <c r="D34" s="119"/>
      <c r="E34" s="119"/>
      <c r="F34" s="119"/>
      <c r="G34" s="119"/>
      <c r="H34" s="119"/>
      <c r="I34" s="119"/>
      <c r="J34" s="119"/>
      <c r="K34" s="119"/>
      <c r="L34" s="119"/>
      <c r="M34" s="119"/>
      <c r="N34" s="128"/>
      <c r="O34" s="128"/>
      <c r="P34" s="128"/>
      <c r="Q34" s="119"/>
      <c r="R34" s="119"/>
      <c r="S34" s="119"/>
      <c r="T34" s="120"/>
    </row>
    <row r="35" spans="1:20">
      <c r="A35" s="118"/>
      <c r="B35" s="119"/>
      <c r="C35" s="119"/>
      <c r="D35" s="119"/>
      <c r="E35" s="119"/>
      <c r="F35" s="119"/>
      <c r="G35" s="119"/>
      <c r="H35" s="119"/>
      <c r="I35" s="119"/>
      <c r="J35" s="119"/>
      <c r="K35" s="119"/>
      <c r="L35" s="119"/>
      <c r="M35" s="119"/>
      <c r="N35" s="128"/>
      <c r="O35" s="128"/>
      <c r="P35" s="128"/>
      <c r="Q35" s="119"/>
      <c r="R35" s="119"/>
      <c r="S35" s="119"/>
      <c r="T35" s="120"/>
    </row>
    <row r="36" spans="1:20">
      <c r="A36" s="118"/>
      <c r="B36" s="119"/>
      <c r="C36" s="119"/>
      <c r="D36" s="119"/>
      <c r="E36" s="119"/>
      <c r="F36" s="119"/>
      <c r="G36" s="119"/>
      <c r="H36" s="119"/>
      <c r="I36" s="119"/>
      <c r="J36" s="119"/>
      <c r="K36" s="119"/>
      <c r="L36" s="119"/>
      <c r="M36" s="119"/>
      <c r="N36" s="128"/>
      <c r="O36" s="128"/>
      <c r="P36" s="128"/>
      <c r="Q36" s="119"/>
      <c r="R36" s="119"/>
      <c r="S36" s="119"/>
      <c r="T36" s="120"/>
    </row>
    <row r="37" spans="1:20">
      <c r="A37" s="118"/>
      <c r="B37" s="119"/>
      <c r="C37" s="119"/>
      <c r="D37" s="119"/>
      <c r="E37" s="119"/>
      <c r="F37" s="119"/>
      <c r="G37" s="119"/>
      <c r="H37" s="119"/>
      <c r="I37" s="119"/>
      <c r="J37" s="119"/>
      <c r="K37" s="119"/>
      <c r="L37" s="119"/>
      <c r="M37" s="119"/>
      <c r="N37" s="128"/>
      <c r="O37" s="128"/>
      <c r="P37" s="128"/>
      <c r="Q37" s="119"/>
      <c r="R37" s="119"/>
      <c r="S37" s="119"/>
      <c r="T37" s="120"/>
    </row>
    <row r="38" spans="1:20">
      <c r="A38" s="118"/>
      <c r="B38" s="119"/>
      <c r="C38" s="119"/>
      <c r="D38" s="119"/>
      <c r="E38" s="119"/>
      <c r="F38" s="119"/>
      <c r="G38" s="119"/>
      <c r="H38" s="119"/>
      <c r="I38" s="119"/>
      <c r="J38" s="119"/>
      <c r="K38" s="119"/>
      <c r="L38" s="119"/>
      <c r="M38" s="119"/>
      <c r="N38" s="128"/>
      <c r="O38" s="128"/>
      <c r="P38" s="128"/>
      <c r="Q38" s="119"/>
      <c r="R38" s="119"/>
      <c r="S38" s="119"/>
      <c r="T38" s="120"/>
    </row>
    <row r="39" spans="1:20">
      <c r="A39" s="118"/>
      <c r="B39" s="119"/>
      <c r="C39" s="119"/>
      <c r="D39" s="119"/>
      <c r="E39" s="119"/>
      <c r="F39" s="119"/>
      <c r="G39" s="119"/>
      <c r="H39" s="119"/>
      <c r="I39" s="119"/>
      <c r="J39" s="119"/>
      <c r="K39" s="119"/>
      <c r="L39" s="119"/>
      <c r="M39" s="119"/>
      <c r="N39" s="128"/>
      <c r="O39" s="128"/>
      <c r="P39" s="128"/>
      <c r="Q39" s="119"/>
      <c r="R39" s="119"/>
      <c r="S39" s="119"/>
      <c r="T39" s="120"/>
    </row>
    <row r="40" spans="1:20">
      <c r="A40" s="118"/>
      <c r="B40" s="119"/>
      <c r="C40" s="119"/>
      <c r="D40" s="119"/>
      <c r="E40" s="119"/>
      <c r="F40" s="119"/>
      <c r="G40" s="119"/>
      <c r="H40" s="119"/>
      <c r="I40" s="119"/>
      <c r="J40" s="119"/>
      <c r="K40" s="119"/>
      <c r="L40" s="119"/>
      <c r="M40" s="119"/>
      <c r="N40" s="128"/>
      <c r="O40" s="128"/>
      <c r="P40" s="128"/>
      <c r="Q40" s="119"/>
      <c r="R40" s="119"/>
      <c r="S40" s="119"/>
      <c r="T40" s="120"/>
    </row>
    <row r="41" spans="1:20">
      <c r="A41" s="118"/>
      <c r="B41" s="119"/>
      <c r="C41" s="119"/>
      <c r="D41" s="119"/>
      <c r="E41" s="119"/>
      <c r="F41" s="119"/>
      <c r="G41" s="119"/>
      <c r="H41" s="119"/>
      <c r="I41" s="119"/>
      <c r="J41" s="119"/>
      <c r="K41" s="119"/>
      <c r="L41" s="119"/>
      <c r="M41" s="119"/>
      <c r="N41" s="128"/>
      <c r="O41" s="128"/>
      <c r="P41" s="128"/>
      <c r="Q41" s="119"/>
      <c r="R41" s="119"/>
      <c r="S41" s="119"/>
      <c r="T41" s="120"/>
    </row>
    <row r="42" spans="1:20">
      <c r="A42" s="118"/>
      <c r="B42" s="119"/>
      <c r="C42" s="119"/>
      <c r="D42" s="119"/>
      <c r="E42" s="119"/>
      <c r="F42" s="119"/>
      <c r="G42" s="119"/>
      <c r="H42" s="119"/>
      <c r="I42" s="119"/>
      <c r="J42" s="119"/>
      <c r="K42" s="119"/>
      <c r="L42" s="119"/>
      <c r="M42" s="119"/>
      <c r="N42" s="128"/>
      <c r="O42" s="128"/>
      <c r="P42" s="128"/>
      <c r="Q42" s="119"/>
      <c r="R42" s="119"/>
      <c r="S42" s="119"/>
      <c r="T42" s="120"/>
    </row>
    <row r="43" spans="1:20">
      <c r="A43" s="118"/>
      <c r="B43" s="119"/>
      <c r="C43" s="119"/>
      <c r="D43" s="119"/>
      <c r="E43" s="119"/>
      <c r="F43" s="119"/>
      <c r="G43" s="119"/>
      <c r="H43" s="119"/>
      <c r="I43" s="119"/>
      <c r="J43" s="119"/>
      <c r="K43" s="119"/>
      <c r="L43" s="119"/>
      <c r="M43" s="119"/>
      <c r="N43" s="128"/>
      <c r="O43" s="128"/>
      <c r="P43" s="128"/>
      <c r="Q43" s="119"/>
      <c r="R43" s="119"/>
      <c r="S43" s="119"/>
      <c r="T43" s="120"/>
    </row>
    <row r="44" spans="1:20">
      <c r="A44" s="118"/>
      <c r="B44" s="119"/>
      <c r="C44" s="119"/>
      <c r="D44" s="119"/>
      <c r="E44" s="119"/>
      <c r="F44" s="119"/>
      <c r="G44" s="119"/>
      <c r="H44" s="119"/>
      <c r="I44" s="119"/>
      <c r="J44" s="119"/>
      <c r="K44" s="119"/>
      <c r="L44" s="119"/>
      <c r="M44" s="119"/>
      <c r="N44" s="129"/>
      <c r="O44" s="129"/>
      <c r="P44" s="129"/>
      <c r="Q44" s="119"/>
      <c r="R44" s="119"/>
      <c r="S44" s="119"/>
      <c r="T44" s="120"/>
    </row>
  </sheetData>
  <mergeCells count="98">
    <mergeCell ref="O26:O28"/>
    <mergeCell ref="P26:P28"/>
    <mergeCell ref="B17:B19"/>
    <mergeCell ref="C17:C19"/>
    <mergeCell ref="T27:T28"/>
    <mergeCell ref="K26:K28"/>
    <mergeCell ref="L26:L28"/>
    <mergeCell ref="M26:M28"/>
    <mergeCell ref="N26:N28"/>
    <mergeCell ref="K23:K24"/>
    <mergeCell ref="L23:L24"/>
    <mergeCell ref="C21:C22"/>
    <mergeCell ref="T21:T22"/>
    <mergeCell ref="J17:J18"/>
    <mergeCell ref="K17:K18"/>
    <mergeCell ref="L17:L18"/>
    <mergeCell ref="A26:A28"/>
    <mergeCell ref="B26:B28"/>
    <mergeCell ref="C26:C28"/>
    <mergeCell ref="D26:D28"/>
    <mergeCell ref="J26:J28"/>
    <mergeCell ref="F26:F28"/>
    <mergeCell ref="G26:G28"/>
    <mergeCell ref="H26:H28"/>
    <mergeCell ref="I26:I28"/>
    <mergeCell ref="T14:T15"/>
    <mergeCell ref="K14:K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R14:R15"/>
    <mergeCell ref="A23:A24"/>
    <mergeCell ref="D23:D24"/>
    <mergeCell ref="G23:G24"/>
    <mergeCell ref="H23:H24"/>
    <mergeCell ref="I23:I24"/>
    <mergeCell ref="C23:C25"/>
    <mergeCell ref="E14:E15"/>
    <mergeCell ref="F14:I14"/>
    <mergeCell ref="J14:J15"/>
    <mergeCell ref="B23:B25"/>
    <mergeCell ref="L14:L15"/>
    <mergeCell ref="M14:M15"/>
    <mergeCell ref="N14:P14"/>
    <mergeCell ref="Q14:Q15"/>
    <mergeCell ref="M20:M22"/>
    <mergeCell ref="N20:N22"/>
    <mergeCell ref="A14:A15"/>
    <mergeCell ref="D14:D15"/>
    <mergeCell ref="Q17:Q18"/>
    <mergeCell ref="Q21:Q22"/>
    <mergeCell ref="O17:O18"/>
    <mergeCell ref="T23:T24"/>
    <mergeCell ref="A17:A18"/>
    <mergeCell ref="D17:D18"/>
    <mergeCell ref="F17:F18"/>
    <mergeCell ref="G17:G18"/>
    <mergeCell ref="H17:H18"/>
    <mergeCell ref="I17:I18"/>
    <mergeCell ref="P17:P18"/>
    <mergeCell ref="R17:R18"/>
    <mergeCell ref="S17:S18"/>
    <mergeCell ref="M17:M18"/>
    <mergeCell ref="N17:N18"/>
    <mergeCell ref="R21:R22"/>
    <mergeCell ref="S21:S22"/>
    <mergeCell ref="O23:O24"/>
    <mergeCell ref="P23:P24"/>
    <mergeCell ref="S26:S28"/>
    <mergeCell ref="A21:A22"/>
    <mergeCell ref="I20:I22"/>
    <mergeCell ref="J20:J22"/>
    <mergeCell ref="K20:K22"/>
    <mergeCell ref="N23:N24"/>
    <mergeCell ref="B21:B22"/>
    <mergeCell ref="L20:L22"/>
    <mergeCell ref="F23:F24"/>
    <mergeCell ref="D20:D22"/>
    <mergeCell ref="F20:F22"/>
    <mergeCell ref="G20:G22"/>
    <mergeCell ref="H20:H22"/>
    <mergeCell ref="M23:M24"/>
    <mergeCell ref="O20:O22"/>
    <mergeCell ref="P20:P22"/>
  </mergeCells>
  <conditionalFormatting sqref="P17 P19:P20 P23">
    <cfRule type="containsText" dxfId="53" priority="5" stopIfTrue="1" operator="containsText" text="P">
      <formula>NOT(ISERROR(SEARCH("P",P17)))</formula>
    </cfRule>
    <cfRule type="containsText" dxfId="52" priority="6" stopIfTrue="1" operator="containsText" text="R">
      <formula>NOT(ISERROR(SEARCH("R",P17)))</formula>
    </cfRule>
    <cfRule type="containsText" dxfId="51"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P26">
    <cfRule type="containsText" dxfId="50" priority="1" stopIfTrue="1" operator="containsText" text="P">
      <formula>NOT(ISERROR(SEARCH("P",P25)))</formula>
    </cfRule>
    <cfRule type="containsText" dxfId="49" priority="2" stopIfTrue="1" operator="containsText" text="R">
      <formula>NOT(ISERROR(SEARCH("R",P25)))</formula>
    </cfRule>
    <cfRule type="containsText" dxfId="48" priority="3" operator="containsText" text="T">
      <formula>NOT(ISERROR(SEARCH("T",P25)))</formula>
    </cfRule>
  </conditionalFormatting>
  <conditionalFormatting sqref="P26">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43"/>
  <sheetViews>
    <sheetView topLeftCell="D1" zoomScale="83" zoomScaleNormal="83" workbookViewId="0">
      <selection activeCell="F9" sqref="F9:M9"/>
    </sheetView>
  </sheetViews>
  <sheetFormatPr baseColWidth="10" defaultColWidth="39.140625" defaultRowHeight="15.75"/>
  <cols>
    <col min="1" max="1" width="4.28515625" style="145" customWidth="1"/>
    <col min="2" max="2" width="23.42578125" style="132" customWidth="1"/>
    <col min="3" max="3" width="20.7109375" style="132" customWidth="1"/>
    <col min="4" max="4" width="65.140625" style="132" customWidth="1"/>
    <col min="5" max="5" width="48.28515625" style="132" customWidth="1"/>
    <col min="6" max="6" width="6.140625" style="132" customWidth="1"/>
    <col min="7" max="7" width="9.28515625" style="132" customWidth="1"/>
    <col min="8" max="8" width="7.140625" style="132" customWidth="1"/>
    <col min="9" max="9" width="5.5703125" style="132" customWidth="1"/>
    <col min="10" max="10" width="43.7109375" style="132" customWidth="1"/>
    <col min="11" max="11" width="18.28515625" style="132" customWidth="1"/>
    <col min="12" max="12" width="19.85546875" style="132" customWidth="1"/>
    <col min="13" max="13" width="9.42578125" style="132" customWidth="1"/>
    <col min="14" max="14" width="16" style="132" customWidth="1"/>
    <col min="15" max="15" width="8.85546875" style="132" customWidth="1"/>
    <col min="16" max="16" width="12.7109375" style="132" customWidth="1"/>
    <col min="17" max="17" width="27.85546875" style="132" customWidth="1"/>
    <col min="18" max="18" width="19.42578125" style="132" customWidth="1"/>
    <col min="19" max="19" width="30.28515625" style="132" customWidth="1"/>
    <col min="20" max="20" width="31.28515625" style="132" customWidth="1"/>
    <col min="21" max="16384" width="39.140625" style="132"/>
  </cols>
  <sheetData>
    <row r="1" spans="1:20" ht="16.5" thickBot="1"/>
    <row r="2" spans="1:20" ht="16.5" thickBot="1">
      <c r="A2" s="1287"/>
      <c r="B2" s="1288"/>
      <c r="C2" s="1288"/>
      <c r="D2" s="1288"/>
      <c r="E2" s="1289"/>
      <c r="F2" s="1296" t="s">
        <v>18</v>
      </c>
      <c r="G2" s="1297"/>
      <c r="H2" s="1297"/>
      <c r="I2" s="1297"/>
      <c r="J2" s="1297"/>
      <c r="K2" s="1297"/>
      <c r="L2" s="1297"/>
      <c r="M2" s="1298"/>
      <c r="N2" s="1246" t="s">
        <v>953</v>
      </c>
      <c r="O2" s="1247"/>
      <c r="P2" s="1247"/>
      <c r="Q2" s="1247"/>
      <c r="R2" s="1247"/>
      <c r="S2" s="1247"/>
      <c r="T2" s="1248"/>
    </row>
    <row r="3" spans="1:20" ht="16.5" customHeight="1" thickBot="1">
      <c r="A3" s="1290"/>
      <c r="B3" s="1291"/>
      <c r="C3" s="1291"/>
      <c r="D3" s="1291"/>
      <c r="E3" s="1292"/>
      <c r="F3" s="1249" t="s">
        <v>17</v>
      </c>
      <c r="G3" s="1250"/>
      <c r="H3" s="1250"/>
      <c r="I3" s="1250"/>
      <c r="J3" s="1250"/>
      <c r="K3" s="1250"/>
      <c r="L3" s="1250"/>
      <c r="M3" s="1251"/>
      <c r="N3" s="1255" t="s">
        <v>23</v>
      </c>
      <c r="O3" s="1256"/>
      <c r="P3" s="1256"/>
      <c r="Q3" s="1256"/>
      <c r="R3" s="1256"/>
      <c r="S3" s="1256"/>
      <c r="T3" s="1257"/>
    </row>
    <row r="4" spans="1:20" ht="16.5" thickBot="1">
      <c r="A4" s="1293"/>
      <c r="B4" s="1294"/>
      <c r="C4" s="1294"/>
      <c r="D4" s="1294"/>
      <c r="E4" s="1295"/>
      <c r="F4" s="1252"/>
      <c r="G4" s="1253"/>
      <c r="H4" s="1253"/>
      <c r="I4" s="1253"/>
      <c r="J4" s="1253"/>
      <c r="K4" s="1253"/>
      <c r="L4" s="1253"/>
      <c r="M4" s="1254"/>
      <c r="N4" s="1258" t="s">
        <v>8</v>
      </c>
      <c r="O4" s="1259"/>
      <c r="P4" s="1259"/>
      <c r="Q4" s="1259"/>
      <c r="R4" s="1259"/>
      <c r="S4" s="1259"/>
      <c r="T4" s="1260"/>
    </row>
    <row r="5" spans="1:20">
      <c r="A5" s="301"/>
      <c r="B5" s="179"/>
      <c r="C5" s="179"/>
      <c r="D5" s="179"/>
      <c r="E5" s="179"/>
      <c r="F5" s="179"/>
      <c r="G5" s="179"/>
      <c r="H5" s="179"/>
      <c r="I5" s="179"/>
      <c r="J5" s="279"/>
      <c r="K5" s="279"/>
      <c r="L5" s="281"/>
      <c r="M5" s="281"/>
      <c r="N5" s="281"/>
      <c r="O5" s="281"/>
      <c r="P5" s="281"/>
      <c r="Q5" s="281"/>
      <c r="R5" s="281"/>
      <c r="S5" s="281"/>
      <c r="T5" s="281"/>
    </row>
    <row r="6" spans="1:20">
      <c r="A6" s="1270" t="s">
        <v>171</v>
      </c>
      <c r="B6" s="1270"/>
      <c r="C6" s="1270"/>
      <c r="D6" s="1270"/>
      <c r="E6" s="1270"/>
      <c r="F6" s="1271" t="s">
        <v>172</v>
      </c>
      <c r="G6" s="1272"/>
      <c r="H6" s="1272"/>
      <c r="I6" s="1272"/>
      <c r="J6" s="1272"/>
      <c r="K6" s="1272"/>
      <c r="L6" s="1272"/>
      <c r="M6" s="1273"/>
      <c r="N6" s="281"/>
      <c r="O6" s="281"/>
      <c r="P6" s="281"/>
      <c r="Q6" s="281"/>
      <c r="R6" s="281"/>
      <c r="S6" s="281"/>
      <c r="T6" s="281"/>
    </row>
    <row r="7" spans="1:20">
      <c r="A7" s="1270" t="s">
        <v>25</v>
      </c>
      <c r="B7" s="1270"/>
      <c r="C7" s="1270"/>
      <c r="D7" s="1270"/>
      <c r="E7" s="1270"/>
      <c r="F7" s="1271">
        <v>2023</v>
      </c>
      <c r="G7" s="1272"/>
      <c r="H7" s="1272"/>
      <c r="I7" s="1272"/>
      <c r="J7" s="1272"/>
      <c r="K7" s="1272"/>
      <c r="L7" s="1272"/>
      <c r="M7" s="1273"/>
      <c r="N7" s="281"/>
      <c r="O7" s="281"/>
      <c r="P7" s="281"/>
      <c r="Q7" s="281"/>
      <c r="R7" s="281"/>
      <c r="S7" s="281"/>
      <c r="T7" s="281"/>
    </row>
    <row r="8" spans="1:20">
      <c r="A8" s="1270" t="s">
        <v>6</v>
      </c>
      <c r="B8" s="1270"/>
      <c r="C8" s="1270"/>
      <c r="D8" s="1270"/>
      <c r="E8" s="1270"/>
      <c r="F8" s="1274">
        <v>44927</v>
      </c>
      <c r="G8" s="1275"/>
      <c r="H8" s="1275"/>
      <c r="I8" s="1275"/>
      <c r="J8" s="1275"/>
      <c r="K8" s="1275"/>
      <c r="L8" s="1275"/>
      <c r="M8" s="1276"/>
      <c r="N8" s="281"/>
      <c r="O8" s="281"/>
      <c r="P8" s="281"/>
      <c r="Q8" s="281"/>
      <c r="R8" s="281"/>
      <c r="S8" s="281"/>
      <c r="T8" s="281"/>
    </row>
    <row r="9" spans="1:20">
      <c r="A9" s="1270" t="s">
        <v>7</v>
      </c>
      <c r="B9" s="1270"/>
      <c r="C9" s="1270"/>
      <c r="D9" s="1270"/>
      <c r="E9" s="1270"/>
      <c r="F9" s="736">
        <v>45107</v>
      </c>
      <c r="G9" s="737"/>
      <c r="H9" s="737"/>
      <c r="I9" s="737"/>
      <c r="J9" s="737"/>
      <c r="K9" s="737"/>
      <c r="L9" s="737"/>
      <c r="M9" s="738"/>
      <c r="N9" s="281"/>
      <c r="O9" s="281"/>
      <c r="P9" s="281"/>
      <c r="Q9" s="281"/>
      <c r="R9" s="281"/>
      <c r="S9" s="281"/>
      <c r="T9" s="281"/>
    </row>
    <row r="10" spans="1:20" ht="16.5" thickBot="1">
      <c r="A10" s="282"/>
      <c r="B10" s="282"/>
      <c r="C10" s="282"/>
      <c r="D10" s="282"/>
      <c r="E10" s="282"/>
      <c r="F10" s="282"/>
      <c r="G10" s="282"/>
      <c r="H10" s="282"/>
      <c r="I10" s="282"/>
      <c r="J10" s="279"/>
      <c r="K10" s="279"/>
      <c r="L10" s="279"/>
      <c r="M10" s="279"/>
      <c r="N10" s="281"/>
      <c r="O10" s="281"/>
      <c r="P10" s="281"/>
      <c r="Q10" s="281"/>
      <c r="R10" s="281"/>
      <c r="S10" s="281"/>
      <c r="T10" s="281"/>
    </row>
    <row r="11" spans="1:20" ht="16.5" thickBot="1">
      <c r="A11" s="1277" t="s">
        <v>9</v>
      </c>
      <c r="B11" s="1278"/>
      <c r="C11" s="1278"/>
      <c r="D11" s="1278"/>
      <c r="E11" s="1278"/>
      <c r="F11" s="1278"/>
      <c r="G11" s="1278"/>
      <c r="H11" s="1278"/>
      <c r="I11" s="1278"/>
      <c r="J11" s="1278"/>
      <c r="K11" s="1278"/>
      <c r="L11" s="1278"/>
      <c r="M11" s="1278"/>
      <c r="N11" s="1278"/>
      <c r="O11" s="1278"/>
      <c r="P11" s="1278"/>
      <c r="Q11" s="1278"/>
      <c r="R11" s="1278"/>
      <c r="S11" s="1278"/>
      <c r="T11" s="1279"/>
    </row>
    <row r="12" spans="1:20" ht="16.5" thickBot="1">
      <c r="A12" s="283"/>
      <c r="B12" s="284"/>
      <c r="C12" s="284"/>
      <c r="D12" s="650"/>
      <c r="E12" s="284"/>
      <c r="F12" s="284"/>
      <c r="G12" s="284"/>
      <c r="H12" s="284"/>
      <c r="I12" s="284"/>
      <c r="J12" s="284"/>
      <c r="K12" s="284"/>
      <c r="L12" s="284"/>
      <c r="M12" s="284"/>
      <c r="N12" s="284"/>
      <c r="O12" s="284"/>
      <c r="P12" s="284"/>
      <c r="Q12" s="284"/>
      <c r="R12" s="284"/>
      <c r="S12" s="284"/>
      <c r="T12" s="285"/>
    </row>
    <row r="13" spans="1:20" ht="16.5" thickBot="1">
      <c r="A13" s="1280" t="s">
        <v>16</v>
      </c>
      <c r="B13" s="1281"/>
      <c r="C13" s="1281"/>
      <c r="D13" s="1281"/>
      <c r="E13" s="1281"/>
      <c r="F13" s="1281"/>
      <c r="G13" s="1281"/>
      <c r="H13" s="1281"/>
      <c r="I13" s="1281"/>
      <c r="J13" s="1281"/>
      <c r="K13" s="1281"/>
      <c r="L13" s="1282"/>
      <c r="M13" s="1283" t="s">
        <v>1</v>
      </c>
      <c r="N13" s="1283"/>
      <c r="O13" s="1283"/>
      <c r="P13" s="1283"/>
      <c r="Q13" s="1283"/>
      <c r="R13" s="1283"/>
      <c r="S13" s="1283"/>
      <c r="T13" s="1284"/>
    </row>
    <row r="14" spans="1:20" ht="24.75" customHeight="1" thickBot="1">
      <c r="A14" s="1299" t="s">
        <v>27</v>
      </c>
      <c r="B14" s="1285" t="s">
        <v>434</v>
      </c>
      <c r="C14" s="1285" t="s">
        <v>435</v>
      </c>
      <c r="D14" s="1310" t="s">
        <v>26</v>
      </c>
      <c r="E14" s="1312" t="s">
        <v>19</v>
      </c>
      <c r="F14" s="1314" t="s">
        <v>11</v>
      </c>
      <c r="G14" s="1315"/>
      <c r="H14" s="1315"/>
      <c r="I14" s="1316"/>
      <c r="J14" s="1268" t="s">
        <v>20</v>
      </c>
      <c r="K14" s="1268" t="s">
        <v>21</v>
      </c>
      <c r="L14" s="1268" t="s">
        <v>2</v>
      </c>
      <c r="M14" s="1232" t="s">
        <v>22</v>
      </c>
      <c r="N14" s="1234" t="s">
        <v>3</v>
      </c>
      <c r="O14" s="1235"/>
      <c r="P14" s="1236"/>
      <c r="Q14" s="1239" t="s">
        <v>303</v>
      </c>
      <c r="R14" s="1237" t="s">
        <v>5</v>
      </c>
      <c r="S14" s="286" t="s">
        <v>29</v>
      </c>
      <c r="T14" s="1230" t="s">
        <v>0</v>
      </c>
    </row>
    <row r="15" spans="1:20" ht="38.25" customHeight="1" thickBot="1">
      <c r="A15" s="1300"/>
      <c r="B15" s="1286"/>
      <c r="C15" s="1286"/>
      <c r="D15" s="1311"/>
      <c r="E15" s="1313"/>
      <c r="F15" s="287" t="s">
        <v>12</v>
      </c>
      <c r="G15" s="287" t="s">
        <v>13</v>
      </c>
      <c r="H15" s="287" t="s">
        <v>14</v>
      </c>
      <c r="I15" s="287" t="s">
        <v>15</v>
      </c>
      <c r="J15" s="1269"/>
      <c r="K15" s="1269"/>
      <c r="L15" s="1269"/>
      <c r="M15" s="1233"/>
      <c r="N15" s="288" t="s">
        <v>30</v>
      </c>
      <c r="O15" s="289" t="s">
        <v>28</v>
      </c>
      <c r="P15" s="290" t="s">
        <v>31</v>
      </c>
      <c r="Q15" s="1240"/>
      <c r="R15" s="1238"/>
      <c r="S15" s="291"/>
      <c r="T15" s="1231"/>
    </row>
    <row r="16" spans="1:20" ht="16.5" thickBot="1">
      <c r="A16" s="301"/>
      <c r="B16" s="179"/>
      <c r="C16" s="179"/>
      <c r="D16" s="179"/>
      <c r="E16" s="179"/>
      <c r="F16" s="179"/>
      <c r="G16" s="179"/>
      <c r="H16" s="179"/>
      <c r="I16" s="179"/>
      <c r="J16" s="179"/>
      <c r="K16" s="179"/>
      <c r="L16" s="292"/>
      <c r="M16" s="179"/>
      <c r="Q16" s="179"/>
      <c r="R16" s="179"/>
      <c r="S16" s="179"/>
      <c r="T16" s="179"/>
    </row>
    <row r="17" spans="1:20" ht="69" customHeight="1" thickBot="1">
      <c r="A17" s="1261">
        <v>1</v>
      </c>
      <c r="B17" s="1339" t="s">
        <v>493</v>
      </c>
      <c r="C17" s="1337" t="s">
        <v>535</v>
      </c>
      <c r="D17" s="683" t="s">
        <v>750</v>
      </c>
      <c r="E17" s="684" t="s">
        <v>1005</v>
      </c>
      <c r="F17" s="685">
        <v>1</v>
      </c>
      <c r="G17" s="695"/>
      <c r="H17" s="1331"/>
      <c r="I17" s="1331"/>
      <c r="J17" s="1301" t="s">
        <v>756</v>
      </c>
      <c r="K17" s="1332">
        <v>390000</v>
      </c>
      <c r="L17" s="1334">
        <v>390000</v>
      </c>
      <c r="M17" s="1331"/>
      <c r="N17" s="1243">
        <v>100</v>
      </c>
      <c r="O17" s="1245">
        <v>1</v>
      </c>
      <c r="P17" s="1242" t="str">
        <f>IF(O17&lt;=V$17,"T",IF(O17&lt;$X$17,"R",IF(O17&gt;=$X$17,"P")))</f>
        <v>P</v>
      </c>
      <c r="Q17" s="1263"/>
      <c r="R17" s="1265" t="s">
        <v>164</v>
      </c>
      <c r="S17" s="1266" t="s">
        <v>173</v>
      </c>
      <c r="T17" s="1267" t="s">
        <v>458</v>
      </c>
    </row>
    <row r="18" spans="1:20" ht="15" customHeight="1">
      <c r="A18" s="1262"/>
      <c r="B18" s="1340"/>
      <c r="C18" s="1338"/>
      <c r="D18" s="686" t="s">
        <v>1006</v>
      </c>
      <c r="E18" s="1317" t="s">
        <v>1007</v>
      </c>
      <c r="F18" s="1320"/>
      <c r="G18" s="1209">
        <v>1</v>
      </c>
      <c r="H18" s="1305"/>
      <c r="I18" s="1305"/>
      <c r="J18" s="1302"/>
      <c r="K18" s="1333"/>
      <c r="L18" s="1335"/>
      <c r="M18" s="1305"/>
      <c r="N18" s="1244"/>
      <c r="O18" s="1226"/>
      <c r="P18" s="1241"/>
      <c r="Q18" s="1264"/>
      <c r="R18" s="1224"/>
      <c r="S18" s="1229"/>
      <c r="T18" s="1228"/>
    </row>
    <row r="19" spans="1:20" ht="15" customHeight="1">
      <c r="A19" s="1262"/>
      <c r="B19" s="1340"/>
      <c r="C19" s="1338"/>
      <c r="D19" s="687" t="s">
        <v>1008</v>
      </c>
      <c r="E19" s="1318"/>
      <c r="F19" s="1321"/>
      <c r="G19" s="1210"/>
      <c r="H19" s="1305"/>
      <c r="I19" s="1305"/>
      <c r="J19" s="1302"/>
      <c r="K19" s="1333"/>
      <c r="L19" s="1335"/>
      <c r="M19" s="1305"/>
      <c r="N19" s="1244"/>
      <c r="O19" s="1226"/>
      <c r="P19" s="1241"/>
      <c r="Q19" s="1264"/>
      <c r="R19" s="1224"/>
      <c r="S19" s="1229"/>
      <c r="T19" s="1228"/>
    </row>
    <row r="20" spans="1:20" ht="15" customHeight="1">
      <c r="A20" s="1262"/>
      <c r="B20" s="1340"/>
      <c r="C20" s="1338"/>
      <c r="D20" s="687" t="s">
        <v>1009</v>
      </c>
      <c r="E20" s="1318"/>
      <c r="F20" s="1321"/>
      <c r="G20" s="1210"/>
      <c r="H20" s="1305"/>
      <c r="I20" s="1305"/>
      <c r="J20" s="1303"/>
      <c r="K20" s="1333"/>
      <c r="L20" s="1335"/>
      <c r="M20" s="1305"/>
      <c r="N20" s="1244"/>
      <c r="O20" s="1226"/>
      <c r="P20" s="1241"/>
      <c r="Q20" s="1264"/>
      <c r="R20" s="1224"/>
      <c r="S20" s="1229"/>
      <c r="T20" s="1228"/>
    </row>
    <row r="21" spans="1:20" ht="28.5" customHeight="1">
      <c r="A21" s="1262">
        <v>2</v>
      </c>
      <c r="B21" s="1340"/>
      <c r="C21" s="1338"/>
      <c r="D21" s="687" t="s">
        <v>1010</v>
      </c>
      <c r="E21" s="1318"/>
      <c r="F21" s="1321"/>
      <c r="G21" s="1210"/>
      <c r="H21" s="1306"/>
      <c r="I21" s="1306"/>
      <c r="J21" s="1336" t="s">
        <v>752</v>
      </c>
      <c r="K21" s="1308"/>
      <c r="L21" s="1309"/>
      <c r="M21" s="1305">
        <v>1</v>
      </c>
      <c r="N21" s="1244">
        <f>IF(M21&lt;1,M21-AVERAGE(F21:I21),M21-(SUM(F21:I21)))</f>
        <v>1</v>
      </c>
      <c r="O21" s="1226">
        <v>1</v>
      </c>
      <c r="P21" s="1241" t="str">
        <f>IF(O21&lt;=V$17,"T",IF(O21&lt;$X$17,"R",IF(O21&gt;=$X$17,"P")))</f>
        <v>P</v>
      </c>
      <c r="Q21" s="1225"/>
      <c r="R21" s="1224" t="s">
        <v>174</v>
      </c>
      <c r="S21" s="1229" t="s">
        <v>175</v>
      </c>
      <c r="T21" s="1228" t="s">
        <v>176</v>
      </c>
    </row>
    <row r="22" spans="1:20" ht="15" customHeight="1">
      <c r="A22" s="1262"/>
      <c r="B22" s="1340"/>
      <c r="C22" s="1338"/>
      <c r="D22" s="687" t="s">
        <v>1011</v>
      </c>
      <c r="E22" s="1318"/>
      <c r="F22" s="1321"/>
      <c r="G22" s="1210"/>
      <c r="H22" s="1307"/>
      <c r="I22" s="1307"/>
      <c r="J22" s="1302"/>
      <c r="K22" s="1308"/>
      <c r="L22" s="1309"/>
      <c r="M22" s="1305"/>
      <c r="N22" s="1244"/>
      <c r="O22" s="1226"/>
      <c r="P22" s="1241"/>
      <c r="Q22" s="1225"/>
      <c r="R22" s="1224"/>
      <c r="S22" s="1229"/>
      <c r="T22" s="1228"/>
    </row>
    <row r="23" spans="1:20" ht="30">
      <c r="A23" s="1262"/>
      <c r="B23" s="1340"/>
      <c r="C23" s="1338"/>
      <c r="D23" s="687" t="s">
        <v>1012</v>
      </c>
      <c r="E23" s="1318"/>
      <c r="F23" s="1321"/>
      <c r="G23" s="1210"/>
      <c r="H23" s="1307"/>
      <c r="I23" s="1307"/>
      <c r="J23" s="1303"/>
      <c r="K23" s="1308"/>
      <c r="L23" s="1309"/>
      <c r="M23" s="1305"/>
      <c r="N23" s="1244"/>
      <c r="O23" s="1226"/>
      <c r="P23" s="1241"/>
      <c r="Q23" s="1225"/>
      <c r="R23" s="1224"/>
      <c r="S23" s="1229"/>
      <c r="T23" s="1228"/>
    </row>
    <row r="24" spans="1:20" ht="28.5" customHeight="1" thickBot="1">
      <c r="A24" s="1262">
        <v>3</v>
      </c>
      <c r="B24" s="1340"/>
      <c r="C24" s="1338"/>
      <c r="D24" s="688" t="s">
        <v>1013</v>
      </c>
      <c r="E24" s="1319"/>
      <c r="F24" s="1322"/>
      <c r="G24" s="1211"/>
      <c r="H24" s="1306"/>
      <c r="I24" s="1306"/>
      <c r="J24" s="1304" t="s">
        <v>753</v>
      </c>
      <c r="K24" s="1308"/>
      <c r="L24" s="1309"/>
      <c r="M24" s="1305"/>
      <c r="N24" s="1244">
        <f>F24-M24</f>
        <v>0</v>
      </c>
      <c r="O24" s="1226">
        <v>1</v>
      </c>
      <c r="P24" s="1212" t="str">
        <f>IF(O24&lt;=V$17,"T",IF(O24&lt;$X$17,"R",IF(O24&gt;=$X$17,"P")))</f>
        <v>P</v>
      </c>
      <c r="Q24" s="1225"/>
      <c r="R24" s="1224" t="s">
        <v>177</v>
      </c>
      <c r="S24" s="1229" t="s">
        <v>178</v>
      </c>
      <c r="T24" s="1228" t="s">
        <v>179</v>
      </c>
    </row>
    <row r="25" spans="1:20" ht="15">
      <c r="A25" s="1262"/>
      <c r="B25" s="1340"/>
      <c r="C25" s="1338"/>
      <c r="D25" s="686" t="s">
        <v>1014</v>
      </c>
      <c r="E25" s="1323" t="s">
        <v>1015</v>
      </c>
      <c r="F25" s="1326"/>
      <c r="G25" s="1209">
        <v>1</v>
      </c>
      <c r="H25" s="1307"/>
      <c r="I25" s="1307"/>
      <c r="J25" s="1304"/>
      <c r="K25" s="1308"/>
      <c r="L25" s="1309"/>
      <c r="M25" s="1305"/>
      <c r="N25" s="1244"/>
      <c r="O25" s="1226"/>
      <c r="P25" s="1213"/>
      <c r="Q25" s="1225"/>
      <c r="R25" s="1224"/>
      <c r="S25" s="1229"/>
      <c r="T25" s="1228"/>
    </row>
    <row r="26" spans="1:20" ht="15" customHeight="1">
      <c r="A26" s="1262"/>
      <c r="B26" s="1340"/>
      <c r="C26" s="1338"/>
      <c r="D26" s="687" t="s">
        <v>1016</v>
      </c>
      <c r="E26" s="1324"/>
      <c r="F26" s="1321"/>
      <c r="G26" s="1210"/>
      <c r="H26" s="1307"/>
      <c r="I26" s="1307"/>
      <c r="J26" s="1304"/>
      <c r="K26" s="1308"/>
      <c r="L26" s="1309"/>
      <c r="M26" s="1305"/>
      <c r="N26" s="1244"/>
      <c r="O26" s="1226"/>
      <c r="P26" s="1213"/>
      <c r="Q26" s="1225"/>
      <c r="R26" s="1224"/>
      <c r="S26" s="1229"/>
      <c r="T26" s="1228"/>
    </row>
    <row r="27" spans="1:20" ht="15">
      <c r="A27" s="1262"/>
      <c r="B27" s="1340"/>
      <c r="C27" s="1338"/>
      <c r="D27" s="687" t="s">
        <v>1017</v>
      </c>
      <c r="E27" s="1324"/>
      <c r="F27" s="1321"/>
      <c r="G27" s="1210"/>
      <c r="H27" s="1307"/>
      <c r="I27" s="1307"/>
      <c r="J27" s="1304"/>
      <c r="K27" s="1308"/>
      <c r="L27" s="1309"/>
      <c r="M27" s="1305"/>
      <c r="N27" s="1244"/>
      <c r="O27" s="1226"/>
      <c r="P27" s="1227"/>
      <c r="Q27" s="1225"/>
      <c r="R27" s="1224"/>
      <c r="S27" s="1229"/>
      <c r="T27" s="1228"/>
    </row>
    <row r="28" spans="1:20" ht="42.75" customHeight="1" thickBot="1">
      <c r="A28" s="1327">
        <v>4</v>
      </c>
      <c r="B28" s="1340"/>
      <c r="C28" s="1338"/>
      <c r="D28" s="688" t="s">
        <v>1018</v>
      </c>
      <c r="E28" s="1325"/>
      <c r="F28" s="1322"/>
      <c r="G28" s="1210"/>
      <c r="H28" s="1216"/>
      <c r="I28" s="1216"/>
      <c r="J28" s="1329" t="s">
        <v>754</v>
      </c>
      <c r="K28" s="1222"/>
      <c r="L28" s="1222"/>
      <c r="M28" s="1342">
        <v>1</v>
      </c>
      <c r="N28" s="1216">
        <v>100</v>
      </c>
      <c r="O28" s="1216">
        <v>100</v>
      </c>
      <c r="P28" s="1212" t="str">
        <f>IF(O28&lt;=V$17,"T",IF(O28&lt;$X$17,"R",IF(O28&gt;=$X$17,"P")))</f>
        <v>P</v>
      </c>
      <c r="Q28" s="1220"/>
      <c r="R28" s="1222"/>
      <c r="S28" s="1216"/>
      <c r="T28" s="1214"/>
    </row>
    <row r="29" spans="1:20" ht="99" customHeight="1" thickBot="1">
      <c r="A29" s="1328"/>
      <c r="B29" s="1340"/>
      <c r="C29" s="1338"/>
      <c r="D29" s="583" t="s">
        <v>1019</v>
      </c>
      <c r="E29" s="689" t="s">
        <v>1020</v>
      </c>
      <c r="F29" s="685">
        <v>1</v>
      </c>
      <c r="G29" s="685"/>
      <c r="H29" s="1217"/>
      <c r="I29" s="1217"/>
      <c r="J29" s="1330"/>
      <c r="K29" s="1223"/>
      <c r="L29" s="1223"/>
      <c r="M29" s="1343"/>
      <c r="N29" s="1217"/>
      <c r="O29" s="1217"/>
      <c r="P29" s="1213"/>
      <c r="Q29" s="1221"/>
      <c r="R29" s="1223"/>
      <c r="S29" s="1217"/>
      <c r="T29" s="1215"/>
    </row>
    <row r="30" spans="1:20" ht="90" customHeight="1" thickBot="1">
      <c r="A30" s="1328"/>
      <c r="B30" s="1340"/>
      <c r="C30" s="1338"/>
      <c r="D30" s="583" t="s">
        <v>1021</v>
      </c>
      <c r="E30" s="689"/>
      <c r="F30" s="685"/>
      <c r="G30" s="685">
        <v>1</v>
      </c>
      <c r="H30" s="1217"/>
      <c r="I30" s="1217"/>
      <c r="J30" s="1330"/>
      <c r="K30" s="1223"/>
      <c r="L30" s="1223"/>
      <c r="M30" s="1343"/>
      <c r="N30" s="1217"/>
      <c r="O30" s="1217"/>
      <c r="P30" s="1213"/>
      <c r="Q30" s="1221"/>
      <c r="R30" s="1223"/>
      <c r="S30" s="1217"/>
      <c r="T30" s="1215"/>
    </row>
    <row r="31" spans="1:20" ht="154.5" customHeight="1">
      <c r="A31" s="1328"/>
      <c r="B31" s="1340"/>
      <c r="C31" s="1338"/>
      <c r="D31" s="690" t="s">
        <v>751</v>
      </c>
      <c r="E31" s="691" t="s">
        <v>1022</v>
      </c>
      <c r="F31" s="685"/>
      <c r="G31" s="685"/>
      <c r="H31" s="1217"/>
      <c r="I31" s="1217"/>
      <c r="J31" s="1330"/>
      <c r="K31" s="1223"/>
      <c r="L31" s="1223"/>
      <c r="M31" s="1343"/>
      <c r="N31" s="1217"/>
      <c r="O31" s="1217"/>
      <c r="P31" s="1213"/>
      <c r="Q31" s="1221"/>
      <c r="R31" s="1223"/>
      <c r="S31" s="1217"/>
      <c r="T31" s="1215"/>
    </row>
    <row r="32" spans="1:20" ht="60" customHeight="1">
      <c r="A32" s="1327">
        <v>5</v>
      </c>
      <c r="B32" s="1340"/>
      <c r="C32" s="1338"/>
      <c r="D32" s="692" t="s">
        <v>1023</v>
      </c>
      <c r="E32" s="691"/>
      <c r="F32" s="693"/>
      <c r="G32" s="693"/>
      <c r="H32" s="1216"/>
      <c r="I32" s="1216"/>
      <c r="J32" s="1218" t="s">
        <v>755</v>
      </c>
      <c r="K32" s="1222"/>
      <c r="L32" s="1222"/>
      <c r="M32" s="1341">
        <v>1</v>
      </c>
      <c r="N32" s="1341">
        <v>1</v>
      </c>
      <c r="O32" s="1341">
        <v>1</v>
      </c>
      <c r="P32" s="1212" t="str">
        <f>IF(O32&lt;=V$17,"T",IF(O32&lt;$X$17,"R",IF(O32&gt;=$X$17,"P")))</f>
        <v>P</v>
      </c>
      <c r="Q32" s="1220"/>
      <c r="R32" s="1222"/>
      <c r="S32" s="1222"/>
      <c r="T32" s="1214"/>
    </row>
    <row r="33" spans="1:20" ht="93" customHeight="1" thickBot="1">
      <c r="A33" s="1328"/>
      <c r="B33" s="1340"/>
      <c r="C33" s="1338"/>
      <c r="D33" s="583" t="s">
        <v>1024</v>
      </c>
      <c r="E33" s="689" t="s">
        <v>1025</v>
      </c>
      <c r="F33" s="694"/>
      <c r="G33" s="694"/>
      <c r="H33" s="1217"/>
      <c r="I33" s="1217"/>
      <c r="J33" s="1219"/>
      <c r="K33" s="1223"/>
      <c r="L33" s="1223"/>
      <c r="M33" s="1217"/>
      <c r="N33" s="1217"/>
      <c r="O33" s="1217"/>
      <c r="P33" s="1213"/>
      <c r="Q33" s="1221"/>
      <c r="R33" s="1223"/>
      <c r="S33" s="1223"/>
      <c r="T33" s="1215"/>
    </row>
    <row r="34" spans="1:20" ht="19.5">
      <c r="A34" s="511"/>
      <c r="B34" s="522" t="s">
        <v>24</v>
      </c>
      <c r="C34" s="503"/>
      <c r="D34" s="503"/>
      <c r="E34" s="503"/>
      <c r="F34" s="503"/>
      <c r="G34" s="503"/>
      <c r="H34" s="503"/>
      <c r="I34" s="503"/>
      <c r="J34" s="503"/>
      <c r="K34" s="503"/>
      <c r="L34" s="503"/>
      <c r="M34" s="503"/>
      <c r="N34" s="2"/>
      <c r="O34" s="2"/>
      <c r="P34" s="250"/>
      <c r="Q34" s="503"/>
      <c r="R34" s="503"/>
      <c r="S34" s="503"/>
      <c r="T34" s="521"/>
    </row>
    <row r="35" spans="1:20" ht="15">
      <c r="A35" s="118"/>
      <c r="B35" s="119"/>
      <c r="C35" s="119"/>
      <c r="D35" s="119"/>
      <c r="E35" s="119"/>
      <c r="F35" s="119"/>
      <c r="G35" s="119"/>
      <c r="H35" s="119"/>
      <c r="I35" s="119"/>
      <c r="J35" s="119"/>
      <c r="K35" s="119"/>
      <c r="L35" s="119"/>
      <c r="M35" s="119"/>
      <c r="N35" s="128"/>
      <c r="O35" s="128"/>
      <c r="P35" s="128"/>
      <c r="Q35" s="119"/>
      <c r="R35" s="119"/>
      <c r="S35" s="119"/>
      <c r="T35" s="120"/>
    </row>
    <row r="36" spans="1:20" ht="15">
      <c r="A36" s="118"/>
      <c r="B36" s="119"/>
      <c r="C36" s="119"/>
      <c r="D36" s="119"/>
      <c r="E36" s="119"/>
      <c r="F36" s="119"/>
      <c r="G36" s="119"/>
      <c r="H36" s="119"/>
      <c r="I36" s="119"/>
      <c r="J36" s="119"/>
      <c r="K36" s="119"/>
      <c r="L36" s="119"/>
      <c r="M36" s="119"/>
      <c r="N36" s="128"/>
      <c r="O36" s="128"/>
      <c r="P36" s="128"/>
      <c r="Q36" s="119"/>
      <c r="R36" s="119"/>
      <c r="S36" s="119"/>
      <c r="T36" s="120"/>
    </row>
    <row r="37" spans="1:20" ht="15">
      <c r="A37" s="118"/>
      <c r="B37" s="119"/>
      <c r="C37" s="119"/>
      <c r="D37" s="119"/>
      <c r="E37" s="119"/>
      <c r="F37" s="119"/>
      <c r="G37" s="119"/>
      <c r="H37" s="119"/>
      <c r="I37" s="119"/>
      <c r="J37" s="119"/>
      <c r="K37" s="119"/>
      <c r="L37" s="119"/>
      <c r="M37" s="119"/>
      <c r="N37" s="128"/>
      <c r="O37" s="128"/>
      <c r="P37" s="128"/>
      <c r="Q37" s="119"/>
      <c r="R37" s="119"/>
      <c r="S37" s="119"/>
      <c r="T37" s="120"/>
    </row>
    <row r="38" spans="1:20" ht="15">
      <c r="A38" s="118"/>
      <c r="B38" s="119"/>
      <c r="C38" s="119"/>
      <c r="D38" s="119"/>
      <c r="E38" s="119"/>
      <c r="F38" s="119"/>
      <c r="G38" s="119"/>
      <c r="H38" s="119"/>
      <c r="I38" s="119"/>
      <c r="J38" s="119"/>
      <c r="K38" s="119"/>
      <c r="L38" s="119"/>
      <c r="M38" s="119"/>
      <c r="N38" s="128"/>
      <c r="O38" s="128"/>
      <c r="P38" s="128"/>
      <c r="Q38" s="119"/>
      <c r="R38" s="119"/>
      <c r="S38" s="119"/>
      <c r="T38" s="120"/>
    </row>
    <row r="39" spans="1:20" ht="15">
      <c r="A39" s="118"/>
      <c r="B39" s="119"/>
      <c r="C39" s="119"/>
      <c r="D39" s="119"/>
      <c r="E39" s="119"/>
      <c r="F39" s="119"/>
      <c r="G39" s="119"/>
      <c r="H39" s="119"/>
      <c r="I39" s="119"/>
      <c r="J39" s="119"/>
      <c r="K39" s="119"/>
      <c r="L39" s="119"/>
      <c r="M39" s="119"/>
      <c r="N39" s="128"/>
      <c r="O39" s="128"/>
      <c r="P39" s="128"/>
      <c r="Q39" s="119"/>
      <c r="R39" s="119"/>
      <c r="S39" s="119"/>
      <c r="T39" s="120"/>
    </row>
    <row r="40" spans="1:20" ht="15">
      <c r="A40" s="118"/>
      <c r="B40" s="119"/>
      <c r="C40" s="119"/>
      <c r="D40" s="119"/>
      <c r="E40" s="119"/>
      <c r="F40" s="119"/>
      <c r="G40" s="119"/>
      <c r="H40" s="119"/>
      <c r="I40" s="119"/>
      <c r="J40" s="119"/>
      <c r="K40" s="119"/>
      <c r="L40" s="119"/>
      <c r="M40" s="119"/>
      <c r="N40" s="128"/>
      <c r="O40" s="128"/>
      <c r="P40" s="128"/>
      <c r="Q40" s="119"/>
      <c r="R40" s="119"/>
      <c r="S40" s="119"/>
      <c r="T40" s="120"/>
    </row>
    <row r="41" spans="1:20" ht="15">
      <c r="A41" s="118"/>
      <c r="B41" s="119"/>
      <c r="C41" s="119"/>
      <c r="D41" s="119"/>
      <c r="E41" s="119"/>
      <c r="F41" s="119"/>
      <c r="G41" s="119"/>
      <c r="H41" s="119"/>
      <c r="I41" s="119"/>
      <c r="J41" s="119"/>
      <c r="K41" s="119"/>
      <c r="L41" s="119"/>
      <c r="M41" s="119"/>
      <c r="N41" s="128"/>
      <c r="O41" s="128"/>
      <c r="P41" s="128"/>
      <c r="Q41" s="119"/>
      <c r="R41" s="119"/>
      <c r="S41" s="119"/>
      <c r="T41" s="120"/>
    </row>
    <row r="42" spans="1:20" ht="15">
      <c r="A42" s="118"/>
      <c r="B42" s="119"/>
      <c r="C42" s="119"/>
      <c r="D42" s="119"/>
      <c r="E42" s="119"/>
      <c r="F42" s="119"/>
      <c r="G42" s="119"/>
      <c r="H42" s="119"/>
      <c r="I42" s="119"/>
      <c r="J42" s="119"/>
      <c r="K42" s="119"/>
      <c r="L42" s="119"/>
      <c r="M42" s="119"/>
      <c r="N42" s="129"/>
      <c r="O42" s="129"/>
      <c r="P42" s="129"/>
      <c r="Q42" s="119"/>
      <c r="R42" s="119"/>
      <c r="S42" s="119"/>
      <c r="T42" s="120"/>
    </row>
    <row r="43" spans="1:20" ht="15">
      <c r="A43" s="1"/>
      <c r="B43" s="1"/>
      <c r="C43" s="1"/>
      <c r="D43" s="1"/>
      <c r="E43" s="1"/>
      <c r="F43" s="1"/>
      <c r="G43" s="1"/>
      <c r="H43" s="1"/>
      <c r="I43" s="1"/>
      <c r="J43" s="1"/>
      <c r="K43" s="1"/>
      <c r="L43" s="1"/>
      <c r="M43" s="1"/>
      <c r="N43" s="1"/>
      <c r="O43" s="1"/>
      <c r="P43" s="1"/>
      <c r="Q43" s="1"/>
      <c r="R43" s="1"/>
      <c r="S43" s="1"/>
      <c r="T43" s="1"/>
    </row>
  </sheetData>
  <mergeCells count="109">
    <mergeCell ref="A28:A31"/>
    <mergeCell ref="J28:J31"/>
    <mergeCell ref="K28:K31"/>
    <mergeCell ref="L28:L31"/>
    <mergeCell ref="O28:O31"/>
    <mergeCell ref="H17:H20"/>
    <mergeCell ref="I17:I20"/>
    <mergeCell ref="K17:K20"/>
    <mergeCell ref="L17:L20"/>
    <mergeCell ref="M17:M20"/>
    <mergeCell ref="N24:N27"/>
    <mergeCell ref="N21:N23"/>
    <mergeCell ref="K21:K23"/>
    <mergeCell ref="J21:J23"/>
    <mergeCell ref="C17:C33"/>
    <mergeCell ref="B17:B33"/>
    <mergeCell ref="K32:K33"/>
    <mergeCell ref="L32:L33"/>
    <mergeCell ref="M32:M33"/>
    <mergeCell ref="N32:N33"/>
    <mergeCell ref="O32:O33"/>
    <mergeCell ref="M28:M31"/>
    <mergeCell ref="N28:N31"/>
    <mergeCell ref="A32:A33"/>
    <mergeCell ref="A2:E4"/>
    <mergeCell ref="F2:M2"/>
    <mergeCell ref="A21:A23"/>
    <mergeCell ref="A14:A15"/>
    <mergeCell ref="J17:J20"/>
    <mergeCell ref="A24:A27"/>
    <mergeCell ref="J24:J27"/>
    <mergeCell ref="M24:M27"/>
    <mergeCell ref="I24:I27"/>
    <mergeCell ref="H24:H27"/>
    <mergeCell ref="K24:K27"/>
    <mergeCell ref="L24:L27"/>
    <mergeCell ref="L21:L23"/>
    <mergeCell ref="M21:M23"/>
    <mergeCell ref="H21:H23"/>
    <mergeCell ref="I21:I23"/>
    <mergeCell ref="D14:D15"/>
    <mergeCell ref="E14:E15"/>
    <mergeCell ref="F14:I14"/>
    <mergeCell ref="J14:J15"/>
    <mergeCell ref="E18:E24"/>
    <mergeCell ref="F18:F24"/>
    <mergeCell ref="E25:E28"/>
    <mergeCell ref="F25:F28"/>
    <mergeCell ref="N2:T2"/>
    <mergeCell ref="F3:M4"/>
    <mergeCell ref="N3:T3"/>
    <mergeCell ref="N4:T4"/>
    <mergeCell ref="A17:A20"/>
    <mergeCell ref="Q17:Q20"/>
    <mergeCell ref="R17:R20"/>
    <mergeCell ref="S17:S20"/>
    <mergeCell ref="T17:T20"/>
    <mergeCell ref="K14:K15"/>
    <mergeCell ref="L14:L15"/>
    <mergeCell ref="A6:E6"/>
    <mergeCell ref="F6:M6"/>
    <mergeCell ref="A7:E7"/>
    <mergeCell ref="F7:M7"/>
    <mergeCell ref="A8:E8"/>
    <mergeCell ref="F8:M8"/>
    <mergeCell ref="A9:E9"/>
    <mergeCell ref="F9:M9"/>
    <mergeCell ref="A11:T11"/>
    <mergeCell ref="A13:L13"/>
    <mergeCell ref="M13:T13"/>
    <mergeCell ref="B14:B15"/>
    <mergeCell ref="C14:C15"/>
    <mergeCell ref="T14:T15"/>
    <mergeCell ref="M14:M15"/>
    <mergeCell ref="N14:P14"/>
    <mergeCell ref="R14:R15"/>
    <mergeCell ref="Q14:Q15"/>
    <mergeCell ref="P21:P23"/>
    <mergeCell ref="P17:P20"/>
    <mergeCell ref="N17:N20"/>
    <mergeCell ref="O17:O20"/>
    <mergeCell ref="O21:O23"/>
    <mergeCell ref="S21:S23"/>
    <mergeCell ref="T21:T23"/>
    <mergeCell ref="R21:R23"/>
    <mergeCell ref="Q21:Q23"/>
    <mergeCell ref="G18:G24"/>
    <mergeCell ref="G25:G28"/>
    <mergeCell ref="P28:P31"/>
    <mergeCell ref="P32:P33"/>
    <mergeCell ref="T28:T31"/>
    <mergeCell ref="H28:H31"/>
    <mergeCell ref="H32:H33"/>
    <mergeCell ref="I32:I33"/>
    <mergeCell ref="I28:I31"/>
    <mergeCell ref="J32:J33"/>
    <mergeCell ref="Q28:Q31"/>
    <mergeCell ref="R28:R31"/>
    <mergeCell ref="S28:S31"/>
    <mergeCell ref="Q32:Q33"/>
    <mergeCell ref="R32:R33"/>
    <mergeCell ref="S32:S33"/>
    <mergeCell ref="T32:T33"/>
    <mergeCell ref="R24:R27"/>
    <mergeCell ref="Q24:Q27"/>
    <mergeCell ref="O24:O27"/>
    <mergeCell ref="P24:P27"/>
    <mergeCell ref="T24:T27"/>
    <mergeCell ref="S24:S27"/>
  </mergeCells>
  <conditionalFormatting sqref="P17 P21 P24 P28 P32">
    <cfRule type="containsText" dxfId="47" priority="9" stopIfTrue="1" operator="containsText" text="P">
      <formula>NOT(ISERROR(SEARCH("P",P17)))</formula>
    </cfRule>
    <cfRule type="containsText" dxfId="46" priority="10" stopIfTrue="1" operator="containsText" text="R">
      <formula>NOT(ISERROR(SEARCH("R",P17)))</formula>
    </cfRule>
    <cfRule type="containsText" dxfId="45" priority="11" operator="containsText" text="T">
      <formula>NOT(ISERROR(SEARCH("T",P17)))</formula>
    </cfRule>
  </conditionalFormatting>
  <conditionalFormatting sqref="P24 P17 P21 P28 P32">
    <cfRule type="iconSet" priority="23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59"/>
  <sheetViews>
    <sheetView topLeftCell="E1" zoomScale="82" zoomScaleNormal="82" workbookViewId="0">
      <selection activeCell="F9" sqref="F9:M9"/>
    </sheetView>
  </sheetViews>
  <sheetFormatPr baseColWidth="10" defaultColWidth="11.42578125" defaultRowHeight="15"/>
  <cols>
    <col min="1" max="1" width="11.42578125" style="132"/>
    <col min="2" max="2" width="34.5703125" style="132" customWidth="1"/>
    <col min="3" max="3" width="30" style="132" customWidth="1"/>
    <col min="4" max="4" width="46.5703125" style="132" customWidth="1"/>
    <col min="5" max="5" width="81.85546875" style="132" customWidth="1"/>
    <col min="6" max="9" width="11.42578125" style="132"/>
    <col min="10" max="10" width="67.42578125" style="132" customWidth="1"/>
    <col min="11" max="11" width="27" style="132" customWidth="1"/>
    <col min="12" max="12" width="31.5703125" style="132" customWidth="1"/>
    <col min="13" max="13" width="11.42578125" style="132"/>
    <col min="14" max="14" width="21" style="132" customWidth="1"/>
    <col min="15" max="16" width="11.42578125" style="132"/>
    <col min="17" max="17" width="31.85546875" style="132" customWidth="1"/>
    <col min="18" max="18" width="24.140625" style="132" customWidth="1"/>
    <col min="19" max="19" width="11.42578125" style="132"/>
    <col min="20" max="20" width="19.42578125" style="132" customWidth="1"/>
    <col min="21" max="16384" width="11.42578125" style="132"/>
  </cols>
  <sheetData>
    <row r="1" spans="1:20" ht="15.75" thickBot="1"/>
    <row r="2" spans="1:20" ht="16.5" thickBot="1">
      <c r="A2" s="1287"/>
      <c r="B2" s="1288"/>
      <c r="C2" s="1288"/>
      <c r="D2" s="1288"/>
      <c r="E2" s="1289"/>
      <c r="F2" s="1296" t="s">
        <v>18</v>
      </c>
      <c r="G2" s="1297"/>
      <c r="H2" s="1297"/>
      <c r="I2" s="1297"/>
      <c r="J2" s="1297"/>
      <c r="K2" s="1297"/>
      <c r="L2" s="1297"/>
      <c r="M2" s="1298"/>
      <c r="N2" s="1246" t="s">
        <v>953</v>
      </c>
      <c r="O2" s="1247"/>
      <c r="P2" s="1247"/>
      <c r="Q2" s="1247"/>
      <c r="R2" s="1247"/>
      <c r="S2" s="1247"/>
      <c r="T2" s="1248"/>
    </row>
    <row r="3" spans="1:20" ht="16.5" thickBot="1">
      <c r="A3" s="1290"/>
      <c r="B3" s="1291"/>
      <c r="C3" s="1291"/>
      <c r="D3" s="1291"/>
      <c r="E3" s="1292"/>
      <c r="F3" s="1249" t="s">
        <v>17</v>
      </c>
      <c r="G3" s="1250"/>
      <c r="H3" s="1250"/>
      <c r="I3" s="1250"/>
      <c r="J3" s="1250"/>
      <c r="K3" s="1250"/>
      <c r="L3" s="1250"/>
      <c r="M3" s="1251"/>
      <c r="N3" s="1255" t="s">
        <v>180</v>
      </c>
      <c r="O3" s="1256"/>
      <c r="P3" s="1256"/>
      <c r="Q3" s="1256"/>
      <c r="R3" s="1256"/>
      <c r="S3" s="1256"/>
      <c r="T3" s="1257"/>
    </row>
    <row r="4" spans="1:20" ht="16.5" thickBot="1">
      <c r="A4" s="1293"/>
      <c r="B4" s="1294"/>
      <c r="C4" s="1294"/>
      <c r="D4" s="1294"/>
      <c r="E4" s="1295"/>
      <c r="F4" s="1252"/>
      <c r="G4" s="1253"/>
      <c r="H4" s="1253"/>
      <c r="I4" s="1253"/>
      <c r="J4" s="1253"/>
      <c r="K4" s="1253"/>
      <c r="L4" s="1253"/>
      <c r="M4" s="1254"/>
      <c r="N4" s="1258" t="s">
        <v>8</v>
      </c>
      <c r="O4" s="1259"/>
      <c r="P4" s="1259"/>
      <c r="Q4" s="1259"/>
      <c r="R4" s="1259"/>
      <c r="S4" s="1259"/>
      <c r="T4" s="1260"/>
    </row>
    <row r="5" spans="1:20" ht="15.75">
      <c r="A5" s="179"/>
      <c r="B5" s="179"/>
      <c r="C5" s="179"/>
      <c r="D5" s="179"/>
      <c r="E5" s="179"/>
      <c r="F5" s="179"/>
      <c r="G5" s="179"/>
      <c r="H5" s="179"/>
      <c r="I5" s="179"/>
      <c r="J5" s="279"/>
      <c r="K5" s="279"/>
      <c r="L5" s="281"/>
      <c r="M5" s="281"/>
      <c r="N5" s="281"/>
      <c r="O5" s="281"/>
      <c r="P5" s="281"/>
      <c r="Q5" s="281"/>
      <c r="R5" s="281"/>
      <c r="S5" s="281"/>
      <c r="T5" s="281"/>
    </row>
    <row r="6" spans="1:20" ht="15.75">
      <c r="A6" s="1270" t="s">
        <v>10</v>
      </c>
      <c r="B6" s="1270"/>
      <c r="C6" s="1270"/>
      <c r="D6" s="1270"/>
      <c r="E6" s="1270"/>
      <c r="F6" s="1271" t="s">
        <v>381</v>
      </c>
      <c r="G6" s="1272"/>
      <c r="H6" s="1272"/>
      <c r="I6" s="1272"/>
      <c r="J6" s="1272"/>
      <c r="K6" s="1272"/>
      <c r="L6" s="1272"/>
      <c r="M6" s="1273"/>
      <c r="N6" s="281"/>
      <c r="O6" s="281"/>
      <c r="P6" s="281"/>
      <c r="Q6" s="281"/>
      <c r="R6" s="281"/>
      <c r="S6" s="281"/>
      <c r="T6" s="281"/>
    </row>
    <row r="7" spans="1:20" ht="15.75">
      <c r="A7" s="1403">
        <f t="array" aca="1" ref="A7" ca="1">+I37+A7:T43</f>
        <v>3</v>
      </c>
      <c r="B7" s="1270"/>
      <c r="C7" s="1270"/>
      <c r="D7" s="1270"/>
      <c r="E7" s="1270"/>
      <c r="F7" s="1271">
        <v>2023</v>
      </c>
      <c r="G7" s="1272"/>
      <c r="H7" s="1272"/>
      <c r="I7" s="1272"/>
      <c r="J7" s="1272"/>
      <c r="K7" s="1272"/>
      <c r="L7" s="1272"/>
      <c r="M7" s="1273"/>
      <c r="N7" s="281"/>
      <c r="O7" s="281"/>
      <c r="P7" s="281"/>
      <c r="Q7" s="281"/>
      <c r="R7" s="281"/>
      <c r="S7" s="281"/>
      <c r="T7" s="281"/>
    </row>
    <row r="8" spans="1:20" ht="15.75">
      <c r="A8" s="1270" t="s">
        <v>6</v>
      </c>
      <c r="B8" s="1270"/>
      <c r="C8" s="1270"/>
      <c r="D8" s="1270"/>
      <c r="E8" s="1270"/>
      <c r="F8" s="1404">
        <v>44927</v>
      </c>
      <c r="G8" s="1272"/>
      <c r="H8" s="1272"/>
      <c r="I8" s="1272"/>
      <c r="J8" s="1272"/>
      <c r="K8" s="1272"/>
      <c r="L8" s="1272"/>
      <c r="M8" s="1273"/>
      <c r="N8" s="281"/>
      <c r="O8" s="281"/>
      <c r="P8" s="281"/>
      <c r="Q8" s="281"/>
      <c r="R8" s="281"/>
      <c r="S8" s="281"/>
      <c r="T8" s="281"/>
    </row>
    <row r="9" spans="1:20" ht="15.75">
      <c r="A9" s="1270" t="s">
        <v>7</v>
      </c>
      <c r="B9" s="1270"/>
      <c r="C9" s="1270"/>
      <c r="D9" s="1270"/>
      <c r="E9" s="1270"/>
      <c r="F9" s="736">
        <v>45107</v>
      </c>
      <c r="G9" s="737"/>
      <c r="H9" s="737"/>
      <c r="I9" s="737"/>
      <c r="J9" s="737"/>
      <c r="K9" s="737"/>
      <c r="L9" s="737"/>
      <c r="M9" s="738"/>
      <c r="N9" s="281"/>
      <c r="O9" s="281"/>
      <c r="P9" s="281"/>
      <c r="Q9" s="281"/>
      <c r="R9" s="281"/>
      <c r="S9" s="281"/>
      <c r="T9" s="281"/>
    </row>
    <row r="10" spans="1:20" ht="16.5" thickBot="1">
      <c r="A10" s="372"/>
      <c r="B10" s="372"/>
      <c r="C10" s="372"/>
      <c r="D10" s="373"/>
      <c r="E10" s="373"/>
      <c r="F10" s="374"/>
      <c r="G10" s="373"/>
      <c r="H10" s="373"/>
      <c r="I10" s="373"/>
      <c r="J10" s="375"/>
      <c r="K10" s="376"/>
      <c r="L10" s="376"/>
      <c r="M10" s="377"/>
      <c r="N10" s="378"/>
      <c r="O10" s="378"/>
      <c r="P10" s="378"/>
      <c r="Q10" s="378"/>
      <c r="R10" s="378"/>
      <c r="S10" s="378"/>
      <c r="T10" s="378"/>
    </row>
    <row r="11" spans="1:20" ht="16.5" thickBot="1">
      <c r="A11" s="1405" t="s">
        <v>9</v>
      </c>
      <c r="B11" s="1406"/>
      <c r="C11" s="1406"/>
      <c r="D11" s="1406"/>
      <c r="E11" s="1406"/>
      <c r="F11" s="1406"/>
      <c r="G11" s="1406"/>
      <c r="H11" s="1406"/>
      <c r="I11" s="1406"/>
      <c r="J11" s="1406"/>
      <c r="K11" s="1406"/>
      <c r="L11" s="1406"/>
      <c r="M11" s="1406"/>
      <c r="N11" s="1406"/>
      <c r="O11" s="1406"/>
      <c r="P11" s="1406"/>
      <c r="Q11" s="1406"/>
      <c r="R11" s="1406"/>
      <c r="S11" s="1406"/>
      <c r="T11" s="1407"/>
    </row>
    <row r="12" spans="1:20" ht="16.5" thickBot="1">
      <c r="A12" s="379"/>
      <c r="B12" s="380"/>
      <c r="C12" s="380"/>
      <c r="D12" s="381"/>
      <c r="E12" s="381"/>
      <c r="F12" s="380"/>
      <c r="G12" s="381"/>
      <c r="H12" s="381"/>
      <c r="I12" s="381"/>
      <c r="J12" s="382"/>
      <c r="K12" s="381"/>
      <c r="L12" s="381"/>
      <c r="M12" s="380"/>
      <c r="N12" s="381"/>
      <c r="O12" s="381"/>
      <c r="P12" s="381"/>
      <c r="Q12" s="381"/>
      <c r="R12" s="381"/>
      <c r="S12" s="381"/>
      <c r="T12" s="383"/>
    </row>
    <row r="13" spans="1:20" ht="16.5" thickBot="1">
      <c r="A13" s="1408" t="s">
        <v>16</v>
      </c>
      <c r="B13" s="1409"/>
      <c r="C13" s="1409"/>
      <c r="D13" s="1409"/>
      <c r="E13" s="1409"/>
      <c r="F13" s="1409"/>
      <c r="G13" s="1409"/>
      <c r="H13" s="1409"/>
      <c r="I13" s="1409"/>
      <c r="J13" s="1409"/>
      <c r="K13" s="1409"/>
      <c r="L13" s="1410"/>
      <c r="M13" s="1411" t="s">
        <v>1</v>
      </c>
      <c r="N13" s="1412"/>
      <c r="O13" s="1412"/>
      <c r="P13" s="1412"/>
      <c r="Q13" s="1412"/>
      <c r="R13" s="1412"/>
      <c r="S13" s="1412"/>
      <c r="T13" s="1413"/>
    </row>
    <row r="14" spans="1:20" ht="32.25" customHeight="1" thickBot="1">
      <c r="A14" s="1418" t="s">
        <v>27</v>
      </c>
      <c r="B14" s="1414" t="s">
        <v>434</v>
      </c>
      <c r="C14" s="1414" t="s">
        <v>435</v>
      </c>
      <c r="D14" s="1418" t="s">
        <v>26</v>
      </c>
      <c r="E14" s="1387" t="s">
        <v>19</v>
      </c>
      <c r="F14" s="1400" t="s">
        <v>11</v>
      </c>
      <c r="G14" s="1401"/>
      <c r="H14" s="1401"/>
      <c r="I14" s="1402"/>
      <c r="J14" s="1366" t="s">
        <v>20</v>
      </c>
      <c r="K14" s="1366" t="s">
        <v>21</v>
      </c>
      <c r="L14" s="1366" t="s">
        <v>2</v>
      </c>
      <c r="M14" s="1368" t="s">
        <v>22</v>
      </c>
      <c r="N14" s="1370" t="s">
        <v>3</v>
      </c>
      <c r="O14" s="1371"/>
      <c r="P14" s="1372"/>
      <c r="Q14" s="1373" t="s">
        <v>303</v>
      </c>
      <c r="R14" s="1375" t="s">
        <v>5</v>
      </c>
      <c r="S14" s="384" t="s">
        <v>29</v>
      </c>
      <c r="T14" s="1416" t="s">
        <v>0</v>
      </c>
    </row>
    <row r="15" spans="1:20" ht="16.5" thickBot="1">
      <c r="A15" s="1419"/>
      <c r="B15" s="1415"/>
      <c r="C15" s="1415"/>
      <c r="D15" s="1419"/>
      <c r="E15" s="1388"/>
      <c r="F15" s="385" t="s">
        <v>12</v>
      </c>
      <c r="G15" s="385" t="s">
        <v>13</v>
      </c>
      <c r="H15" s="385" t="s">
        <v>14</v>
      </c>
      <c r="I15" s="385" t="s">
        <v>15</v>
      </c>
      <c r="J15" s="1367"/>
      <c r="K15" s="1367"/>
      <c r="L15" s="1367"/>
      <c r="M15" s="1369"/>
      <c r="N15" s="288" t="s">
        <v>30</v>
      </c>
      <c r="O15" s="289" t="s">
        <v>28</v>
      </c>
      <c r="P15" s="290" t="s">
        <v>31</v>
      </c>
      <c r="Q15" s="1374"/>
      <c r="R15" s="1376"/>
      <c r="S15" s="386"/>
      <c r="T15" s="1417"/>
    </row>
    <row r="16" spans="1:20" ht="15.75" thickBot="1">
      <c r="A16" s="377"/>
      <c r="B16" s="377"/>
      <c r="C16" s="377"/>
      <c r="F16" s="387"/>
      <c r="J16" s="388"/>
      <c r="L16" s="389"/>
      <c r="M16" s="377"/>
    </row>
    <row r="17" spans="1:20" ht="28.5" customHeight="1">
      <c r="A17" s="1389">
        <v>1</v>
      </c>
      <c r="B17" s="1336" t="s">
        <v>439</v>
      </c>
      <c r="C17" s="1336" t="s">
        <v>514</v>
      </c>
      <c r="D17" s="1344" t="s">
        <v>963</v>
      </c>
      <c r="E17" s="672" t="s">
        <v>964</v>
      </c>
      <c r="F17" s="1350">
        <v>1</v>
      </c>
      <c r="G17" s="1350">
        <v>1</v>
      </c>
      <c r="H17" s="1355"/>
      <c r="I17" s="1355"/>
      <c r="J17" s="1344" t="s">
        <v>965</v>
      </c>
      <c r="K17" s="663"/>
      <c r="L17" s="669"/>
      <c r="M17" s="1396">
        <v>1</v>
      </c>
      <c r="N17" s="1392">
        <v>0</v>
      </c>
      <c r="O17" s="1381">
        <v>1</v>
      </c>
      <c r="P17" s="1384" t="str">
        <f>IF(O17&lt;=V$42,"T",IF(O17&lt;$Y$42,"R",IF(O17&gt;=$Y$42,"P")))</f>
        <v>P</v>
      </c>
      <c r="Q17" s="1362"/>
      <c r="R17" s="1362"/>
      <c r="S17" s="1362"/>
      <c r="T17" s="1364"/>
    </row>
    <row r="18" spans="1:20" ht="30">
      <c r="A18" s="1390"/>
      <c r="B18" s="1302"/>
      <c r="C18" s="1302"/>
      <c r="D18" s="1345"/>
      <c r="E18" s="673" t="s">
        <v>966</v>
      </c>
      <c r="F18" s="1351"/>
      <c r="G18" s="1351"/>
      <c r="H18" s="1394"/>
      <c r="I18" s="1394"/>
      <c r="J18" s="1345"/>
      <c r="K18" s="664"/>
      <c r="L18" s="670"/>
      <c r="M18" s="1397"/>
      <c r="N18" s="1393"/>
      <c r="O18" s="1382"/>
      <c r="P18" s="1385"/>
      <c r="Q18" s="1363"/>
      <c r="R18" s="1363"/>
      <c r="S18" s="1363"/>
      <c r="T18" s="1365"/>
    </row>
    <row r="19" spans="1:20" ht="30">
      <c r="A19" s="1390"/>
      <c r="B19" s="1302"/>
      <c r="C19" s="1302"/>
      <c r="D19" s="1345"/>
      <c r="E19" s="673" t="s">
        <v>967</v>
      </c>
      <c r="F19" s="1351"/>
      <c r="G19" s="1351"/>
      <c r="H19" s="1394"/>
      <c r="I19" s="1394"/>
      <c r="J19" s="1345"/>
      <c r="K19" s="664"/>
      <c r="L19" s="670"/>
      <c r="M19" s="1397"/>
      <c r="N19" s="1393"/>
      <c r="O19" s="1382"/>
      <c r="P19" s="1385"/>
      <c r="Q19" s="1363"/>
      <c r="R19" s="1363"/>
      <c r="S19" s="1363"/>
      <c r="T19" s="1365"/>
    </row>
    <row r="20" spans="1:20" ht="54" customHeight="1" thickBot="1">
      <c r="A20" s="1391"/>
      <c r="B20" s="1302"/>
      <c r="C20" s="1302"/>
      <c r="D20" s="1346"/>
      <c r="E20" s="674" t="s">
        <v>968</v>
      </c>
      <c r="F20" s="1352"/>
      <c r="G20" s="1352"/>
      <c r="H20" s="1395"/>
      <c r="I20" s="1395"/>
      <c r="J20" s="1346"/>
      <c r="K20" s="666"/>
      <c r="L20" s="148"/>
      <c r="M20" s="1398"/>
      <c r="N20" s="1399"/>
      <c r="O20" s="1383"/>
      <c r="P20" s="1386"/>
      <c r="Q20" s="1377"/>
      <c r="R20" s="1377"/>
      <c r="S20" s="1377"/>
      <c r="T20" s="1378"/>
    </row>
    <row r="21" spans="1:20" ht="30" customHeight="1">
      <c r="A21" s="1389">
        <v>2</v>
      </c>
      <c r="B21" s="1302"/>
      <c r="C21" s="1302"/>
      <c r="D21" s="1347" t="s">
        <v>969</v>
      </c>
      <c r="E21" s="672" t="s">
        <v>970</v>
      </c>
      <c r="F21" s="1350">
        <v>1</v>
      </c>
      <c r="G21" s="1350">
        <v>1</v>
      </c>
      <c r="H21" s="1355"/>
      <c r="I21" s="1355"/>
      <c r="J21" s="1344" t="s">
        <v>971</v>
      </c>
      <c r="K21" s="669"/>
      <c r="L21" s="669"/>
      <c r="M21" s="1396">
        <v>1</v>
      </c>
      <c r="N21" s="1392">
        <f>IF(M21&lt;1,M21-AVERAGE(F21:I21),M21-(SUM(F21:I21)))</f>
        <v>-1</v>
      </c>
      <c r="O21" s="1381">
        <v>1</v>
      </c>
      <c r="P21" s="1384" t="str">
        <f>IF(O21&lt;=V$42,"T",IF(O21&lt;$Y$42,"R",IF(O21&gt;=$Y$42,"P")))</f>
        <v>P</v>
      </c>
      <c r="Q21" s="1362"/>
      <c r="R21" s="1362"/>
      <c r="S21" s="1362"/>
      <c r="T21" s="1364"/>
    </row>
    <row r="22" spans="1:20" ht="30">
      <c r="A22" s="1390"/>
      <c r="B22" s="1302"/>
      <c r="C22" s="1302"/>
      <c r="D22" s="1348"/>
      <c r="E22" s="673" t="s">
        <v>972</v>
      </c>
      <c r="F22" s="1351"/>
      <c r="G22" s="1351"/>
      <c r="H22" s="1356"/>
      <c r="I22" s="1356"/>
      <c r="J22" s="1345"/>
      <c r="K22" s="670"/>
      <c r="L22" s="670"/>
      <c r="M22" s="1397"/>
      <c r="N22" s="1393"/>
      <c r="O22" s="1382"/>
      <c r="P22" s="1385"/>
      <c r="Q22" s="1363"/>
      <c r="R22" s="1363"/>
      <c r="S22" s="1363"/>
      <c r="T22" s="1365"/>
    </row>
    <row r="23" spans="1:20" ht="30.75" thickBot="1">
      <c r="A23" s="1390"/>
      <c r="B23" s="1302"/>
      <c r="C23" s="1302"/>
      <c r="D23" s="1348"/>
      <c r="E23" s="673" t="s">
        <v>973</v>
      </c>
      <c r="F23" s="1351"/>
      <c r="G23" s="1351"/>
      <c r="H23" s="1356"/>
      <c r="I23" s="1356"/>
      <c r="J23" s="1345"/>
      <c r="K23" s="670"/>
      <c r="L23" s="670"/>
      <c r="M23" s="1397"/>
      <c r="N23" s="1393"/>
      <c r="O23" s="1382"/>
      <c r="P23" s="1385"/>
      <c r="Q23" s="1363"/>
      <c r="R23" s="1363"/>
      <c r="S23" s="1363"/>
      <c r="T23" s="1365"/>
    </row>
    <row r="24" spans="1:20" ht="31.5" customHeight="1" thickBot="1">
      <c r="A24" s="1436">
        <v>3</v>
      </c>
      <c r="B24" s="1433" t="s">
        <v>457</v>
      </c>
      <c r="C24" s="1432" t="s">
        <v>536</v>
      </c>
      <c r="D24" s="1349"/>
      <c r="E24" s="674" t="s">
        <v>974</v>
      </c>
      <c r="F24" s="1352"/>
      <c r="G24" s="1352"/>
      <c r="H24" s="1357"/>
      <c r="I24" s="1357"/>
      <c r="J24" s="1346"/>
      <c r="K24" s="667"/>
      <c r="L24" s="671"/>
      <c r="M24" s="1422">
        <v>1</v>
      </c>
      <c r="N24" s="1424">
        <f>IF(M24&lt;1,M24-AVERAGE(F24:I24),M24-(SUM(F24:I24)))</f>
        <v>1</v>
      </c>
      <c r="O24" s="1426">
        <f>IF(M24&lt;1,(AVERAGE(F24:I24)/M24),SUM(F24:I24)/M24)</f>
        <v>0</v>
      </c>
      <c r="P24" s="1427" t="str">
        <f>IF(O24&lt;=V$42,"T",IF(O24&lt;$Y$42,"R",IF(O24&gt;=$Y$42,"P")))</f>
        <v>T</v>
      </c>
      <c r="Q24" s="1420"/>
      <c r="R24" s="1420"/>
      <c r="S24" s="1420"/>
      <c r="T24" s="1379"/>
    </row>
    <row r="25" spans="1:20" ht="31.5" customHeight="1">
      <c r="A25" s="1431"/>
      <c r="B25" s="1434"/>
      <c r="C25" s="1304"/>
      <c r="D25" s="1347" t="s">
        <v>382</v>
      </c>
      <c r="E25" s="672" t="s">
        <v>975</v>
      </c>
      <c r="F25" s="1350">
        <v>0</v>
      </c>
      <c r="G25" s="1358"/>
      <c r="H25" s="1358"/>
      <c r="I25" s="1350"/>
      <c r="J25" s="1359" t="s">
        <v>976</v>
      </c>
      <c r="K25" s="668"/>
      <c r="L25" s="390"/>
      <c r="M25" s="1423"/>
      <c r="N25" s="1425"/>
      <c r="O25" s="1306"/>
      <c r="P25" s="1428"/>
      <c r="Q25" s="1421"/>
      <c r="R25" s="1421"/>
      <c r="S25" s="1421"/>
      <c r="T25" s="1380"/>
    </row>
    <row r="26" spans="1:20" ht="30">
      <c r="A26" s="1431"/>
      <c r="B26" s="1434"/>
      <c r="C26" s="1304"/>
      <c r="D26" s="1348"/>
      <c r="E26" s="673" t="s">
        <v>977</v>
      </c>
      <c r="F26" s="1353"/>
      <c r="G26" s="1353"/>
      <c r="H26" s="1353"/>
      <c r="I26" s="1351"/>
      <c r="J26" s="1360"/>
      <c r="K26" s="668"/>
      <c r="L26" s="390"/>
      <c r="M26" s="1423"/>
      <c r="N26" s="1425"/>
      <c r="O26" s="1306"/>
      <c r="P26" s="1428"/>
      <c r="Q26" s="1421"/>
      <c r="R26" s="1421"/>
      <c r="S26" s="1421"/>
      <c r="T26" s="1380"/>
    </row>
    <row r="27" spans="1:20" ht="30.75" thickBot="1">
      <c r="A27" s="1431"/>
      <c r="B27" s="1434"/>
      <c r="C27" s="1304"/>
      <c r="D27" s="1349"/>
      <c r="E27" s="674" t="s">
        <v>978</v>
      </c>
      <c r="F27" s="1354"/>
      <c r="G27" s="1354"/>
      <c r="H27" s="1354"/>
      <c r="I27" s="1352"/>
      <c r="J27" s="1361"/>
      <c r="K27" s="668"/>
      <c r="L27" s="390"/>
      <c r="M27" s="1423"/>
      <c r="N27" s="1425"/>
      <c r="O27" s="1306"/>
      <c r="P27" s="1428"/>
      <c r="Q27" s="1421"/>
      <c r="R27" s="1421"/>
      <c r="S27" s="1421"/>
      <c r="T27" s="1380"/>
    </row>
    <row r="28" spans="1:20" ht="28.5" customHeight="1">
      <c r="A28" s="1431">
        <v>4</v>
      </c>
      <c r="B28" s="1434"/>
      <c r="C28" s="1304"/>
      <c r="D28" s="1347" t="s">
        <v>383</v>
      </c>
      <c r="E28" s="672" t="s">
        <v>979</v>
      </c>
      <c r="F28" s="1350">
        <v>1</v>
      </c>
      <c r="G28" s="1350">
        <v>1</v>
      </c>
      <c r="H28" s="1358"/>
      <c r="I28" s="1350"/>
      <c r="J28" s="1344" t="s">
        <v>980</v>
      </c>
      <c r="K28" s="665"/>
      <c r="L28" s="669"/>
      <c r="M28" s="1430">
        <v>1</v>
      </c>
      <c r="N28" s="1244">
        <f>IF(M28&lt;1,M28-AVERAGE(F28:I28),M28-(SUM(F28:I28)))</f>
        <v>-1</v>
      </c>
      <c r="O28" s="1226">
        <f>IF(M28&lt;1,(AVERAGE(F28:I28)/M28),SUM(F28:I28)/M28)</f>
        <v>2</v>
      </c>
      <c r="P28" s="1429" t="str">
        <f>IF(O28&lt;=V$42,"T",IF(O28&lt;$Y$42,"R",IF(O28&gt;=$Y$42,"P")))</f>
        <v>P</v>
      </c>
      <c r="Q28" s="138"/>
      <c r="R28" s="138"/>
      <c r="S28" s="138"/>
      <c r="T28" s="523"/>
    </row>
    <row r="29" spans="1:20" ht="30.75" thickBot="1">
      <c r="A29" s="1431"/>
      <c r="B29" s="1434"/>
      <c r="C29" s="1304"/>
      <c r="D29" s="1349"/>
      <c r="E29" s="674" t="s">
        <v>981</v>
      </c>
      <c r="F29" s="1354"/>
      <c r="G29" s="1354"/>
      <c r="H29" s="1354"/>
      <c r="I29" s="1352"/>
      <c r="J29" s="1346"/>
      <c r="K29" s="665"/>
      <c r="L29" s="670"/>
      <c r="M29" s="1423"/>
      <c r="N29" s="1244"/>
      <c r="O29" s="1226"/>
      <c r="P29" s="1429"/>
      <c r="Q29" s="138"/>
      <c r="R29" s="138"/>
      <c r="S29" s="138"/>
      <c r="T29" s="523"/>
    </row>
    <row r="30" spans="1:20" ht="30" customHeight="1">
      <c r="A30" s="1431"/>
      <c r="B30" s="1434"/>
      <c r="C30" s="1304"/>
      <c r="D30" s="1347" t="s">
        <v>982</v>
      </c>
      <c r="E30" s="672" t="s">
        <v>983</v>
      </c>
      <c r="F30" s="1350">
        <v>1</v>
      </c>
      <c r="G30" s="1350">
        <v>1</v>
      </c>
      <c r="H30" s="1358"/>
      <c r="I30" s="1358"/>
      <c r="J30" s="1344" t="s">
        <v>984</v>
      </c>
      <c r="K30" s="665"/>
      <c r="L30" s="670"/>
      <c r="M30" s="1423"/>
      <c r="N30" s="1244"/>
      <c r="O30" s="1226"/>
      <c r="P30" s="1429"/>
      <c r="Q30" s="138"/>
      <c r="R30" s="138"/>
      <c r="S30" s="138"/>
      <c r="T30" s="523"/>
    </row>
    <row r="31" spans="1:20" ht="30.75" thickBot="1">
      <c r="A31" s="1431"/>
      <c r="B31" s="1434"/>
      <c r="C31" s="1304"/>
      <c r="D31" s="1349"/>
      <c r="E31" s="674" t="s">
        <v>985</v>
      </c>
      <c r="F31" s="1354"/>
      <c r="G31" s="1354"/>
      <c r="H31" s="1354"/>
      <c r="I31" s="1354"/>
      <c r="J31" s="1346"/>
      <c r="K31" s="665"/>
      <c r="L31" s="148"/>
      <c r="M31" s="1423"/>
      <c r="N31" s="1244"/>
      <c r="O31" s="1226"/>
      <c r="P31" s="1429"/>
      <c r="Q31" s="138"/>
      <c r="R31" s="138"/>
      <c r="S31" s="138"/>
      <c r="T31" s="523"/>
    </row>
    <row r="32" spans="1:20" ht="57.75" customHeight="1">
      <c r="A32" s="1431">
        <v>5</v>
      </c>
      <c r="B32" s="1434"/>
      <c r="C32" s="1304"/>
      <c r="D32" s="1347" t="s">
        <v>384</v>
      </c>
      <c r="E32" s="672" t="s">
        <v>986</v>
      </c>
      <c r="F32" s="1350">
        <v>0</v>
      </c>
      <c r="G32" s="1350">
        <v>1</v>
      </c>
      <c r="H32" s="1355"/>
      <c r="I32" s="1355"/>
      <c r="J32" s="1344" t="s">
        <v>987</v>
      </c>
      <c r="K32" s="665"/>
      <c r="L32" s="138"/>
      <c r="M32" s="1430">
        <v>1</v>
      </c>
      <c r="N32" s="1244">
        <f>IF(M32&lt;1,M32-AVERAGE(F32:I32),M32-(SUM(F32:I32)))</f>
        <v>0</v>
      </c>
      <c r="O32" s="1226">
        <f>IF(M32&lt;1,(AVERAGE(F32:I32)/M32),SUM(F32:I32)/M32)</f>
        <v>1</v>
      </c>
      <c r="P32" s="1429" t="str">
        <f>IF(O32&lt;=V$42,"T",IF(O32&lt;$Y$42,"R",IF(O32&gt;=$Y$42,"P")))</f>
        <v>P</v>
      </c>
      <c r="Q32" s="1362"/>
      <c r="R32" s="1362"/>
      <c r="S32" s="1362"/>
      <c r="T32" s="1364"/>
    </row>
    <row r="33" spans="1:20" ht="22.5" customHeight="1">
      <c r="A33" s="1431"/>
      <c r="B33" s="1434"/>
      <c r="C33" s="1304"/>
      <c r="D33" s="1348"/>
      <c r="E33" s="673" t="s">
        <v>988</v>
      </c>
      <c r="F33" s="1351"/>
      <c r="G33" s="1351"/>
      <c r="H33" s="1356"/>
      <c r="I33" s="1356"/>
      <c r="J33" s="1345"/>
      <c r="K33" s="665"/>
      <c r="L33" s="138"/>
      <c r="M33" s="1430"/>
      <c r="N33" s="1244"/>
      <c r="O33" s="1226"/>
      <c r="P33" s="1429"/>
      <c r="Q33" s="1363"/>
      <c r="R33" s="1363"/>
      <c r="S33" s="1363"/>
      <c r="T33" s="1365"/>
    </row>
    <row r="34" spans="1:20" ht="37.5" customHeight="1" thickBot="1">
      <c r="A34" s="1431"/>
      <c r="B34" s="1434"/>
      <c r="C34" s="1304"/>
      <c r="D34" s="1349"/>
      <c r="E34" s="675" t="s">
        <v>989</v>
      </c>
      <c r="F34" s="1352"/>
      <c r="G34" s="1352"/>
      <c r="H34" s="1357"/>
      <c r="I34" s="1357"/>
      <c r="J34" s="1346"/>
      <c r="K34" s="665"/>
      <c r="L34" s="138"/>
      <c r="M34" s="1430"/>
      <c r="N34" s="1244"/>
      <c r="O34" s="1226"/>
      <c r="P34" s="1429"/>
      <c r="Q34" s="1377"/>
      <c r="R34" s="1377"/>
      <c r="S34" s="1377"/>
      <c r="T34" s="1378"/>
    </row>
    <row r="35" spans="1:20" ht="57" customHeight="1">
      <c r="A35" s="1431">
        <v>6</v>
      </c>
      <c r="B35" s="1434"/>
      <c r="C35" s="1304"/>
      <c r="D35" s="1347" t="s">
        <v>990</v>
      </c>
      <c r="E35" s="676" t="s">
        <v>991</v>
      </c>
      <c r="F35" s="1350">
        <v>1</v>
      </c>
      <c r="G35" s="1350">
        <v>1</v>
      </c>
      <c r="H35" s="1435"/>
      <c r="I35" s="1355"/>
      <c r="J35" s="1344" t="s">
        <v>992</v>
      </c>
      <c r="K35" s="390"/>
      <c r="L35" s="390"/>
      <c r="M35" s="1430">
        <v>1</v>
      </c>
      <c r="N35" s="1244">
        <f>IF(M35&lt;1,M35-AVERAGE(F35:I35),M35-(SUM(F35:I35)))</f>
        <v>-1</v>
      </c>
      <c r="O35" s="1226">
        <f>IF(M35&lt;1,(AVERAGE(F35:I35)/M35),SUM(F35:I35)/M35)</f>
        <v>2</v>
      </c>
      <c r="P35" s="1429" t="str">
        <f>IF(O35&lt;=V$42,"T",IF(O35&lt;$Y$42,"R",IF(O35&gt;=$Y$42,"P")))</f>
        <v>P</v>
      </c>
      <c r="Q35" s="390"/>
      <c r="R35" s="390"/>
      <c r="S35" s="390"/>
      <c r="T35" s="524"/>
    </row>
    <row r="36" spans="1:20" ht="46.5" customHeight="1">
      <c r="A36" s="1431"/>
      <c r="B36" s="1434"/>
      <c r="C36" s="1304"/>
      <c r="D36" s="1348"/>
      <c r="E36" s="673" t="s">
        <v>993</v>
      </c>
      <c r="F36" s="1353"/>
      <c r="G36" s="1353"/>
      <c r="H36" s="1394"/>
      <c r="I36" s="1356"/>
      <c r="J36" s="1345"/>
      <c r="K36" s="390"/>
      <c r="L36" s="390"/>
      <c r="M36" s="1423"/>
      <c r="N36" s="1244"/>
      <c r="O36" s="1226"/>
      <c r="P36" s="1429"/>
      <c r="Q36" s="390"/>
      <c r="R36" s="390"/>
      <c r="S36" s="390"/>
      <c r="T36" s="524"/>
    </row>
    <row r="37" spans="1:20" ht="42" customHeight="1">
      <c r="A37" s="1431">
        <v>7</v>
      </c>
      <c r="B37" s="1434"/>
      <c r="C37" s="1304"/>
      <c r="D37" s="1348"/>
      <c r="E37" s="673" t="s">
        <v>994</v>
      </c>
      <c r="F37" s="1353"/>
      <c r="G37" s="1353"/>
      <c r="H37" s="1394"/>
      <c r="I37" s="1356"/>
      <c r="J37" s="1345"/>
      <c r="K37" s="663"/>
      <c r="L37" s="138"/>
      <c r="M37" s="1430">
        <v>1</v>
      </c>
      <c r="N37" s="1244">
        <f>IF(M37&lt;1,M37-AVERAGE(F37:I37),M37-(SUM(F37:I37)))</f>
        <v>1</v>
      </c>
      <c r="O37" s="1226">
        <v>1</v>
      </c>
      <c r="P37" s="1429" t="str">
        <f>IF(O37&lt;=V$42,"T",IF(O37&lt;$Y$42,"R",IF(O37&gt;=$Y$42,"P")))</f>
        <v>P</v>
      </c>
      <c r="Q37" s="138"/>
      <c r="R37" s="138"/>
      <c r="S37" s="138"/>
      <c r="T37" s="523"/>
    </row>
    <row r="38" spans="1:20" ht="86.25" customHeight="1">
      <c r="A38" s="1431"/>
      <c r="B38" s="1434"/>
      <c r="C38" s="1304"/>
      <c r="D38" s="1348"/>
      <c r="E38" s="673" t="s">
        <v>995</v>
      </c>
      <c r="F38" s="1353"/>
      <c r="G38" s="1353"/>
      <c r="H38" s="1394"/>
      <c r="I38" s="1356"/>
      <c r="J38" s="1345"/>
      <c r="K38" s="666"/>
      <c r="L38" s="138"/>
      <c r="M38" s="1430"/>
      <c r="N38" s="1244"/>
      <c r="O38" s="1226"/>
      <c r="P38" s="1429"/>
      <c r="Q38" s="138"/>
      <c r="R38" s="138"/>
      <c r="S38" s="138"/>
      <c r="T38" s="523"/>
    </row>
    <row r="39" spans="1:20" ht="42.75" customHeight="1" thickBot="1">
      <c r="A39" s="1431">
        <v>8</v>
      </c>
      <c r="B39" s="1434"/>
      <c r="C39" s="1304"/>
      <c r="D39" s="1349"/>
      <c r="E39" s="674" t="s">
        <v>996</v>
      </c>
      <c r="F39" s="1354"/>
      <c r="G39" s="1354"/>
      <c r="H39" s="1395"/>
      <c r="I39" s="1357"/>
      <c r="J39" s="1346"/>
      <c r="K39" s="665"/>
      <c r="L39" s="138"/>
      <c r="M39" s="1430">
        <v>1</v>
      </c>
      <c r="N39" s="1244">
        <f>IF(M39&lt;1,M39-AVERAGE(F39:I39),M39-(SUM(F39:I39)))</f>
        <v>1</v>
      </c>
      <c r="O39" s="1226">
        <f>IF(M39&lt;1,(AVERAGE(F39:I39)/M39),SUM(F39:I39)/M39)</f>
        <v>0</v>
      </c>
      <c r="P39" s="1429" t="str">
        <f>IF(O39&lt;=V$42,"T",IF(O39&lt;$Y$42,"R",IF(O39&gt;=$Y$42,"P")))</f>
        <v>T</v>
      </c>
      <c r="Q39" s="1362"/>
      <c r="R39" s="1362"/>
      <c r="S39" s="1362"/>
      <c r="T39" s="1364"/>
    </row>
    <row r="40" spans="1:20" ht="30" customHeight="1">
      <c r="A40" s="1431"/>
      <c r="B40" s="1434"/>
      <c r="C40" s="1304"/>
      <c r="D40" s="1347" t="s">
        <v>997</v>
      </c>
      <c r="E40" s="672" t="s">
        <v>998</v>
      </c>
      <c r="F40" s="1350">
        <v>1</v>
      </c>
      <c r="G40" s="1350">
        <v>1</v>
      </c>
      <c r="H40" s="1435"/>
      <c r="I40" s="1355"/>
      <c r="J40" s="1344" t="s">
        <v>999</v>
      </c>
      <c r="K40" s="665"/>
      <c r="L40" s="138"/>
      <c r="M40" s="1423"/>
      <c r="N40" s="1244"/>
      <c r="O40" s="1226"/>
      <c r="P40" s="1429"/>
      <c r="Q40" s="1363"/>
      <c r="R40" s="1363"/>
      <c r="S40" s="1363"/>
      <c r="T40" s="1365"/>
    </row>
    <row r="41" spans="1:20">
      <c r="A41" s="1431"/>
      <c r="B41" s="1434"/>
      <c r="C41" s="1304"/>
      <c r="D41" s="1348"/>
      <c r="E41" s="673" t="s">
        <v>1000</v>
      </c>
      <c r="F41" s="1353"/>
      <c r="G41" s="1351"/>
      <c r="H41" s="1394"/>
      <c r="I41" s="1356"/>
      <c r="J41" s="1345"/>
      <c r="K41" s="665"/>
      <c r="L41" s="138"/>
      <c r="M41" s="1423"/>
      <c r="N41" s="1244"/>
      <c r="O41" s="1226"/>
      <c r="P41" s="1429"/>
      <c r="Q41" s="1377"/>
      <c r="R41" s="1377"/>
      <c r="S41" s="1377"/>
      <c r="T41" s="1378"/>
    </row>
    <row r="42" spans="1:20" ht="45.75" customHeight="1" thickBot="1">
      <c r="A42" s="1431">
        <v>7</v>
      </c>
      <c r="B42" s="1434"/>
      <c r="C42" s="1304"/>
      <c r="D42" s="1349"/>
      <c r="E42" s="674" t="s">
        <v>1001</v>
      </c>
      <c r="F42" s="1354"/>
      <c r="G42" s="1352"/>
      <c r="H42" s="1395"/>
      <c r="I42" s="1357"/>
      <c r="J42" s="1346"/>
      <c r="K42" s="663"/>
      <c r="L42" s="669"/>
      <c r="M42" s="1396">
        <v>1</v>
      </c>
      <c r="N42" s="1392">
        <f>IF(M42&lt;1,M42-AVERAGE(F42:I42),M42-(SUM(F42:I42)))</f>
        <v>1</v>
      </c>
      <c r="O42" s="1381">
        <f>IF(M42&lt;1,(AVERAGE(F42:I42)/M42),SUM(F42:I42)/M42)</f>
        <v>0</v>
      </c>
      <c r="P42" s="1437" t="str">
        <f>IF(O42&lt;=V$42,"T",IF(O42&lt;$Y$42,"R",IF(O42&gt;=$Y$42,"P")))</f>
        <v>T</v>
      </c>
      <c r="Q42" s="1362"/>
      <c r="R42" s="1362"/>
      <c r="S42" s="1362"/>
      <c r="T42" s="1364"/>
    </row>
    <row r="43" spans="1:20" ht="29.25" customHeight="1" thickBot="1">
      <c r="A43" s="1431"/>
      <c r="B43" s="1434"/>
      <c r="C43" s="1304"/>
      <c r="D43" s="677" t="s">
        <v>1002</v>
      </c>
      <c r="E43" s="678" t="s">
        <v>1003</v>
      </c>
      <c r="F43" s="679">
        <v>1</v>
      </c>
      <c r="G43" s="680">
        <v>1</v>
      </c>
      <c r="H43" s="681"/>
      <c r="I43" s="681"/>
      <c r="J43" s="682" t="s">
        <v>1004</v>
      </c>
      <c r="K43" s="664"/>
      <c r="L43" s="670"/>
      <c r="M43" s="1397"/>
      <c r="N43" s="1393"/>
      <c r="O43" s="1382"/>
      <c r="P43" s="1385"/>
      <c r="Q43" s="1363"/>
      <c r="R43" s="1363"/>
      <c r="S43" s="1363"/>
      <c r="T43" s="1365"/>
    </row>
    <row r="44" spans="1:20">
      <c r="A44" s="377"/>
      <c r="B44" s="377"/>
      <c r="C44" s="377"/>
      <c r="F44" s="387"/>
      <c r="J44" s="388"/>
      <c r="M44" s="377"/>
    </row>
    <row r="45" spans="1:20" ht="15.75">
      <c r="A45" s="377"/>
      <c r="B45" s="374"/>
      <c r="C45" s="372"/>
      <c r="D45" s="145"/>
      <c r="F45" s="387"/>
      <c r="J45" s="388"/>
      <c r="M45" s="377"/>
    </row>
    <row r="46" spans="1:20">
      <c r="A46" s="377"/>
      <c r="B46" s="377"/>
      <c r="C46" s="377"/>
      <c r="F46" s="387"/>
      <c r="J46" s="388"/>
      <c r="M46" s="377"/>
    </row>
    <row r="47" spans="1:20" ht="15.75">
      <c r="A47" s="374" t="s">
        <v>24</v>
      </c>
      <c r="B47" s="577"/>
      <c r="C47" s="577"/>
      <c r="D47" s="577"/>
      <c r="E47" s="577"/>
      <c r="F47" s="577"/>
      <c r="G47" s="577"/>
      <c r="H47" s="577"/>
      <c r="I47" s="577"/>
      <c r="J47" s="577"/>
      <c r="K47" s="577"/>
      <c r="L47" s="577"/>
      <c r="M47" s="577"/>
      <c r="N47" s="577"/>
      <c r="O47" s="577"/>
      <c r="P47" s="577"/>
      <c r="Q47" s="577"/>
      <c r="R47" s="577"/>
      <c r="S47" s="577"/>
      <c r="T47" s="578"/>
    </row>
    <row r="48" spans="1:20">
      <c r="A48" s="377"/>
      <c r="B48" s="574"/>
      <c r="C48" s="574"/>
      <c r="D48" s="574"/>
      <c r="E48" s="574"/>
      <c r="F48" s="574"/>
      <c r="G48" s="574"/>
      <c r="H48" s="574"/>
      <c r="I48" s="574"/>
      <c r="J48" s="574"/>
      <c r="K48" s="574"/>
      <c r="L48" s="574"/>
      <c r="M48" s="574"/>
      <c r="N48" s="574"/>
      <c r="O48" s="574"/>
      <c r="P48" s="574"/>
      <c r="Q48" s="574"/>
      <c r="R48" s="574"/>
      <c r="S48" s="574"/>
      <c r="T48" s="575"/>
    </row>
    <row r="49" spans="1:20">
      <c r="A49" s="576" t="s">
        <v>385</v>
      </c>
      <c r="B49" s="574"/>
      <c r="C49" s="574"/>
      <c r="D49" s="574"/>
      <c r="E49" s="574"/>
      <c r="F49" s="574"/>
      <c r="G49" s="574"/>
      <c r="H49" s="574"/>
      <c r="I49" s="574"/>
      <c r="J49" s="574"/>
      <c r="K49" s="574"/>
      <c r="L49" s="574"/>
      <c r="M49" s="574"/>
      <c r="N49" s="574"/>
      <c r="O49" s="574"/>
      <c r="P49" s="574"/>
      <c r="Q49" s="574"/>
      <c r="R49" s="574"/>
      <c r="S49" s="574"/>
      <c r="T49" s="575"/>
    </row>
    <row r="50" spans="1:20">
      <c r="A50" s="573"/>
      <c r="B50" s="574"/>
      <c r="C50" s="574"/>
      <c r="D50" s="574"/>
      <c r="E50" s="574"/>
      <c r="F50" s="574"/>
      <c r="G50" s="574"/>
      <c r="H50" s="574"/>
      <c r="I50" s="574"/>
      <c r="J50" s="574"/>
      <c r="K50" s="574"/>
      <c r="L50" s="574"/>
      <c r="M50" s="574"/>
      <c r="N50" s="574"/>
      <c r="O50" s="574"/>
      <c r="P50" s="574"/>
      <c r="Q50" s="574"/>
      <c r="R50" s="574"/>
      <c r="S50" s="574"/>
      <c r="T50" s="575"/>
    </row>
    <row r="51" spans="1:20">
      <c r="A51" s="573"/>
      <c r="B51" s="574"/>
      <c r="C51" s="574"/>
      <c r="D51" s="574"/>
      <c r="E51" s="574"/>
      <c r="F51" s="574"/>
      <c r="G51" s="574"/>
      <c r="H51" s="574"/>
      <c r="I51" s="574"/>
      <c r="J51" s="574"/>
      <c r="K51" s="574"/>
      <c r="L51" s="574"/>
      <c r="M51" s="574"/>
      <c r="N51" s="574"/>
      <c r="O51" s="574"/>
      <c r="P51" s="574"/>
      <c r="Q51" s="574"/>
      <c r="R51" s="574"/>
      <c r="S51" s="574"/>
      <c r="T51" s="575"/>
    </row>
    <row r="52" spans="1:20">
      <c r="A52" s="573"/>
      <c r="B52" s="574"/>
      <c r="C52" s="574"/>
      <c r="D52" s="574"/>
      <c r="E52" s="574"/>
      <c r="F52" s="574"/>
      <c r="G52" s="574"/>
      <c r="H52" s="574"/>
      <c r="I52" s="574"/>
      <c r="J52" s="574"/>
      <c r="K52" s="574"/>
      <c r="L52" s="574"/>
      <c r="M52" s="574"/>
      <c r="N52" s="574"/>
      <c r="O52" s="574"/>
      <c r="P52" s="574"/>
      <c r="Q52" s="574"/>
      <c r="R52" s="574"/>
      <c r="S52" s="574"/>
      <c r="T52" s="575"/>
    </row>
    <row r="53" spans="1:20">
      <c r="A53" s="573"/>
      <c r="B53" s="574"/>
      <c r="C53" s="574"/>
      <c r="D53" s="574"/>
      <c r="E53" s="574"/>
      <c r="F53" s="574"/>
      <c r="G53" s="574"/>
      <c r="H53" s="574"/>
      <c r="I53" s="574"/>
      <c r="J53" s="574"/>
      <c r="K53" s="574"/>
      <c r="L53" s="574"/>
      <c r="M53" s="574"/>
      <c r="N53" s="574"/>
      <c r="O53" s="574"/>
      <c r="P53" s="574"/>
      <c r="Q53" s="574"/>
      <c r="R53" s="574"/>
      <c r="S53" s="574"/>
      <c r="T53" s="575"/>
    </row>
    <row r="54" spans="1:20">
      <c r="A54" s="573"/>
      <c r="B54" s="574"/>
      <c r="C54" s="574"/>
      <c r="D54" s="574"/>
      <c r="E54" s="574"/>
      <c r="F54" s="574"/>
      <c r="G54" s="574"/>
      <c r="H54" s="574"/>
      <c r="I54" s="574"/>
      <c r="J54" s="574"/>
      <c r="K54" s="574"/>
      <c r="L54" s="574"/>
      <c r="M54" s="574"/>
      <c r="N54" s="574"/>
      <c r="O54" s="574"/>
      <c r="P54" s="574"/>
      <c r="Q54" s="574"/>
      <c r="R54" s="574"/>
      <c r="S54" s="574"/>
      <c r="T54" s="575"/>
    </row>
    <row r="55" spans="1:20">
      <c r="A55" s="573"/>
      <c r="B55" s="574"/>
      <c r="C55" s="574"/>
      <c r="D55" s="574"/>
      <c r="E55" s="574"/>
      <c r="F55" s="574"/>
      <c r="G55" s="574"/>
      <c r="H55" s="574"/>
      <c r="I55" s="574"/>
      <c r="J55" s="574"/>
      <c r="K55" s="574"/>
      <c r="L55" s="574"/>
      <c r="M55" s="574"/>
      <c r="N55" s="574"/>
      <c r="O55" s="574"/>
      <c r="P55" s="574"/>
      <c r="Q55" s="574"/>
      <c r="R55" s="574"/>
      <c r="S55" s="574"/>
      <c r="T55" s="575"/>
    </row>
    <row r="56" spans="1:20">
      <c r="A56" s="573"/>
      <c r="B56" s="574"/>
      <c r="C56" s="574"/>
      <c r="D56" s="574"/>
      <c r="E56" s="574"/>
      <c r="F56" s="574"/>
      <c r="G56" s="574"/>
      <c r="H56" s="574"/>
      <c r="I56" s="574"/>
      <c r="J56" s="574"/>
      <c r="K56" s="574"/>
      <c r="L56" s="574"/>
      <c r="M56" s="574"/>
      <c r="N56" s="574"/>
      <c r="O56" s="574"/>
      <c r="P56" s="574"/>
      <c r="Q56" s="574"/>
      <c r="R56" s="574"/>
      <c r="S56" s="574"/>
      <c r="T56" s="575"/>
    </row>
    <row r="57" spans="1:20">
      <c r="A57" s="573"/>
      <c r="B57" s="574"/>
      <c r="C57" s="574"/>
      <c r="D57" s="574"/>
      <c r="E57" s="574"/>
      <c r="F57" s="574"/>
      <c r="G57" s="574"/>
      <c r="H57" s="574"/>
      <c r="I57" s="574"/>
      <c r="J57" s="574"/>
      <c r="K57" s="574"/>
      <c r="L57" s="574"/>
      <c r="M57" s="574"/>
      <c r="N57" s="574"/>
      <c r="O57" s="574"/>
      <c r="P57" s="574"/>
      <c r="Q57" s="574"/>
      <c r="R57" s="574"/>
      <c r="S57" s="574"/>
      <c r="T57" s="575"/>
    </row>
    <row r="58" spans="1:20">
      <c r="A58" s="573"/>
    </row>
    <row r="59" spans="1:20">
      <c r="A59" s="573"/>
    </row>
  </sheetData>
  <mergeCells count="152">
    <mergeCell ref="I32:I34"/>
    <mergeCell ref="T32:T34"/>
    <mergeCell ref="N42:N43"/>
    <mergeCell ref="O42:O43"/>
    <mergeCell ref="P42:P43"/>
    <mergeCell ref="Q32:Q34"/>
    <mergeCell ref="R32:R34"/>
    <mergeCell ref="P37:P38"/>
    <mergeCell ref="M42:M43"/>
    <mergeCell ref="M37:M38"/>
    <mergeCell ref="N37:N38"/>
    <mergeCell ref="O37:O38"/>
    <mergeCell ref="P35:P36"/>
    <mergeCell ref="M39:M41"/>
    <mergeCell ref="N39:N41"/>
    <mergeCell ref="O39:O41"/>
    <mergeCell ref="P39:P41"/>
    <mergeCell ref="M35:M36"/>
    <mergeCell ref="N35:N36"/>
    <mergeCell ref="O35:O36"/>
    <mergeCell ref="R39:R41"/>
    <mergeCell ref="S39:S41"/>
    <mergeCell ref="T39:T41"/>
    <mergeCell ref="Q42:Q43"/>
    <mergeCell ref="G28:G29"/>
    <mergeCell ref="H28:H29"/>
    <mergeCell ref="I28:I29"/>
    <mergeCell ref="J28:J29"/>
    <mergeCell ref="G30:G31"/>
    <mergeCell ref="H30:H31"/>
    <mergeCell ref="I30:I31"/>
    <mergeCell ref="J30:J31"/>
    <mergeCell ref="A35:A36"/>
    <mergeCell ref="C24:C43"/>
    <mergeCell ref="B24:B43"/>
    <mergeCell ref="A42:A43"/>
    <mergeCell ref="A37:A38"/>
    <mergeCell ref="A39:A41"/>
    <mergeCell ref="G35:G39"/>
    <mergeCell ref="H35:H39"/>
    <mergeCell ref="I35:I39"/>
    <mergeCell ref="A24:A27"/>
    <mergeCell ref="G40:G42"/>
    <mergeCell ref="H40:H42"/>
    <mergeCell ref="I40:I42"/>
    <mergeCell ref="A28:A31"/>
    <mergeCell ref="A32:A34"/>
    <mergeCell ref="H32:H34"/>
    <mergeCell ref="R24:R27"/>
    <mergeCell ref="S24:S27"/>
    <mergeCell ref="M24:M27"/>
    <mergeCell ref="N24:N27"/>
    <mergeCell ref="O24:O27"/>
    <mergeCell ref="P24:P27"/>
    <mergeCell ref="Q24:Q27"/>
    <mergeCell ref="J35:J39"/>
    <mergeCell ref="P28:P31"/>
    <mergeCell ref="S32:S34"/>
    <mergeCell ref="P32:P34"/>
    <mergeCell ref="M28:M31"/>
    <mergeCell ref="N28:N31"/>
    <mergeCell ref="O28:O31"/>
    <mergeCell ref="J32:J34"/>
    <mergeCell ref="M32:M34"/>
    <mergeCell ref="O32:O34"/>
    <mergeCell ref="A2:E4"/>
    <mergeCell ref="F2:M2"/>
    <mergeCell ref="N2:T2"/>
    <mergeCell ref="F3:M4"/>
    <mergeCell ref="N3:T3"/>
    <mergeCell ref="N4:T4"/>
    <mergeCell ref="F14:I14"/>
    <mergeCell ref="J14:J15"/>
    <mergeCell ref="A6:E6"/>
    <mergeCell ref="F6:M6"/>
    <mergeCell ref="A7:E7"/>
    <mergeCell ref="F7:M7"/>
    <mergeCell ref="A8:E8"/>
    <mergeCell ref="F8:M8"/>
    <mergeCell ref="A9:E9"/>
    <mergeCell ref="F9:M9"/>
    <mergeCell ref="A11:T11"/>
    <mergeCell ref="A13:L13"/>
    <mergeCell ref="M13:T13"/>
    <mergeCell ref="B14:B15"/>
    <mergeCell ref="C14:C15"/>
    <mergeCell ref="T14:T15"/>
    <mergeCell ref="A14:A15"/>
    <mergeCell ref="D14:D15"/>
    <mergeCell ref="E14:E15"/>
    <mergeCell ref="B17:B23"/>
    <mergeCell ref="A17:A20"/>
    <mergeCell ref="A21:A23"/>
    <mergeCell ref="N21:N23"/>
    <mergeCell ref="G17:G20"/>
    <mergeCell ref="H17:H20"/>
    <mergeCell ref="I17:I20"/>
    <mergeCell ref="C17:C23"/>
    <mergeCell ref="J17:J20"/>
    <mergeCell ref="M17:M20"/>
    <mergeCell ref="M21:M23"/>
    <mergeCell ref="D17:D20"/>
    <mergeCell ref="F17:F20"/>
    <mergeCell ref="N17:N20"/>
    <mergeCell ref="R42:R43"/>
    <mergeCell ref="T42:T43"/>
    <mergeCell ref="S42:S43"/>
    <mergeCell ref="K14:K15"/>
    <mergeCell ref="L14:L15"/>
    <mergeCell ref="M14:M15"/>
    <mergeCell ref="N14:P14"/>
    <mergeCell ref="Q14:Q15"/>
    <mergeCell ref="R14:R15"/>
    <mergeCell ref="Q39:Q41"/>
    <mergeCell ref="S21:S23"/>
    <mergeCell ref="T21:T23"/>
    <mergeCell ref="Q17:Q20"/>
    <mergeCell ref="R17:R20"/>
    <mergeCell ref="S17:S20"/>
    <mergeCell ref="T17:T20"/>
    <mergeCell ref="Q21:Q23"/>
    <mergeCell ref="R21:R23"/>
    <mergeCell ref="T24:T27"/>
    <mergeCell ref="N32:N34"/>
    <mergeCell ref="O17:O20"/>
    <mergeCell ref="P17:P20"/>
    <mergeCell ref="P21:P23"/>
    <mergeCell ref="O21:O23"/>
    <mergeCell ref="J40:J42"/>
    <mergeCell ref="D21:D24"/>
    <mergeCell ref="F21:F24"/>
    <mergeCell ref="D25:D27"/>
    <mergeCell ref="F25:F27"/>
    <mergeCell ref="D28:D29"/>
    <mergeCell ref="F28:F29"/>
    <mergeCell ref="D30:D31"/>
    <mergeCell ref="F30:F31"/>
    <mergeCell ref="D35:D39"/>
    <mergeCell ref="F35:F39"/>
    <mergeCell ref="D40:D42"/>
    <mergeCell ref="F40:F42"/>
    <mergeCell ref="G21:G24"/>
    <mergeCell ref="H21:H24"/>
    <mergeCell ref="I21:I24"/>
    <mergeCell ref="J21:J24"/>
    <mergeCell ref="G25:G27"/>
    <mergeCell ref="H25:H27"/>
    <mergeCell ref="I25:I27"/>
    <mergeCell ref="J25:J27"/>
    <mergeCell ref="D32:D34"/>
    <mergeCell ref="F32:F34"/>
    <mergeCell ref="G32:G34"/>
  </mergeCells>
  <conditionalFormatting sqref="P17 P21 P24 P28 P32 P35 P37 P39 P42">
    <cfRule type="containsText" dxfId="44" priority="5" stopIfTrue="1" operator="containsText" text="P">
      <formula>NOT(ISERROR(SEARCH("P",P17)))</formula>
    </cfRule>
    <cfRule type="containsText" dxfId="43" priority="6" stopIfTrue="1" operator="containsText" text="R">
      <formula>NOT(ISERROR(SEARCH("R",P17)))</formula>
    </cfRule>
    <cfRule type="containsText" dxfId="42" priority="7" operator="containsText" text="T">
      <formula>NOT(ISERROR(SEARCH("T",P17)))</formula>
    </cfRule>
  </conditionalFormatting>
  <conditionalFormatting sqref="P17 P21 P24 P28 P32 P35 P37 P42 P39">
    <cfRule type="iconSet" priority="8">
      <iconSet iconSet="3Symbols2">
        <cfvo type="percent" val="0"/>
        <cfvo type="percent" val="0.74"/>
        <cfvo type="percent" val="0.85"/>
      </iconSet>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8"/>
  <sheetViews>
    <sheetView zoomScale="54" zoomScaleNormal="54" workbookViewId="0">
      <selection activeCell="F9" sqref="F9:M9"/>
    </sheetView>
  </sheetViews>
  <sheetFormatPr baseColWidth="10" defaultColWidth="11.42578125" defaultRowHeight="15"/>
  <cols>
    <col min="1" max="1" width="11.5703125" style="132" bestFit="1" customWidth="1"/>
    <col min="2" max="2" width="39.140625" style="132" customWidth="1"/>
    <col min="3" max="3" width="36.140625" style="132" customWidth="1"/>
    <col min="4" max="4" width="37.7109375" style="132" customWidth="1"/>
    <col min="5" max="5" width="44" style="132" customWidth="1"/>
    <col min="6" max="6" width="13.42578125" style="132" customWidth="1"/>
    <col min="7" max="7" width="7.140625" style="132" bestFit="1" customWidth="1"/>
    <col min="8" max="8" width="8" style="132" customWidth="1"/>
    <col min="9" max="9" width="7" style="132" customWidth="1"/>
    <col min="10" max="10" width="42.28515625" style="132" customWidth="1"/>
    <col min="11" max="11" width="18.7109375" style="132" customWidth="1"/>
    <col min="12" max="12" width="29.7109375" style="132" customWidth="1"/>
    <col min="13" max="13" width="11.5703125" style="132" bestFit="1" customWidth="1"/>
    <col min="14" max="14" width="12.5703125" style="132" customWidth="1"/>
    <col min="15" max="15" width="11.5703125" style="132" bestFit="1" customWidth="1"/>
    <col min="16" max="16" width="11.42578125" style="132"/>
    <col min="17" max="17" width="26.140625" style="132" customWidth="1"/>
    <col min="18" max="18" width="26.28515625" style="132" customWidth="1"/>
    <col min="19" max="19" width="11.42578125" style="132"/>
    <col min="20" max="20" width="27.28515625" style="132" customWidth="1"/>
    <col min="21" max="16384" width="11.42578125" style="132"/>
  </cols>
  <sheetData>
    <row r="1" spans="1:20" ht="15.75" thickBot="1"/>
    <row r="2" spans="1:20" ht="16.5" thickBot="1">
      <c r="A2" s="1287"/>
      <c r="B2" s="1288"/>
      <c r="C2" s="1288"/>
      <c r="D2" s="1288"/>
      <c r="E2" s="1289"/>
      <c r="F2" s="1296" t="s">
        <v>18</v>
      </c>
      <c r="G2" s="1297"/>
      <c r="H2" s="1297"/>
      <c r="I2" s="1297"/>
      <c r="J2" s="1297"/>
      <c r="K2" s="1297"/>
      <c r="L2" s="1297"/>
      <c r="M2" s="1298"/>
      <c r="N2" s="1246" t="s">
        <v>954</v>
      </c>
      <c r="O2" s="1247"/>
      <c r="P2" s="1247"/>
      <c r="Q2" s="1247"/>
      <c r="R2" s="1247"/>
      <c r="S2" s="1247"/>
      <c r="T2" s="1248"/>
    </row>
    <row r="3" spans="1:20" ht="16.5" thickBot="1">
      <c r="A3" s="1290"/>
      <c r="B3" s="1291"/>
      <c r="C3" s="1291"/>
      <c r="D3" s="1291"/>
      <c r="E3" s="1292"/>
      <c r="F3" s="1249" t="s">
        <v>17</v>
      </c>
      <c r="G3" s="1250"/>
      <c r="H3" s="1250"/>
      <c r="I3" s="1250"/>
      <c r="J3" s="1250"/>
      <c r="K3" s="1250"/>
      <c r="L3" s="1250"/>
      <c r="M3" s="1251"/>
      <c r="N3" s="1255" t="s">
        <v>23</v>
      </c>
      <c r="O3" s="1256"/>
      <c r="P3" s="1256"/>
      <c r="Q3" s="1256"/>
      <c r="R3" s="1256"/>
      <c r="S3" s="1256"/>
      <c r="T3" s="1257"/>
    </row>
    <row r="4" spans="1:20" ht="16.5" thickBot="1">
      <c r="A4" s="1293"/>
      <c r="B4" s="1294"/>
      <c r="C4" s="1294"/>
      <c r="D4" s="1294"/>
      <c r="E4" s="1295"/>
      <c r="F4" s="1252"/>
      <c r="G4" s="1253"/>
      <c r="H4" s="1253"/>
      <c r="I4" s="1253"/>
      <c r="J4" s="1253"/>
      <c r="K4" s="1253"/>
      <c r="L4" s="1253"/>
      <c r="M4" s="1254"/>
      <c r="N4" s="1258" t="s">
        <v>8</v>
      </c>
      <c r="O4" s="1259"/>
      <c r="P4" s="1259"/>
      <c r="Q4" s="1259"/>
      <c r="R4" s="1259"/>
      <c r="S4" s="1259"/>
      <c r="T4" s="1260"/>
    </row>
    <row r="5" spans="1:20" ht="15.75">
      <c r="A5" s="179"/>
      <c r="B5" s="179"/>
      <c r="C5" s="179"/>
      <c r="D5" s="179"/>
      <c r="E5" s="179"/>
      <c r="F5" s="179"/>
      <c r="G5" s="179"/>
      <c r="H5" s="179"/>
      <c r="I5" s="179"/>
      <c r="J5" s="279"/>
      <c r="K5" s="279"/>
      <c r="L5" s="281"/>
      <c r="M5" s="281"/>
      <c r="N5" s="281"/>
      <c r="O5" s="281"/>
      <c r="P5" s="281"/>
      <c r="Q5" s="281"/>
      <c r="R5" s="281"/>
      <c r="S5" s="281"/>
      <c r="T5" s="281"/>
    </row>
    <row r="6" spans="1:20" ht="15.75">
      <c r="A6" s="1270" t="s">
        <v>10</v>
      </c>
      <c r="B6" s="1270"/>
      <c r="C6" s="1270"/>
      <c r="D6" s="1270"/>
      <c r="E6" s="1270"/>
      <c r="F6" s="1271" t="s">
        <v>357</v>
      </c>
      <c r="G6" s="1272"/>
      <c r="H6" s="1272"/>
      <c r="I6" s="1272"/>
      <c r="J6" s="1272"/>
      <c r="K6" s="1272"/>
      <c r="L6" s="1272"/>
      <c r="M6" s="1273"/>
      <c r="N6" s="281"/>
      <c r="O6" s="281"/>
      <c r="P6" s="281"/>
      <c r="Q6" s="281"/>
      <c r="R6" s="281"/>
      <c r="S6" s="281"/>
      <c r="T6" s="281"/>
    </row>
    <row r="7" spans="1:20" ht="15.75">
      <c r="A7" s="1270" t="s">
        <v>25</v>
      </c>
      <c r="B7" s="1270"/>
      <c r="C7" s="1270"/>
      <c r="D7" s="1270"/>
      <c r="E7" s="1270"/>
      <c r="F7" s="1271">
        <v>2023</v>
      </c>
      <c r="G7" s="1272"/>
      <c r="H7" s="1272"/>
      <c r="I7" s="1272"/>
      <c r="J7" s="1272"/>
      <c r="K7" s="1272"/>
      <c r="L7" s="1272"/>
      <c r="M7" s="1273"/>
      <c r="N7" s="281"/>
      <c r="O7" s="281"/>
      <c r="P7" s="281"/>
      <c r="Q7" s="281"/>
      <c r="R7" s="281"/>
      <c r="S7" s="281"/>
      <c r="T7" s="281"/>
    </row>
    <row r="8" spans="1:20" ht="15.75">
      <c r="A8" s="1270" t="s">
        <v>6</v>
      </c>
      <c r="B8" s="1270"/>
      <c r="C8" s="1270"/>
      <c r="D8" s="1270"/>
      <c r="E8" s="1270"/>
      <c r="F8" s="1404">
        <v>44927</v>
      </c>
      <c r="G8" s="1272"/>
      <c r="H8" s="1272"/>
      <c r="I8" s="1272"/>
      <c r="J8" s="1272"/>
      <c r="K8" s="1272"/>
      <c r="L8" s="1272"/>
      <c r="M8" s="1273"/>
      <c r="N8" s="281"/>
      <c r="O8" s="281"/>
      <c r="P8" s="281"/>
      <c r="Q8" s="281"/>
      <c r="R8" s="281"/>
      <c r="S8" s="281"/>
      <c r="T8" s="281"/>
    </row>
    <row r="9" spans="1:20" ht="15.75">
      <c r="A9" s="1270" t="s">
        <v>7</v>
      </c>
      <c r="B9" s="1270"/>
      <c r="C9" s="1270"/>
      <c r="D9" s="1270"/>
      <c r="E9" s="1270"/>
      <c r="F9" s="736">
        <v>45107</v>
      </c>
      <c r="G9" s="737"/>
      <c r="H9" s="737"/>
      <c r="I9" s="737"/>
      <c r="J9" s="737"/>
      <c r="K9" s="737"/>
      <c r="L9" s="737"/>
      <c r="M9" s="738"/>
      <c r="N9" s="281"/>
      <c r="O9" s="281"/>
      <c r="P9" s="281"/>
      <c r="Q9" s="281"/>
      <c r="R9" s="281"/>
      <c r="S9" s="281"/>
      <c r="T9" s="281"/>
    </row>
    <row r="10" spans="1:20" ht="16.5" thickBot="1">
      <c r="A10" s="282"/>
      <c r="B10" s="282"/>
      <c r="C10" s="282"/>
      <c r="D10" s="282"/>
      <c r="E10" s="282"/>
      <c r="F10" s="282"/>
      <c r="G10" s="282"/>
      <c r="H10" s="282"/>
      <c r="I10" s="282"/>
      <c r="J10" s="279"/>
      <c r="K10" s="279"/>
      <c r="L10" s="279"/>
      <c r="M10" s="279"/>
      <c r="N10" s="281"/>
      <c r="O10" s="281"/>
      <c r="P10" s="281"/>
      <c r="Q10" s="281"/>
      <c r="R10" s="281"/>
      <c r="S10" s="281"/>
      <c r="T10" s="281"/>
    </row>
    <row r="11" spans="1:20" ht="16.5" thickBot="1">
      <c r="A11" s="1277" t="s">
        <v>9</v>
      </c>
      <c r="B11" s="1278"/>
      <c r="C11" s="1278"/>
      <c r="D11" s="1278"/>
      <c r="E11" s="1278"/>
      <c r="F11" s="1278"/>
      <c r="G11" s="1278"/>
      <c r="H11" s="1278"/>
      <c r="I11" s="1278"/>
      <c r="J11" s="1278"/>
      <c r="K11" s="1278"/>
      <c r="L11" s="1278"/>
      <c r="M11" s="1278"/>
      <c r="N11" s="1278"/>
      <c r="O11" s="1278"/>
      <c r="P11" s="1278"/>
      <c r="Q11" s="1278"/>
      <c r="R11" s="1278"/>
      <c r="S11" s="1278"/>
      <c r="T11" s="1279"/>
    </row>
    <row r="12" spans="1:20" ht="16.5" thickBot="1">
      <c r="A12" s="283"/>
      <c r="B12" s="284"/>
      <c r="C12" s="284"/>
      <c r="D12" s="284"/>
      <c r="E12" s="284"/>
      <c r="F12" s="284"/>
      <c r="G12" s="284"/>
      <c r="H12" s="284"/>
      <c r="I12" s="284"/>
      <c r="J12" s="284"/>
      <c r="K12" s="284"/>
      <c r="L12" s="284"/>
      <c r="M12" s="284"/>
      <c r="N12" s="284"/>
      <c r="O12" s="284"/>
      <c r="P12" s="284"/>
      <c r="Q12" s="284"/>
      <c r="R12" s="284"/>
      <c r="S12" s="284"/>
      <c r="T12" s="285"/>
    </row>
    <row r="13" spans="1:20" ht="16.5" thickBot="1">
      <c r="A13" s="1280" t="s">
        <v>16</v>
      </c>
      <c r="B13" s="1281"/>
      <c r="C13" s="1281"/>
      <c r="D13" s="1281"/>
      <c r="E13" s="1281"/>
      <c r="F13" s="1281"/>
      <c r="G13" s="1281"/>
      <c r="H13" s="1281"/>
      <c r="I13" s="1281"/>
      <c r="J13" s="1281"/>
      <c r="K13" s="1281"/>
      <c r="L13" s="1282"/>
      <c r="M13" s="1283" t="s">
        <v>1</v>
      </c>
      <c r="N13" s="1283"/>
      <c r="O13" s="1283"/>
      <c r="P13" s="1283"/>
      <c r="Q13" s="1283"/>
      <c r="R13" s="1283"/>
      <c r="S13" s="1283"/>
      <c r="T13" s="1284"/>
    </row>
    <row r="14" spans="1:20" ht="32.25" customHeight="1" thickBot="1">
      <c r="A14" s="1299" t="s">
        <v>27</v>
      </c>
      <c r="B14" s="1285" t="s">
        <v>434</v>
      </c>
      <c r="C14" s="1285" t="s">
        <v>435</v>
      </c>
      <c r="D14" s="1299" t="s">
        <v>26</v>
      </c>
      <c r="E14" s="1312" t="s">
        <v>19</v>
      </c>
      <c r="F14" s="1314" t="s">
        <v>11</v>
      </c>
      <c r="G14" s="1315"/>
      <c r="H14" s="1315"/>
      <c r="I14" s="1316"/>
      <c r="J14" s="1268" t="s">
        <v>20</v>
      </c>
      <c r="K14" s="1268" t="s">
        <v>21</v>
      </c>
      <c r="L14" s="1268" t="s">
        <v>2</v>
      </c>
      <c r="M14" s="1232" t="s">
        <v>22</v>
      </c>
      <c r="N14" s="1234" t="s">
        <v>3</v>
      </c>
      <c r="O14" s="1235"/>
      <c r="P14" s="1236"/>
      <c r="Q14" s="1239" t="s">
        <v>303</v>
      </c>
      <c r="R14" s="1237" t="s">
        <v>5</v>
      </c>
      <c r="S14" s="286" t="s">
        <v>29</v>
      </c>
      <c r="T14" s="1230" t="s">
        <v>0</v>
      </c>
    </row>
    <row r="15" spans="1:20" ht="28.5" customHeight="1" thickBot="1">
      <c r="A15" s="1300"/>
      <c r="B15" s="1286"/>
      <c r="C15" s="1286"/>
      <c r="D15" s="1300"/>
      <c r="E15" s="1313"/>
      <c r="F15" s="287" t="s">
        <v>12</v>
      </c>
      <c r="G15" s="287" t="s">
        <v>13</v>
      </c>
      <c r="H15" s="287" t="s">
        <v>14</v>
      </c>
      <c r="I15" s="287" t="s">
        <v>15</v>
      </c>
      <c r="J15" s="1269"/>
      <c r="K15" s="1269"/>
      <c r="L15" s="1269"/>
      <c r="M15" s="1233"/>
      <c r="N15" s="288" t="s">
        <v>30</v>
      </c>
      <c r="O15" s="289" t="s">
        <v>28</v>
      </c>
      <c r="P15" s="290" t="s">
        <v>31</v>
      </c>
      <c r="Q15" s="1240"/>
      <c r="R15" s="1238"/>
      <c r="S15" s="291"/>
      <c r="T15" s="1231"/>
    </row>
    <row r="16" spans="1:20" ht="8.25" customHeight="1" thickBot="1">
      <c r="A16" s="179"/>
      <c r="B16" s="179"/>
      <c r="C16" s="179"/>
      <c r="D16" s="179"/>
      <c r="E16" s="179"/>
      <c r="F16" s="179"/>
      <c r="G16" s="179"/>
      <c r="H16" s="179"/>
      <c r="I16" s="179"/>
      <c r="J16" s="179"/>
      <c r="K16" s="179"/>
      <c r="L16" s="292"/>
      <c r="M16" s="179"/>
      <c r="Q16" s="179"/>
      <c r="R16" s="179"/>
      <c r="S16" s="179"/>
      <c r="T16" s="179"/>
    </row>
    <row r="17" spans="1:20" ht="75.75" thickBot="1">
      <c r="A17" s="1447">
        <v>1</v>
      </c>
      <c r="B17" s="1445" t="s">
        <v>494</v>
      </c>
      <c r="C17" s="1445" t="s">
        <v>537</v>
      </c>
      <c r="D17" s="1432" t="s">
        <v>358</v>
      </c>
      <c r="E17" s="325" t="s">
        <v>359</v>
      </c>
      <c r="F17" s="326">
        <v>1</v>
      </c>
      <c r="G17" s="294">
        <v>100</v>
      </c>
      <c r="H17" s="295"/>
      <c r="I17" s="295"/>
      <c r="J17" s="293" t="s">
        <v>459</v>
      </c>
      <c r="K17" s="327"/>
      <c r="L17" s="328"/>
      <c r="M17" s="329">
        <v>1</v>
      </c>
      <c r="N17" s="330">
        <f>F17-M17</f>
        <v>0</v>
      </c>
      <c r="O17" s="310">
        <f>IF(M17&lt;1,(AVERAGE(F17:I17)/M17),SUM(F17:I17)/M17)</f>
        <v>101</v>
      </c>
      <c r="P17" s="331" t="str">
        <f>IF(O17&lt;=V$17,"T",IF(O17&lt;$Y$17,"R",IF(O17&gt;=$Y$17,"P")))</f>
        <v>P</v>
      </c>
      <c r="Q17" s="328"/>
      <c r="R17" s="328"/>
      <c r="S17" s="332"/>
      <c r="T17" s="333"/>
    </row>
    <row r="18" spans="1:20" ht="90.75" thickBot="1">
      <c r="A18" s="1440"/>
      <c r="B18" s="1446"/>
      <c r="C18" s="1446"/>
      <c r="D18" s="1304"/>
      <c r="E18" s="131" t="s">
        <v>360</v>
      </c>
      <c r="F18" s="416">
        <v>1</v>
      </c>
      <c r="G18" s="297">
        <v>100</v>
      </c>
      <c r="H18" s="409"/>
      <c r="I18" s="409"/>
      <c r="J18" s="280" t="s">
        <v>460</v>
      </c>
      <c r="K18" s="334"/>
      <c r="L18" s="298"/>
      <c r="M18" s="329">
        <v>1</v>
      </c>
      <c r="N18" s="307">
        <f t="shared" ref="N18:N36" si="0">F18-M18</f>
        <v>0</v>
      </c>
      <c r="O18" s="308">
        <f>IF(M18&lt;1,(AVERAGE(F18:I18)/M18),SUM(F18:I18)/M18)</f>
        <v>101</v>
      </c>
      <c r="P18" s="335" t="str">
        <f t="shared" ref="P18:P29" si="1">IF(O18&lt;=V$17,"T",IF(O18&lt;$Y$17,"R",IF(O18&gt;=$Y$17,"P")))</f>
        <v>P</v>
      </c>
      <c r="Q18" s="298"/>
      <c r="R18" s="298"/>
      <c r="S18" s="336"/>
      <c r="T18" s="337"/>
    </row>
    <row r="19" spans="1:20" ht="75.75" thickBot="1">
      <c r="A19" s="1440"/>
      <c r="B19" s="1446"/>
      <c r="C19" s="1446"/>
      <c r="D19" s="1304"/>
      <c r="E19" s="131" t="s">
        <v>361</v>
      </c>
      <c r="F19" s="416">
        <v>1</v>
      </c>
      <c r="G19" s="323">
        <v>100</v>
      </c>
      <c r="H19" s="437"/>
      <c r="I19" s="437"/>
      <c r="J19" s="280" t="s">
        <v>461</v>
      </c>
      <c r="K19" s="338"/>
      <c r="L19" s="298"/>
      <c r="M19" s="329">
        <v>1</v>
      </c>
      <c r="N19" s="307">
        <f t="shared" si="0"/>
        <v>0</v>
      </c>
      <c r="O19" s="308">
        <f t="shared" ref="O19:O37" si="2">IF(M19&lt;1,(AVERAGE(F19:I19)/M19),SUM(F19:I19)/M19)</f>
        <v>101</v>
      </c>
      <c r="P19" s="335" t="str">
        <f t="shared" si="1"/>
        <v>P</v>
      </c>
      <c r="Q19" s="298"/>
      <c r="R19" s="298"/>
      <c r="S19" s="336"/>
      <c r="T19" s="337"/>
    </row>
    <row r="20" spans="1:20" ht="90.75" thickBot="1">
      <c r="A20" s="1440">
        <v>2</v>
      </c>
      <c r="B20" s="1446"/>
      <c r="C20" s="1446"/>
      <c r="D20" s="1304" t="s">
        <v>362</v>
      </c>
      <c r="E20" s="131" t="s">
        <v>363</v>
      </c>
      <c r="F20" s="416">
        <v>1</v>
      </c>
      <c r="G20" s="323">
        <v>100</v>
      </c>
      <c r="H20" s="437"/>
      <c r="I20" s="437"/>
      <c r="J20" s="280" t="s">
        <v>462</v>
      </c>
      <c r="K20" s="334"/>
      <c r="L20" s="298"/>
      <c r="M20" s="329">
        <v>1</v>
      </c>
      <c r="N20" s="307">
        <f t="shared" si="0"/>
        <v>0</v>
      </c>
      <c r="O20" s="308">
        <f t="shared" si="2"/>
        <v>101</v>
      </c>
      <c r="P20" s="335" t="str">
        <f t="shared" si="1"/>
        <v>P</v>
      </c>
      <c r="Q20" s="298"/>
      <c r="R20" s="298"/>
      <c r="S20" s="336"/>
      <c r="T20" s="337"/>
    </row>
    <row r="21" spans="1:20" ht="60.75" thickBot="1">
      <c r="A21" s="1440"/>
      <c r="B21" s="1446"/>
      <c r="C21" s="1446"/>
      <c r="D21" s="1304"/>
      <c r="E21" s="131" t="s">
        <v>364</v>
      </c>
      <c r="F21" s="416">
        <v>1</v>
      </c>
      <c r="G21" s="323">
        <v>100</v>
      </c>
      <c r="H21" s="437"/>
      <c r="I21" s="437"/>
      <c r="J21" s="280" t="s">
        <v>463</v>
      </c>
      <c r="K21" s="334"/>
      <c r="L21" s="298"/>
      <c r="M21" s="329">
        <v>1</v>
      </c>
      <c r="N21" s="307">
        <f t="shared" si="0"/>
        <v>0</v>
      </c>
      <c r="O21" s="308">
        <f t="shared" si="2"/>
        <v>101</v>
      </c>
      <c r="P21" s="335" t="str">
        <f t="shared" si="1"/>
        <v>P</v>
      </c>
      <c r="Q21" s="298"/>
      <c r="R21" s="298"/>
      <c r="S21" s="336"/>
      <c r="T21" s="337"/>
    </row>
    <row r="22" spans="1:20" ht="59.25" customHeight="1" thickBot="1">
      <c r="A22" s="1440"/>
      <c r="B22" s="1446"/>
      <c r="C22" s="1446"/>
      <c r="D22" s="1304"/>
      <c r="E22" s="131" t="s">
        <v>365</v>
      </c>
      <c r="F22" s="415">
        <v>28</v>
      </c>
      <c r="G22" s="323">
        <v>38</v>
      </c>
      <c r="H22" s="437"/>
      <c r="I22" s="323"/>
      <c r="J22" s="280" t="s">
        <v>464</v>
      </c>
      <c r="K22" s="193">
        <v>56700</v>
      </c>
      <c r="L22" s="215">
        <v>36000</v>
      </c>
      <c r="M22" s="339">
        <v>13</v>
      </c>
      <c r="N22" s="307">
        <f t="shared" si="0"/>
        <v>15</v>
      </c>
      <c r="O22" s="308">
        <f t="shared" si="2"/>
        <v>5.0769230769230766</v>
      </c>
      <c r="P22" s="335" t="str">
        <f t="shared" si="1"/>
        <v>P</v>
      </c>
      <c r="Q22" s="298"/>
      <c r="R22" s="298"/>
      <c r="S22" s="336"/>
      <c r="T22" s="337"/>
    </row>
    <row r="23" spans="1:20" ht="45.75" customHeight="1" thickBot="1">
      <c r="A23" s="1440"/>
      <c r="B23" s="1446"/>
      <c r="C23" s="1446"/>
      <c r="D23" s="1304"/>
      <c r="E23" s="131" t="s">
        <v>366</v>
      </c>
      <c r="F23" s="416">
        <v>1</v>
      </c>
      <c r="G23" s="323">
        <v>100</v>
      </c>
      <c r="H23" s="437"/>
      <c r="I23" s="437"/>
      <c r="J23" s="340" t="s">
        <v>465</v>
      </c>
      <c r="K23" s="338"/>
      <c r="L23" s="298"/>
      <c r="M23" s="329">
        <v>1</v>
      </c>
      <c r="N23" s="307">
        <f>F23-M23</f>
        <v>0</v>
      </c>
      <c r="O23" s="308">
        <f t="shared" si="2"/>
        <v>101</v>
      </c>
      <c r="P23" s="335" t="str">
        <f t="shared" si="1"/>
        <v>P</v>
      </c>
      <c r="Q23" s="298"/>
      <c r="R23" s="298"/>
      <c r="S23" s="336"/>
      <c r="T23" s="337"/>
    </row>
    <row r="24" spans="1:20" ht="90.75" thickBot="1">
      <c r="A24" s="1444">
        <v>3</v>
      </c>
      <c r="B24" s="1446"/>
      <c r="C24" s="1446"/>
      <c r="D24" s="1304" t="s">
        <v>367</v>
      </c>
      <c r="E24" s="131" t="s">
        <v>368</v>
      </c>
      <c r="F24" s="418">
        <v>100</v>
      </c>
      <c r="G24" s="314">
        <v>100</v>
      </c>
      <c r="H24" s="438"/>
      <c r="I24" s="314"/>
      <c r="J24" s="280" t="s">
        <v>466</v>
      </c>
      <c r="K24" s="338"/>
      <c r="L24" s="338"/>
      <c r="M24" s="339">
        <v>23</v>
      </c>
      <c r="N24" s="307">
        <f t="shared" si="0"/>
        <v>77</v>
      </c>
      <c r="O24" s="341">
        <f t="shared" si="2"/>
        <v>8.695652173913043</v>
      </c>
      <c r="P24" s="335" t="str">
        <f t="shared" si="1"/>
        <v>P</v>
      </c>
      <c r="Q24" s="338"/>
      <c r="R24" s="338"/>
      <c r="S24" s="342"/>
      <c r="T24" s="343"/>
    </row>
    <row r="25" spans="1:20" ht="60.75" thickBot="1">
      <c r="A25" s="1444"/>
      <c r="B25" s="1446"/>
      <c r="C25" s="1446"/>
      <c r="D25" s="1304"/>
      <c r="E25" s="131" t="s">
        <v>369</v>
      </c>
      <c r="F25" s="418">
        <v>28</v>
      </c>
      <c r="G25" s="323">
        <v>38</v>
      </c>
      <c r="H25" s="437"/>
      <c r="I25" s="323"/>
      <c r="J25" s="340" t="s">
        <v>467</v>
      </c>
      <c r="K25" s="344"/>
      <c r="L25" s="345"/>
      <c r="M25" s="339">
        <v>15</v>
      </c>
      <c r="N25" s="320">
        <f t="shared" si="0"/>
        <v>13</v>
      </c>
      <c r="O25" s="308">
        <f t="shared" si="2"/>
        <v>4.4000000000000004</v>
      </c>
      <c r="P25" s="335" t="str">
        <f t="shared" si="1"/>
        <v>P</v>
      </c>
      <c r="Q25" s="346" t="e">
        <f>L25/K25</f>
        <v>#DIV/0!</v>
      </c>
      <c r="R25" s="298"/>
      <c r="S25" s="336"/>
      <c r="T25" s="337"/>
    </row>
    <row r="26" spans="1:20" ht="90.75" thickBot="1">
      <c r="A26" s="1444"/>
      <c r="B26" s="1446"/>
      <c r="C26" s="1446"/>
      <c r="D26" s="1304"/>
      <c r="E26" s="131" t="s">
        <v>399</v>
      </c>
      <c r="F26" s="418">
        <v>100</v>
      </c>
      <c r="G26" s="323">
        <v>100</v>
      </c>
      <c r="H26" s="437"/>
      <c r="I26" s="323"/>
      <c r="J26" s="340" t="s">
        <v>468</v>
      </c>
      <c r="K26" s="338"/>
      <c r="L26" s="298"/>
      <c r="M26" s="329">
        <v>1</v>
      </c>
      <c r="N26" s="307">
        <f t="shared" si="0"/>
        <v>99</v>
      </c>
      <c r="O26" s="308">
        <f t="shared" si="2"/>
        <v>200</v>
      </c>
      <c r="P26" s="335" t="str">
        <f t="shared" si="1"/>
        <v>P</v>
      </c>
      <c r="Q26" s="298"/>
      <c r="R26" s="298"/>
      <c r="S26" s="336"/>
      <c r="T26" s="337"/>
    </row>
    <row r="27" spans="1:20" ht="69" customHeight="1" thickBot="1">
      <c r="A27" s="1444"/>
      <c r="B27" s="1446"/>
      <c r="C27" s="1446"/>
      <c r="D27" s="1304"/>
      <c r="E27" s="131" t="s">
        <v>400</v>
      </c>
      <c r="F27" s="418">
        <v>100</v>
      </c>
      <c r="G27" s="323">
        <v>100</v>
      </c>
      <c r="H27" s="437"/>
      <c r="I27" s="437"/>
      <c r="J27" s="280" t="s">
        <v>469</v>
      </c>
      <c r="K27" s="338"/>
      <c r="L27" s="298"/>
      <c r="M27" s="339">
        <v>2</v>
      </c>
      <c r="N27" s="320">
        <f t="shared" si="0"/>
        <v>98</v>
      </c>
      <c r="O27" s="308">
        <f t="shared" si="2"/>
        <v>100</v>
      </c>
      <c r="P27" s="335" t="str">
        <f t="shared" si="1"/>
        <v>P</v>
      </c>
      <c r="Q27" s="298"/>
      <c r="R27" s="298"/>
      <c r="S27" s="336"/>
      <c r="T27" s="337"/>
    </row>
    <row r="28" spans="1:20" ht="61.5" customHeight="1" thickBot="1">
      <c r="A28" s="1444"/>
      <c r="B28" s="1446"/>
      <c r="C28" s="1446"/>
      <c r="D28" s="1304"/>
      <c r="E28" s="131" t="s">
        <v>370</v>
      </c>
      <c r="F28" s="418">
        <v>100</v>
      </c>
      <c r="G28" s="323">
        <v>100</v>
      </c>
      <c r="H28" s="437"/>
      <c r="I28" s="323"/>
      <c r="J28" s="280" t="s">
        <v>470</v>
      </c>
      <c r="K28" s="338"/>
      <c r="L28" s="298"/>
      <c r="M28" s="339">
        <v>23</v>
      </c>
      <c r="N28" s="320">
        <f t="shared" si="0"/>
        <v>77</v>
      </c>
      <c r="O28" s="308">
        <f t="shared" si="2"/>
        <v>8.695652173913043</v>
      </c>
      <c r="P28" s="335" t="str">
        <f t="shared" si="1"/>
        <v>P</v>
      </c>
      <c r="Q28" s="298"/>
      <c r="R28" s="298"/>
      <c r="S28" s="336"/>
      <c r="T28" s="337"/>
    </row>
    <row r="29" spans="1:20" ht="105.75" thickBot="1">
      <c r="A29" s="1440">
        <v>4</v>
      </c>
      <c r="B29" s="1446"/>
      <c r="C29" s="1446"/>
      <c r="D29" s="1304" t="s">
        <v>371</v>
      </c>
      <c r="E29" s="347" t="s">
        <v>372</v>
      </c>
      <c r="F29" s="480">
        <v>1737</v>
      </c>
      <c r="G29" s="439">
        <v>1701</v>
      </c>
      <c r="H29" s="323"/>
      <c r="I29" s="323"/>
      <c r="J29" s="280" t="s">
        <v>471</v>
      </c>
      <c r="K29" s="338"/>
      <c r="L29" s="298"/>
      <c r="M29" s="339">
        <v>2150</v>
      </c>
      <c r="N29" s="307">
        <f t="shared" si="0"/>
        <v>-413</v>
      </c>
      <c r="O29" s="308">
        <f t="shared" si="2"/>
        <v>1.5990697674418604</v>
      </c>
      <c r="P29" s="335" t="str">
        <f t="shared" si="1"/>
        <v>P</v>
      </c>
      <c r="Q29" s="298"/>
      <c r="R29" s="298"/>
      <c r="S29" s="336"/>
      <c r="T29" s="337"/>
    </row>
    <row r="30" spans="1:20" ht="90.75" thickBot="1">
      <c r="A30" s="1440"/>
      <c r="B30" s="1446"/>
      <c r="C30" s="1446"/>
      <c r="D30" s="1304"/>
      <c r="E30" s="131" t="s">
        <v>373</v>
      </c>
      <c r="F30" s="418">
        <v>100</v>
      </c>
      <c r="G30" s="439">
        <v>100</v>
      </c>
      <c r="H30" s="437"/>
      <c r="I30" s="323"/>
      <c r="J30" s="340" t="s">
        <v>472</v>
      </c>
      <c r="K30" s="338"/>
      <c r="L30" s="298"/>
      <c r="M30" s="339">
        <v>2150</v>
      </c>
      <c r="N30" s="307">
        <f t="shared" si="0"/>
        <v>-2050</v>
      </c>
      <c r="O30" s="308">
        <f t="shared" si="2"/>
        <v>9.3023255813953487E-2</v>
      </c>
      <c r="P30" s="335" t="str">
        <f t="shared" ref="P30:P37" si="3">IF(O30&lt;=V$17,"T",IF(O30&lt;$Y$17,"R",IF(O30&gt;=$Y$17,"P")))</f>
        <v>P</v>
      </c>
      <c r="Q30" s="298"/>
      <c r="R30" s="298"/>
      <c r="S30" s="336"/>
      <c r="T30" s="337"/>
    </row>
    <row r="31" spans="1:20" ht="75.75" thickBot="1">
      <c r="A31" s="1440">
        <v>5</v>
      </c>
      <c r="B31" s="1219" t="s">
        <v>443</v>
      </c>
      <c r="C31" s="1219" t="s">
        <v>492</v>
      </c>
      <c r="D31" s="1304" t="s">
        <v>374</v>
      </c>
      <c r="E31" s="131" t="s">
        <v>375</v>
      </c>
      <c r="F31" s="416">
        <v>1</v>
      </c>
      <c r="G31" s="323">
        <v>100</v>
      </c>
      <c r="H31" s="437"/>
      <c r="I31" s="437"/>
      <c r="J31" s="293" t="s">
        <v>473</v>
      </c>
      <c r="K31" s="338"/>
      <c r="L31" s="298"/>
      <c r="M31" s="329">
        <v>1</v>
      </c>
      <c r="N31" s="307">
        <f t="shared" si="0"/>
        <v>0</v>
      </c>
      <c r="O31" s="308">
        <f t="shared" si="2"/>
        <v>101</v>
      </c>
      <c r="P31" s="335" t="str">
        <f t="shared" si="3"/>
        <v>P</v>
      </c>
      <c r="Q31" s="298"/>
      <c r="R31" s="298"/>
      <c r="S31" s="336"/>
      <c r="T31" s="337"/>
    </row>
    <row r="32" spans="1:20" ht="90.75" thickBot="1">
      <c r="A32" s="1440"/>
      <c r="B32" s="1219"/>
      <c r="C32" s="1219"/>
      <c r="D32" s="1304"/>
      <c r="E32" s="180" t="s">
        <v>376</v>
      </c>
      <c r="F32" s="416">
        <v>1</v>
      </c>
      <c r="G32" s="323">
        <v>100</v>
      </c>
      <c r="H32" s="437"/>
      <c r="I32" s="437"/>
      <c r="J32" s="280" t="s">
        <v>474</v>
      </c>
      <c r="K32" s="338"/>
      <c r="L32" s="298"/>
      <c r="M32" s="329">
        <v>1</v>
      </c>
      <c r="N32" s="307">
        <f t="shared" si="0"/>
        <v>0</v>
      </c>
      <c r="O32" s="308">
        <f t="shared" si="2"/>
        <v>101</v>
      </c>
      <c r="P32" s="335" t="str">
        <f t="shared" si="3"/>
        <v>P</v>
      </c>
      <c r="Q32" s="298"/>
      <c r="R32" s="298"/>
      <c r="S32" s="336"/>
      <c r="T32" s="337"/>
    </row>
    <row r="33" spans="1:20" ht="63" customHeight="1" thickBot="1">
      <c r="A33" s="1440"/>
      <c r="B33" s="1219"/>
      <c r="C33" s="1219"/>
      <c r="D33" s="1304"/>
      <c r="E33" s="131" t="s">
        <v>377</v>
      </c>
      <c r="F33" s="416">
        <v>1</v>
      </c>
      <c r="G33" s="323">
        <v>100</v>
      </c>
      <c r="H33" s="437"/>
      <c r="I33" s="437"/>
      <c r="J33" s="280" t="s">
        <v>475</v>
      </c>
      <c r="K33" s="338"/>
      <c r="L33" s="298"/>
      <c r="M33" s="329">
        <v>1</v>
      </c>
      <c r="N33" s="307">
        <f t="shared" si="0"/>
        <v>0</v>
      </c>
      <c r="O33" s="308">
        <f t="shared" si="2"/>
        <v>101</v>
      </c>
      <c r="P33" s="335" t="str">
        <f t="shared" si="3"/>
        <v>P</v>
      </c>
      <c r="Q33" s="298"/>
      <c r="R33" s="298"/>
      <c r="S33" s="336"/>
      <c r="T33" s="337"/>
    </row>
    <row r="34" spans="1:20" ht="90.75" thickBot="1">
      <c r="A34" s="1440"/>
      <c r="B34" s="1219"/>
      <c r="C34" s="1219"/>
      <c r="D34" s="1304"/>
      <c r="E34" s="131" t="s">
        <v>378</v>
      </c>
      <c r="F34" s="416">
        <v>1</v>
      </c>
      <c r="G34" s="323">
        <v>100</v>
      </c>
      <c r="H34" s="437"/>
      <c r="I34" s="437"/>
      <c r="J34" s="280" t="s">
        <v>476</v>
      </c>
      <c r="K34" s="338"/>
      <c r="L34" s="298"/>
      <c r="M34" s="329">
        <v>1</v>
      </c>
      <c r="N34" s="307">
        <f t="shared" si="0"/>
        <v>0</v>
      </c>
      <c r="O34" s="308">
        <f t="shared" si="2"/>
        <v>101</v>
      </c>
      <c r="P34" s="335" t="str">
        <f t="shared" si="3"/>
        <v>P</v>
      </c>
      <c r="Q34" s="298"/>
      <c r="R34" s="298"/>
      <c r="S34" s="336"/>
      <c r="T34" s="337"/>
    </row>
    <row r="35" spans="1:20" ht="90.75" thickBot="1">
      <c r="A35" s="1440"/>
      <c r="B35" s="1219"/>
      <c r="C35" s="1219"/>
      <c r="D35" s="1304"/>
      <c r="E35" s="131" t="s">
        <v>401</v>
      </c>
      <c r="F35" s="416">
        <v>1</v>
      </c>
      <c r="G35" s="323">
        <v>100</v>
      </c>
      <c r="H35" s="437"/>
      <c r="I35" s="437"/>
      <c r="J35" s="340" t="s">
        <v>477</v>
      </c>
      <c r="K35" s="338"/>
      <c r="L35" s="298"/>
      <c r="M35" s="329">
        <v>1</v>
      </c>
      <c r="N35" s="307">
        <f t="shared" si="0"/>
        <v>0</v>
      </c>
      <c r="O35" s="308">
        <f t="shared" si="2"/>
        <v>101</v>
      </c>
      <c r="P35" s="335" t="str">
        <f t="shared" si="3"/>
        <v>P</v>
      </c>
      <c r="Q35" s="298"/>
      <c r="R35" s="298"/>
      <c r="S35" s="336"/>
      <c r="T35" s="337"/>
    </row>
    <row r="36" spans="1:20" ht="75.75" thickBot="1">
      <c r="A36" s="1440"/>
      <c r="B36" s="1219"/>
      <c r="C36" s="1219"/>
      <c r="D36" s="1304"/>
      <c r="E36" s="131" t="s">
        <v>379</v>
      </c>
      <c r="F36" s="416">
        <v>1</v>
      </c>
      <c r="G36" s="323">
        <v>100</v>
      </c>
      <c r="H36" s="437"/>
      <c r="I36" s="437"/>
      <c r="J36" s="340" t="s">
        <v>478</v>
      </c>
      <c r="K36" s="338"/>
      <c r="L36" s="298"/>
      <c r="M36" s="329">
        <v>1</v>
      </c>
      <c r="N36" s="307">
        <f t="shared" si="0"/>
        <v>0</v>
      </c>
      <c r="O36" s="308">
        <f t="shared" si="2"/>
        <v>101</v>
      </c>
      <c r="P36" s="335" t="str">
        <f t="shared" si="3"/>
        <v>P</v>
      </c>
      <c r="Q36" s="298"/>
      <c r="R36" s="298"/>
      <c r="S36" s="336"/>
      <c r="T36" s="337"/>
    </row>
    <row r="37" spans="1:20" ht="60.75" thickBot="1">
      <c r="A37" s="1442"/>
      <c r="B37" s="1441"/>
      <c r="C37" s="1441"/>
      <c r="D37" s="1443"/>
      <c r="E37" s="348" t="s">
        <v>380</v>
      </c>
      <c r="F37" s="481">
        <v>1</v>
      </c>
      <c r="G37" s="440">
        <v>100</v>
      </c>
      <c r="H37" s="441"/>
      <c r="I37" s="441"/>
      <c r="J37" s="349" t="s">
        <v>479</v>
      </c>
      <c r="K37" s="350"/>
      <c r="L37" s="312"/>
      <c r="M37" s="407">
        <v>0.01</v>
      </c>
      <c r="N37" s="351">
        <v>1</v>
      </c>
      <c r="O37" s="311">
        <f t="shared" si="2"/>
        <v>5050</v>
      </c>
      <c r="P37" s="352" t="str">
        <f t="shared" si="3"/>
        <v>P</v>
      </c>
      <c r="Q37" s="312"/>
      <c r="R37" s="312"/>
      <c r="S37" s="353"/>
      <c r="T37" s="354"/>
    </row>
    <row r="38" spans="1:20" ht="60.75" thickBot="1">
      <c r="A38" s="1452">
        <v>6</v>
      </c>
      <c r="B38" s="1454" t="s">
        <v>443</v>
      </c>
      <c r="C38" s="1454" t="s">
        <v>492</v>
      </c>
      <c r="D38" s="1304" t="s">
        <v>588</v>
      </c>
      <c r="E38" s="180" t="s">
        <v>589</v>
      </c>
      <c r="F38" s="442"/>
      <c r="G38" s="417"/>
      <c r="H38" s="323"/>
      <c r="I38" s="323"/>
      <c r="J38" s="1456" t="s">
        <v>592</v>
      </c>
      <c r="K38" s="355">
        <v>0</v>
      </c>
      <c r="L38" s="355">
        <v>0</v>
      </c>
      <c r="M38" s="355">
        <v>8</v>
      </c>
      <c r="N38" s="324">
        <f>IF(M38&lt;1,M38-AVERAGE(F38:I38),M38-(SUM(F38:I38)))</f>
        <v>8</v>
      </c>
      <c r="O38" s="324">
        <f>IF(M38&lt;1,(AVERAGE(F38:I38)/M38),SUM(F38:I38)/M38)</f>
        <v>0</v>
      </c>
      <c r="P38" s="356" t="str">
        <f>IF(O38&lt;=V$17,"T",IF(O38&lt;$Y$17,"R",IF(O38&gt;=$Y$17,"P")))</f>
        <v>T</v>
      </c>
      <c r="Q38" s="355" t="s">
        <v>593</v>
      </c>
      <c r="R38" s="355" t="s">
        <v>593</v>
      </c>
      <c r="S38" s="1448" t="s">
        <v>594</v>
      </c>
      <c r="T38" s="343" t="s">
        <v>595</v>
      </c>
    </row>
    <row r="39" spans="1:20" ht="20.25" customHeight="1" thickBot="1">
      <c r="A39" s="1452"/>
      <c r="B39" s="1454"/>
      <c r="C39" s="1454"/>
      <c r="D39" s="1304"/>
      <c r="E39" s="180" t="s">
        <v>590</v>
      </c>
      <c r="F39" s="442"/>
      <c r="G39" s="417"/>
      <c r="H39" s="323"/>
      <c r="I39" s="323"/>
      <c r="J39" s="1457"/>
      <c r="K39" s="355">
        <v>0</v>
      </c>
      <c r="L39" s="355">
        <v>0</v>
      </c>
      <c r="M39" s="355">
        <v>8</v>
      </c>
      <c r="N39" s="324">
        <f>IF(M39&lt;1,M39-AVERAGE(F39:I39),M39-(SUM(F39:I39)))</f>
        <v>8</v>
      </c>
      <c r="O39" s="324">
        <f>IF(M39&lt;1,(AVERAGE(F39:I39)/M39),SUM(F39:I39)/M39)</f>
        <v>0</v>
      </c>
      <c r="P39" s="356" t="str">
        <f>IF(O39&lt;=V$17,"T",IF(O39&lt;$Y$17,"R",IF(O39&gt;=$Y$17,"P")))</f>
        <v>T</v>
      </c>
      <c r="Q39" s="355" t="s">
        <v>593</v>
      </c>
      <c r="R39" s="355" t="s">
        <v>593</v>
      </c>
      <c r="S39" s="1446"/>
      <c r="T39" s="1450" t="s">
        <v>596</v>
      </c>
    </row>
    <row r="40" spans="1:20" ht="45.75" thickBot="1">
      <c r="A40" s="1453"/>
      <c r="B40" s="1455"/>
      <c r="C40" s="1455"/>
      <c r="D40" s="1443"/>
      <c r="E40" s="726" t="s">
        <v>591</v>
      </c>
      <c r="F40" s="727"/>
      <c r="G40" s="728"/>
      <c r="H40" s="729"/>
      <c r="I40" s="729"/>
      <c r="J40" s="1458"/>
      <c r="K40" s="357">
        <v>0</v>
      </c>
      <c r="L40" s="357">
        <v>0</v>
      </c>
      <c r="M40" s="358">
        <v>1</v>
      </c>
      <c r="N40" s="359">
        <v>0</v>
      </c>
      <c r="O40" s="359">
        <f>IF(M40&lt;1,(AVERAGE(F40:I40)/M40),SUM(F40:I40)/M40)</f>
        <v>0</v>
      </c>
      <c r="P40" s="360" t="str">
        <f>IF(O40&lt;=V$17,"T",IF(O40&lt;$Y$17,"R",IF(O40&gt;=$Y$17,"P")))</f>
        <v>T</v>
      </c>
      <c r="Q40" s="357" t="s">
        <v>593</v>
      </c>
      <c r="R40" s="357" t="s">
        <v>593</v>
      </c>
      <c r="S40" s="1449"/>
      <c r="T40" s="1451"/>
    </row>
    <row r="41" spans="1:20" ht="15.75">
      <c r="A41" s="361"/>
      <c r="B41" s="362"/>
      <c r="C41" s="362"/>
      <c r="D41" s="363"/>
      <c r="E41" s="131" t="s">
        <v>1062</v>
      </c>
      <c r="F41" s="418">
        <v>16</v>
      </c>
      <c r="G41" s="298">
        <v>17</v>
      </c>
      <c r="H41" s="298"/>
      <c r="I41" s="298"/>
      <c r="J41" s="366"/>
      <c r="K41" s="367"/>
      <c r="L41" s="179"/>
      <c r="M41" s="365"/>
      <c r="N41" s="368"/>
      <c r="O41" s="369"/>
      <c r="P41" s="370"/>
      <c r="Q41" s="179"/>
      <c r="R41" s="179"/>
      <c r="S41" s="179"/>
      <c r="T41" s="179"/>
    </row>
    <row r="42" spans="1:20" ht="15.75">
      <c r="A42" s="361"/>
      <c r="B42" s="362"/>
      <c r="C42" s="362"/>
      <c r="D42" s="363"/>
      <c r="E42" s="131" t="s">
        <v>1063</v>
      </c>
      <c r="F42" s="418">
        <v>1</v>
      </c>
      <c r="G42" s="298">
        <v>2</v>
      </c>
      <c r="H42" s="298"/>
      <c r="I42" s="298"/>
      <c r="J42" s="366"/>
      <c r="K42" s="367"/>
      <c r="L42" s="179"/>
      <c r="M42" s="365"/>
      <c r="N42" s="368"/>
      <c r="O42" s="369"/>
      <c r="P42" s="370"/>
      <c r="Q42" s="179"/>
      <c r="R42" s="179"/>
      <c r="S42" s="179"/>
      <c r="T42" s="179"/>
    </row>
    <row r="43" spans="1:20" ht="15.75">
      <c r="A43" s="361"/>
      <c r="B43" s="362"/>
      <c r="C43" s="362"/>
      <c r="D43" s="363"/>
      <c r="E43" s="364"/>
      <c r="F43" s="365"/>
      <c r="G43" s="179"/>
      <c r="H43" s="179"/>
      <c r="I43" s="179"/>
      <c r="J43" s="366"/>
      <c r="K43" s="367"/>
      <c r="L43" s="179"/>
      <c r="M43" s="365"/>
      <c r="N43" s="368"/>
      <c r="O43" s="369"/>
      <c r="P43" s="370"/>
      <c r="Q43" s="179"/>
      <c r="R43" s="179"/>
      <c r="S43" s="179"/>
      <c r="T43" s="179"/>
    </row>
    <row r="44" spans="1:20">
      <c r="A44" s="179"/>
      <c r="B44" s="179"/>
      <c r="C44" s="179"/>
      <c r="D44" s="179"/>
      <c r="E44" s="179"/>
      <c r="F44" s="179"/>
      <c r="G44" s="179"/>
      <c r="H44" s="179"/>
      <c r="I44" s="179"/>
      <c r="J44" s="179"/>
      <c r="K44" s="179"/>
      <c r="L44" s="179"/>
      <c r="M44" s="179"/>
      <c r="N44" s="179"/>
      <c r="O44" s="179"/>
      <c r="P44" s="179"/>
      <c r="Q44" s="179"/>
      <c r="R44" s="179"/>
      <c r="S44" s="179"/>
      <c r="T44" s="179"/>
    </row>
    <row r="45" spans="1:20">
      <c r="A45" s="179"/>
      <c r="B45" s="179"/>
      <c r="C45" s="179"/>
      <c r="D45" s="179"/>
      <c r="E45" s="179"/>
      <c r="F45" s="179"/>
      <c r="G45" s="179"/>
      <c r="H45" s="179"/>
      <c r="I45" s="179"/>
      <c r="J45" s="179"/>
      <c r="K45" s="179"/>
      <c r="L45" s="179"/>
      <c r="M45" s="179"/>
      <c r="N45" s="179"/>
      <c r="O45" s="179"/>
      <c r="P45" s="179"/>
      <c r="Q45" s="179"/>
      <c r="R45" s="179"/>
      <c r="S45" s="179"/>
      <c r="T45" s="179"/>
    </row>
    <row r="46" spans="1:20" ht="15.75">
      <c r="A46" s="301" t="s">
        <v>24</v>
      </c>
      <c r="B46" s="301"/>
      <c r="C46" s="301"/>
      <c r="D46" s="301"/>
      <c r="E46" s="179"/>
      <c r="F46" s="179"/>
      <c r="G46" s="179"/>
      <c r="H46" s="179"/>
      <c r="I46" s="179"/>
      <c r="J46" s="179"/>
      <c r="K46" s="179"/>
      <c r="L46" s="179"/>
      <c r="M46" s="179"/>
      <c r="N46" s="179"/>
      <c r="O46" s="179"/>
      <c r="P46" s="179"/>
      <c r="Q46" s="179"/>
      <c r="R46" s="179"/>
      <c r="S46" s="179"/>
      <c r="T46" s="179"/>
    </row>
    <row r="47" spans="1:20">
      <c r="A47" s="179"/>
      <c r="B47" s="179"/>
      <c r="C47" s="179"/>
      <c r="D47" s="179"/>
      <c r="E47" s="179"/>
      <c r="F47" s="179"/>
      <c r="G47" s="179"/>
      <c r="H47" s="179"/>
      <c r="I47" s="179"/>
      <c r="J47" s="179"/>
      <c r="K47" s="179"/>
      <c r="L47" s="179"/>
      <c r="M47" s="179"/>
      <c r="N47" s="179"/>
      <c r="O47" s="179"/>
      <c r="P47" s="179"/>
      <c r="Q47" s="179"/>
      <c r="R47" s="179"/>
      <c r="S47" s="179"/>
      <c r="T47" s="179"/>
    </row>
    <row r="48" spans="1:20">
      <c r="A48" s="1438"/>
      <c r="B48" s="1439"/>
      <c r="C48" s="1439"/>
      <c r="D48" s="1439"/>
      <c r="E48" s="1439"/>
      <c r="F48" s="1439"/>
      <c r="G48" s="1439"/>
      <c r="H48" s="1439"/>
      <c r="I48" s="1439"/>
      <c r="J48" s="1439"/>
      <c r="K48" s="1439"/>
      <c r="L48" s="1439"/>
      <c r="M48" s="1439"/>
      <c r="N48" s="1439"/>
      <c r="O48" s="1439"/>
      <c r="P48" s="1439"/>
      <c r="Q48" s="1439"/>
      <c r="R48" s="1439"/>
      <c r="S48" s="1439"/>
      <c r="T48" s="1225"/>
    </row>
    <row r="49" spans="1:20">
      <c r="A49" s="1438"/>
      <c r="B49" s="1439"/>
      <c r="C49" s="1439"/>
      <c r="D49" s="1439"/>
      <c r="E49" s="1439"/>
      <c r="F49" s="1439"/>
      <c r="G49" s="1439"/>
      <c r="H49" s="1439"/>
      <c r="I49" s="1439"/>
      <c r="J49" s="1439"/>
      <c r="K49" s="1439"/>
      <c r="L49" s="1439"/>
      <c r="M49" s="1439"/>
      <c r="N49" s="1439"/>
      <c r="O49" s="1439"/>
      <c r="P49" s="1439"/>
      <c r="Q49" s="1439"/>
      <c r="R49" s="1439"/>
      <c r="S49" s="1439"/>
      <c r="T49" s="1225"/>
    </row>
    <row r="50" spans="1:20">
      <c r="A50" s="1438"/>
      <c r="B50" s="1439"/>
      <c r="C50" s="1439"/>
      <c r="D50" s="1439"/>
      <c r="E50" s="1439"/>
      <c r="F50" s="1439"/>
      <c r="G50" s="1439"/>
      <c r="H50" s="1439"/>
      <c r="I50" s="1439"/>
      <c r="J50" s="1439"/>
      <c r="K50" s="1439"/>
      <c r="L50" s="1439"/>
      <c r="M50" s="1439"/>
      <c r="N50" s="1439"/>
      <c r="O50" s="1439"/>
      <c r="P50" s="1439"/>
      <c r="Q50" s="1439"/>
      <c r="R50" s="1439"/>
      <c r="S50" s="1439"/>
      <c r="T50" s="1225"/>
    </row>
    <row r="51" spans="1:20">
      <c r="A51" s="1438"/>
      <c r="B51" s="1439"/>
      <c r="C51" s="1439"/>
      <c r="D51" s="1439"/>
      <c r="E51" s="1439"/>
      <c r="F51" s="1439"/>
      <c r="G51" s="1439"/>
      <c r="H51" s="1439"/>
      <c r="I51" s="1439"/>
      <c r="J51" s="1439"/>
      <c r="K51" s="1439"/>
      <c r="L51" s="1439"/>
      <c r="M51" s="1439"/>
      <c r="N51" s="1439"/>
      <c r="O51" s="1439"/>
      <c r="P51" s="1439"/>
      <c r="Q51" s="1439"/>
      <c r="R51" s="1439"/>
      <c r="S51" s="1439"/>
      <c r="T51" s="1225"/>
    </row>
    <row r="52" spans="1:20">
      <c r="A52" s="1438"/>
      <c r="B52" s="1439"/>
      <c r="C52" s="1439"/>
      <c r="D52" s="1439"/>
      <c r="E52" s="1439"/>
      <c r="F52" s="1439"/>
      <c r="G52" s="1439"/>
      <c r="H52" s="1439"/>
      <c r="I52" s="1439"/>
      <c r="J52" s="1439"/>
      <c r="K52" s="1439"/>
      <c r="L52" s="1439"/>
      <c r="M52" s="1439"/>
      <c r="N52" s="1439"/>
      <c r="O52" s="1439"/>
      <c r="P52" s="1439"/>
      <c r="Q52" s="1439"/>
      <c r="R52" s="1439"/>
      <c r="S52" s="1439"/>
      <c r="T52" s="1225"/>
    </row>
    <row r="53" spans="1:20">
      <c r="A53" s="1438"/>
      <c r="B53" s="1439"/>
      <c r="C53" s="1439"/>
      <c r="D53" s="1439"/>
      <c r="E53" s="1439"/>
      <c r="F53" s="1439"/>
      <c r="G53" s="1439"/>
      <c r="H53" s="1439"/>
      <c r="I53" s="1439"/>
      <c r="J53" s="1439"/>
      <c r="K53" s="1439"/>
      <c r="L53" s="1439"/>
      <c r="M53" s="1439"/>
      <c r="N53" s="1439"/>
      <c r="O53" s="1439"/>
      <c r="P53" s="1439"/>
      <c r="Q53" s="1439"/>
      <c r="R53" s="1439"/>
      <c r="S53" s="1439"/>
      <c r="T53" s="1225"/>
    </row>
    <row r="54" spans="1:20">
      <c r="A54" s="1438"/>
      <c r="B54" s="1439"/>
      <c r="C54" s="1439"/>
      <c r="D54" s="1439"/>
      <c r="E54" s="1439"/>
      <c r="F54" s="1439"/>
      <c r="G54" s="1439"/>
      <c r="H54" s="1439"/>
      <c r="I54" s="1439"/>
      <c r="J54" s="1439"/>
      <c r="K54" s="1439"/>
      <c r="L54" s="1439"/>
      <c r="M54" s="1439"/>
      <c r="N54" s="1439"/>
      <c r="O54" s="1439"/>
      <c r="P54" s="1439"/>
      <c r="Q54" s="1439"/>
      <c r="R54" s="1439"/>
      <c r="S54" s="1439"/>
      <c r="T54" s="1225"/>
    </row>
    <row r="55" spans="1:20">
      <c r="A55" s="1438"/>
      <c r="B55" s="1439"/>
      <c r="C55" s="1439"/>
      <c r="D55" s="1439"/>
      <c r="E55" s="1439"/>
      <c r="F55" s="1439"/>
      <c r="G55" s="1439"/>
      <c r="H55" s="1439"/>
      <c r="I55" s="1439"/>
      <c r="J55" s="1439"/>
      <c r="K55" s="1439"/>
      <c r="L55" s="1439"/>
      <c r="M55" s="1439"/>
      <c r="N55" s="1439"/>
      <c r="O55" s="1439"/>
      <c r="P55" s="1439"/>
      <c r="Q55" s="1439"/>
      <c r="R55" s="1439"/>
      <c r="S55" s="1439"/>
      <c r="T55" s="1225"/>
    </row>
    <row r="56" spans="1:20">
      <c r="A56" s="1438"/>
      <c r="B56" s="1439"/>
      <c r="C56" s="1439"/>
      <c r="D56" s="1439"/>
      <c r="E56" s="1439"/>
      <c r="F56" s="1439"/>
      <c r="G56" s="1439"/>
      <c r="H56" s="1439"/>
      <c r="I56" s="1439"/>
      <c r="J56" s="1439"/>
      <c r="K56" s="1439"/>
      <c r="L56" s="1439"/>
      <c r="M56" s="1439"/>
      <c r="N56" s="1439"/>
      <c r="O56" s="1439"/>
      <c r="P56" s="1439"/>
      <c r="Q56" s="1439"/>
      <c r="R56" s="1439"/>
      <c r="S56" s="1439"/>
      <c r="T56" s="1225"/>
    </row>
    <row r="57" spans="1:20">
      <c r="A57" s="1438"/>
      <c r="B57" s="1439"/>
      <c r="C57" s="1439"/>
      <c r="D57" s="1439"/>
      <c r="E57" s="1439"/>
      <c r="F57" s="1439"/>
      <c r="G57" s="1439"/>
      <c r="H57" s="1439"/>
      <c r="I57" s="1439"/>
      <c r="J57" s="1439"/>
      <c r="K57" s="1439"/>
      <c r="L57" s="1439"/>
      <c r="M57" s="1439"/>
      <c r="N57" s="1439"/>
      <c r="O57" s="1439"/>
      <c r="P57" s="1439"/>
      <c r="Q57" s="1439"/>
      <c r="R57" s="1439"/>
      <c r="S57" s="1439"/>
      <c r="T57" s="1225"/>
    </row>
    <row r="58" spans="1:20">
      <c r="A58" s="1438"/>
      <c r="B58" s="1439"/>
      <c r="C58" s="1439"/>
      <c r="D58" s="1439"/>
      <c r="E58" s="1439"/>
      <c r="F58" s="1439"/>
      <c r="G58" s="1439"/>
      <c r="H58" s="1439"/>
      <c r="I58" s="1439"/>
      <c r="J58" s="1439"/>
      <c r="K58" s="1439"/>
      <c r="L58" s="1439"/>
      <c r="M58" s="1439"/>
      <c r="N58" s="1439"/>
      <c r="O58" s="1439"/>
      <c r="P58" s="1439"/>
      <c r="Q58" s="1439"/>
      <c r="R58" s="1439"/>
      <c r="S58" s="1439"/>
      <c r="T58" s="1225"/>
    </row>
  </sheetData>
  <mergeCells count="63">
    <mergeCell ref="S38:S40"/>
    <mergeCell ref="T39:T40"/>
    <mergeCell ref="A38:A40"/>
    <mergeCell ref="B38:B40"/>
    <mergeCell ref="C38:C40"/>
    <mergeCell ref="D38:D40"/>
    <mergeCell ref="J38:J40"/>
    <mergeCell ref="C31:C37"/>
    <mergeCell ref="B31:B37"/>
    <mergeCell ref="A2:E4"/>
    <mergeCell ref="E14:E15"/>
    <mergeCell ref="A29:A30"/>
    <mergeCell ref="D29:D30"/>
    <mergeCell ref="A31:A37"/>
    <mergeCell ref="D31:D37"/>
    <mergeCell ref="A9:E9"/>
    <mergeCell ref="A24:A28"/>
    <mergeCell ref="D24:D28"/>
    <mergeCell ref="C17:C30"/>
    <mergeCell ref="B17:B30"/>
    <mergeCell ref="A6:E6"/>
    <mergeCell ref="C14:C15"/>
    <mergeCell ref="A17:A19"/>
    <mergeCell ref="F2:M2"/>
    <mergeCell ref="N2:T2"/>
    <mergeCell ref="F3:M4"/>
    <mergeCell ref="N3:T3"/>
    <mergeCell ref="N4:T4"/>
    <mergeCell ref="F6:M6"/>
    <mergeCell ref="A7:E7"/>
    <mergeCell ref="F7:M7"/>
    <mergeCell ref="A8:E8"/>
    <mergeCell ref="F8:M8"/>
    <mergeCell ref="F9:M9"/>
    <mergeCell ref="A11:T11"/>
    <mergeCell ref="A13:L13"/>
    <mergeCell ref="M13:T13"/>
    <mergeCell ref="T14:T15"/>
    <mergeCell ref="R14:R15"/>
    <mergeCell ref="D17:D19"/>
    <mergeCell ref="A20:A23"/>
    <mergeCell ref="D20:D23"/>
    <mergeCell ref="N14:P14"/>
    <mergeCell ref="Q14:Q15"/>
    <mergeCell ref="K14:K15"/>
    <mergeCell ref="L14:L15"/>
    <mergeCell ref="M14:M15"/>
    <mergeCell ref="A14:A15"/>
    <mergeCell ref="D14:D15"/>
    <mergeCell ref="F14:I14"/>
    <mergeCell ref="J14:J15"/>
    <mergeCell ref="B14:B15"/>
    <mergeCell ref="A48:T48"/>
    <mergeCell ref="A56:T56"/>
    <mergeCell ref="A57:T57"/>
    <mergeCell ref="A58:T58"/>
    <mergeCell ref="A50:T50"/>
    <mergeCell ref="A51:T51"/>
    <mergeCell ref="A52:T52"/>
    <mergeCell ref="A53:T53"/>
    <mergeCell ref="A54:T54"/>
    <mergeCell ref="A55:T55"/>
    <mergeCell ref="A49:T49"/>
  </mergeCells>
  <conditionalFormatting sqref="P17:P37 P41:P43">
    <cfRule type="iconSet" priority="56">
      <iconSet iconSet="3Symbols2">
        <cfvo type="percent" val="0"/>
        <cfvo type="percent" val="0.74"/>
        <cfvo type="percent" val="0.85"/>
      </iconSet>
    </cfRule>
  </conditionalFormatting>
  <conditionalFormatting sqref="P17:P43">
    <cfRule type="containsText" dxfId="41" priority="1" stopIfTrue="1" operator="containsText" text="P">
      <formula>NOT(ISERROR(SEARCH("P",P17)))</formula>
    </cfRule>
    <cfRule type="containsText" dxfId="40" priority="2" stopIfTrue="1" operator="containsText" text="R">
      <formula>NOT(ISERROR(SEARCH("R",P17)))</formula>
    </cfRule>
    <cfRule type="containsText" dxfId="39" priority="3" operator="containsText" text="T">
      <formula>NOT(ISERROR(SEARCH("T",P17)))</formula>
    </cfRule>
  </conditionalFormatting>
  <conditionalFormatting sqref="P38:P40">
    <cfRule type="iconSet" priority="4">
      <iconSet iconSet="3Symbols2">
        <cfvo type="percent" val="0"/>
        <cfvo type="percent" val="0.74"/>
        <cfvo type="percent" val="0.85"/>
      </iconSet>
    </cfRule>
  </conditionalFormatting>
  <pageMargins left="0.7" right="0.7" top="0.75" bottom="0.75" header="0.3" footer="0.3"/>
  <drawing r:id="rId1"/>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D1" zoomScale="80" zoomScaleNormal="80" workbookViewId="0">
      <selection activeCell="F9" sqref="F9:M9"/>
    </sheetView>
  </sheetViews>
  <sheetFormatPr baseColWidth="10" defaultColWidth="11.42578125" defaultRowHeight="15.75"/>
  <cols>
    <col min="1" max="1" width="5.140625" style="163" customWidth="1"/>
    <col min="2" max="2" width="23.42578125" style="163" customWidth="1"/>
    <col min="3" max="3" width="32" style="163" customWidth="1"/>
    <col min="4" max="4" width="30.28515625" style="163" customWidth="1"/>
    <col min="5" max="5" width="40" style="163" customWidth="1"/>
    <col min="6" max="6" width="7.7109375" style="163" customWidth="1"/>
    <col min="7" max="7" width="6.7109375" style="163" customWidth="1"/>
    <col min="8" max="8" width="6.28515625" style="163" customWidth="1"/>
    <col min="9" max="9" width="8.28515625" style="163" customWidth="1"/>
    <col min="10" max="10" width="56.140625" style="163" customWidth="1"/>
    <col min="11" max="11" width="14.7109375" style="163" customWidth="1"/>
    <col min="12" max="12" width="23.7109375" style="163" customWidth="1"/>
    <col min="13" max="13" width="11.42578125" style="163"/>
    <col min="14" max="14" width="14.140625" style="163" customWidth="1"/>
    <col min="15" max="16" width="11.42578125" style="163"/>
    <col min="17" max="17" width="17.5703125" style="163" customWidth="1"/>
    <col min="18" max="18" width="21.42578125" style="163" customWidth="1"/>
    <col min="19" max="19" width="11.42578125" style="163"/>
    <col min="20" max="20" width="16.5703125" style="163" customWidth="1"/>
    <col min="21" max="16384" width="11.42578125" style="163"/>
  </cols>
  <sheetData>
    <row r="1" spans="1:20" ht="16.5" thickBot="1"/>
    <row r="2" spans="1:20" ht="17.25" thickBot="1">
      <c r="A2" s="1110"/>
      <c r="B2" s="1111"/>
      <c r="C2" s="1111"/>
      <c r="D2" s="1111"/>
      <c r="E2" s="1112"/>
      <c r="F2" s="1119" t="s">
        <v>18</v>
      </c>
      <c r="G2" s="1120"/>
      <c r="H2" s="1120"/>
      <c r="I2" s="1120"/>
      <c r="J2" s="1120"/>
      <c r="K2" s="1120"/>
      <c r="L2" s="1120"/>
      <c r="M2" s="1121"/>
      <c r="N2" s="1122" t="s">
        <v>953</v>
      </c>
      <c r="O2" s="1123"/>
      <c r="P2" s="1123"/>
      <c r="Q2" s="1123"/>
      <c r="R2" s="1123"/>
      <c r="S2" s="1123"/>
      <c r="T2" s="1124"/>
    </row>
    <row r="3" spans="1:20" ht="17.25" thickBot="1">
      <c r="A3" s="1113"/>
      <c r="B3" s="1114"/>
      <c r="C3" s="1114"/>
      <c r="D3" s="1114"/>
      <c r="E3" s="1115"/>
      <c r="F3" s="1125" t="s">
        <v>17</v>
      </c>
      <c r="G3" s="1126"/>
      <c r="H3" s="1126"/>
      <c r="I3" s="1126"/>
      <c r="J3" s="1126"/>
      <c r="K3" s="1126"/>
      <c r="L3" s="1126"/>
      <c r="M3" s="1127"/>
      <c r="N3" s="1131" t="s">
        <v>23</v>
      </c>
      <c r="O3" s="1132"/>
      <c r="P3" s="1132"/>
      <c r="Q3" s="1132"/>
      <c r="R3" s="1132"/>
      <c r="S3" s="1132"/>
      <c r="T3" s="1133"/>
    </row>
    <row r="4" spans="1:20" ht="17.25" thickBot="1">
      <c r="A4" s="1116"/>
      <c r="B4" s="1117"/>
      <c r="C4" s="1117"/>
      <c r="D4" s="1117"/>
      <c r="E4" s="1118"/>
      <c r="F4" s="1128"/>
      <c r="G4" s="1129"/>
      <c r="H4" s="1129"/>
      <c r="I4" s="1129"/>
      <c r="J4" s="1129"/>
      <c r="K4" s="1129"/>
      <c r="L4" s="1129"/>
      <c r="M4" s="1130"/>
      <c r="N4" s="1134" t="s">
        <v>8</v>
      </c>
      <c r="O4" s="1135"/>
      <c r="P4" s="1135"/>
      <c r="Q4" s="1135"/>
      <c r="R4" s="1135"/>
      <c r="S4" s="1135"/>
      <c r="T4" s="1136"/>
    </row>
    <row r="5" spans="1:20" ht="16.5">
      <c r="A5" s="150"/>
      <c r="B5" s="150"/>
      <c r="C5" s="150"/>
      <c r="D5" s="150"/>
      <c r="E5" s="150"/>
      <c r="F5" s="150"/>
      <c r="G5" s="150"/>
      <c r="H5" s="150"/>
      <c r="I5" s="150"/>
      <c r="J5" s="151"/>
      <c r="K5" s="151"/>
      <c r="L5" s="152"/>
      <c r="M5" s="152"/>
      <c r="N5" s="152"/>
      <c r="O5" s="152"/>
      <c r="P5" s="152"/>
      <c r="Q5" s="152"/>
      <c r="R5" s="152"/>
      <c r="S5" s="152"/>
      <c r="T5" s="152"/>
    </row>
    <row r="6" spans="1:20" ht="16.5">
      <c r="A6" s="1087" t="s">
        <v>10</v>
      </c>
      <c r="B6" s="1087"/>
      <c r="C6" s="1087"/>
      <c r="D6" s="1087"/>
      <c r="E6" s="1087"/>
      <c r="F6" s="1109" t="s">
        <v>612</v>
      </c>
      <c r="G6" s="1089"/>
      <c r="H6" s="1089"/>
      <c r="I6" s="1089"/>
      <c r="J6" s="1089"/>
      <c r="K6" s="1089"/>
      <c r="L6" s="1089"/>
      <c r="M6" s="1090"/>
      <c r="N6" s="152"/>
      <c r="O6" s="152"/>
      <c r="P6" s="152"/>
      <c r="Q6" s="152"/>
      <c r="R6" s="152"/>
      <c r="S6" s="152"/>
      <c r="T6" s="152"/>
    </row>
    <row r="7" spans="1:20" ht="16.5">
      <c r="A7" s="1087" t="s">
        <v>25</v>
      </c>
      <c r="B7" s="1087"/>
      <c r="C7" s="1087"/>
      <c r="D7" s="1087"/>
      <c r="E7" s="1087"/>
      <c r="F7" s="1109">
        <v>2023</v>
      </c>
      <c r="G7" s="1089"/>
      <c r="H7" s="1089"/>
      <c r="I7" s="1089"/>
      <c r="J7" s="1089"/>
      <c r="K7" s="1089"/>
      <c r="L7" s="1089"/>
      <c r="M7" s="1090"/>
      <c r="N7" s="152"/>
      <c r="O7" s="152"/>
      <c r="P7" s="152"/>
      <c r="Q7" s="152"/>
      <c r="R7" s="152"/>
      <c r="S7" s="152"/>
      <c r="T7" s="152"/>
    </row>
    <row r="8" spans="1:20" ht="16.5">
      <c r="A8" s="1087" t="s">
        <v>6</v>
      </c>
      <c r="B8" s="1087"/>
      <c r="C8" s="1087"/>
      <c r="D8" s="1087"/>
      <c r="E8" s="1087"/>
      <c r="F8" s="1088">
        <v>44927</v>
      </c>
      <c r="G8" s="1089"/>
      <c r="H8" s="1089"/>
      <c r="I8" s="1089"/>
      <c r="J8" s="1089"/>
      <c r="K8" s="1089"/>
      <c r="L8" s="1089"/>
      <c r="M8" s="1090"/>
      <c r="N8" s="152"/>
      <c r="O8" s="152"/>
      <c r="P8" s="152"/>
      <c r="Q8" s="152"/>
      <c r="R8" s="152"/>
      <c r="S8" s="152"/>
      <c r="T8" s="152"/>
    </row>
    <row r="9" spans="1:20" ht="16.5">
      <c r="A9" s="1087" t="s">
        <v>7</v>
      </c>
      <c r="B9" s="1087"/>
      <c r="C9" s="1087"/>
      <c r="D9" s="1087"/>
      <c r="E9" s="1087"/>
      <c r="F9" s="736">
        <v>45107</v>
      </c>
      <c r="G9" s="737"/>
      <c r="H9" s="737"/>
      <c r="I9" s="737"/>
      <c r="J9" s="737"/>
      <c r="K9" s="737"/>
      <c r="L9" s="737"/>
      <c r="M9" s="738"/>
      <c r="N9" s="152"/>
      <c r="O9" s="152"/>
      <c r="P9" s="152"/>
      <c r="Q9" s="152"/>
      <c r="R9" s="152"/>
      <c r="S9" s="152"/>
      <c r="T9" s="152"/>
    </row>
    <row r="10" spans="1:20" ht="17.25" thickBot="1">
      <c r="A10" s="153"/>
      <c r="B10" s="153"/>
      <c r="C10" s="153"/>
      <c r="D10" s="153"/>
      <c r="E10" s="153"/>
      <c r="F10" s="153"/>
      <c r="G10" s="153"/>
      <c r="H10" s="153"/>
      <c r="I10" s="153"/>
      <c r="J10" s="151"/>
      <c r="K10" s="151"/>
      <c r="L10" s="151"/>
      <c r="M10" s="151"/>
      <c r="N10" s="152"/>
      <c r="O10" s="152"/>
      <c r="P10" s="152"/>
      <c r="Q10" s="152"/>
      <c r="R10" s="152"/>
      <c r="S10" s="152"/>
      <c r="T10" s="152"/>
    </row>
    <row r="11" spans="1:20" ht="17.25" thickBot="1">
      <c r="A11" s="1091" t="s">
        <v>9</v>
      </c>
      <c r="B11" s="1092"/>
      <c r="C11" s="1092"/>
      <c r="D11" s="1092"/>
      <c r="E11" s="1092"/>
      <c r="F11" s="1092"/>
      <c r="G11" s="1092"/>
      <c r="H11" s="1092"/>
      <c r="I11" s="1092"/>
      <c r="J11" s="1092"/>
      <c r="K11" s="1092"/>
      <c r="L11" s="1092"/>
      <c r="M11" s="1092"/>
      <c r="N11" s="1092"/>
      <c r="O11" s="1092"/>
      <c r="P11" s="1092"/>
      <c r="Q11" s="1092"/>
      <c r="R11" s="1092"/>
      <c r="S11" s="1092"/>
      <c r="T11" s="1093"/>
    </row>
    <row r="12" spans="1:20" ht="17.25" thickBot="1">
      <c r="A12" s="154"/>
      <c r="B12" s="155"/>
      <c r="C12" s="155"/>
      <c r="D12" s="155"/>
      <c r="E12" s="155"/>
      <c r="F12" s="155"/>
      <c r="G12" s="155"/>
      <c r="H12" s="155"/>
      <c r="I12" s="155"/>
      <c r="J12" s="155"/>
      <c r="K12" s="155"/>
      <c r="L12" s="155"/>
      <c r="M12" s="155"/>
      <c r="N12" s="155"/>
      <c r="O12" s="155"/>
      <c r="P12" s="155"/>
      <c r="Q12" s="155"/>
      <c r="R12" s="155"/>
      <c r="S12" s="155"/>
      <c r="T12" s="156"/>
    </row>
    <row r="13" spans="1:20" ht="17.25" thickBot="1">
      <c r="A13" s="1094" t="s">
        <v>16</v>
      </c>
      <c r="B13" s="1095"/>
      <c r="C13" s="1095"/>
      <c r="D13" s="1095"/>
      <c r="E13" s="1095"/>
      <c r="F13" s="1095"/>
      <c r="G13" s="1095"/>
      <c r="H13" s="1095"/>
      <c r="I13" s="1095"/>
      <c r="J13" s="1095"/>
      <c r="K13" s="1095"/>
      <c r="L13" s="1096"/>
      <c r="M13" s="1097" t="s">
        <v>1</v>
      </c>
      <c r="N13" s="1097"/>
      <c r="O13" s="1097"/>
      <c r="P13" s="1097"/>
      <c r="Q13" s="1097"/>
      <c r="R13" s="1097"/>
      <c r="S13" s="1097"/>
      <c r="T13" s="1098"/>
    </row>
    <row r="14" spans="1:20" ht="17.25" thickBot="1">
      <c r="A14" s="1099" t="s">
        <v>27</v>
      </c>
      <c r="B14" s="1107" t="s">
        <v>434</v>
      </c>
      <c r="C14" s="1107" t="s">
        <v>435</v>
      </c>
      <c r="D14" s="1099" t="s">
        <v>26</v>
      </c>
      <c r="E14" s="1102" t="s">
        <v>19</v>
      </c>
      <c r="F14" s="1104" t="s">
        <v>11</v>
      </c>
      <c r="G14" s="1105"/>
      <c r="H14" s="1105"/>
      <c r="I14" s="1106"/>
      <c r="J14" s="1076" t="s">
        <v>20</v>
      </c>
      <c r="K14" s="1076" t="s">
        <v>21</v>
      </c>
      <c r="L14" s="1076" t="s">
        <v>2</v>
      </c>
      <c r="M14" s="1078" t="s">
        <v>22</v>
      </c>
      <c r="N14" s="1080" t="s">
        <v>3</v>
      </c>
      <c r="O14" s="1081"/>
      <c r="P14" s="1082"/>
      <c r="Q14" s="1086" t="s">
        <v>4</v>
      </c>
      <c r="R14" s="1085" t="s">
        <v>5</v>
      </c>
      <c r="S14" s="157" t="s">
        <v>29</v>
      </c>
      <c r="T14" s="1069" t="s">
        <v>0</v>
      </c>
    </row>
    <row r="15" spans="1:20" ht="25.5" customHeight="1" thickBot="1">
      <c r="A15" s="1100"/>
      <c r="B15" s="1476"/>
      <c r="C15" s="1476"/>
      <c r="D15" s="1100"/>
      <c r="E15" s="1466"/>
      <c r="F15" s="158" t="s">
        <v>12</v>
      </c>
      <c r="G15" s="158" t="s">
        <v>13</v>
      </c>
      <c r="H15" s="158" t="s">
        <v>14</v>
      </c>
      <c r="I15" s="158" t="s">
        <v>15</v>
      </c>
      <c r="J15" s="1462"/>
      <c r="K15" s="1462"/>
      <c r="L15" s="1462"/>
      <c r="M15" s="1463"/>
      <c r="N15" s="181" t="s">
        <v>30</v>
      </c>
      <c r="O15" s="159" t="s">
        <v>28</v>
      </c>
      <c r="P15" s="160" t="s">
        <v>31</v>
      </c>
      <c r="Q15" s="1464"/>
      <c r="R15" s="1465"/>
      <c r="S15" s="161"/>
      <c r="T15" s="1459"/>
    </row>
    <row r="16" spans="1:20" ht="16.5" thickBot="1">
      <c r="A16" s="150"/>
      <c r="B16" s="150"/>
      <c r="C16" s="150"/>
      <c r="D16" s="150"/>
      <c r="E16" s="150"/>
      <c r="F16" s="150"/>
      <c r="G16" s="150"/>
      <c r="H16" s="150"/>
      <c r="I16" s="150"/>
      <c r="J16" s="150"/>
      <c r="K16" s="150"/>
      <c r="L16" s="162"/>
      <c r="M16" s="150"/>
      <c r="Q16" s="150"/>
      <c r="R16" s="150"/>
      <c r="S16" s="150"/>
      <c r="T16" s="150"/>
    </row>
    <row r="17" spans="1:20" ht="49.5" customHeight="1" thickBot="1">
      <c r="A17" s="1469">
        <v>1</v>
      </c>
      <c r="B17" s="1473" t="s">
        <v>491</v>
      </c>
      <c r="C17" s="1473" t="s">
        <v>538</v>
      </c>
      <c r="D17" s="1467" t="s">
        <v>395</v>
      </c>
      <c r="E17" s="211" t="s">
        <v>386</v>
      </c>
      <c r="F17" s="212">
        <v>3</v>
      </c>
      <c r="G17" s="391">
        <v>3</v>
      </c>
      <c r="H17" s="182"/>
      <c r="I17" s="182"/>
      <c r="J17" s="164" t="s">
        <v>480</v>
      </c>
      <c r="K17" s="183"/>
      <c r="L17" s="184"/>
      <c r="M17" s="199">
        <v>14</v>
      </c>
      <c r="N17" s="186">
        <f>F17-M17</f>
        <v>-11</v>
      </c>
      <c r="O17" s="165">
        <f>IF(M17&lt;1,(AVERAGE(F17:I17)/M17),SUM(F17:I17)/M17)</f>
        <v>0.42857142857142855</v>
      </c>
      <c r="P17" s="187" t="str">
        <f>IF(O17&lt;=V$17,"T",IF(O17&lt;$Y$17,"R",IF(O17&gt;=$Y$17,"P")))</f>
        <v>P</v>
      </c>
      <c r="Q17" s="184"/>
      <c r="R17" s="184"/>
      <c r="S17" s="188"/>
      <c r="T17" s="189"/>
    </row>
    <row r="18" spans="1:20" ht="63.75" thickBot="1">
      <c r="A18" s="1470"/>
      <c r="B18" s="1474"/>
      <c r="C18" s="1474"/>
      <c r="D18" s="1062"/>
      <c r="E18" s="213" t="s">
        <v>387</v>
      </c>
      <c r="F18" s="191">
        <v>1</v>
      </c>
      <c r="G18" s="191">
        <v>1</v>
      </c>
      <c r="H18" s="225"/>
      <c r="I18" s="192"/>
      <c r="J18" s="200" t="s">
        <v>481</v>
      </c>
      <c r="K18" s="193"/>
      <c r="L18" s="174"/>
      <c r="M18" s="185">
        <v>1</v>
      </c>
      <c r="N18" s="194">
        <f>F18-M18</f>
        <v>0</v>
      </c>
      <c r="O18" s="172">
        <v>1</v>
      </c>
      <c r="P18" s="195" t="str">
        <f>IF(O18&lt;=V$17,"T",IF(O18&lt;$Y$17,"R",IF(O18&gt;=$Y$17,"P")))</f>
        <v>P</v>
      </c>
      <c r="Q18" s="174"/>
      <c r="R18" s="174"/>
      <c r="S18" s="196"/>
      <c r="T18" s="197"/>
    </row>
    <row r="19" spans="1:20" ht="63.75" thickBot="1">
      <c r="A19" s="1470"/>
      <c r="B19" s="1474"/>
      <c r="C19" s="1474"/>
      <c r="D19" s="1062"/>
      <c r="E19" s="214" t="s">
        <v>365</v>
      </c>
      <c r="F19" s="201">
        <v>12</v>
      </c>
      <c r="G19" s="406">
        <v>10</v>
      </c>
      <c r="H19" s="443"/>
      <c r="I19" s="443"/>
      <c r="J19" s="200" t="s">
        <v>482</v>
      </c>
      <c r="K19" s="202"/>
      <c r="L19" s="169"/>
      <c r="M19" s="199">
        <v>18</v>
      </c>
      <c r="N19" s="171">
        <f>F19-M19</f>
        <v>-6</v>
      </c>
      <c r="O19" s="172">
        <f t="shared" ref="O19:O28" si="0">IF(M19&lt;1,(AVERAGE(F19:I19)/M19),SUM(F19:I19)/M19)</f>
        <v>1.2222222222222223</v>
      </c>
      <c r="P19" s="195" t="str">
        <f>IF(O19&lt;=V$17,"T",IF(O19&lt;$Y$17,"R",IF(O19&gt;=$Y$17,"P")))</f>
        <v>P</v>
      </c>
      <c r="Q19" s="175" t="e">
        <f>L19/K19</f>
        <v>#DIV/0!</v>
      </c>
      <c r="R19" s="174"/>
      <c r="S19" s="196"/>
      <c r="T19" s="197"/>
    </row>
    <row r="20" spans="1:20" ht="63.75" thickBot="1">
      <c r="A20" s="1470"/>
      <c r="B20" s="1474"/>
      <c r="C20" s="1474"/>
      <c r="D20" s="1062"/>
      <c r="E20" s="213" t="s">
        <v>388</v>
      </c>
      <c r="F20" s="201">
        <v>3</v>
      </c>
      <c r="G20" s="406">
        <v>3</v>
      </c>
      <c r="H20" s="443"/>
      <c r="I20" s="443"/>
      <c r="J20" s="200" t="s">
        <v>483</v>
      </c>
      <c r="K20" s="193"/>
      <c r="L20" s="169"/>
      <c r="M20" s="199">
        <v>23</v>
      </c>
      <c r="N20" s="194">
        <f>22/23</f>
        <v>0.95652173913043481</v>
      </c>
      <c r="O20" s="172">
        <f t="shared" si="0"/>
        <v>0.2608695652173913</v>
      </c>
      <c r="P20" s="195" t="str">
        <f t="shared" ref="P20:P28" si="1">IF(O20&lt;=V$17,"T",IF(O20&lt;$Y$17,"R",IF(O20&gt;=$Y$17,"P")))</f>
        <v>P</v>
      </c>
      <c r="Q20" s="203"/>
      <c r="R20" s="174"/>
      <c r="S20" s="196"/>
      <c r="T20" s="197"/>
    </row>
    <row r="21" spans="1:20" ht="49.5" customHeight="1" thickBot="1">
      <c r="A21" s="1471"/>
      <c r="B21" s="1474"/>
      <c r="C21" s="1474"/>
      <c r="D21" s="1062"/>
      <c r="E21" s="190" t="s">
        <v>389</v>
      </c>
      <c r="F21" s="201">
        <v>3</v>
      </c>
      <c r="G21" s="406">
        <v>3</v>
      </c>
      <c r="H21" s="443"/>
      <c r="I21" s="443"/>
      <c r="J21" s="200" t="s">
        <v>484</v>
      </c>
      <c r="K21" s="193"/>
      <c r="L21" s="215"/>
      <c r="M21" s="199">
        <v>22</v>
      </c>
      <c r="N21" s="194">
        <f>22/23</f>
        <v>0.95652173913043481</v>
      </c>
      <c r="O21" s="172">
        <f t="shared" si="0"/>
        <v>0.27272727272727271</v>
      </c>
      <c r="P21" s="195" t="str">
        <f t="shared" si="1"/>
        <v>P</v>
      </c>
      <c r="Q21" s="174"/>
      <c r="R21" s="174"/>
      <c r="S21" s="196"/>
      <c r="T21" s="197"/>
    </row>
    <row r="22" spans="1:20" ht="48" customHeight="1" thickBot="1">
      <c r="A22" s="1472">
        <v>2</v>
      </c>
      <c r="B22" s="1474"/>
      <c r="C22" s="1474"/>
      <c r="D22" s="1062" t="s">
        <v>396</v>
      </c>
      <c r="E22" s="190" t="s">
        <v>390</v>
      </c>
      <c r="F22" s="191">
        <v>1</v>
      </c>
      <c r="G22" s="436">
        <v>1</v>
      </c>
      <c r="H22" s="444"/>
      <c r="I22" s="444"/>
      <c r="J22" s="200" t="s">
        <v>485</v>
      </c>
      <c r="K22" s="193"/>
      <c r="L22" s="174"/>
      <c r="M22" s="185">
        <v>1</v>
      </c>
      <c r="N22" s="194">
        <v>0</v>
      </c>
      <c r="O22" s="172">
        <f t="shared" si="0"/>
        <v>2</v>
      </c>
      <c r="P22" s="195" t="str">
        <f t="shared" si="1"/>
        <v>P</v>
      </c>
      <c r="Q22" s="174"/>
      <c r="R22" s="174"/>
      <c r="S22" s="196"/>
      <c r="T22" s="197"/>
    </row>
    <row r="23" spans="1:20" ht="63.75" customHeight="1" thickBot="1">
      <c r="A23" s="1470"/>
      <c r="B23" s="1474"/>
      <c r="C23" s="1474"/>
      <c r="D23" s="1062"/>
      <c r="E23" s="190" t="s">
        <v>391</v>
      </c>
      <c r="F23" s="201">
        <v>5</v>
      </c>
      <c r="G23" s="406">
        <v>7</v>
      </c>
      <c r="H23" s="443"/>
      <c r="I23" s="443"/>
      <c r="J23" s="200" t="s">
        <v>486</v>
      </c>
      <c r="K23" s="193"/>
      <c r="L23" s="174"/>
      <c r="M23" s="185">
        <v>0.1</v>
      </c>
      <c r="N23" s="171">
        <f>F23+G23-M23</f>
        <v>11.9</v>
      </c>
      <c r="O23" s="172">
        <f t="shared" si="0"/>
        <v>60</v>
      </c>
      <c r="P23" s="195" t="str">
        <f t="shared" si="1"/>
        <v>P</v>
      </c>
      <c r="Q23" s="174"/>
      <c r="R23" s="174"/>
      <c r="S23" s="196"/>
      <c r="T23" s="197"/>
    </row>
    <row r="24" spans="1:20" ht="63.75" customHeight="1" thickBot="1">
      <c r="A24" s="1471"/>
      <c r="B24" s="1474"/>
      <c r="C24" s="1474"/>
      <c r="D24" s="1062"/>
      <c r="E24" s="190" t="s">
        <v>392</v>
      </c>
      <c r="F24" s="201">
        <v>3</v>
      </c>
      <c r="G24" s="406">
        <v>7</v>
      </c>
      <c r="H24" s="443"/>
      <c r="I24" s="443"/>
      <c r="J24" s="200" t="s">
        <v>487</v>
      </c>
      <c r="K24" s="198"/>
      <c r="L24" s="174"/>
      <c r="M24" s="199">
        <v>5</v>
      </c>
      <c r="N24" s="194">
        <f>4/5</f>
        <v>0.8</v>
      </c>
      <c r="O24" s="172">
        <f t="shared" si="0"/>
        <v>2</v>
      </c>
      <c r="P24" s="195" t="str">
        <f t="shared" si="1"/>
        <v>P</v>
      </c>
      <c r="Q24" s="174"/>
      <c r="R24" s="174"/>
      <c r="S24" s="196"/>
      <c r="T24" s="197"/>
    </row>
    <row r="25" spans="1:20" ht="95.25" thickBot="1">
      <c r="A25" s="1460">
        <v>3</v>
      </c>
      <c r="B25" s="1474"/>
      <c r="C25" s="1474"/>
      <c r="D25" s="1062" t="s">
        <v>397</v>
      </c>
      <c r="E25" s="204" t="s">
        <v>386</v>
      </c>
      <c r="F25" s="201">
        <v>438</v>
      </c>
      <c r="G25" s="406">
        <v>546</v>
      </c>
      <c r="H25" s="443"/>
      <c r="I25" s="443"/>
      <c r="J25" s="167" t="s">
        <v>480</v>
      </c>
      <c r="K25" s="216"/>
      <c r="L25" s="217"/>
      <c r="M25" s="199">
        <v>900</v>
      </c>
      <c r="N25" s="171">
        <f>405+375</f>
        <v>780</v>
      </c>
      <c r="O25" s="172">
        <f t="shared" si="0"/>
        <v>1.0933333333333333</v>
      </c>
      <c r="P25" s="195" t="str">
        <f t="shared" si="1"/>
        <v>P</v>
      </c>
      <c r="Q25" s="174"/>
      <c r="R25" s="174"/>
      <c r="S25" s="196"/>
      <c r="T25" s="197"/>
    </row>
    <row r="26" spans="1:20" ht="63.75" thickBot="1">
      <c r="A26" s="1460"/>
      <c r="B26" s="1474"/>
      <c r="C26" s="1474"/>
      <c r="D26" s="1062"/>
      <c r="E26" s="204" t="s">
        <v>393</v>
      </c>
      <c r="F26" s="201">
        <v>438</v>
      </c>
      <c r="G26" s="406">
        <v>546</v>
      </c>
      <c r="H26" s="443"/>
      <c r="I26" s="443"/>
      <c r="J26" s="200" t="s">
        <v>488</v>
      </c>
      <c r="K26" s="198"/>
      <c r="L26" s="174"/>
      <c r="M26" s="199">
        <v>800</v>
      </c>
      <c r="N26" s="171">
        <f>F26-M26</f>
        <v>-362</v>
      </c>
      <c r="O26" s="172">
        <f t="shared" si="0"/>
        <v>1.23</v>
      </c>
      <c r="P26" s="195" t="str">
        <f t="shared" si="1"/>
        <v>P</v>
      </c>
      <c r="Q26" s="174"/>
      <c r="R26" s="174"/>
      <c r="S26" s="196"/>
      <c r="T26" s="197"/>
    </row>
    <row r="27" spans="1:20" ht="48" thickBot="1">
      <c r="A27" s="1460"/>
      <c r="B27" s="1474"/>
      <c r="C27" s="1474"/>
      <c r="D27" s="1062"/>
      <c r="E27" s="204" t="s">
        <v>398</v>
      </c>
      <c r="F27" s="191">
        <v>1</v>
      </c>
      <c r="G27" s="436">
        <v>1</v>
      </c>
      <c r="H27" s="444"/>
      <c r="I27" s="443"/>
      <c r="J27" s="200" t="s">
        <v>489</v>
      </c>
      <c r="K27" s="198"/>
      <c r="L27" s="174"/>
      <c r="M27" s="185">
        <v>0.99</v>
      </c>
      <c r="N27" s="194">
        <f>F27-M27</f>
        <v>1.0000000000000009E-2</v>
      </c>
      <c r="O27" s="172">
        <f t="shared" si="0"/>
        <v>1.0101010101010102</v>
      </c>
      <c r="P27" s="195" t="str">
        <f t="shared" si="1"/>
        <v>P</v>
      </c>
      <c r="Q27" s="174"/>
      <c r="R27" s="174"/>
      <c r="S27" s="196"/>
      <c r="T27" s="197"/>
    </row>
    <row r="28" spans="1:20" ht="63.75" thickBot="1">
      <c r="A28" s="1461"/>
      <c r="B28" s="1475"/>
      <c r="C28" s="1475"/>
      <c r="D28" s="1468"/>
      <c r="E28" s="218" t="s">
        <v>394</v>
      </c>
      <c r="F28" s="219">
        <v>1</v>
      </c>
      <c r="G28" s="445">
        <v>1</v>
      </c>
      <c r="H28" s="446"/>
      <c r="I28" s="447"/>
      <c r="J28" s="205" t="s">
        <v>490</v>
      </c>
      <c r="K28" s="206"/>
      <c r="L28" s="177"/>
      <c r="M28" s="220">
        <v>0.99</v>
      </c>
      <c r="N28" s="207">
        <f>F28-M28</f>
        <v>1.0000000000000009E-2</v>
      </c>
      <c r="O28" s="176">
        <f t="shared" si="0"/>
        <v>1.0101010101010102</v>
      </c>
      <c r="P28" s="208" t="str">
        <f t="shared" si="1"/>
        <v>P</v>
      </c>
      <c r="Q28" s="177"/>
      <c r="R28" s="177"/>
      <c r="S28" s="209"/>
      <c r="T28" s="210"/>
    </row>
    <row r="29" spans="1:20">
      <c r="A29" s="150"/>
      <c r="B29" s="150"/>
      <c r="C29" s="150"/>
      <c r="D29" s="150"/>
      <c r="E29" s="150"/>
      <c r="F29" s="150"/>
      <c r="G29" s="150"/>
      <c r="H29" s="150"/>
      <c r="I29" s="150"/>
      <c r="J29" s="150"/>
      <c r="K29" s="150"/>
      <c r="L29" s="150"/>
      <c r="M29" s="150"/>
      <c r="N29" s="150"/>
      <c r="O29" s="150"/>
      <c r="P29" s="150"/>
      <c r="Q29" s="150"/>
      <c r="R29" s="150"/>
      <c r="S29" s="150"/>
      <c r="T29" s="150"/>
    </row>
    <row r="30" spans="1:20">
      <c r="A30" s="150"/>
      <c r="B30" s="150"/>
      <c r="C30" s="150"/>
      <c r="D30" s="150"/>
      <c r="E30" s="150"/>
      <c r="F30" s="150"/>
      <c r="G30" s="150"/>
      <c r="H30" s="150"/>
      <c r="I30" s="150"/>
      <c r="J30" s="150"/>
      <c r="K30" s="150"/>
      <c r="L30" s="150"/>
      <c r="M30" s="150"/>
      <c r="N30" s="150"/>
      <c r="O30" s="150"/>
      <c r="P30" s="150"/>
      <c r="Q30" s="150"/>
      <c r="R30" s="150"/>
      <c r="S30" s="150"/>
      <c r="T30" s="150"/>
    </row>
    <row r="31" spans="1:20" ht="16.5">
      <c r="A31" s="178" t="s">
        <v>24</v>
      </c>
      <c r="B31" s="178"/>
      <c r="C31" s="178"/>
      <c r="D31" s="178"/>
      <c r="E31" s="150"/>
      <c r="F31" s="150"/>
      <c r="G31" s="150"/>
      <c r="H31" s="150"/>
      <c r="I31" s="150"/>
      <c r="J31" s="150"/>
      <c r="K31" s="150"/>
      <c r="L31" s="150"/>
      <c r="M31" s="150"/>
      <c r="N31" s="150"/>
      <c r="O31" s="150"/>
      <c r="P31" s="150"/>
      <c r="Q31" s="150"/>
      <c r="R31" s="150"/>
      <c r="S31" s="150"/>
      <c r="T31" s="150"/>
    </row>
    <row r="32" spans="1:20">
      <c r="A32" s="150"/>
      <c r="B32" s="150"/>
      <c r="C32" s="150"/>
      <c r="D32" s="150"/>
      <c r="E32" s="150"/>
      <c r="F32" s="150"/>
      <c r="G32" s="150"/>
      <c r="H32" s="150"/>
      <c r="I32" s="150"/>
      <c r="J32" s="150"/>
      <c r="K32" s="150"/>
      <c r="L32" s="150"/>
      <c r="M32" s="150"/>
      <c r="N32" s="150"/>
      <c r="O32" s="150"/>
      <c r="P32" s="150"/>
      <c r="Q32" s="150"/>
      <c r="R32" s="150"/>
      <c r="S32" s="150"/>
      <c r="T32" s="150"/>
    </row>
    <row r="33" spans="1:20">
      <c r="A33" s="1059"/>
      <c r="B33" s="1060"/>
      <c r="C33" s="1060"/>
      <c r="D33" s="1060"/>
      <c r="E33" s="1060"/>
      <c r="F33" s="1060"/>
      <c r="G33" s="1060"/>
      <c r="H33" s="1060"/>
      <c r="I33" s="1060"/>
      <c r="J33" s="1060"/>
      <c r="K33" s="1060"/>
      <c r="L33" s="1060"/>
      <c r="M33" s="1060"/>
      <c r="N33" s="1060"/>
      <c r="O33" s="1060"/>
      <c r="P33" s="1060"/>
      <c r="Q33" s="1060"/>
      <c r="R33" s="1060"/>
      <c r="S33" s="1060"/>
      <c r="T33" s="1061"/>
    </row>
    <row r="34" spans="1:20">
      <c r="A34" s="1059"/>
      <c r="B34" s="1060"/>
      <c r="C34" s="1060"/>
      <c r="D34" s="1060"/>
      <c r="E34" s="1060"/>
      <c r="F34" s="1060"/>
      <c r="G34" s="1060"/>
      <c r="H34" s="1060"/>
      <c r="I34" s="1060"/>
      <c r="J34" s="1060"/>
      <c r="K34" s="1060"/>
      <c r="L34" s="1060"/>
      <c r="M34" s="1060"/>
      <c r="N34" s="1060"/>
      <c r="O34" s="1060"/>
      <c r="P34" s="1060"/>
      <c r="Q34" s="1060"/>
      <c r="R34" s="1060"/>
      <c r="S34" s="1060"/>
      <c r="T34" s="1061"/>
    </row>
    <row r="35" spans="1:20">
      <c r="A35" s="1059"/>
      <c r="B35" s="1060"/>
      <c r="C35" s="1060"/>
      <c r="D35" s="1060"/>
      <c r="E35" s="1060"/>
      <c r="F35" s="1060"/>
      <c r="G35" s="1060"/>
      <c r="H35" s="1060"/>
      <c r="I35" s="1060"/>
      <c r="J35" s="1060"/>
      <c r="K35" s="1060"/>
      <c r="L35" s="1060"/>
      <c r="M35" s="1060"/>
      <c r="N35" s="1060"/>
      <c r="O35" s="1060"/>
      <c r="P35" s="1060"/>
      <c r="Q35" s="1060"/>
      <c r="R35" s="1060"/>
      <c r="S35" s="1060"/>
      <c r="T35" s="1061"/>
    </row>
    <row r="36" spans="1:20">
      <c r="A36" s="1059"/>
      <c r="B36" s="1060"/>
      <c r="C36" s="1060"/>
      <c r="D36" s="1060"/>
      <c r="E36" s="1060"/>
      <c r="F36" s="1060"/>
      <c r="G36" s="1060"/>
      <c r="H36" s="1060"/>
      <c r="I36" s="1060"/>
      <c r="J36" s="1060"/>
      <c r="K36" s="1060"/>
      <c r="L36" s="1060"/>
      <c r="M36" s="1060"/>
      <c r="N36" s="1060"/>
      <c r="O36" s="1060"/>
      <c r="P36" s="1060"/>
      <c r="Q36" s="1060"/>
      <c r="R36" s="1060"/>
      <c r="S36" s="1060"/>
      <c r="T36" s="1061"/>
    </row>
    <row r="37" spans="1:20">
      <c r="A37" s="1059"/>
      <c r="B37" s="1060"/>
      <c r="C37" s="1060"/>
      <c r="D37" s="1060"/>
      <c r="E37" s="1060"/>
      <c r="F37" s="1060"/>
      <c r="G37" s="1060"/>
      <c r="H37" s="1060"/>
      <c r="I37" s="1060"/>
      <c r="J37" s="1060"/>
      <c r="K37" s="1060"/>
      <c r="L37" s="1060"/>
      <c r="M37" s="1060"/>
      <c r="N37" s="1060"/>
      <c r="O37" s="1060"/>
      <c r="P37" s="1060"/>
      <c r="Q37" s="1060"/>
      <c r="R37" s="1060"/>
      <c r="S37" s="1060"/>
      <c r="T37" s="1061"/>
    </row>
    <row r="38" spans="1:20">
      <c r="A38" s="1059"/>
      <c r="B38" s="1060"/>
      <c r="C38" s="1060"/>
      <c r="D38" s="1060"/>
      <c r="E38" s="1060"/>
      <c r="F38" s="1060"/>
      <c r="G38" s="1060"/>
      <c r="H38" s="1060"/>
      <c r="I38" s="1060"/>
      <c r="J38" s="1060"/>
      <c r="K38" s="1060"/>
      <c r="L38" s="1060"/>
      <c r="M38" s="1060"/>
      <c r="N38" s="1060"/>
      <c r="O38" s="1060"/>
      <c r="P38" s="1060"/>
      <c r="Q38" s="1060"/>
      <c r="R38" s="1060"/>
      <c r="S38" s="1060"/>
      <c r="T38" s="1061"/>
    </row>
    <row r="39" spans="1:20">
      <c r="A39" s="1059"/>
      <c r="B39" s="1060"/>
      <c r="C39" s="1060"/>
      <c r="D39" s="1060"/>
      <c r="E39" s="1060"/>
      <c r="F39" s="1060"/>
      <c r="G39" s="1060"/>
      <c r="H39" s="1060"/>
      <c r="I39" s="1060"/>
      <c r="J39" s="1060"/>
      <c r="K39" s="1060"/>
      <c r="L39" s="1060"/>
      <c r="M39" s="1060"/>
      <c r="N39" s="1060"/>
      <c r="O39" s="1060"/>
      <c r="P39" s="1060"/>
      <c r="Q39" s="1060"/>
      <c r="R39" s="1060"/>
      <c r="S39" s="1060"/>
      <c r="T39" s="1061"/>
    </row>
    <row r="40" spans="1:20">
      <c r="A40" s="1059"/>
      <c r="B40" s="1060"/>
      <c r="C40" s="1060"/>
      <c r="D40" s="1060"/>
      <c r="E40" s="1060"/>
      <c r="F40" s="1060"/>
      <c r="G40" s="1060"/>
      <c r="H40" s="1060"/>
      <c r="I40" s="1060"/>
      <c r="J40" s="1060"/>
      <c r="K40" s="1060"/>
      <c r="L40" s="1060"/>
      <c r="M40" s="1060"/>
      <c r="N40" s="1060"/>
      <c r="O40" s="1060"/>
      <c r="P40" s="1060"/>
      <c r="Q40" s="1060"/>
      <c r="R40" s="1060"/>
      <c r="S40" s="1060"/>
      <c r="T40" s="1061"/>
    </row>
    <row r="41" spans="1:20">
      <c r="A41" s="1059"/>
      <c r="B41" s="1060"/>
      <c r="C41" s="1060"/>
      <c r="D41" s="1060"/>
      <c r="E41" s="1060"/>
      <c r="F41" s="1060"/>
      <c r="G41" s="1060"/>
      <c r="H41" s="1060"/>
      <c r="I41" s="1060"/>
      <c r="J41" s="1060"/>
      <c r="K41" s="1060"/>
      <c r="L41" s="1060"/>
      <c r="M41" s="1060"/>
      <c r="N41" s="1060"/>
      <c r="O41" s="1060"/>
      <c r="P41" s="1060"/>
      <c r="Q41" s="1060"/>
      <c r="R41" s="1060"/>
      <c r="S41" s="1060"/>
      <c r="T41" s="1061"/>
    </row>
    <row r="42" spans="1:20">
      <c r="A42" s="1059"/>
      <c r="B42" s="1060"/>
      <c r="C42" s="1060"/>
      <c r="D42" s="1060"/>
      <c r="E42" s="1060"/>
      <c r="F42" s="1060"/>
      <c r="G42" s="1060"/>
      <c r="H42" s="1060"/>
      <c r="I42" s="1060"/>
      <c r="J42" s="1060"/>
      <c r="K42" s="1060"/>
      <c r="L42" s="1060"/>
      <c r="M42" s="1060"/>
      <c r="N42" s="1060"/>
      <c r="O42" s="1060"/>
      <c r="P42" s="1060"/>
      <c r="Q42" s="1060"/>
      <c r="R42" s="1060"/>
      <c r="S42" s="1060"/>
      <c r="T42" s="1061"/>
    </row>
    <row r="43" spans="1:20">
      <c r="A43" s="1059"/>
      <c r="B43" s="1060"/>
      <c r="C43" s="1060"/>
      <c r="D43" s="1060"/>
      <c r="E43" s="1060"/>
      <c r="F43" s="1060"/>
      <c r="G43" s="1060"/>
      <c r="H43" s="1060"/>
      <c r="I43" s="1060"/>
      <c r="J43" s="1060"/>
      <c r="K43" s="1060"/>
      <c r="L43" s="1060"/>
      <c r="M43" s="1060"/>
      <c r="N43" s="1060"/>
      <c r="O43" s="1060"/>
      <c r="P43" s="1060"/>
      <c r="Q43" s="1060"/>
      <c r="R43" s="1060"/>
      <c r="S43" s="1060"/>
      <c r="T43" s="1061"/>
    </row>
  </sheetData>
  <mergeCells count="50">
    <mergeCell ref="D22:D24"/>
    <mergeCell ref="D25:D28"/>
    <mergeCell ref="A17:A21"/>
    <mergeCell ref="A22:A24"/>
    <mergeCell ref="A2:E4"/>
    <mergeCell ref="A9:E9"/>
    <mergeCell ref="C17:C28"/>
    <mergeCell ref="B17:B28"/>
    <mergeCell ref="B14:B15"/>
    <mergeCell ref="C14:C15"/>
    <mergeCell ref="F2:M2"/>
    <mergeCell ref="N2:T2"/>
    <mergeCell ref="F3:M4"/>
    <mergeCell ref="N3:T3"/>
    <mergeCell ref="N4:T4"/>
    <mergeCell ref="F9:M9"/>
    <mergeCell ref="A11:T11"/>
    <mergeCell ref="A13:L13"/>
    <mergeCell ref="M13:T13"/>
    <mergeCell ref="A6:E6"/>
    <mergeCell ref="F6:M6"/>
    <mergeCell ref="A7:E7"/>
    <mergeCell ref="F7:M7"/>
    <mergeCell ref="A8:E8"/>
    <mergeCell ref="F8:M8"/>
    <mergeCell ref="A34:T34"/>
    <mergeCell ref="T14:T15"/>
    <mergeCell ref="A25:A28"/>
    <mergeCell ref="K14:K15"/>
    <mergeCell ref="L14:L15"/>
    <mergeCell ref="M14:M15"/>
    <mergeCell ref="N14:P14"/>
    <mergeCell ref="Q14:Q15"/>
    <mergeCell ref="R14:R15"/>
    <mergeCell ref="A14:A15"/>
    <mergeCell ref="D14:D15"/>
    <mergeCell ref="A33:T33"/>
    <mergeCell ref="E14:E15"/>
    <mergeCell ref="F14:I14"/>
    <mergeCell ref="J14:J15"/>
    <mergeCell ref="D17:D21"/>
    <mergeCell ref="A41:T41"/>
    <mergeCell ref="A42:T42"/>
    <mergeCell ref="A43:T43"/>
    <mergeCell ref="A35:T35"/>
    <mergeCell ref="A36:T36"/>
    <mergeCell ref="A37:T37"/>
    <mergeCell ref="A38:T38"/>
    <mergeCell ref="A39:T39"/>
    <mergeCell ref="A40:T40"/>
  </mergeCells>
  <conditionalFormatting sqref="P17:P28">
    <cfRule type="containsText" dxfId="38" priority="1" stopIfTrue="1" operator="containsText" text="P">
      <formula>NOT(ISERROR(SEARCH("P",P17)))</formula>
    </cfRule>
    <cfRule type="containsText" dxfId="37" priority="2" stopIfTrue="1" operator="containsText" text="R">
      <formula>NOT(ISERROR(SEARCH("R",P17)))</formula>
    </cfRule>
    <cfRule type="containsText" dxfId="36"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0"/>
  <sheetViews>
    <sheetView topLeftCell="B1" zoomScale="54" zoomScaleNormal="54" workbookViewId="0">
      <selection activeCell="F9" sqref="F9:M9"/>
    </sheetView>
  </sheetViews>
  <sheetFormatPr baseColWidth="10" defaultColWidth="11.42578125" defaultRowHeight="15"/>
  <cols>
    <col min="1" max="1" width="11.42578125" style="132"/>
    <col min="2" max="2" width="39.85546875" style="132" customWidth="1"/>
    <col min="3" max="3" width="32.28515625" style="132" customWidth="1"/>
    <col min="4" max="4" width="39.5703125" style="132" customWidth="1"/>
    <col min="5" max="5" width="45.7109375" style="132" customWidth="1"/>
    <col min="6" max="6" width="7.5703125" style="132" customWidth="1"/>
    <col min="7" max="7" width="5" style="132" customWidth="1"/>
    <col min="8" max="8" width="5.140625" style="132" customWidth="1"/>
    <col min="9" max="9" width="4.28515625" style="132" customWidth="1"/>
    <col min="10" max="10" width="97.7109375" style="132" customWidth="1"/>
    <col min="11" max="11" width="19" style="132" customWidth="1"/>
    <col min="12" max="12" width="23.7109375" style="132" customWidth="1"/>
    <col min="13" max="13" width="9.140625" style="132" customWidth="1"/>
    <col min="14" max="14" width="17.140625" style="132" customWidth="1"/>
    <col min="15" max="16" width="11.42578125" style="132"/>
    <col min="17" max="17" width="17.5703125" style="132" customWidth="1"/>
    <col min="18" max="18" width="21.42578125" style="132" customWidth="1"/>
    <col min="19" max="19" width="87" style="132" customWidth="1"/>
    <col min="20" max="20" width="71.140625" style="132" customWidth="1"/>
    <col min="21" max="16384" width="11.42578125" style="132"/>
  </cols>
  <sheetData>
    <row r="1" spans="1:20" ht="15.75" thickBot="1"/>
    <row r="2" spans="1:20" ht="16.5" thickBot="1">
      <c r="A2" s="1287"/>
      <c r="B2" s="1288"/>
      <c r="C2" s="1288"/>
      <c r="D2" s="1288"/>
      <c r="E2" s="1289"/>
      <c r="F2" s="1296" t="s">
        <v>18</v>
      </c>
      <c r="G2" s="1297"/>
      <c r="H2" s="1297"/>
      <c r="I2" s="1297"/>
      <c r="J2" s="1297"/>
      <c r="K2" s="1297"/>
      <c r="L2" s="1297"/>
      <c r="M2" s="1298"/>
      <c r="N2" s="1246" t="s">
        <v>953</v>
      </c>
      <c r="O2" s="1247"/>
      <c r="P2" s="1247"/>
      <c r="Q2" s="1247"/>
      <c r="R2" s="1247"/>
      <c r="S2" s="1247"/>
      <c r="T2" s="1248"/>
    </row>
    <row r="3" spans="1:20" ht="16.5" thickBot="1">
      <c r="A3" s="1290"/>
      <c r="B3" s="1291"/>
      <c r="C3" s="1291"/>
      <c r="D3" s="1291"/>
      <c r="E3" s="1292"/>
      <c r="F3" s="1249" t="s">
        <v>17</v>
      </c>
      <c r="G3" s="1250"/>
      <c r="H3" s="1250"/>
      <c r="I3" s="1250"/>
      <c r="J3" s="1250"/>
      <c r="K3" s="1250"/>
      <c r="L3" s="1250"/>
      <c r="M3" s="1251"/>
      <c r="N3" s="1255" t="s">
        <v>23</v>
      </c>
      <c r="O3" s="1256"/>
      <c r="P3" s="1256"/>
      <c r="Q3" s="1256"/>
      <c r="R3" s="1256"/>
      <c r="S3" s="1256"/>
      <c r="T3" s="1257"/>
    </row>
    <row r="4" spans="1:20" ht="16.5" thickBot="1">
      <c r="A4" s="1293"/>
      <c r="B4" s="1294"/>
      <c r="C4" s="1294"/>
      <c r="D4" s="1294"/>
      <c r="E4" s="1295"/>
      <c r="F4" s="1252"/>
      <c r="G4" s="1253"/>
      <c r="H4" s="1253"/>
      <c r="I4" s="1253"/>
      <c r="J4" s="1253"/>
      <c r="K4" s="1253"/>
      <c r="L4" s="1253"/>
      <c r="M4" s="1254"/>
      <c r="N4" s="1258" t="s">
        <v>8</v>
      </c>
      <c r="O4" s="1259"/>
      <c r="P4" s="1259"/>
      <c r="Q4" s="1259"/>
      <c r="R4" s="1259"/>
      <c r="S4" s="1259"/>
      <c r="T4" s="1260"/>
    </row>
    <row r="5" spans="1:20" ht="15.75">
      <c r="A5" s="179"/>
      <c r="B5" s="179"/>
      <c r="C5" s="179"/>
      <c r="D5" s="179"/>
      <c r="E5" s="179"/>
      <c r="F5" s="179"/>
      <c r="G5" s="179"/>
      <c r="H5" s="179"/>
      <c r="I5" s="179"/>
      <c r="J5" s="279"/>
      <c r="K5" s="279"/>
      <c r="L5" s="281"/>
      <c r="M5" s="281"/>
      <c r="N5" s="281"/>
      <c r="O5" s="281"/>
      <c r="P5" s="281"/>
      <c r="Q5" s="281"/>
      <c r="R5" s="281"/>
      <c r="S5" s="281"/>
      <c r="T5" s="281"/>
    </row>
    <row r="6" spans="1:20" ht="15.75">
      <c r="A6" s="1270" t="s">
        <v>10</v>
      </c>
      <c r="B6" s="1270"/>
      <c r="C6" s="1270"/>
      <c r="D6" s="1270"/>
      <c r="E6" s="1270"/>
      <c r="F6" s="1271" t="s">
        <v>604</v>
      </c>
      <c r="G6" s="1272"/>
      <c r="H6" s="1272"/>
      <c r="I6" s="1272"/>
      <c r="J6" s="1272"/>
      <c r="K6" s="1272"/>
      <c r="L6" s="1272"/>
      <c r="M6" s="1273"/>
      <c r="N6" s="281"/>
      <c r="O6" s="281"/>
      <c r="P6" s="281"/>
      <c r="Q6" s="281"/>
      <c r="R6" s="281"/>
      <c r="S6" s="281"/>
      <c r="T6" s="281"/>
    </row>
    <row r="7" spans="1:20" ht="15.75">
      <c r="A7" s="1270" t="s">
        <v>25</v>
      </c>
      <c r="B7" s="1270"/>
      <c r="C7" s="1270"/>
      <c r="D7" s="1270"/>
      <c r="E7" s="1270"/>
      <c r="F7" s="1271">
        <v>2023</v>
      </c>
      <c r="G7" s="1272"/>
      <c r="H7" s="1272"/>
      <c r="I7" s="1272"/>
      <c r="J7" s="1272"/>
      <c r="K7" s="1272"/>
      <c r="L7" s="1272"/>
      <c r="M7" s="1273"/>
      <c r="N7" s="281"/>
      <c r="O7" s="281"/>
      <c r="P7" s="281"/>
      <c r="Q7" s="281"/>
      <c r="R7" s="281"/>
      <c r="S7" s="281"/>
      <c r="T7" s="281"/>
    </row>
    <row r="8" spans="1:20" ht="15.75">
      <c r="A8" s="1270" t="s">
        <v>6</v>
      </c>
      <c r="B8" s="1270"/>
      <c r="C8" s="1270"/>
      <c r="D8" s="1270"/>
      <c r="E8" s="1270"/>
      <c r="F8" s="1404">
        <v>44927</v>
      </c>
      <c r="G8" s="1272"/>
      <c r="H8" s="1272"/>
      <c r="I8" s="1272"/>
      <c r="J8" s="1272"/>
      <c r="K8" s="1272"/>
      <c r="L8" s="1272"/>
      <c r="M8" s="1273"/>
      <c r="N8" s="281"/>
      <c r="O8" s="281"/>
      <c r="P8" s="281"/>
      <c r="Q8" s="281"/>
      <c r="R8" s="281"/>
      <c r="S8" s="281"/>
      <c r="T8" s="281"/>
    </row>
    <row r="9" spans="1:20" ht="15.75">
      <c r="A9" s="1270" t="s">
        <v>7</v>
      </c>
      <c r="B9" s="1270"/>
      <c r="C9" s="1270"/>
      <c r="D9" s="1270"/>
      <c r="E9" s="1270"/>
      <c r="F9" s="736">
        <v>45107</v>
      </c>
      <c r="G9" s="737"/>
      <c r="H9" s="737"/>
      <c r="I9" s="737"/>
      <c r="J9" s="737"/>
      <c r="K9" s="737"/>
      <c r="L9" s="737"/>
      <c r="M9" s="738"/>
      <c r="N9" s="281"/>
      <c r="O9" s="281"/>
      <c r="P9" s="281"/>
      <c r="Q9" s="281"/>
      <c r="R9" s="281"/>
      <c r="S9" s="281"/>
      <c r="T9" s="281"/>
    </row>
    <row r="10" spans="1:20" ht="16.5" thickBot="1">
      <c r="A10" s="282"/>
      <c r="B10" s="282"/>
      <c r="C10" s="282"/>
      <c r="D10" s="282"/>
      <c r="E10" s="282"/>
      <c r="F10" s="282"/>
      <c r="G10" s="282"/>
      <c r="H10" s="282"/>
      <c r="I10" s="282"/>
      <c r="J10" s="279"/>
      <c r="K10" s="279"/>
      <c r="L10" s="279"/>
      <c r="M10" s="279"/>
      <c r="N10" s="281"/>
      <c r="O10" s="281"/>
      <c r="P10" s="281"/>
      <c r="Q10" s="281"/>
      <c r="R10" s="281"/>
      <c r="S10" s="281"/>
      <c r="T10" s="281"/>
    </row>
    <row r="11" spans="1:20" ht="16.5" thickBot="1">
      <c r="A11" s="1277" t="s">
        <v>9</v>
      </c>
      <c r="B11" s="1278"/>
      <c r="C11" s="1278"/>
      <c r="D11" s="1278"/>
      <c r="E11" s="1278"/>
      <c r="F11" s="1278"/>
      <c r="G11" s="1278"/>
      <c r="H11" s="1278"/>
      <c r="I11" s="1278"/>
      <c r="J11" s="1278"/>
      <c r="K11" s="1278"/>
      <c r="L11" s="1278"/>
      <c r="M11" s="1278"/>
      <c r="N11" s="1278"/>
      <c r="O11" s="1278"/>
      <c r="P11" s="1278"/>
      <c r="Q11" s="1278"/>
      <c r="R11" s="1278"/>
      <c r="S11" s="1278"/>
      <c r="T11" s="1279"/>
    </row>
    <row r="12" spans="1:20" ht="16.5" thickBot="1">
      <c r="A12" s="283"/>
      <c r="B12" s="284"/>
      <c r="C12" s="284"/>
      <c r="D12" s="284"/>
      <c r="E12" s="284"/>
      <c r="F12" s="284"/>
      <c r="G12" s="284"/>
      <c r="H12" s="284"/>
      <c r="I12" s="284"/>
      <c r="J12" s="284"/>
      <c r="K12" s="284"/>
      <c r="L12" s="284"/>
      <c r="M12" s="284"/>
      <c r="N12" s="284"/>
      <c r="O12" s="284"/>
      <c r="P12" s="284"/>
      <c r="Q12" s="284"/>
      <c r="R12" s="284"/>
      <c r="S12" s="284"/>
      <c r="T12" s="285"/>
    </row>
    <row r="13" spans="1:20" ht="16.5" thickBot="1">
      <c r="A13" s="1280" t="s">
        <v>16</v>
      </c>
      <c r="B13" s="1281"/>
      <c r="C13" s="1281"/>
      <c r="D13" s="1281"/>
      <c r="E13" s="1281"/>
      <c r="F13" s="1281"/>
      <c r="G13" s="1281"/>
      <c r="H13" s="1281"/>
      <c r="I13" s="1281"/>
      <c r="J13" s="1281"/>
      <c r="K13" s="1281"/>
      <c r="L13" s="1282"/>
      <c r="M13" s="1283" t="s">
        <v>1</v>
      </c>
      <c r="N13" s="1283"/>
      <c r="O13" s="1283"/>
      <c r="P13" s="1283"/>
      <c r="Q13" s="1283"/>
      <c r="R13" s="1283"/>
      <c r="S13" s="1283"/>
      <c r="T13" s="1284"/>
    </row>
    <row r="14" spans="1:20" ht="16.5" thickBot="1">
      <c r="A14" s="1299" t="s">
        <v>27</v>
      </c>
      <c r="B14" s="1285" t="s">
        <v>434</v>
      </c>
      <c r="C14" s="1285" t="s">
        <v>435</v>
      </c>
      <c r="D14" s="1299" t="s">
        <v>26</v>
      </c>
      <c r="E14" s="1312" t="s">
        <v>19</v>
      </c>
      <c r="F14" s="1314" t="s">
        <v>11</v>
      </c>
      <c r="G14" s="1315"/>
      <c r="H14" s="1315"/>
      <c r="I14" s="1316"/>
      <c r="J14" s="1268" t="s">
        <v>20</v>
      </c>
      <c r="K14" s="1268" t="s">
        <v>21</v>
      </c>
      <c r="L14" s="1268" t="s">
        <v>2</v>
      </c>
      <c r="M14" s="1232" t="s">
        <v>22</v>
      </c>
      <c r="N14" s="1234" t="s">
        <v>3</v>
      </c>
      <c r="O14" s="1235"/>
      <c r="P14" s="1236"/>
      <c r="Q14" s="1239" t="s">
        <v>4</v>
      </c>
      <c r="R14" s="1237" t="s">
        <v>5</v>
      </c>
      <c r="S14" s="286" t="s">
        <v>29</v>
      </c>
      <c r="T14" s="1230" t="s">
        <v>0</v>
      </c>
    </row>
    <row r="15" spans="1:20" ht="25.5" customHeight="1" thickBot="1">
      <c r="A15" s="1300"/>
      <c r="B15" s="1286"/>
      <c r="C15" s="1286"/>
      <c r="D15" s="1300"/>
      <c r="E15" s="1313"/>
      <c r="F15" s="287" t="s">
        <v>12</v>
      </c>
      <c r="G15" s="287" t="s">
        <v>13</v>
      </c>
      <c r="H15" s="287" t="s">
        <v>14</v>
      </c>
      <c r="I15" s="287" t="s">
        <v>15</v>
      </c>
      <c r="J15" s="1269"/>
      <c r="K15" s="1269"/>
      <c r="L15" s="1269"/>
      <c r="M15" s="1233"/>
      <c r="N15" s="288" t="s">
        <v>30</v>
      </c>
      <c r="O15" s="289" t="s">
        <v>28</v>
      </c>
      <c r="P15" s="290" t="s">
        <v>31</v>
      </c>
      <c r="Q15" s="1240"/>
      <c r="R15" s="1238"/>
      <c r="S15" s="291"/>
      <c r="T15" s="1231"/>
    </row>
    <row r="16" spans="1:20" ht="15.75" thickBot="1">
      <c r="A16" s="179"/>
      <c r="B16" s="179"/>
      <c r="C16" s="179"/>
      <c r="D16" s="179"/>
      <c r="E16" s="179"/>
      <c r="F16" s="179"/>
      <c r="G16" s="179"/>
      <c r="H16" s="179"/>
      <c r="I16" s="179"/>
      <c r="J16" s="179"/>
      <c r="K16" s="179"/>
      <c r="L16" s="292"/>
      <c r="M16" s="179"/>
      <c r="Q16" s="179"/>
      <c r="R16" s="179"/>
      <c r="S16" s="179"/>
      <c r="T16" s="179"/>
    </row>
    <row r="17" spans="1:20" ht="31.5" customHeight="1">
      <c r="A17" s="1447">
        <v>1</v>
      </c>
      <c r="B17" s="1482" t="s">
        <v>608</v>
      </c>
      <c r="C17" s="1482" t="s">
        <v>607</v>
      </c>
      <c r="D17" s="1432" t="s">
        <v>603</v>
      </c>
      <c r="E17" s="293" t="s">
        <v>495</v>
      </c>
      <c r="F17" s="1480">
        <v>2</v>
      </c>
      <c r="G17" s="1495">
        <v>1</v>
      </c>
      <c r="H17" s="1484"/>
      <c r="I17" s="1484"/>
      <c r="J17" s="1479" t="s">
        <v>540</v>
      </c>
      <c r="K17" s="1334"/>
      <c r="L17" s="1334"/>
      <c r="M17" s="1494">
        <v>2</v>
      </c>
      <c r="N17" s="1501">
        <v>0</v>
      </c>
      <c r="O17" s="1502">
        <f>29/30</f>
        <v>0.96666666666666667</v>
      </c>
      <c r="P17" s="1503" t="str">
        <f>IF(O17&lt;=V$17,"T",IF(O17&lt;$Y$17,"R",IF(O17&gt;=$Y$17,"P")))</f>
        <v>P</v>
      </c>
      <c r="Q17" s="1504" t="e">
        <f>L17/K17</f>
        <v>#DIV/0!</v>
      </c>
      <c r="R17" s="1266" t="s">
        <v>502</v>
      </c>
      <c r="S17" s="1479" t="s">
        <v>544</v>
      </c>
      <c r="T17" s="1498" t="s">
        <v>541</v>
      </c>
    </row>
    <row r="18" spans="1:20" ht="45">
      <c r="A18" s="1440"/>
      <c r="B18" s="1457"/>
      <c r="C18" s="1457"/>
      <c r="D18" s="1304"/>
      <c r="E18" s="280" t="s">
        <v>496</v>
      </c>
      <c r="F18" s="1481"/>
      <c r="G18" s="1496"/>
      <c r="H18" s="1485"/>
      <c r="I18" s="1485"/>
      <c r="J18" s="1454"/>
      <c r="K18" s="1335"/>
      <c r="L18" s="1335"/>
      <c r="M18" s="1478"/>
      <c r="N18" s="1488"/>
      <c r="O18" s="1382"/>
      <c r="P18" s="1429" t="str">
        <f>IF(O18&lt;=V$17,"T",IF(O18&lt;$Y$17,"R",IF(O18&gt;=$Y$17,"P")))</f>
        <v>T</v>
      </c>
      <c r="Q18" s="1505"/>
      <c r="R18" s="1229"/>
      <c r="S18" s="1500"/>
      <c r="T18" s="1499"/>
    </row>
    <row r="19" spans="1:20" ht="45">
      <c r="A19" s="1440"/>
      <c r="B19" s="1483"/>
      <c r="C19" s="1483"/>
      <c r="D19" s="1304"/>
      <c r="E19" s="280" t="s">
        <v>497</v>
      </c>
      <c r="F19" s="1481"/>
      <c r="G19" s="1497"/>
      <c r="H19" s="1486"/>
      <c r="I19" s="1486"/>
      <c r="J19" s="1454"/>
      <c r="K19" s="1335"/>
      <c r="L19" s="1335"/>
      <c r="M19" s="1478"/>
      <c r="N19" s="1488"/>
      <c r="O19" s="1383"/>
      <c r="P19" s="1429" t="str">
        <f>IF(O19&lt;=V$17,"T",IF(O19&lt;$Y$17,"R",IF(O19&gt;=$Y$17,"P")))</f>
        <v>T</v>
      </c>
      <c r="Q19" s="1505"/>
      <c r="R19" s="1229"/>
      <c r="S19" s="1500"/>
      <c r="T19" s="1499"/>
    </row>
    <row r="20" spans="1:20" ht="57" customHeight="1">
      <c r="A20" s="1440">
        <v>2</v>
      </c>
      <c r="B20" s="1448" t="s">
        <v>443</v>
      </c>
      <c r="C20" s="1454" t="s">
        <v>520</v>
      </c>
      <c r="D20" s="1304" t="s">
        <v>602</v>
      </c>
      <c r="E20" s="280" t="s">
        <v>498</v>
      </c>
      <c r="F20" s="1478">
        <v>37</v>
      </c>
      <c r="G20" s="1307">
        <v>31</v>
      </c>
      <c r="H20" s="1216"/>
      <c r="I20" s="1216"/>
      <c r="J20" s="1454" t="s">
        <v>539</v>
      </c>
      <c r="K20" s="1477">
        <v>0</v>
      </c>
      <c r="L20" s="1477">
        <v>0</v>
      </c>
      <c r="M20" s="1307">
        <v>37</v>
      </c>
      <c r="N20" s="1488">
        <v>0.37</v>
      </c>
      <c r="O20" s="1381">
        <f>85/95</f>
        <v>0.89473684210526316</v>
      </c>
      <c r="P20" s="1429" t="s">
        <v>547</v>
      </c>
      <c r="Q20" s="1505"/>
      <c r="R20" s="1229" t="s">
        <v>503</v>
      </c>
      <c r="S20" s="1454" t="s">
        <v>543</v>
      </c>
      <c r="T20" s="1511" t="s">
        <v>600</v>
      </c>
    </row>
    <row r="21" spans="1:20" ht="44.25" customHeight="1">
      <c r="A21" s="1440"/>
      <c r="B21" s="1446"/>
      <c r="C21" s="1454"/>
      <c r="D21" s="1304"/>
      <c r="E21" s="280" t="s">
        <v>499</v>
      </c>
      <c r="F21" s="1478"/>
      <c r="G21" s="1307"/>
      <c r="H21" s="1487"/>
      <c r="I21" s="1487"/>
      <c r="J21" s="1454"/>
      <c r="K21" s="1477"/>
      <c r="L21" s="1477"/>
      <c r="M21" s="1307"/>
      <c r="N21" s="1488"/>
      <c r="O21" s="1383"/>
      <c r="P21" s="1429"/>
      <c r="Q21" s="1505"/>
      <c r="R21" s="1229"/>
      <c r="S21" s="1454"/>
      <c r="T21" s="1511"/>
    </row>
    <row r="22" spans="1:20" ht="54.75" customHeight="1">
      <c r="A22" s="313">
        <v>3</v>
      </c>
      <c r="B22" s="1491"/>
      <c r="C22" s="1454"/>
      <c r="D22" s="314" t="s">
        <v>575</v>
      </c>
      <c r="E22" s="323" t="s">
        <v>576</v>
      </c>
      <c r="F22" s="417">
        <v>49</v>
      </c>
      <c r="G22" s="417">
        <v>46</v>
      </c>
      <c r="H22" s="442"/>
      <c r="I22" s="415"/>
      <c r="J22" s="227" t="s">
        <v>574</v>
      </c>
      <c r="K22" s="315">
        <v>0</v>
      </c>
      <c r="L22" s="316">
        <v>0</v>
      </c>
      <c r="M22" s="324">
        <v>45</v>
      </c>
      <c r="N22" s="320">
        <v>45</v>
      </c>
      <c r="O22" s="308">
        <f>92/M22</f>
        <v>2.0444444444444443</v>
      </c>
      <c r="P22" s="309" t="s">
        <v>547</v>
      </c>
      <c r="Q22" s="138"/>
      <c r="R22" s="138"/>
      <c r="S22" s="227" t="s">
        <v>605</v>
      </c>
      <c r="T22" s="513" t="s">
        <v>606</v>
      </c>
    </row>
    <row r="23" spans="1:20" ht="63" customHeight="1">
      <c r="A23" s="1440">
        <v>4</v>
      </c>
      <c r="B23" s="1454" t="s">
        <v>457</v>
      </c>
      <c r="C23" s="1491" t="s">
        <v>536</v>
      </c>
      <c r="D23" s="1303" t="s">
        <v>601</v>
      </c>
      <c r="E23" s="296" t="s">
        <v>500</v>
      </c>
      <c r="F23" s="409"/>
      <c r="G23" s="323"/>
      <c r="H23" s="323"/>
      <c r="I23" s="323"/>
      <c r="J23" s="1491" t="s">
        <v>574</v>
      </c>
      <c r="K23" s="1492">
        <v>0</v>
      </c>
      <c r="L23" s="1492">
        <v>0</v>
      </c>
      <c r="M23" s="1489"/>
      <c r="N23" s="321">
        <f>M23-F23</f>
        <v>0</v>
      </c>
      <c r="O23" s="306" t="e">
        <f>IF(M23&lt;1,(AVERAGE(F23:I23)/M23),SUM(F23:I23)/M23)</f>
        <v>#DIV/0!</v>
      </c>
      <c r="P23" s="322" t="s">
        <v>547</v>
      </c>
      <c r="Q23" s="1514"/>
      <c r="R23" s="1512" t="s">
        <v>546</v>
      </c>
      <c r="S23" s="1491" t="s">
        <v>545</v>
      </c>
      <c r="T23" s="1509" t="s">
        <v>542</v>
      </c>
    </row>
    <row r="24" spans="1:20" ht="57.75" customHeight="1" thickBot="1">
      <c r="A24" s="1442"/>
      <c r="B24" s="1455"/>
      <c r="C24" s="1455"/>
      <c r="D24" s="1443"/>
      <c r="E24" s="527" t="s">
        <v>501</v>
      </c>
      <c r="F24" s="553"/>
      <c r="G24" s="440"/>
      <c r="H24" s="440"/>
      <c r="I24" s="440"/>
      <c r="J24" s="1455"/>
      <c r="K24" s="1493"/>
      <c r="L24" s="1493"/>
      <c r="M24" s="1490"/>
      <c r="N24" s="525">
        <v>77</v>
      </c>
      <c r="O24" s="311">
        <f>33/110</f>
        <v>0.3</v>
      </c>
      <c r="P24" s="526" t="s">
        <v>548</v>
      </c>
      <c r="Q24" s="1515"/>
      <c r="R24" s="1513"/>
      <c r="S24" s="1455"/>
      <c r="T24" s="1510"/>
    </row>
    <row r="25" spans="1:20" ht="15.75">
      <c r="A25" s="301" t="s">
        <v>24</v>
      </c>
      <c r="B25" s="179"/>
      <c r="C25" s="301"/>
      <c r="D25" s="179"/>
      <c r="E25" s="179"/>
      <c r="F25" s="179"/>
      <c r="G25" s="179"/>
      <c r="H25" s="179"/>
      <c r="I25" s="179"/>
      <c r="J25" s="226"/>
      <c r="K25" s="179"/>
      <c r="L25" s="179"/>
      <c r="M25" s="179"/>
      <c r="N25" s="179"/>
      <c r="O25" s="179"/>
      <c r="P25" s="179"/>
      <c r="Q25" s="179"/>
      <c r="R25" s="179"/>
      <c r="S25" s="179"/>
      <c r="T25" s="179"/>
    </row>
    <row r="26" spans="1:20" ht="15.75">
      <c r="A26" s="179"/>
      <c r="B26" s="301"/>
      <c r="C26" s="179"/>
      <c r="D26" s="301"/>
      <c r="E26" s="179"/>
      <c r="F26" s="179"/>
      <c r="G26" s="179"/>
      <c r="H26" s="179"/>
      <c r="I26" s="179"/>
      <c r="J26" s="179"/>
      <c r="K26" s="179"/>
      <c r="L26" s="179"/>
      <c r="M26" s="179"/>
      <c r="N26" s="179"/>
      <c r="O26" s="179"/>
      <c r="P26" s="179"/>
      <c r="Q26" s="179"/>
      <c r="R26" s="179"/>
      <c r="S26" s="179"/>
      <c r="T26" s="179"/>
    </row>
    <row r="27" spans="1:20" ht="49.5" customHeight="1">
      <c r="A27" s="1506" t="s">
        <v>609</v>
      </c>
      <c r="B27" s="1507"/>
      <c r="C27" s="1507"/>
      <c r="D27" s="1507"/>
      <c r="E27" s="1507"/>
      <c r="F27" s="1507"/>
      <c r="G27" s="1507"/>
      <c r="H27" s="1507"/>
      <c r="I27" s="1507"/>
      <c r="J27" s="1507"/>
      <c r="K27" s="1507"/>
      <c r="L27" s="1507"/>
      <c r="M27" s="1507"/>
      <c r="N27" s="1507"/>
      <c r="O27" s="1507"/>
      <c r="P27" s="1507"/>
      <c r="Q27" s="1507"/>
      <c r="R27" s="1507"/>
      <c r="S27" s="1507"/>
      <c r="T27" s="1508"/>
    </row>
    <row r="28" spans="1:20">
      <c r="A28" s="303"/>
      <c r="B28" s="302"/>
      <c r="C28" s="304"/>
      <c r="D28" s="302"/>
      <c r="E28" s="302"/>
      <c r="F28" s="304"/>
      <c r="G28" s="304"/>
      <c r="H28" s="304"/>
      <c r="I28" s="304"/>
      <c r="J28" s="299"/>
      <c r="K28" s="304"/>
      <c r="L28" s="304"/>
      <c r="M28" s="304"/>
      <c r="N28" s="304"/>
      <c r="O28" s="304"/>
      <c r="P28" s="304"/>
      <c r="Q28" s="304"/>
      <c r="R28" s="304"/>
      <c r="S28" s="304"/>
      <c r="T28" s="305"/>
    </row>
    <row r="29" spans="1:20">
      <c r="A29" s="179"/>
      <c r="B29" s="179"/>
      <c r="C29" s="179"/>
      <c r="D29" s="179"/>
      <c r="E29" s="179"/>
      <c r="F29" s="179"/>
      <c r="G29" s="179"/>
      <c r="H29" s="179"/>
      <c r="I29" s="226"/>
      <c r="J29" s="300"/>
      <c r="K29" s="179"/>
      <c r="L29" s="300"/>
      <c r="M29" s="179"/>
      <c r="N29" s="179"/>
      <c r="O29" s="179"/>
      <c r="P29" s="300"/>
      <c r="Q29" s="179"/>
      <c r="R29" s="179"/>
      <c r="S29" s="179"/>
      <c r="T29" s="305"/>
    </row>
    <row r="30" spans="1:20">
      <c r="A30" s="303"/>
      <c r="B30" s="304"/>
      <c r="C30" s="304"/>
      <c r="D30" s="304"/>
      <c r="E30" s="304"/>
      <c r="F30" s="304"/>
      <c r="G30" s="304"/>
      <c r="H30" s="304"/>
      <c r="I30" s="304"/>
      <c r="J30" s="302"/>
      <c r="K30" s="304"/>
      <c r="L30" s="304"/>
      <c r="M30" s="304"/>
      <c r="N30" s="304"/>
      <c r="O30" s="304"/>
      <c r="P30" s="304"/>
      <c r="Q30" s="304"/>
      <c r="R30" s="304"/>
      <c r="S30" s="304"/>
      <c r="T30" s="305"/>
    </row>
    <row r="31" spans="1:20">
      <c r="A31" s="303"/>
      <c r="B31" s="304"/>
      <c r="C31" s="304"/>
      <c r="D31" s="304"/>
      <c r="E31" s="304"/>
      <c r="F31" s="304"/>
      <c r="G31" s="304"/>
      <c r="H31" s="304"/>
      <c r="I31" s="304"/>
      <c r="J31" s="304"/>
      <c r="K31" s="304"/>
      <c r="L31" s="304"/>
      <c r="M31" s="304"/>
      <c r="N31" s="304"/>
      <c r="O31" s="304"/>
      <c r="P31" s="304"/>
      <c r="Q31" s="304"/>
      <c r="R31" s="304"/>
      <c r="S31" s="304"/>
      <c r="T31" s="305"/>
    </row>
    <row r="32" spans="1:20">
      <c r="A32" s="303"/>
      <c r="B32" s="304"/>
      <c r="C32" s="304"/>
      <c r="D32" s="304"/>
      <c r="E32" s="304"/>
      <c r="F32" s="304"/>
      <c r="G32" s="304"/>
      <c r="H32" s="304"/>
      <c r="I32" s="304"/>
      <c r="J32" s="304"/>
      <c r="K32" s="304"/>
      <c r="L32" s="304"/>
      <c r="M32" s="304"/>
      <c r="N32" s="304"/>
      <c r="O32" s="304"/>
      <c r="P32" s="304"/>
      <c r="Q32" s="304"/>
      <c r="R32" s="304"/>
      <c r="S32" s="304"/>
      <c r="T32" s="305"/>
    </row>
    <row r="33" spans="1:20">
      <c r="A33" s="303"/>
      <c r="B33" s="304"/>
      <c r="C33" s="304"/>
      <c r="D33" s="304"/>
      <c r="E33" s="304"/>
      <c r="F33" s="304"/>
      <c r="G33" s="304"/>
      <c r="H33" s="304"/>
      <c r="I33" s="304"/>
      <c r="J33" s="304"/>
      <c r="K33" s="304"/>
      <c r="L33" s="304"/>
      <c r="M33" s="304"/>
      <c r="N33" s="304"/>
      <c r="O33" s="304"/>
      <c r="P33" s="304"/>
      <c r="Q33" s="304"/>
      <c r="R33" s="304"/>
      <c r="S33" s="304"/>
      <c r="T33" s="305"/>
    </row>
    <row r="34" spans="1:20">
      <c r="A34" s="303"/>
      <c r="B34" s="304"/>
      <c r="C34" s="304"/>
      <c r="D34" s="304"/>
      <c r="E34" s="304"/>
      <c r="F34" s="304"/>
      <c r="G34" s="304"/>
      <c r="H34" s="304"/>
      <c r="I34" s="304"/>
      <c r="J34" s="304"/>
      <c r="K34" s="304"/>
      <c r="L34" s="304"/>
      <c r="M34" s="304"/>
      <c r="N34" s="304"/>
      <c r="O34" s="304"/>
      <c r="P34" s="304"/>
      <c r="Q34" s="304"/>
      <c r="R34" s="304"/>
      <c r="S34" s="304"/>
      <c r="T34" s="305"/>
    </row>
    <row r="35" spans="1:20">
      <c r="A35" s="303"/>
      <c r="B35" s="304"/>
      <c r="C35" s="304"/>
      <c r="D35" s="304"/>
      <c r="E35" s="304"/>
      <c r="F35" s="304"/>
      <c r="G35" s="304"/>
      <c r="H35" s="304"/>
      <c r="I35" s="304"/>
      <c r="J35" s="304"/>
      <c r="K35" s="304"/>
      <c r="L35" s="304"/>
      <c r="M35" s="304"/>
      <c r="N35" s="304"/>
      <c r="O35" s="304"/>
      <c r="P35" s="304"/>
      <c r="Q35" s="304"/>
      <c r="R35" s="304"/>
      <c r="S35" s="304"/>
      <c r="T35" s="305"/>
    </row>
    <row r="36" spans="1:20">
      <c r="A36" s="303"/>
      <c r="B36" s="304"/>
      <c r="C36" s="304"/>
      <c r="D36" s="304"/>
      <c r="E36" s="304"/>
      <c r="F36" s="304"/>
      <c r="G36" s="304"/>
      <c r="H36" s="304"/>
      <c r="I36" s="304"/>
      <c r="J36" s="304"/>
      <c r="K36" s="304"/>
      <c r="L36" s="304"/>
      <c r="M36" s="304"/>
      <c r="N36" s="304"/>
      <c r="O36" s="304"/>
      <c r="P36" s="304"/>
      <c r="Q36" s="304"/>
      <c r="R36" s="304"/>
      <c r="S36" s="304"/>
      <c r="T36" s="305"/>
    </row>
    <row r="37" spans="1:20">
      <c r="A37" s="303"/>
      <c r="B37" s="304"/>
      <c r="C37" s="304"/>
      <c r="D37" s="304"/>
      <c r="E37" s="304"/>
      <c r="F37" s="304"/>
      <c r="G37" s="304"/>
      <c r="H37" s="304"/>
      <c r="I37" s="304"/>
      <c r="J37" s="304"/>
      <c r="K37" s="304"/>
      <c r="L37" s="304"/>
      <c r="M37" s="304"/>
      <c r="N37" s="304"/>
      <c r="O37" s="304"/>
      <c r="P37" s="304"/>
      <c r="Q37" s="304"/>
      <c r="R37" s="304"/>
      <c r="S37" s="304"/>
      <c r="T37" s="305"/>
    </row>
    <row r="38" spans="1:20">
      <c r="A38" s="319"/>
      <c r="B38" s="304"/>
      <c r="C38" s="319"/>
      <c r="D38" s="304"/>
      <c r="E38" s="304"/>
      <c r="F38" s="319"/>
      <c r="G38" s="319"/>
      <c r="H38" s="319"/>
      <c r="I38" s="319"/>
      <c r="J38" s="304"/>
      <c r="K38" s="319"/>
      <c r="L38" s="319"/>
      <c r="M38" s="319"/>
      <c r="N38" s="319"/>
      <c r="O38" s="319"/>
      <c r="P38" s="319"/>
      <c r="Q38" s="319"/>
      <c r="R38" s="319"/>
      <c r="S38" s="319"/>
      <c r="T38" s="319"/>
    </row>
    <row r="39" spans="1:20">
      <c r="A39" s="317"/>
      <c r="B39" s="317"/>
      <c r="C39" s="317"/>
      <c r="D39" s="317"/>
      <c r="E39" s="317"/>
      <c r="F39" s="317"/>
      <c r="G39" s="317"/>
      <c r="H39" s="317"/>
      <c r="I39" s="317"/>
      <c r="J39" s="318"/>
      <c r="K39" s="317"/>
      <c r="L39" s="317"/>
      <c r="M39" s="317"/>
      <c r="N39" s="317"/>
      <c r="O39" s="317"/>
      <c r="P39" s="317"/>
      <c r="Q39" s="317"/>
      <c r="R39" s="317"/>
      <c r="S39" s="317"/>
      <c r="T39" s="317"/>
    </row>
    <row r="40" spans="1:20">
      <c r="A40" s="317"/>
      <c r="B40" s="317"/>
      <c r="C40" s="317"/>
      <c r="D40" s="317"/>
      <c r="E40" s="317"/>
      <c r="F40" s="317"/>
      <c r="G40" s="317"/>
      <c r="H40" s="317"/>
      <c r="I40" s="317"/>
      <c r="J40" s="318"/>
      <c r="K40" s="317"/>
      <c r="L40" s="317"/>
      <c r="M40" s="317"/>
      <c r="N40" s="317"/>
      <c r="O40" s="317"/>
      <c r="P40" s="317"/>
      <c r="Q40" s="317"/>
      <c r="R40" s="317"/>
      <c r="S40" s="317"/>
      <c r="T40" s="317"/>
    </row>
  </sheetData>
  <mergeCells count="82">
    <mergeCell ref="A27:T27"/>
    <mergeCell ref="B20:B22"/>
    <mergeCell ref="C20:C22"/>
    <mergeCell ref="S23:S24"/>
    <mergeCell ref="T23:T24"/>
    <mergeCell ref="T20:T21"/>
    <mergeCell ref="R20:R21"/>
    <mergeCell ref="S20:S21"/>
    <mergeCell ref="A23:A24"/>
    <mergeCell ref="B23:B24"/>
    <mergeCell ref="C23:C24"/>
    <mergeCell ref="R23:R24"/>
    <mergeCell ref="Q23:Q24"/>
    <mergeCell ref="Q20:Q21"/>
    <mergeCell ref="A20:A21"/>
    <mergeCell ref="D23:D24"/>
    <mergeCell ref="T17:T19"/>
    <mergeCell ref="R17:R19"/>
    <mergeCell ref="S17:S19"/>
    <mergeCell ref="N17:N19"/>
    <mergeCell ref="O17:O19"/>
    <mergeCell ref="P17:P19"/>
    <mergeCell ref="Q17:Q19"/>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N14:P14"/>
    <mergeCell ref="Q14:Q15"/>
    <mergeCell ref="R14:R15"/>
    <mergeCell ref="M23:M24"/>
    <mergeCell ref="F2:M2"/>
    <mergeCell ref="J23:J24"/>
    <mergeCell ref="L20:L21"/>
    <mergeCell ref="M20:M21"/>
    <mergeCell ref="K23:K24"/>
    <mergeCell ref="L23:L24"/>
    <mergeCell ref="M17:M19"/>
    <mergeCell ref="G17:G19"/>
    <mergeCell ref="F7:M7"/>
    <mergeCell ref="L17:L19"/>
    <mergeCell ref="F6:M6"/>
    <mergeCell ref="F14:I14"/>
    <mergeCell ref="I17:I19"/>
    <mergeCell ref="I20:I21"/>
    <mergeCell ref="P20:P21"/>
    <mergeCell ref="O20:O21"/>
    <mergeCell ref="N20:N21"/>
    <mergeCell ref="B14:B15"/>
    <mergeCell ref="B17:B19"/>
    <mergeCell ref="C17:C19"/>
    <mergeCell ref="H17:H19"/>
    <mergeCell ref="G20:G21"/>
    <mergeCell ref="H20:H21"/>
    <mergeCell ref="A7:E7"/>
    <mergeCell ref="A8:E8"/>
    <mergeCell ref="K20:K21"/>
    <mergeCell ref="F20:F21"/>
    <mergeCell ref="A9:E9"/>
    <mergeCell ref="D17:D19"/>
    <mergeCell ref="D20:D21"/>
    <mergeCell ref="J17:J19"/>
    <mergeCell ref="J20:J21"/>
    <mergeCell ref="D14:D15"/>
    <mergeCell ref="E14:E15"/>
    <mergeCell ref="A17:A19"/>
    <mergeCell ref="F17:F19"/>
    <mergeCell ref="K17:K19"/>
    <mergeCell ref="A14:A15"/>
    <mergeCell ref="C14:C15"/>
  </mergeCells>
  <conditionalFormatting sqref="P17 P20 P23">
    <cfRule type="containsText" dxfId="35" priority="7" operator="containsText" text="T">
      <formula>NOT(ISERROR(SEARCH("T",P17)))</formula>
    </cfRule>
    <cfRule type="iconSet" priority="137">
      <iconSet iconSet="3Symbols2">
        <cfvo type="percent" val="0"/>
        <cfvo type="percent" val="0.74"/>
        <cfvo type="percent" val="0.85"/>
      </iconSet>
    </cfRule>
  </conditionalFormatting>
  <conditionalFormatting sqref="P17 P20">
    <cfRule type="containsText" dxfId="34" priority="5" stopIfTrue="1" operator="containsText" text="P">
      <formula>NOT(ISERROR(SEARCH("P",P17)))</formula>
    </cfRule>
    <cfRule type="containsText" dxfId="33" priority="6" stopIfTrue="1" operator="containsText" text="R">
      <formula>NOT(ISERROR(SEARCH("R",P17)))</formula>
    </cfRule>
  </conditionalFormatting>
  <conditionalFormatting sqref="P22">
    <cfRule type="iconSet" priority="4">
      <iconSet iconSet="3Symbols2">
        <cfvo type="percent" val="0"/>
        <cfvo type="percent" val="0.74"/>
        <cfvo type="percent" val="0.85"/>
      </iconSet>
    </cfRule>
  </conditionalFormatting>
  <conditionalFormatting sqref="P22:P23">
    <cfRule type="containsText" dxfId="32" priority="1" stopIfTrue="1" operator="containsText" text="P">
      <formula>NOT(ISERROR(SEARCH("P",P22)))</formula>
    </cfRule>
    <cfRule type="containsText" dxfId="31" priority="2" stopIfTrue="1" operator="containsText" text="R">
      <formula>NOT(ISERROR(SEARCH("R",P22)))</formula>
    </cfRule>
  </conditionalFormatting>
  <conditionalFormatting sqref="P24">
    <cfRule type="containsText" dxfId="30" priority="3" stopIfTrue="1" operator="containsText" text="T">
      <formula>NOT(ISERROR(SEARCH("T",P24)))</formula>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58"/>
  <sheetViews>
    <sheetView zoomScale="37" zoomScaleNormal="37" workbookViewId="0">
      <selection activeCell="F8" sqref="F8:M8"/>
    </sheetView>
  </sheetViews>
  <sheetFormatPr baseColWidth="10" defaultRowHeight="1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5" customWidth="1"/>
    <col min="12" max="12" width="15.28515625" customWidth="1"/>
    <col min="13" max="13" width="37.140625" customWidth="1"/>
    <col min="17" max="17" width="16.140625" customWidth="1"/>
    <col min="18" max="18" width="18.140625" customWidth="1"/>
    <col min="19" max="19" width="28.140625" customWidth="1"/>
    <col min="20" max="20" width="37.140625" customWidth="1"/>
  </cols>
  <sheetData>
    <row r="1" spans="1:20" ht="36" customHeight="1" thickBot="1">
      <c r="A1" s="1516"/>
      <c r="B1" s="1517"/>
      <c r="C1" s="1517"/>
      <c r="D1" s="1517"/>
      <c r="E1" s="1518"/>
      <c r="F1" s="1525" t="s">
        <v>18</v>
      </c>
      <c r="G1" s="1526"/>
      <c r="H1" s="1526"/>
      <c r="I1" s="1526"/>
      <c r="J1" s="1526"/>
      <c r="K1" s="1526"/>
      <c r="L1" s="1526"/>
      <c r="M1" s="1527"/>
      <c r="N1" s="1528" t="s">
        <v>953</v>
      </c>
      <c r="O1" s="1529"/>
      <c r="P1" s="1529"/>
      <c r="Q1" s="1529"/>
      <c r="R1" s="1529"/>
      <c r="S1" s="1529"/>
      <c r="T1" s="1530"/>
    </row>
    <row r="2" spans="1:20" ht="16.5" thickBot="1">
      <c r="A2" s="1519"/>
      <c r="B2" s="1520"/>
      <c r="C2" s="1520"/>
      <c r="D2" s="1520"/>
      <c r="E2" s="1521"/>
      <c r="F2" s="1531" t="s">
        <v>17</v>
      </c>
      <c r="G2" s="1532"/>
      <c r="H2" s="1532"/>
      <c r="I2" s="1532"/>
      <c r="J2" s="1532"/>
      <c r="K2" s="1532"/>
      <c r="L2" s="1532"/>
      <c r="M2" s="1533"/>
      <c r="N2" s="1537" t="s">
        <v>635</v>
      </c>
      <c r="O2" s="1538"/>
      <c r="P2" s="1538"/>
      <c r="Q2" s="1538"/>
      <c r="R2" s="1538"/>
      <c r="S2" s="1538"/>
      <c r="T2" s="1539"/>
    </row>
    <row r="3" spans="1:20" ht="53.25" customHeight="1" thickBot="1">
      <c r="A3" s="1522"/>
      <c r="B3" s="1523"/>
      <c r="C3" s="1523"/>
      <c r="D3" s="1523"/>
      <c r="E3" s="1524"/>
      <c r="F3" s="1534"/>
      <c r="G3" s="1535"/>
      <c r="H3" s="1535"/>
      <c r="I3" s="1535"/>
      <c r="J3" s="1535"/>
      <c r="K3" s="1535"/>
      <c r="L3" s="1535"/>
      <c r="M3" s="1536"/>
      <c r="N3" s="1540" t="s">
        <v>8</v>
      </c>
      <c r="O3" s="1541"/>
      <c r="P3" s="1541"/>
      <c r="Q3" s="1541"/>
      <c r="R3" s="1541"/>
      <c r="S3" s="1541"/>
      <c r="T3" s="1542"/>
    </row>
    <row r="4" spans="1:20">
      <c r="A4" s="452"/>
      <c r="B4" s="452"/>
      <c r="C4" s="452"/>
      <c r="D4" s="452"/>
      <c r="E4" s="452"/>
      <c r="F4" s="452"/>
      <c r="G4" s="452"/>
      <c r="H4" s="452"/>
      <c r="I4" s="452"/>
      <c r="J4" s="453"/>
      <c r="K4" s="453"/>
      <c r="L4" s="454"/>
      <c r="M4" s="454"/>
      <c r="N4" s="454"/>
      <c r="O4" s="454"/>
      <c r="P4" s="454"/>
      <c r="Q4" s="454"/>
      <c r="R4" s="454"/>
      <c r="S4" s="454"/>
      <c r="T4" s="454"/>
    </row>
    <row r="5" spans="1:20">
      <c r="A5" s="1548" t="s">
        <v>10</v>
      </c>
      <c r="B5" s="1548"/>
      <c r="C5" s="1548"/>
      <c r="D5" s="1548"/>
      <c r="E5" s="1548"/>
      <c r="F5" s="1549" t="s">
        <v>636</v>
      </c>
      <c r="G5" s="1550"/>
      <c r="H5" s="1550"/>
      <c r="I5" s="1550"/>
      <c r="J5" s="1550"/>
      <c r="K5" s="1550"/>
      <c r="L5" s="1550"/>
      <c r="M5" s="1551"/>
      <c r="N5" s="454"/>
      <c r="O5" s="454"/>
      <c r="P5" s="454"/>
      <c r="Q5" s="454"/>
      <c r="R5" s="454"/>
      <c r="S5" s="454"/>
      <c r="T5" s="454"/>
    </row>
    <row r="6" spans="1:20">
      <c r="A6" s="1548" t="s">
        <v>25</v>
      </c>
      <c r="B6" s="1548"/>
      <c r="C6" s="1548"/>
      <c r="D6" s="1548"/>
      <c r="E6" s="1548"/>
      <c r="F6" s="1549">
        <v>2023</v>
      </c>
      <c r="G6" s="1550"/>
      <c r="H6" s="1550"/>
      <c r="I6" s="1550"/>
      <c r="J6" s="1550"/>
      <c r="K6" s="1550"/>
      <c r="L6" s="1550"/>
      <c r="M6" s="1551"/>
      <c r="N6" s="454"/>
      <c r="O6" s="454"/>
      <c r="P6" s="454"/>
      <c r="Q6" s="454"/>
      <c r="R6" s="454"/>
      <c r="S6" s="454"/>
      <c r="T6" s="454"/>
    </row>
    <row r="7" spans="1:20">
      <c r="A7" s="1548" t="s">
        <v>6</v>
      </c>
      <c r="B7" s="1548"/>
      <c r="C7" s="1548"/>
      <c r="D7" s="1548"/>
      <c r="E7" s="1548"/>
      <c r="F7" s="1549" t="s">
        <v>851</v>
      </c>
      <c r="G7" s="1550"/>
      <c r="H7" s="1550"/>
      <c r="I7" s="1550"/>
      <c r="J7" s="1550"/>
      <c r="K7" s="1550"/>
      <c r="L7" s="1550"/>
      <c r="M7" s="1551"/>
      <c r="N7" s="454"/>
      <c r="O7" s="454"/>
      <c r="P7" s="454"/>
      <c r="Q7" s="454"/>
      <c r="R7" s="454"/>
      <c r="S7" s="454"/>
      <c r="T7" s="454"/>
    </row>
    <row r="8" spans="1:20">
      <c r="A8" s="1548" t="s">
        <v>7</v>
      </c>
      <c r="B8" s="1548"/>
      <c r="C8" s="1548"/>
      <c r="D8" s="1548"/>
      <c r="E8" s="1548"/>
      <c r="F8" s="736">
        <v>45107</v>
      </c>
      <c r="G8" s="737"/>
      <c r="H8" s="737"/>
      <c r="I8" s="737"/>
      <c r="J8" s="737"/>
      <c r="K8" s="737"/>
      <c r="L8" s="737"/>
      <c r="M8" s="738"/>
      <c r="N8" s="454"/>
      <c r="O8" s="454"/>
      <c r="P8" s="454"/>
      <c r="Q8" s="454"/>
      <c r="R8" s="454"/>
      <c r="S8" s="454"/>
      <c r="T8" s="454"/>
    </row>
    <row r="9" spans="1:20" ht="15.75" thickBot="1">
      <c r="A9" s="455"/>
      <c r="B9" s="455"/>
      <c r="C9" s="455"/>
      <c r="D9" s="455"/>
      <c r="E9" s="455"/>
      <c r="F9" s="455"/>
      <c r="G9" s="455"/>
      <c r="H9" s="455"/>
      <c r="I9" s="455"/>
      <c r="J9" s="453"/>
      <c r="K9" s="453"/>
      <c r="L9" s="453"/>
      <c r="M9" s="453"/>
      <c r="N9" s="454"/>
      <c r="O9" s="454"/>
      <c r="P9" s="454"/>
      <c r="Q9" s="454"/>
      <c r="R9" s="454"/>
      <c r="S9" s="454"/>
      <c r="T9" s="454"/>
    </row>
    <row r="10" spans="1:20" ht="32.25" thickBot="1">
      <c r="A10" s="1552" t="s">
        <v>9</v>
      </c>
      <c r="B10" s="1553"/>
      <c r="C10" s="1553"/>
      <c r="D10" s="1553"/>
      <c r="E10" s="1553"/>
      <c r="F10" s="1553"/>
      <c r="G10" s="1553"/>
      <c r="H10" s="1553"/>
      <c r="I10" s="1553"/>
      <c r="J10" s="1553"/>
      <c r="K10" s="1553"/>
      <c r="L10" s="1553"/>
      <c r="M10" s="1553"/>
      <c r="N10" s="1553"/>
      <c r="O10" s="1553"/>
      <c r="P10" s="1553"/>
      <c r="Q10" s="1553"/>
      <c r="R10" s="1553"/>
      <c r="S10" s="1553"/>
      <c r="T10" s="1554"/>
    </row>
    <row r="11" spans="1:20" ht="16.5" thickBot="1">
      <c r="A11" s="456"/>
      <c r="B11" s="457"/>
      <c r="C11" s="457"/>
      <c r="D11" s="457"/>
      <c r="E11" s="457"/>
      <c r="F11" s="457"/>
      <c r="G11" s="457"/>
      <c r="H11" s="457"/>
      <c r="I11" s="457"/>
      <c r="J11" s="457"/>
      <c r="K11" s="457"/>
      <c r="L11" s="457"/>
      <c r="M11" s="457"/>
      <c r="N11" s="457"/>
      <c r="O11" s="457"/>
      <c r="P11" s="457"/>
      <c r="Q11" s="457"/>
      <c r="R11" s="457"/>
      <c r="S11" s="457"/>
      <c r="T11" s="458"/>
    </row>
    <row r="12" spans="1:20" ht="27" thickBot="1">
      <c r="A12" s="1555" t="s">
        <v>16</v>
      </c>
      <c r="B12" s="1556"/>
      <c r="C12" s="1556"/>
      <c r="D12" s="1556"/>
      <c r="E12" s="1556"/>
      <c r="F12" s="1556"/>
      <c r="G12" s="1556"/>
      <c r="H12" s="1556"/>
      <c r="I12" s="1556"/>
      <c r="J12" s="1556"/>
      <c r="K12" s="1556"/>
      <c r="L12" s="1557"/>
      <c r="M12" s="1558" t="s">
        <v>1</v>
      </c>
      <c r="N12" s="1558"/>
      <c r="O12" s="1558"/>
      <c r="P12" s="1558"/>
      <c r="Q12" s="1558"/>
      <c r="R12" s="1558"/>
      <c r="S12" s="1558"/>
      <c r="T12" s="1559"/>
    </row>
    <row r="13" spans="1:20" ht="15.75" thickBot="1">
      <c r="A13" s="1560" t="s">
        <v>27</v>
      </c>
      <c r="B13" s="1580" t="s">
        <v>744</v>
      </c>
      <c r="C13" s="1580" t="s">
        <v>743</v>
      </c>
      <c r="D13" s="1560" t="s">
        <v>26</v>
      </c>
      <c r="E13" s="1562" t="s">
        <v>19</v>
      </c>
      <c r="F13" s="1564" t="s">
        <v>11</v>
      </c>
      <c r="G13" s="1565"/>
      <c r="H13" s="1565"/>
      <c r="I13" s="1566"/>
      <c r="J13" s="1567" t="s">
        <v>20</v>
      </c>
      <c r="K13" s="1567" t="s">
        <v>21</v>
      </c>
      <c r="L13" s="1567" t="s">
        <v>2</v>
      </c>
      <c r="M13" s="1571" t="s">
        <v>22</v>
      </c>
      <c r="N13" s="1573" t="s">
        <v>3</v>
      </c>
      <c r="O13" s="1574"/>
      <c r="P13" s="1575"/>
      <c r="Q13" s="1576" t="s">
        <v>4</v>
      </c>
      <c r="R13" s="1578" t="s">
        <v>5</v>
      </c>
      <c r="S13" s="459" t="s">
        <v>29</v>
      </c>
      <c r="T13" s="1569" t="s">
        <v>0</v>
      </c>
    </row>
    <row r="14" spans="1:20" ht="42" customHeight="1" thickBot="1">
      <c r="A14" s="1561"/>
      <c r="B14" s="1581"/>
      <c r="C14" s="1581"/>
      <c r="D14" s="1561"/>
      <c r="E14" s="1563"/>
      <c r="F14" s="460" t="s">
        <v>12</v>
      </c>
      <c r="G14" s="460" t="s">
        <v>13</v>
      </c>
      <c r="H14" s="460" t="s">
        <v>14</v>
      </c>
      <c r="I14" s="460" t="s">
        <v>15</v>
      </c>
      <c r="J14" s="1568"/>
      <c r="K14" s="1568"/>
      <c r="L14" s="1568"/>
      <c r="M14" s="1572"/>
      <c r="N14" s="461" t="s">
        <v>30</v>
      </c>
      <c r="O14" s="462" t="s">
        <v>28</v>
      </c>
      <c r="P14" s="463" t="s">
        <v>31</v>
      </c>
      <c r="Q14" s="1577"/>
      <c r="R14" s="1579"/>
      <c r="S14" s="464"/>
      <c r="T14" s="1570"/>
    </row>
    <row r="15" spans="1:20" ht="15.75" thickBot="1">
      <c r="A15" s="533"/>
      <c r="B15" s="473"/>
      <c r="C15" s="473"/>
      <c r="D15" s="473"/>
      <c r="E15" s="550"/>
      <c r="F15" s="473"/>
      <c r="G15" s="473"/>
      <c r="H15" s="473"/>
      <c r="I15" s="473"/>
      <c r="J15" s="536"/>
      <c r="K15" s="546"/>
      <c r="L15" s="600"/>
      <c r="M15" s="473"/>
      <c r="N15" s="535"/>
      <c r="O15" s="535"/>
      <c r="P15" s="535"/>
      <c r="Q15" s="473"/>
      <c r="R15" s="473"/>
      <c r="S15" s="473"/>
      <c r="T15" s="536"/>
    </row>
    <row r="16" spans="1:20" ht="30.75" customHeight="1" thickBot="1">
      <c r="A16" s="474">
        <v>1</v>
      </c>
      <c r="B16" s="1543" t="s">
        <v>746</v>
      </c>
      <c r="C16" s="1543" t="s">
        <v>745</v>
      </c>
      <c r="D16" s="713" t="s">
        <v>637</v>
      </c>
      <c r="E16" s="597" t="s">
        <v>191</v>
      </c>
      <c r="F16" s="604">
        <v>1</v>
      </c>
      <c r="G16" s="595">
        <v>1</v>
      </c>
      <c r="H16" s="595"/>
      <c r="I16" s="595"/>
      <c r="J16" s="714" t="s">
        <v>192</v>
      </c>
      <c r="K16" s="466">
        <v>1</v>
      </c>
      <c r="L16" s="466">
        <v>1</v>
      </c>
      <c r="M16" s="466">
        <v>1</v>
      </c>
      <c r="N16" s="466">
        <v>1</v>
      </c>
      <c r="O16" s="466">
        <f>IF(M16&lt;1,(AVERAGE(F16:I16)/M16),SUM(F16:I16)/M16)</f>
        <v>2</v>
      </c>
      <c r="P16" s="627" t="str">
        <f>IF(O16&lt;=V$17,"T",IF(O16&lt;$Y$17,"R",IF(O16&gt;=$Y$17,"P")))</f>
        <v>P</v>
      </c>
      <c r="Q16" s="467" t="s">
        <v>193</v>
      </c>
      <c r="R16" s="467" t="s">
        <v>194</v>
      </c>
      <c r="S16" s="468" t="s">
        <v>195</v>
      </c>
      <c r="T16" s="469" t="s">
        <v>196</v>
      </c>
    </row>
    <row r="17" spans="1:20" ht="39" customHeight="1">
      <c r="A17" s="1545">
        <v>2</v>
      </c>
      <c r="B17" s="1544"/>
      <c r="C17" s="1544"/>
      <c r="D17" s="1582" t="s">
        <v>638</v>
      </c>
      <c r="E17" s="470" t="s">
        <v>197</v>
      </c>
      <c r="F17" s="879">
        <v>12</v>
      </c>
      <c r="G17" s="906">
        <v>12</v>
      </c>
      <c r="H17" s="879"/>
      <c r="I17" s="879"/>
      <c r="J17" s="1584" t="s">
        <v>1045</v>
      </c>
      <c r="K17" s="1587">
        <v>1</v>
      </c>
      <c r="L17" s="1590">
        <v>1</v>
      </c>
      <c r="M17" s="1596">
        <v>12</v>
      </c>
      <c r="N17" s="1599">
        <v>12</v>
      </c>
      <c r="O17" s="1602">
        <f t="shared" ref="O17" si="0">IF(M17&lt;1,(AVERAGE(F17:I17)/M17),SUM(F17:I17)/M17)</f>
        <v>2</v>
      </c>
      <c r="P17" s="1437" t="str">
        <f>IF(O17&lt;=V$17,"T",IF(O17&lt;$Y$17,"R",IF(O17&gt;=$Y$17,"P")))</f>
        <v>P</v>
      </c>
      <c r="Q17" s="720">
        <v>0.25</v>
      </c>
      <c r="R17" s="1606" t="s">
        <v>198</v>
      </c>
      <c r="S17" s="1606" t="s">
        <v>199</v>
      </c>
      <c r="T17" s="1609" t="s">
        <v>639</v>
      </c>
    </row>
    <row r="18" spans="1:20" ht="33.75" customHeight="1">
      <c r="A18" s="1546"/>
      <c r="B18" s="1544"/>
      <c r="C18" s="1544"/>
      <c r="D18" s="1583"/>
      <c r="E18" s="465" t="s">
        <v>201</v>
      </c>
      <c r="F18" s="879"/>
      <c r="G18" s="906"/>
      <c r="H18" s="879"/>
      <c r="I18" s="879"/>
      <c r="J18" s="1585"/>
      <c r="K18" s="1588"/>
      <c r="L18" s="1591"/>
      <c r="M18" s="1597"/>
      <c r="N18" s="1600"/>
      <c r="O18" s="1603"/>
      <c r="P18" s="1385"/>
      <c r="Q18" s="721"/>
      <c r="R18" s="1607"/>
      <c r="S18" s="1607"/>
      <c r="T18" s="1610"/>
    </row>
    <row r="19" spans="1:20" ht="30.75" customHeight="1">
      <c r="A19" s="1546"/>
      <c r="B19" s="1544"/>
      <c r="C19" s="1544"/>
      <c r="D19" s="1583"/>
      <c r="E19" s="470" t="s">
        <v>202</v>
      </c>
      <c r="F19" s="879"/>
      <c r="G19" s="906"/>
      <c r="H19" s="879"/>
      <c r="I19" s="879"/>
      <c r="J19" s="1585"/>
      <c r="K19" s="1588"/>
      <c r="L19" s="1591"/>
      <c r="M19" s="1597"/>
      <c r="N19" s="1600"/>
      <c r="O19" s="1603"/>
      <c r="P19" s="1385"/>
      <c r="Q19" s="721"/>
      <c r="R19" s="1607"/>
      <c r="S19" s="1607"/>
      <c r="T19" s="1610"/>
    </row>
    <row r="20" spans="1:20" ht="25.5" customHeight="1">
      <c r="A20" s="1546"/>
      <c r="B20" s="1544"/>
      <c r="C20" s="1544"/>
      <c r="D20" s="1583"/>
      <c r="E20" s="470" t="s">
        <v>203</v>
      </c>
      <c r="F20" s="879"/>
      <c r="G20" s="906"/>
      <c r="H20" s="879"/>
      <c r="I20" s="879"/>
      <c r="J20" s="1585"/>
      <c r="K20" s="1588"/>
      <c r="L20" s="1591"/>
      <c r="M20" s="1597"/>
      <c r="N20" s="1600"/>
      <c r="O20" s="1603"/>
      <c r="P20" s="1385"/>
      <c r="Q20" s="721"/>
      <c r="R20" s="1607"/>
      <c r="S20" s="1607"/>
      <c r="T20" s="1610"/>
    </row>
    <row r="21" spans="1:20" ht="15.75" customHeight="1" thickBot="1">
      <c r="A21" s="1547"/>
      <c r="B21" s="1544"/>
      <c r="C21" s="1544"/>
      <c r="D21" s="1583"/>
      <c r="E21" s="465" t="s">
        <v>640</v>
      </c>
      <c r="F21" s="879"/>
      <c r="G21" s="906"/>
      <c r="H21" s="879"/>
      <c r="I21" s="879"/>
      <c r="J21" s="1586"/>
      <c r="K21" s="1589"/>
      <c r="L21" s="1592"/>
      <c r="M21" s="1598"/>
      <c r="N21" s="1601"/>
      <c r="O21" s="1604"/>
      <c r="P21" s="1605"/>
      <c r="Q21" s="722"/>
      <c r="R21" s="1608"/>
      <c r="S21" s="1608"/>
      <c r="T21" s="1613"/>
    </row>
    <row r="22" spans="1:20" ht="32.25" customHeight="1" thickBot="1">
      <c r="A22" s="1545">
        <v>3</v>
      </c>
      <c r="B22" s="1544"/>
      <c r="C22" s="1544"/>
      <c r="D22" s="653"/>
      <c r="E22" s="470" t="s">
        <v>1046</v>
      </c>
      <c r="F22" s="651"/>
      <c r="G22" s="651"/>
      <c r="H22" s="651"/>
      <c r="I22" s="651"/>
      <c r="J22" s="660"/>
      <c r="K22" s="656"/>
      <c r="L22" s="656"/>
      <c r="M22" s="657"/>
      <c r="N22" s="658"/>
      <c r="O22" s="659"/>
      <c r="P22" s="719" t="str">
        <f t="shared" ref="P22" si="1">IF(O22&lt;=V$17,"T",IF(O22&lt;$Y$17,"R",IF(O22&gt;=$Y$17,"P")))</f>
        <v>T</v>
      </c>
      <c r="Q22" s="1611">
        <v>0.25</v>
      </c>
      <c r="R22" s="1606" t="s">
        <v>204</v>
      </c>
      <c r="S22" s="1606" t="s">
        <v>205</v>
      </c>
      <c r="T22" s="1609" t="s">
        <v>206</v>
      </c>
    </row>
    <row r="23" spans="1:20" ht="29.25" customHeight="1">
      <c r="A23" s="1546"/>
      <c r="B23" s="1544"/>
      <c r="C23" s="1544"/>
      <c r="D23" s="1582" t="s">
        <v>641</v>
      </c>
      <c r="E23" s="470" t="s">
        <v>642</v>
      </c>
      <c r="F23" s="879">
        <v>1</v>
      </c>
      <c r="G23" s="879">
        <v>1</v>
      </c>
      <c r="H23" s="879"/>
      <c r="I23" s="879"/>
      <c r="J23" s="1594" t="s">
        <v>1047</v>
      </c>
      <c r="K23" s="1590">
        <v>881338</v>
      </c>
      <c r="L23" s="1590">
        <v>48852</v>
      </c>
      <c r="M23" s="1596">
        <v>1</v>
      </c>
      <c r="N23" s="1599">
        <f t="shared" ref="N23" si="2">IF(M23&lt;1,M23-AVERAGE(F23:I23),M23-(SUM(F23:I23)))</f>
        <v>-1</v>
      </c>
      <c r="O23" s="1602">
        <f t="shared" ref="O23" si="3">IF(M23&lt;1,(AVERAGE(F23:I23)/M23),SUM(F23:I23)/M23)</f>
        <v>2</v>
      </c>
      <c r="P23" s="1437" t="s">
        <v>547</v>
      </c>
      <c r="Q23" s="1612"/>
      <c r="R23" s="1607"/>
      <c r="S23" s="1607"/>
      <c r="T23" s="1610"/>
    </row>
    <row r="24" spans="1:20" ht="33" customHeight="1" thickBot="1">
      <c r="A24" s="1546"/>
      <c r="B24" s="1544"/>
      <c r="C24" s="1544"/>
      <c r="D24" s="1583"/>
      <c r="E24" s="470" t="s">
        <v>643</v>
      </c>
      <c r="F24" s="879"/>
      <c r="G24" s="879"/>
      <c r="H24" s="879"/>
      <c r="I24" s="879"/>
      <c r="J24" s="1595"/>
      <c r="K24" s="1591"/>
      <c r="L24" s="1591"/>
      <c r="M24" s="1597"/>
      <c r="N24" s="1600"/>
      <c r="O24" s="1603"/>
      <c r="P24" s="1385"/>
      <c r="Q24" s="1612"/>
      <c r="R24" s="1607"/>
      <c r="S24" s="1607"/>
      <c r="T24" s="1610"/>
    </row>
    <row r="25" spans="1:20" ht="29.25" customHeight="1">
      <c r="A25" s="1545">
        <v>4</v>
      </c>
      <c r="B25" s="1544"/>
      <c r="C25" s="1544"/>
      <c r="D25" s="1583"/>
      <c r="E25" s="470" t="s">
        <v>1048</v>
      </c>
      <c r="F25" s="879"/>
      <c r="G25" s="879"/>
      <c r="H25" s="879"/>
      <c r="I25" s="879"/>
      <c r="J25" s="1595"/>
      <c r="K25" s="1591"/>
      <c r="L25" s="1591"/>
      <c r="M25" s="1597"/>
      <c r="N25" s="1600"/>
      <c r="O25" s="1603"/>
      <c r="P25" s="1385"/>
      <c r="Q25" s="1614">
        <v>0.25</v>
      </c>
      <c r="R25" s="1606" t="s">
        <v>208</v>
      </c>
      <c r="S25" s="1606" t="s">
        <v>209</v>
      </c>
      <c r="T25" s="1609" t="s">
        <v>210</v>
      </c>
    </row>
    <row r="26" spans="1:20" ht="21.75" customHeight="1">
      <c r="A26" s="1546"/>
      <c r="B26" s="1544"/>
      <c r="C26" s="1544"/>
      <c r="D26" s="1583"/>
      <c r="E26" s="470" t="s">
        <v>1049</v>
      </c>
      <c r="F26" s="879"/>
      <c r="G26" s="879"/>
      <c r="H26" s="879"/>
      <c r="I26" s="879"/>
      <c r="J26" s="1595"/>
      <c r="K26" s="1591"/>
      <c r="L26" s="1591"/>
      <c r="M26" s="1597"/>
      <c r="N26" s="1600"/>
      <c r="O26" s="1603"/>
      <c r="P26" s="1385"/>
      <c r="Q26" s="1615"/>
      <c r="R26" s="1607"/>
      <c r="S26" s="1607"/>
      <c r="T26" s="1610"/>
    </row>
    <row r="27" spans="1:20" ht="37.5" customHeight="1" thickBot="1">
      <c r="A27" s="1546"/>
      <c r="B27" s="1544"/>
      <c r="C27" s="1544"/>
      <c r="D27" s="1593"/>
      <c r="E27" s="470" t="s">
        <v>1050</v>
      </c>
      <c r="F27" s="879"/>
      <c r="G27" s="879"/>
      <c r="H27" s="879"/>
      <c r="I27" s="879"/>
      <c r="J27" s="1595"/>
      <c r="K27" s="1592"/>
      <c r="L27" s="1592"/>
      <c r="M27" s="1598"/>
      <c r="N27" s="1601"/>
      <c r="O27" s="1604"/>
      <c r="P27" s="1605"/>
      <c r="Q27" s="1615"/>
      <c r="R27" s="1607"/>
      <c r="S27" s="1607"/>
      <c r="T27" s="1610"/>
    </row>
    <row r="28" spans="1:20" ht="24" customHeight="1">
      <c r="A28" s="1546"/>
      <c r="B28" s="1544"/>
      <c r="C28" s="1544"/>
      <c r="D28" s="1582" t="s">
        <v>644</v>
      </c>
      <c r="E28" s="470" t="s">
        <v>1051</v>
      </c>
      <c r="F28" s="879">
        <v>1</v>
      </c>
      <c r="G28" s="879">
        <v>1</v>
      </c>
      <c r="H28" s="879"/>
      <c r="I28" s="879"/>
      <c r="J28" s="1594" t="s">
        <v>1052</v>
      </c>
      <c r="K28" s="1590">
        <v>13827433.59</v>
      </c>
      <c r="L28" s="1590">
        <v>2577433.59</v>
      </c>
      <c r="M28" s="1596">
        <v>1</v>
      </c>
      <c r="N28" s="1599">
        <v>0</v>
      </c>
      <c r="O28" s="1602">
        <v>1</v>
      </c>
      <c r="P28" s="1437" t="s">
        <v>547</v>
      </c>
      <c r="Q28" s="1615"/>
      <c r="R28" s="1607"/>
      <c r="S28" s="1607"/>
      <c r="T28" s="1610"/>
    </row>
    <row r="29" spans="1:20" ht="33" customHeight="1">
      <c r="A29" s="1546"/>
      <c r="B29" s="1544"/>
      <c r="C29" s="1544"/>
      <c r="D29" s="1583"/>
      <c r="E29" s="470" t="s">
        <v>1053</v>
      </c>
      <c r="F29" s="879"/>
      <c r="G29" s="879"/>
      <c r="H29" s="879"/>
      <c r="I29" s="879"/>
      <c r="J29" s="1595"/>
      <c r="K29" s="1591"/>
      <c r="L29" s="1591"/>
      <c r="M29" s="1597"/>
      <c r="N29" s="1600"/>
      <c r="O29" s="1603"/>
      <c r="P29" s="1385"/>
      <c r="Q29" s="1615"/>
      <c r="R29" s="1607"/>
      <c r="S29" s="1607"/>
      <c r="T29" s="1610"/>
    </row>
    <row r="30" spans="1:20" ht="26.25" customHeight="1" thickBot="1">
      <c r="A30" s="1547"/>
      <c r="B30" s="1544"/>
      <c r="C30" s="1544"/>
      <c r="D30" s="1583"/>
      <c r="E30" s="470" t="s">
        <v>1054</v>
      </c>
      <c r="F30" s="879"/>
      <c r="G30" s="879"/>
      <c r="H30" s="879"/>
      <c r="I30" s="879"/>
      <c r="J30" s="1595"/>
      <c r="K30" s="1591"/>
      <c r="L30" s="1591"/>
      <c r="M30" s="1597"/>
      <c r="N30" s="1600"/>
      <c r="O30" s="1603"/>
      <c r="P30" s="1385"/>
      <c r="Q30" s="1616"/>
      <c r="R30" s="1608"/>
      <c r="S30" s="1608"/>
      <c r="T30" s="1613"/>
    </row>
    <row r="31" spans="1:20" ht="15.75" customHeight="1">
      <c r="A31" s="1545">
        <v>5</v>
      </c>
      <c r="B31" s="1544"/>
      <c r="C31" s="1544"/>
      <c r="D31" s="1583"/>
      <c r="E31" s="715" t="s">
        <v>1055</v>
      </c>
      <c r="F31" s="879"/>
      <c r="G31" s="879"/>
      <c r="H31" s="879"/>
      <c r="I31" s="879"/>
      <c r="J31" s="1595"/>
      <c r="K31" s="1591"/>
      <c r="L31" s="1591"/>
      <c r="M31" s="1597"/>
      <c r="N31" s="1600"/>
      <c r="O31" s="1603"/>
      <c r="P31" s="1385"/>
      <c r="Q31" s="1614">
        <v>0.25</v>
      </c>
      <c r="R31" s="1606" t="s">
        <v>208</v>
      </c>
      <c r="S31" s="1606" t="s">
        <v>211</v>
      </c>
      <c r="T31" s="1609" t="s">
        <v>212</v>
      </c>
    </row>
    <row r="32" spans="1:20" ht="40.5" customHeight="1">
      <c r="A32" s="1546"/>
      <c r="B32" s="1544"/>
      <c r="C32" s="1544"/>
      <c r="D32" s="1583"/>
      <c r="E32" s="470" t="s">
        <v>1056</v>
      </c>
      <c r="F32" s="879"/>
      <c r="G32" s="879"/>
      <c r="H32" s="879"/>
      <c r="I32" s="879"/>
      <c r="J32" s="1595"/>
      <c r="K32" s="1591"/>
      <c r="L32" s="1591"/>
      <c r="M32" s="1597"/>
      <c r="N32" s="1600"/>
      <c r="O32" s="1603"/>
      <c r="P32" s="1385"/>
      <c r="Q32" s="1615"/>
      <c r="R32" s="1607"/>
      <c r="S32" s="1607"/>
      <c r="T32" s="1610"/>
    </row>
    <row r="33" spans="1:20" ht="39" customHeight="1" thickBot="1">
      <c r="A33" s="1547"/>
      <c r="B33" s="1544"/>
      <c r="C33" s="1544"/>
      <c r="D33" s="1583"/>
      <c r="E33" s="470" t="s">
        <v>1057</v>
      </c>
      <c r="F33" s="879"/>
      <c r="G33" s="879"/>
      <c r="H33" s="879"/>
      <c r="I33" s="879"/>
      <c r="J33" s="1595"/>
      <c r="K33" s="1591"/>
      <c r="L33" s="1591"/>
      <c r="M33" s="1597"/>
      <c r="N33" s="1600"/>
      <c r="O33" s="1603"/>
      <c r="P33" s="1605"/>
      <c r="Q33" s="1616"/>
      <c r="R33" s="1608"/>
      <c r="S33" s="1608"/>
      <c r="T33" s="1613"/>
    </row>
    <row r="34" spans="1:20" ht="26.25" customHeight="1">
      <c r="A34" s="1546">
        <v>6</v>
      </c>
      <c r="B34" s="1544"/>
      <c r="C34" s="1544"/>
      <c r="D34" s="1582" t="s">
        <v>645</v>
      </c>
      <c r="E34" s="470" t="s">
        <v>646</v>
      </c>
      <c r="F34" s="879">
        <v>3</v>
      </c>
      <c r="G34" s="879">
        <v>3</v>
      </c>
      <c r="H34" s="879"/>
      <c r="I34" s="879"/>
      <c r="J34" s="1630" t="s">
        <v>1058</v>
      </c>
      <c r="K34" s="1587">
        <v>0</v>
      </c>
      <c r="L34" s="1587">
        <v>0</v>
      </c>
      <c r="M34" s="1596">
        <v>3</v>
      </c>
      <c r="N34" s="1599">
        <f t="shared" ref="N34:N39" si="4">IF(M34&lt;1,M34-AVERAGE(F34:I34),M34-(SUM(F34:I34)))</f>
        <v>-3</v>
      </c>
      <c r="O34" s="1602">
        <f t="shared" ref="O34" si="5">IF(M34&lt;1,(AVERAGE(F34:I34)/M34),SUM(F34:I34)/M34)</f>
        <v>2</v>
      </c>
      <c r="P34" s="1437" t="s">
        <v>547</v>
      </c>
      <c r="Q34" s="1621"/>
      <c r="R34" s="1624"/>
      <c r="S34" s="1624"/>
      <c r="T34" s="1627"/>
    </row>
    <row r="35" spans="1:20" ht="27" customHeight="1">
      <c r="A35" s="1546"/>
      <c r="B35" s="1544"/>
      <c r="C35" s="1544"/>
      <c r="D35" s="1583"/>
      <c r="E35" s="470" t="s">
        <v>647</v>
      </c>
      <c r="F35" s="879"/>
      <c r="G35" s="879"/>
      <c r="H35" s="879"/>
      <c r="I35" s="879"/>
      <c r="J35" s="1631"/>
      <c r="K35" s="1588"/>
      <c r="L35" s="1588"/>
      <c r="M35" s="1597"/>
      <c r="N35" s="1600"/>
      <c r="O35" s="1603"/>
      <c r="P35" s="1385"/>
      <c r="Q35" s="1622"/>
      <c r="R35" s="1625"/>
      <c r="S35" s="1625"/>
      <c r="T35" s="1628"/>
    </row>
    <row r="36" spans="1:20" ht="27" customHeight="1">
      <c r="A36" s="1546"/>
      <c r="B36" s="1544"/>
      <c r="C36" s="1544"/>
      <c r="D36" s="1583"/>
      <c r="E36" s="470" t="s">
        <v>648</v>
      </c>
      <c r="F36" s="879"/>
      <c r="G36" s="879"/>
      <c r="H36" s="879"/>
      <c r="I36" s="879"/>
      <c r="J36" s="1631"/>
      <c r="K36" s="1588"/>
      <c r="L36" s="1588"/>
      <c r="M36" s="1597"/>
      <c r="N36" s="1600"/>
      <c r="O36" s="1603"/>
      <c r="P36" s="1385"/>
      <c r="Q36" s="1622"/>
      <c r="R36" s="1625"/>
      <c r="S36" s="1625"/>
      <c r="T36" s="1628"/>
    </row>
    <row r="37" spans="1:20" ht="23.25" customHeight="1">
      <c r="A37" s="1546"/>
      <c r="B37" s="1544"/>
      <c r="C37" s="1544"/>
      <c r="D37" s="1583"/>
      <c r="E37" s="470" t="s">
        <v>649</v>
      </c>
      <c r="F37" s="879"/>
      <c r="G37" s="879"/>
      <c r="H37" s="879"/>
      <c r="I37" s="879"/>
      <c r="J37" s="1631"/>
      <c r="K37" s="1588"/>
      <c r="L37" s="1588"/>
      <c r="M37" s="1597"/>
      <c r="N37" s="1600"/>
      <c r="O37" s="1603"/>
      <c r="P37" s="1385"/>
      <c r="Q37" s="1622"/>
      <c r="R37" s="1625"/>
      <c r="S37" s="1625"/>
      <c r="T37" s="1628"/>
    </row>
    <row r="38" spans="1:20" ht="15.75" customHeight="1" thickBot="1">
      <c r="A38" s="1546"/>
      <c r="B38" s="1544"/>
      <c r="C38" s="1544"/>
      <c r="D38" s="1583"/>
      <c r="E38" s="471" t="s">
        <v>650</v>
      </c>
      <c r="F38" s="879"/>
      <c r="G38" s="879"/>
      <c r="H38" s="879"/>
      <c r="I38" s="879"/>
      <c r="J38" s="1631"/>
      <c r="K38" s="1588"/>
      <c r="L38" s="1588"/>
      <c r="M38" s="1597"/>
      <c r="N38" s="1600"/>
      <c r="O38" s="1603"/>
      <c r="P38" s="1605"/>
      <c r="Q38" s="1622"/>
      <c r="R38" s="1625"/>
      <c r="S38" s="1625"/>
      <c r="T38" s="1628"/>
    </row>
    <row r="39" spans="1:20" ht="36.75" customHeight="1" thickBot="1">
      <c r="A39" s="1546"/>
      <c r="B39" s="1544"/>
      <c r="C39" s="1544"/>
      <c r="D39" s="1650" t="s">
        <v>651</v>
      </c>
      <c r="E39" s="716" t="s">
        <v>652</v>
      </c>
      <c r="F39" s="879">
        <v>3</v>
      </c>
      <c r="G39" s="1653">
        <v>3</v>
      </c>
      <c r="H39" s="1653"/>
      <c r="I39" s="1653"/>
      <c r="J39" s="1630" t="s">
        <v>1059</v>
      </c>
      <c r="K39" s="1590">
        <v>1000000</v>
      </c>
      <c r="L39" s="1590">
        <v>490598.26</v>
      </c>
      <c r="M39" s="1596">
        <v>3</v>
      </c>
      <c r="N39" s="1599">
        <f t="shared" si="4"/>
        <v>-3</v>
      </c>
      <c r="O39" s="1602">
        <f>O49</f>
        <v>2</v>
      </c>
      <c r="P39" s="1437" t="s">
        <v>547</v>
      </c>
      <c r="Q39" s="1623"/>
      <c r="R39" s="1626"/>
      <c r="S39" s="1626"/>
      <c r="T39" s="1629"/>
    </row>
    <row r="40" spans="1:20" ht="27.75" customHeight="1">
      <c r="A40" s="1545">
        <v>7</v>
      </c>
      <c r="B40" s="1544"/>
      <c r="C40" s="1544"/>
      <c r="D40" s="1651"/>
      <c r="E40" s="716" t="s">
        <v>653</v>
      </c>
      <c r="F40" s="879"/>
      <c r="G40" s="1615"/>
      <c r="H40" s="1615"/>
      <c r="I40" s="1615"/>
      <c r="J40" s="1631"/>
      <c r="K40" s="1591"/>
      <c r="L40" s="1591"/>
      <c r="M40" s="1597"/>
      <c r="N40" s="1600"/>
      <c r="O40" s="1603"/>
      <c r="P40" s="1385"/>
      <c r="Q40" s="1614">
        <v>0.25</v>
      </c>
      <c r="R40" s="1606" t="s">
        <v>213</v>
      </c>
      <c r="S40" s="1606" t="s">
        <v>214</v>
      </c>
      <c r="T40" s="1609" t="s">
        <v>215</v>
      </c>
    </row>
    <row r="41" spans="1:20" ht="26.25" customHeight="1">
      <c r="A41" s="1546"/>
      <c r="B41" s="1544"/>
      <c r="C41" s="1544"/>
      <c r="D41" s="1651"/>
      <c r="E41" s="716" t="s">
        <v>652</v>
      </c>
      <c r="F41" s="879"/>
      <c r="G41" s="1615"/>
      <c r="H41" s="1615"/>
      <c r="I41" s="1615"/>
      <c r="J41" s="1631"/>
      <c r="K41" s="1591"/>
      <c r="L41" s="1591"/>
      <c r="M41" s="1597"/>
      <c r="N41" s="1600"/>
      <c r="O41" s="1603"/>
      <c r="P41" s="1385"/>
      <c r="Q41" s="1615"/>
      <c r="R41" s="1607"/>
      <c r="S41" s="1607"/>
      <c r="T41" s="1610"/>
    </row>
    <row r="42" spans="1:20" ht="54" customHeight="1">
      <c r="A42" s="1546"/>
      <c r="B42" s="1544"/>
      <c r="C42" s="1544"/>
      <c r="D42" s="1651"/>
      <c r="E42" s="716" t="s">
        <v>652</v>
      </c>
      <c r="F42" s="879"/>
      <c r="G42" s="1615"/>
      <c r="H42" s="1615"/>
      <c r="I42" s="1615"/>
      <c r="J42" s="1631"/>
      <c r="K42" s="1591"/>
      <c r="L42" s="1591"/>
      <c r="M42" s="1597"/>
      <c r="N42" s="1600"/>
      <c r="O42" s="1603"/>
      <c r="P42" s="1385"/>
      <c r="Q42" s="1615"/>
      <c r="R42" s="1607"/>
      <c r="S42" s="1607"/>
      <c r="T42" s="1610"/>
    </row>
    <row r="43" spans="1:20" ht="27.75" customHeight="1">
      <c r="A43" s="1546"/>
      <c r="B43" s="1544"/>
      <c r="C43" s="1544"/>
      <c r="D43" s="1651"/>
      <c r="E43" s="716" t="s">
        <v>652</v>
      </c>
      <c r="F43" s="879"/>
      <c r="G43" s="1615"/>
      <c r="H43" s="1615"/>
      <c r="I43" s="1615"/>
      <c r="J43" s="1631"/>
      <c r="K43" s="1591"/>
      <c r="L43" s="1591"/>
      <c r="M43" s="1597"/>
      <c r="N43" s="1600"/>
      <c r="O43" s="1603"/>
      <c r="P43" s="1385"/>
      <c r="Q43" s="1615"/>
      <c r="R43" s="1607"/>
      <c r="S43" s="1607"/>
      <c r="T43" s="1610"/>
    </row>
    <row r="44" spans="1:20" ht="30" customHeight="1" thickBot="1">
      <c r="A44" s="1547"/>
      <c r="B44" s="1544"/>
      <c r="C44" s="1544"/>
      <c r="D44" s="1651"/>
      <c r="E44" s="716" t="s">
        <v>652</v>
      </c>
      <c r="F44" s="879"/>
      <c r="G44" s="1615"/>
      <c r="H44" s="1615"/>
      <c r="I44" s="1615"/>
      <c r="J44" s="1631"/>
      <c r="K44" s="1591"/>
      <c r="L44" s="1591"/>
      <c r="M44" s="1597"/>
      <c r="N44" s="1600"/>
      <c r="O44" s="1603"/>
      <c r="P44" s="1385"/>
      <c r="Q44" s="1616"/>
      <c r="R44" s="1607"/>
      <c r="S44" s="1607"/>
      <c r="T44" s="1613"/>
    </row>
    <row r="45" spans="1:20" ht="30.75" customHeight="1">
      <c r="A45" s="1633">
        <v>8</v>
      </c>
      <c r="B45" s="1544"/>
      <c r="C45" s="1544"/>
      <c r="D45" s="1651"/>
      <c r="E45" s="716" t="s">
        <v>654</v>
      </c>
      <c r="F45" s="879"/>
      <c r="G45" s="1615"/>
      <c r="H45" s="1615"/>
      <c r="I45" s="1615"/>
      <c r="J45" s="1631"/>
      <c r="K45" s="1591"/>
      <c r="L45" s="1591"/>
      <c r="M45" s="1597"/>
      <c r="N45" s="1600"/>
      <c r="O45" s="1603"/>
      <c r="P45" s="1385"/>
      <c r="Q45" s="1649">
        <v>0.25</v>
      </c>
      <c r="R45" s="1617" t="s">
        <v>216</v>
      </c>
      <c r="S45" s="1617" t="s">
        <v>217</v>
      </c>
      <c r="T45" s="1619" t="s">
        <v>218</v>
      </c>
    </row>
    <row r="46" spans="1:20" ht="29.25" customHeight="1">
      <c r="A46" s="1634"/>
      <c r="B46" s="1544"/>
      <c r="C46" s="1544"/>
      <c r="D46" s="1651"/>
      <c r="E46" s="716" t="s">
        <v>655</v>
      </c>
      <c r="F46" s="879"/>
      <c r="G46" s="1615"/>
      <c r="H46" s="1615"/>
      <c r="I46" s="1615"/>
      <c r="J46" s="1631"/>
      <c r="K46" s="1591"/>
      <c r="L46" s="1591"/>
      <c r="M46" s="1597"/>
      <c r="N46" s="1600"/>
      <c r="O46" s="1603"/>
      <c r="P46" s="1385"/>
      <c r="Q46" s="887"/>
      <c r="R46" s="1618"/>
      <c r="S46" s="1618"/>
      <c r="T46" s="1620"/>
    </row>
    <row r="47" spans="1:20" ht="35.25" customHeight="1">
      <c r="A47" s="1634"/>
      <c r="B47" s="1544"/>
      <c r="C47" s="1544"/>
      <c r="D47" s="1651"/>
      <c r="E47" s="716" t="s">
        <v>656</v>
      </c>
      <c r="F47" s="879"/>
      <c r="G47" s="1615"/>
      <c r="H47" s="1615"/>
      <c r="I47" s="1615"/>
      <c r="J47" s="1631"/>
      <c r="K47" s="1591"/>
      <c r="L47" s="1591"/>
      <c r="M47" s="1597"/>
      <c r="N47" s="1600"/>
      <c r="O47" s="1603"/>
      <c r="P47" s="1385"/>
      <c r="Q47" s="887"/>
      <c r="R47" s="1618"/>
      <c r="S47" s="1618"/>
      <c r="T47" s="1620"/>
    </row>
    <row r="48" spans="1:20" ht="30.75" customHeight="1">
      <c r="A48" s="1634"/>
      <c r="B48" s="1544"/>
      <c r="C48" s="1544"/>
      <c r="D48" s="1651"/>
      <c r="E48" s="717" t="s">
        <v>1060</v>
      </c>
      <c r="F48" s="879"/>
      <c r="G48" s="1654"/>
      <c r="H48" s="1654"/>
      <c r="I48" s="1654"/>
      <c r="J48" s="1655"/>
      <c r="K48" s="1656"/>
      <c r="L48" s="1656"/>
      <c r="M48" s="1657"/>
      <c r="N48" s="1658"/>
      <c r="O48" s="1659"/>
      <c r="P48" s="1385"/>
      <c r="Q48" s="887"/>
      <c r="R48" s="1618"/>
      <c r="S48" s="1618"/>
      <c r="T48" s="1620"/>
    </row>
    <row r="49" spans="1:20" ht="24.75" customHeight="1" thickBot="1">
      <c r="A49" s="1634"/>
      <c r="B49" s="1544"/>
      <c r="C49" s="1544"/>
      <c r="D49" s="1652"/>
      <c r="E49" s="717" t="s">
        <v>657</v>
      </c>
      <c r="F49" s="651"/>
      <c r="G49" s="604"/>
      <c r="H49" s="595"/>
      <c r="I49" s="604"/>
      <c r="J49" s="718" t="s">
        <v>1061</v>
      </c>
      <c r="K49" s="598">
        <v>4000000</v>
      </c>
      <c r="L49" s="598">
        <v>0</v>
      </c>
      <c r="M49" s="516">
        <v>0</v>
      </c>
      <c r="N49" s="517">
        <v>1</v>
      </c>
      <c r="O49" s="518">
        <f>IF(M39&lt;1,(AVERAGE(F39:I39)/M39),SUM(F39:I39)/M39)</f>
        <v>2</v>
      </c>
      <c r="P49" s="723" t="s">
        <v>547</v>
      </c>
      <c r="Q49" s="887"/>
      <c r="R49" s="1618"/>
      <c r="S49" s="1618"/>
      <c r="T49" s="1620"/>
    </row>
    <row r="50" spans="1:20" ht="15.75" hidden="1" customHeight="1" thickBot="1">
      <c r="A50" s="1634"/>
      <c r="B50" s="548"/>
      <c r="C50" s="548"/>
      <c r="D50" s="709"/>
      <c r="E50" s="1643"/>
      <c r="F50" s="884"/>
      <c r="G50" s="1640"/>
      <c r="H50" s="476"/>
      <c r="I50" s="1640"/>
      <c r="J50" s="1638"/>
      <c r="K50" s="599"/>
      <c r="L50" s="599"/>
      <c r="M50" s="711"/>
      <c r="N50" s="1647"/>
      <c r="O50" s="1645"/>
      <c r="P50" s="628"/>
      <c r="Q50" s="1632"/>
      <c r="R50" s="1636"/>
      <c r="S50" s="654"/>
      <c r="T50" s="655"/>
    </row>
    <row r="51" spans="1:20" ht="2.25" customHeight="1" thickBot="1">
      <c r="A51" s="1635"/>
      <c r="B51" s="551"/>
      <c r="C51" s="551"/>
      <c r="D51" s="710"/>
      <c r="E51" s="1644"/>
      <c r="F51" s="1642"/>
      <c r="G51" s="1641"/>
      <c r="H51" s="477"/>
      <c r="I51" s="1641"/>
      <c r="J51" s="1639"/>
      <c r="K51" s="598">
        <v>4000000</v>
      </c>
      <c r="L51" s="598">
        <v>0</v>
      </c>
      <c r="M51" s="712"/>
      <c r="N51" s="1648"/>
      <c r="O51" s="1646"/>
      <c r="P51" s="628"/>
      <c r="Q51" s="1632"/>
      <c r="R51" s="1637"/>
      <c r="S51" s="478"/>
      <c r="T51" s="552"/>
    </row>
    <row r="52" spans="1:20" ht="15" customHeight="1">
      <c r="A52" s="549"/>
      <c r="B52" s="549"/>
      <c r="C52" s="549"/>
      <c r="D52" s="475"/>
      <c r="E52" s="452"/>
      <c r="F52" s="452"/>
      <c r="G52" s="452"/>
      <c r="H52" s="452"/>
      <c r="I52" s="452"/>
      <c r="J52" s="452"/>
      <c r="K52" s="452"/>
      <c r="L52" s="452"/>
      <c r="M52" s="452"/>
      <c r="N52" s="452"/>
      <c r="O52" s="452"/>
      <c r="P52" s="724"/>
      <c r="Q52" s="452"/>
      <c r="R52" s="452"/>
      <c r="S52" s="452"/>
      <c r="T52" s="452"/>
    </row>
    <row r="53" spans="1:20" ht="15.75">
      <c r="P53" s="724"/>
    </row>
    <row r="54" spans="1:20" ht="15.75">
      <c r="P54" s="724"/>
    </row>
    <row r="55" spans="1:20" ht="15.75">
      <c r="P55" s="724"/>
    </row>
    <row r="56" spans="1:20" ht="15.75">
      <c r="P56" s="724"/>
    </row>
    <row r="57" spans="1:20" ht="15.75">
      <c r="P57" s="724"/>
    </row>
    <row r="58" spans="1:20" ht="15.75">
      <c r="P58" s="724"/>
    </row>
  </sheetData>
  <mergeCells count="136">
    <mergeCell ref="O28:O33"/>
    <mergeCell ref="N34:N38"/>
    <mergeCell ref="O34:O38"/>
    <mergeCell ref="N39:N48"/>
    <mergeCell ref="O39:O48"/>
    <mergeCell ref="P23:P27"/>
    <mergeCell ref="P28:P33"/>
    <mergeCell ref="P34:P38"/>
    <mergeCell ref="P39:P48"/>
    <mergeCell ref="Q50:Q51"/>
    <mergeCell ref="A45:A51"/>
    <mergeCell ref="R50:R51"/>
    <mergeCell ref="J50:J51"/>
    <mergeCell ref="I50:I51"/>
    <mergeCell ref="G50:G51"/>
    <mergeCell ref="F50:F51"/>
    <mergeCell ref="E50:E51"/>
    <mergeCell ref="O50:O51"/>
    <mergeCell ref="N50:N51"/>
    <mergeCell ref="Q45:Q49"/>
    <mergeCell ref="R45:R49"/>
    <mergeCell ref="D39:D49"/>
    <mergeCell ref="F39:F48"/>
    <mergeCell ref="G39:G48"/>
    <mergeCell ref="H39:H48"/>
    <mergeCell ref="I39:I48"/>
    <mergeCell ref="J39:J48"/>
    <mergeCell ref="K39:K48"/>
    <mergeCell ref="L39:L48"/>
    <mergeCell ref="M39:M48"/>
    <mergeCell ref="A40:A44"/>
    <mergeCell ref="A34:A39"/>
    <mergeCell ref="S45:S49"/>
    <mergeCell ref="T45:T49"/>
    <mergeCell ref="C16:C49"/>
    <mergeCell ref="T40:T44"/>
    <mergeCell ref="Q40:Q44"/>
    <mergeCell ref="R40:R44"/>
    <mergeCell ref="Q34:Q39"/>
    <mergeCell ref="R34:R39"/>
    <mergeCell ref="S34:S39"/>
    <mergeCell ref="T34:T39"/>
    <mergeCell ref="S17:S21"/>
    <mergeCell ref="T17:T21"/>
    <mergeCell ref="K28:K33"/>
    <mergeCell ref="L28:L33"/>
    <mergeCell ref="M28:M33"/>
    <mergeCell ref="D34:D38"/>
    <mergeCell ref="F34:F38"/>
    <mergeCell ref="G34:G38"/>
    <mergeCell ref="H34:H38"/>
    <mergeCell ref="I34:I38"/>
    <mergeCell ref="J34:J38"/>
    <mergeCell ref="K34:K38"/>
    <mergeCell ref="L34:L38"/>
    <mergeCell ref="M34:M38"/>
    <mergeCell ref="S40:S44"/>
    <mergeCell ref="S25:S30"/>
    <mergeCell ref="T25:T30"/>
    <mergeCell ref="A31:A33"/>
    <mergeCell ref="Q25:Q30"/>
    <mergeCell ref="R25:R30"/>
    <mergeCell ref="R31:R33"/>
    <mergeCell ref="S31:S33"/>
    <mergeCell ref="T31:T33"/>
    <mergeCell ref="Q31:Q33"/>
    <mergeCell ref="A25:A30"/>
    <mergeCell ref="K23:K27"/>
    <mergeCell ref="L23:L27"/>
    <mergeCell ref="M23:M27"/>
    <mergeCell ref="N23:N27"/>
    <mergeCell ref="O23:O27"/>
    <mergeCell ref="D28:D33"/>
    <mergeCell ref="F28:F33"/>
    <mergeCell ref="G28:G33"/>
    <mergeCell ref="H28:H33"/>
    <mergeCell ref="I28:I33"/>
    <mergeCell ref="J28:J33"/>
    <mergeCell ref="A22:A24"/>
    <mergeCell ref="N28:N33"/>
    <mergeCell ref="M17:M21"/>
    <mergeCell ref="N17:N21"/>
    <mergeCell ref="O17:O21"/>
    <mergeCell ref="P17:P21"/>
    <mergeCell ref="R17:R21"/>
    <mergeCell ref="T22:T24"/>
    <mergeCell ref="Q22:Q24"/>
    <mergeCell ref="R22:R24"/>
    <mergeCell ref="S22:S24"/>
    <mergeCell ref="D17:D21"/>
    <mergeCell ref="F17:F21"/>
    <mergeCell ref="G17:G21"/>
    <mergeCell ref="H17:H21"/>
    <mergeCell ref="I17:I21"/>
    <mergeCell ref="J17:J21"/>
    <mergeCell ref="K17:K21"/>
    <mergeCell ref="L17:L21"/>
    <mergeCell ref="D23:D27"/>
    <mergeCell ref="F23:F27"/>
    <mergeCell ref="G23:G27"/>
    <mergeCell ref="H23:H27"/>
    <mergeCell ref="I23:I27"/>
    <mergeCell ref="J23:J27"/>
    <mergeCell ref="T13:T14"/>
    <mergeCell ref="K13:K14"/>
    <mergeCell ref="L13:L14"/>
    <mergeCell ref="M13:M14"/>
    <mergeCell ref="N13:P13"/>
    <mergeCell ref="Q13:Q14"/>
    <mergeCell ref="R13:R14"/>
    <mergeCell ref="B13:B14"/>
    <mergeCell ref="C13:C14"/>
    <mergeCell ref="A1:E3"/>
    <mergeCell ref="F1:M1"/>
    <mergeCell ref="N1:T1"/>
    <mergeCell ref="F2:M3"/>
    <mergeCell ref="N2:T2"/>
    <mergeCell ref="N3:T3"/>
    <mergeCell ref="B16:B49"/>
    <mergeCell ref="A17:A21"/>
    <mergeCell ref="A5:E5"/>
    <mergeCell ref="F5:M5"/>
    <mergeCell ref="A6:E6"/>
    <mergeCell ref="F6:M6"/>
    <mergeCell ref="A7:E7"/>
    <mergeCell ref="F7:M7"/>
    <mergeCell ref="A8:E8"/>
    <mergeCell ref="F8:M8"/>
    <mergeCell ref="A10:T10"/>
    <mergeCell ref="A12:L12"/>
    <mergeCell ref="M12:T12"/>
    <mergeCell ref="A13:A14"/>
    <mergeCell ref="D13:D14"/>
    <mergeCell ref="E13:E14"/>
    <mergeCell ref="F13:I13"/>
    <mergeCell ref="J13:J14"/>
  </mergeCells>
  <conditionalFormatting sqref="P16:P17 P22:P23 P28 P34 P39 P49">
    <cfRule type="containsText" dxfId="29" priority="5" stopIfTrue="1" operator="containsText" text="P">
      <formula>NOT(ISERROR(SEARCH("P",P16)))</formula>
    </cfRule>
    <cfRule type="containsText" dxfId="28" priority="6" stopIfTrue="1" operator="containsText" text="R">
      <formula>NOT(ISERROR(SEARCH("R",P16)))</formula>
    </cfRule>
    <cfRule type="containsText" dxfId="27" priority="7" operator="containsText" text="T">
      <formula>NOT(ISERROR(SEARCH("T",P16)))</formula>
    </cfRule>
  </conditionalFormatting>
  <conditionalFormatting sqref="P39 P28 P34 P16:P17 P22:P23 P49">
    <cfRule type="iconSet" priority="8">
      <iconSet iconSet="3Symbols2">
        <cfvo type="percent" val="0"/>
        <cfvo type="percent" val="0.74"/>
        <cfvo type="percent" val="0.85"/>
      </iconSet>
    </cfRule>
  </conditionalFormatting>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32"/>
  <sheetViews>
    <sheetView zoomScale="60" zoomScaleNormal="60" workbookViewId="0">
      <selection activeCell="F10" sqref="F10:M10"/>
    </sheetView>
  </sheetViews>
  <sheetFormatPr baseColWidth="10" defaultRowHeight="15"/>
  <cols>
    <col min="3" max="3" width="18.5703125" customWidth="1"/>
    <col min="4" max="4" width="29.5703125" customWidth="1"/>
    <col min="5" max="5" width="4.140625" customWidth="1"/>
    <col min="6" max="6" width="38.7109375" customWidth="1"/>
    <col min="7" max="7" width="57.7109375" customWidth="1"/>
    <col min="8" max="8" width="6.140625" customWidth="1"/>
    <col min="9" max="9" width="7.5703125" customWidth="1"/>
    <col min="10" max="10" width="8.42578125" customWidth="1"/>
    <col min="11" max="11" width="9.7109375" customWidth="1"/>
    <col min="12" max="12" width="38" customWidth="1"/>
    <col min="18" max="18" width="17.140625" customWidth="1"/>
    <col min="19" max="19" width="29.7109375" customWidth="1"/>
    <col min="20" max="20" width="27.7109375" customWidth="1"/>
    <col min="21" max="21" width="20.7109375" customWidth="1"/>
    <col min="22" max="22" width="25" customWidth="1"/>
  </cols>
  <sheetData>
    <row r="1" spans="1:22">
      <c r="A1" s="452"/>
      <c r="B1" s="452"/>
      <c r="C1" s="452"/>
      <c r="D1" s="452"/>
      <c r="E1" s="452"/>
      <c r="F1" s="452"/>
      <c r="G1" s="452"/>
      <c r="H1" s="452"/>
      <c r="I1" s="452"/>
      <c r="J1" s="452"/>
      <c r="K1" s="452"/>
      <c r="L1" s="452"/>
      <c r="M1" s="452"/>
      <c r="N1" s="452"/>
      <c r="O1" s="452"/>
      <c r="P1" s="452"/>
      <c r="Q1" s="452"/>
      <c r="R1" s="452"/>
      <c r="S1" s="452"/>
      <c r="T1" s="452"/>
    </row>
    <row r="2" spans="1:22" ht="15.75" thickBot="1">
      <c r="A2" s="452"/>
      <c r="B2" s="452"/>
      <c r="C2" s="452"/>
      <c r="D2" s="452"/>
      <c r="E2" s="452"/>
      <c r="F2" s="452"/>
      <c r="G2" s="452"/>
      <c r="H2" s="452"/>
      <c r="I2" s="452"/>
      <c r="J2" s="452"/>
      <c r="K2" s="452"/>
      <c r="L2" s="452"/>
      <c r="M2" s="452"/>
      <c r="N2" s="452"/>
      <c r="O2" s="452"/>
      <c r="P2" s="452"/>
      <c r="Q2" s="452"/>
      <c r="R2" s="452"/>
      <c r="S2" s="452"/>
      <c r="T2" s="452"/>
    </row>
    <row r="3" spans="1:22" ht="34.5" customHeight="1" thickBot="1">
      <c r="A3" s="1516"/>
      <c r="B3" s="1517"/>
      <c r="C3" s="1517"/>
      <c r="D3" s="1517"/>
      <c r="E3" s="1518"/>
      <c r="F3" s="1525" t="s">
        <v>18</v>
      </c>
      <c r="G3" s="1526"/>
      <c r="H3" s="1526"/>
      <c r="I3" s="1526"/>
      <c r="J3" s="1526"/>
      <c r="K3" s="1526"/>
      <c r="L3" s="1526"/>
      <c r="M3" s="1527"/>
      <c r="N3" s="1528" t="s">
        <v>953</v>
      </c>
      <c r="O3" s="1529"/>
      <c r="P3" s="1529"/>
      <c r="Q3" s="1529"/>
      <c r="R3" s="1529"/>
      <c r="S3" s="1529"/>
      <c r="T3" s="1530"/>
    </row>
    <row r="4" spans="1:22" ht="33" customHeight="1" thickBot="1">
      <c r="A4" s="1519"/>
      <c r="B4" s="1520"/>
      <c r="C4" s="1520"/>
      <c r="D4" s="1520"/>
      <c r="E4" s="1521"/>
      <c r="F4" s="1531" t="s">
        <v>17</v>
      </c>
      <c r="G4" s="1532"/>
      <c r="H4" s="1532"/>
      <c r="I4" s="1532"/>
      <c r="J4" s="1532"/>
      <c r="K4" s="1532"/>
      <c r="L4" s="1532"/>
      <c r="M4" s="1533"/>
      <c r="N4" s="1537" t="s">
        <v>659</v>
      </c>
      <c r="O4" s="1538"/>
      <c r="P4" s="1538"/>
      <c r="Q4" s="1538"/>
      <c r="R4" s="1538"/>
      <c r="S4" s="1538"/>
      <c r="T4" s="1539"/>
    </row>
    <row r="5" spans="1:22" ht="65.25" customHeight="1" thickBot="1">
      <c r="A5" s="1522"/>
      <c r="B5" s="1523"/>
      <c r="C5" s="1523"/>
      <c r="D5" s="1523"/>
      <c r="E5" s="1524"/>
      <c r="F5" s="1534"/>
      <c r="G5" s="1535"/>
      <c r="H5" s="1535"/>
      <c r="I5" s="1535"/>
      <c r="J5" s="1535"/>
      <c r="K5" s="1535"/>
      <c r="L5" s="1535"/>
      <c r="M5" s="1536"/>
      <c r="N5" s="1540" t="s">
        <v>8</v>
      </c>
      <c r="O5" s="1541"/>
      <c r="P5" s="1541"/>
      <c r="Q5" s="1541"/>
      <c r="R5" s="1541"/>
      <c r="S5" s="1541"/>
      <c r="T5" s="1542"/>
    </row>
    <row r="6" spans="1:22">
      <c r="A6" s="452"/>
      <c r="B6" s="452"/>
      <c r="C6" s="452"/>
      <c r="D6" s="452"/>
      <c r="E6" s="452"/>
      <c r="F6" s="452"/>
      <c r="G6" s="452"/>
      <c r="H6" s="452"/>
      <c r="I6" s="452"/>
      <c r="J6" s="453"/>
      <c r="K6" s="453"/>
      <c r="L6" s="454"/>
      <c r="M6" s="454"/>
      <c r="N6" s="454"/>
      <c r="O6" s="454"/>
      <c r="P6" s="454"/>
      <c r="Q6" s="454"/>
      <c r="R6" s="454"/>
      <c r="S6" s="454"/>
      <c r="T6" s="454"/>
    </row>
    <row r="7" spans="1:22" ht="18.75">
      <c r="A7" s="1690" t="s">
        <v>692</v>
      </c>
      <c r="B7" s="1690"/>
      <c r="C7" s="1690"/>
      <c r="D7" s="1690"/>
      <c r="E7" s="1690"/>
      <c r="F7" s="1549" t="s">
        <v>695</v>
      </c>
      <c r="G7" s="1550"/>
      <c r="H7" s="1550"/>
      <c r="I7" s="1550"/>
      <c r="J7" s="1550"/>
      <c r="K7" s="1550"/>
      <c r="L7" s="1550"/>
      <c r="M7" s="1551"/>
      <c r="N7" s="454"/>
      <c r="O7" s="454"/>
      <c r="P7" s="454"/>
      <c r="Q7" s="454"/>
      <c r="R7" s="454"/>
      <c r="S7" s="454"/>
      <c r="T7" s="454"/>
    </row>
    <row r="8" spans="1:22" ht="18.75">
      <c r="A8" s="1690" t="s">
        <v>221</v>
      </c>
      <c r="B8" s="1690"/>
      <c r="C8" s="1690"/>
      <c r="D8" s="1690"/>
      <c r="E8" s="1690"/>
      <c r="F8" s="1549">
        <v>2023</v>
      </c>
      <c r="G8" s="1550"/>
      <c r="H8" s="1550"/>
      <c r="I8" s="1550"/>
      <c r="J8" s="1550"/>
      <c r="K8" s="1550"/>
      <c r="L8" s="1550"/>
      <c r="M8" s="1551"/>
      <c r="N8" s="454"/>
      <c r="O8" s="454"/>
      <c r="P8" s="454"/>
      <c r="Q8" s="454"/>
      <c r="R8" s="454"/>
      <c r="S8" s="454"/>
      <c r="T8" s="454"/>
    </row>
    <row r="9" spans="1:22" ht="18.75">
      <c r="A9" s="1690" t="s">
        <v>694</v>
      </c>
      <c r="B9" s="1690"/>
      <c r="C9" s="1690"/>
      <c r="D9" s="1690"/>
      <c r="E9" s="1690"/>
      <c r="F9" s="1691">
        <v>44927</v>
      </c>
      <c r="G9" s="1550"/>
      <c r="H9" s="1550"/>
      <c r="I9" s="1550"/>
      <c r="J9" s="1550"/>
      <c r="K9" s="1550"/>
      <c r="L9" s="1550"/>
      <c r="M9" s="1551"/>
      <c r="N9" s="454"/>
      <c r="O9" s="454"/>
      <c r="P9" s="454"/>
      <c r="Q9" s="454"/>
      <c r="R9" s="454"/>
      <c r="S9" s="454"/>
      <c r="T9" s="454"/>
    </row>
    <row r="10" spans="1:22" ht="18.75">
      <c r="A10" s="1690" t="s">
        <v>693</v>
      </c>
      <c r="B10" s="1690"/>
      <c r="C10" s="1690"/>
      <c r="D10" s="1690"/>
      <c r="E10" s="1690"/>
      <c r="F10" s="736">
        <v>45107</v>
      </c>
      <c r="G10" s="737"/>
      <c r="H10" s="737"/>
      <c r="I10" s="737"/>
      <c r="J10" s="737"/>
      <c r="K10" s="737"/>
      <c r="L10" s="737"/>
      <c r="M10" s="738"/>
      <c r="N10" s="454"/>
      <c r="O10" s="454"/>
      <c r="P10" s="454"/>
      <c r="Q10" s="454"/>
      <c r="R10" s="454"/>
      <c r="S10" s="454"/>
      <c r="T10" s="454"/>
    </row>
    <row r="11" spans="1:22" ht="15.75" thickBot="1">
      <c r="A11" s="455"/>
      <c r="B11" s="455"/>
      <c r="C11" s="455"/>
      <c r="D11" s="455"/>
      <c r="E11" s="455"/>
      <c r="F11" s="455"/>
      <c r="G11" s="455"/>
      <c r="H11" s="455"/>
      <c r="I11" s="455"/>
      <c r="J11" s="453"/>
      <c r="K11" s="453"/>
      <c r="L11" s="453"/>
      <c r="M11" s="453"/>
      <c r="N11" s="454"/>
      <c r="O11" s="454"/>
      <c r="P11" s="454"/>
      <c r="Q11" s="454"/>
      <c r="R11" s="454"/>
      <c r="S11" s="454"/>
      <c r="T11" s="454"/>
    </row>
    <row r="12" spans="1:22" ht="32.25" thickBot="1">
      <c r="A12" s="1552" t="s">
        <v>9</v>
      </c>
      <c r="B12" s="1553"/>
      <c r="C12" s="1553"/>
      <c r="D12" s="1553"/>
      <c r="E12" s="1553"/>
      <c r="F12" s="1553"/>
      <c r="G12" s="1553"/>
      <c r="H12" s="1553"/>
      <c r="I12" s="1553"/>
      <c r="J12" s="1553"/>
      <c r="K12" s="1553"/>
      <c r="L12" s="1553"/>
      <c r="M12" s="1553"/>
      <c r="N12" s="1553"/>
      <c r="O12" s="1553"/>
      <c r="P12" s="1553"/>
      <c r="Q12" s="1553"/>
      <c r="R12" s="1553"/>
      <c r="S12" s="1553"/>
      <c r="T12" s="1554"/>
    </row>
    <row r="13" spans="1:22" ht="16.5" thickBot="1">
      <c r="A13" s="456"/>
      <c r="B13" s="457"/>
      <c r="C13" s="457"/>
      <c r="D13" s="457"/>
      <c r="E13" s="457"/>
      <c r="F13" s="457"/>
      <c r="G13" s="457"/>
      <c r="H13" s="457"/>
      <c r="I13" s="457"/>
      <c r="J13" s="457"/>
      <c r="K13" s="457"/>
      <c r="L13" s="457"/>
      <c r="M13" s="457"/>
      <c r="N13" s="457"/>
      <c r="O13" s="457"/>
      <c r="P13" s="457"/>
      <c r="Q13" s="457"/>
      <c r="R13" s="457"/>
      <c r="S13" s="457"/>
      <c r="T13" s="458"/>
    </row>
    <row r="14" spans="1:22" ht="27" thickBot="1">
      <c r="A14" s="1555" t="s">
        <v>16</v>
      </c>
      <c r="B14" s="1556"/>
      <c r="C14" s="1556"/>
      <c r="D14" s="1556"/>
      <c r="E14" s="1556"/>
      <c r="F14" s="1556"/>
      <c r="G14" s="1556"/>
      <c r="H14" s="1556"/>
      <c r="I14" s="1556"/>
      <c r="J14" s="1556"/>
      <c r="K14" s="1556"/>
      <c r="L14" s="1557"/>
      <c r="M14" s="1558" t="s">
        <v>1</v>
      </c>
      <c r="N14" s="1558"/>
      <c r="O14" s="1558"/>
      <c r="P14" s="1558"/>
      <c r="Q14" s="1558"/>
      <c r="R14" s="1558"/>
      <c r="S14" s="1558"/>
      <c r="T14" s="1559"/>
      <c r="V14" s="472"/>
    </row>
    <row r="15" spans="1:22" ht="30.75" customHeight="1" thickBot="1">
      <c r="A15" s="1560" t="s">
        <v>27</v>
      </c>
      <c r="B15" s="1679" t="s">
        <v>735</v>
      </c>
      <c r="C15" s="1680"/>
      <c r="D15" s="1679" t="s">
        <v>734</v>
      </c>
      <c r="E15" s="1680"/>
      <c r="F15" s="1560" t="s">
        <v>26</v>
      </c>
      <c r="G15" s="1562" t="s">
        <v>19</v>
      </c>
      <c r="H15" s="1564" t="s">
        <v>11</v>
      </c>
      <c r="I15" s="1565"/>
      <c r="J15" s="1565"/>
      <c r="K15" s="1566"/>
      <c r="L15" s="1567" t="s">
        <v>20</v>
      </c>
      <c r="M15" s="1567" t="s">
        <v>21</v>
      </c>
      <c r="N15" s="1567" t="s">
        <v>2</v>
      </c>
      <c r="O15" s="1571" t="s">
        <v>22</v>
      </c>
      <c r="P15" s="1573" t="s">
        <v>3</v>
      </c>
      <c r="Q15" s="1574"/>
      <c r="R15" s="1575"/>
      <c r="S15" s="1576" t="s">
        <v>4</v>
      </c>
      <c r="T15" s="1578" t="s">
        <v>5</v>
      </c>
      <c r="U15" s="514" t="s">
        <v>29</v>
      </c>
      <c r="V15" s="1569" t="s">
        <v>0</v>
      </c>
    </row>
    <row r="16" spans="1:22" ht="56.25" customHeight="1" thickBot="1">
      <c r="A16" s="1561"/>
      <c r="B16" s="1681"/>
      <c r="C16" s="1682"/>
      <c r="D16" s="1681"/>
      <c r="E16" s="1682"/>
      <c r="F16" s="1561"/>
      <c r="G16" s="1563"/>
      <c r="H16" s="460" t="s">
        <v>12</v>
      </c>
      <c r="I16" s="460" t="s">
        <v>13</v>
      </c>
      <c r="J16" s="460" t="s">
        <v>14</v>
      </c>
      <c r="K16" s="460" t="s">
        <v>15</v>
      </c>
      <c r="L16" s="1568"/>
      <c r="M16" s="1568"/>
      <c r="N16" s="1568"/>
      <c r="O16" s="1572"/>
      <c r="P16" s="461" t="s">
        <v>30</v>
      </c>
      <c r="Q16" s="462" t="s">
        <v>28</v>
      </c>
      <c r="R16" s="463" t="s">
        <v>31</v>
      </c>
      <c r="S16" s="1577"/>
      <c r="T16" s="1579"/>
      <c r="U16" s="464"/>
      <c r="V16" s="1570"/>
    </row>
    <row r="17" spans="1:22" ht="15.75" customHeight="1" thickBot="1">
      <c r="A17" s="537"/>
      <c r="B17" s="1674"/>
      <c r="C17" s="1675"/>
      <c r="D17" s="1666"/>
      <c r="E17" s="1667"/>
      <c r="F17" s="533"/>
      <c r="G17" s="473"/>
      <c r="H17" s="473"/>
      <c r="I17" s="473"/>
      <c r="J17" s="473"/>
      <c r="K17" s="473"/>
      <c r="L17" s="473"/>
      <c r="M17" s="473"/>
      <c r="N17" s="534"/>
      <c r="O17" s="473"/>
      <c r="P17" s="535"/>
      <c r="Q17" s="535"/>
      <c r="R17" s="535"/>
      <c r="S17" s="473"/>
      <c r="T17" s="546"/>
      <c r="U17" s="546"/>
      <c r="V17" s="547"/>
    </row>
    <row r="18" spans="1:22" ht="59.25" customHeight="1" thickBot="1">
      <c r="A18" s="1660">
        <v>1</v>
      </c>
      <c r="B18" s="1668" t="s">
        <v>736</v>
      </c>
      <c r="C18" s="1669"/>
      <c r="D18" s="1670" t="s">
        <v>660</v>
      </c>
      <c r="E18" s="1671"/>
      <c r="F18" s="1676" t="s">
        <v>732</v>
      </c>
      <c r="G18" s="528" t="s">
        <v>661</v>
      </c>
      <c r="H18" s="609">
        <v>31</v>
      </c>
      <c r="I18" s="733">
        <v>28</v>
      </c>
      <c r="J18" s="515"/>
      <c r="K18" s="515"/>
      <c r="L18" s="499" t="s">
        <v>662</v>
      </c>
      <c r="M18" s="529"/>
      <c r="N18" s="530"/>
      <c r="O18" s="517">
        <v>36</v>
      </c>
      <c r="P18" s="531">
        <f>IF(O18&lt;1,O18-AVERAGE(H18:K18),O18-(SUM(H18:K18)))</f>
        <v>-23</v>
      </c>
      <c r="Q18" s="532">
        <f>IF(O18&lt;1,(AVERAGE(H18:K18)/O18),SUM(H18:K18)/O18)</f>
        <v>1.6388888888888888</v>
      </c>
      <c r="R18" s="356" t="str">
        <f>IF(Q18&lt;=X$17,"T",IF(Q18&lt;$Y$17,"R",IF(Q18&gt;=$Y$17,"P")))</f>
        <v>P</v>
      </c>
      <c r="S18" s="530"/>
      <c r="T18" s="1686" t="s">
        <v>663</v>
      </c>
      <c r="U18" s="1683" t="s">
        <v>664</v>
      </c>
      <c r="V18" s="1683" t="s">
        <v>665</v>
      </c>
    </row>
    <row r="19" spans="1:22" ht="53.25" customHeight="1" thickBot="1">
      <c r="A19" s="1661"/>
      <c r="B19" s="1670"/>
      <c r="C19" s="1671"/>
      <c r="D19" s="1670"/>
      <c r="E19" s="1671"/>
      <c r="F19" s="1676"/>
      <c r="G19" s="491" t="s">
        <v>666</v>
      </c>
      <c r="H19" s="611">
        <v>4</v>
      </c>
      <c r="I19" s="731">
        <v>4</v>
      </c>
      <c r="J19" s="492"/>
      <c r="K19" s="492"/>
      <c r="L19" s="506" t="s">
        <v>667</v>
      </c>
      <c r="M19" s="485"/>
      <c r="N19" s="476"/>
      <c r="O19" s="517">
        <v>4</v>
      </c>
      <c r="P19" s="517">
        <f>IF(O19&lt;1,O19-AVERAGE(H19:K19),O19-(SUM(H19:K19)))</f>
        <v>-4</v>
      </c>
      <c r="Q19" s="518">
        <f>IF(O19&lt;1,(AVERAGE(H19:K19)/O19),SUM(H19:K19)/O19)</f>
        <v>2</v>
      </c>
      <c r="R19" s="356" t="str">
        <f t="shared" ref="R19:R32" si="0">IF(Q19&lt;=X$17,"T",IF(Q19&lt;$Y$17,"R",IF(Q19&gt;=$Y$17,"P")))</f>
        <v>P</v>
      </c>
      <c r="S19" s="476"/>
      <c r="T19" s="1687"/>
      <c r="U19" s="1684"/>
      <c r="V19" s="1684"/>
    </row>
    <row r="20" spans="1:22" ht="51" customHeight="1" thickBot="1">
      <c r="A20" s="1661"/>
      <c r="B20" s="1670"/>
      <c r="C20" s="1671"/>
      <c r="D20" s="1670"/>
      <c r="E20" s="1671"/>
      <c r="F20" s="1676"/>
      <c r="G20" s="491" t="s">
        <v>668</v>
      </c>
      <c r="H20" s="612">
        <v>31</v>
      </c>
      <c r="I20" s="731">
        <v>28</v>
      </c>
      <c r="J20" s="492"/>
      <c r="K20" s="492"/>
      <c r="L20" s="493" t="s">
        <v>669</v>
      </c>
      <c r="M20" s="485"/>
      <c r="N20" s="476"/>
      <c r="O20" s="517">
        <v>31</v>
      </c>
      <c r="P20" s="517">
        <v>0</v>
      </c>
      <c r="Q20" s="518">
        <f t="shared" ref="Q20:Q32" si="1">IF(O20&lt;1,(AVERAGE(H20:K20)/O20),SUM(H20:K20)/O20)</f>
        <v>1.903225806451613</v>
      </c>
      <c r="R20" s="356" t="str">
        <f t="shared" si="0"/>
        <v>P</v>
      </c>
      <c r="S20" s="476"/>
      <c r="T20" s="1687"/>
      <c r="U20" s="1684"/>
      <c r="V20" s="1684"/>
    </row>
    <row r="21" spans="1:22" ht="56.25" customHeight="1" thickBot="1">
      <c r="A21" s="1661"/>
      <c r="B21" s="1670"/>
      <c r="C21" s="1671"/>
      <c r="D21" s="1670"/>
      <c r="E21" s="1671"/>
      <c r="F21" s="1676"/>
      <c r="G21" s="491" t="s">
        <v>670</v>
      </c>
      <c r="H21" s="611">
        <v>31</v>
      </c>
      <c r="I21" s="731">
        <v>28</v>
      </c>
      <c r="J21" s="492"/>
      <c r="K21" s="492"/>
      <c r="L21" s="506" t="s">
        <v>671</v>
      </c>
      <c r="M21" s="476"/>
      <c r="N21" s="476"/>
      <c r="O21" s="517">
        <v>31</v>
      </c>
      <c r="P21" s="486">
        <f t="shared" ref="P21:P32" si="2">IF(O21&lt;1,O21-AVERAGE(H21:K21),O21-(SUM(H21:K21)))</f>
        <v>-28</v>
      </c>
      <c r="Q21" s="518">
        <f t="shared" si="1"/>
        <v>1.903225806451613</v>
      </c>
      <c r="R21" s="356" t="str">
        <f t="shared" si="0"/>
        <v>P</v>
      </c>
      <c r="S21" s="476"/>
      <c r="T21" s="1688"/>
      <c r="U21" s="1684"/>
      <c r="V21" s="1685"/>
    </row>
    <row r="22" spans="1:22" ht="51.75" customHeight="1" thickBot="1">
      <c r="A22" s="1661"/>
      <c r="B22" s="1670"/>
      <c r="C22" s="1671"/>
      <c r="D22" s="1670"/>
      <c r="E22" s="1671"/>
      <c r="F22" s="1676"/>
      <c r="G22" s="494" t="s">
        <v>672</v>
      </c>
      <c r="H22" s="614">
        <v>31</v>
      </c>
      <c r="I22" s="732">
        <v>26</v>
      </c>
      <c r="J22" s="496"/>
      <c r="K22" s="496"/>
      <c r="L22" s="497" t="s">
        <v>673</v>
      </c>
      <c r="M22" s="487"/>
      <c r="N22" s="487"/>
      <c r="O22" s="488">
        <v>31</v>
      </c>
      <c r="P22" s="488">
        <f t="shared" si="2"/>
        <v>-26</v>
      </c>
      <c r="Q22" s="489">
        <f t="shared" si="1"/>
        <v>1.8387096774193548</v>
      </c>
      <c r="R22" s="356" t="str">
        <f t="shared" si="0"/>
        <v>P</v>
      </c>
      <c r="S22" s="487"/>
      <c r="T22" s="1689" t="s">
        <v>674</v>
      </c>
      <c r="U22" s="1684"/>
      <c r="V22" s="1684" t="s">
        <v>675</v>
      </c>
    </row>
    <row r="23" spans="1:22" ht="49.5" customHeight="1" thickBot="1">
      <c r="A23" s="1661"/>
      <c r="B23" s="1670"/>
      <c r="C23" s="1671"/>
      <c r="D23" s="1670"/>
      <c r="E23" s="1671"/>
      <c r="F23" s="1676"/>
      <c r="G23" s="491" t="s">
        <v>676</v>
      </c>
      <c r="H23" s="615">
        <v>11</v>
      </c>
      <c r="I23" s="731">
        <v>9</v>
      </c>
      <c r="J23" s="492"/>
      <c r="K23" s="492"/>
      <c r="L23" s="498" t="s">
        <v>677</v>
      </c>
      <c r="M23" s="476"/>
      <c r="N23" s="476"/>
      <c r="O23" s="517">
        <v>11</v>
      </c>
      <c r="P23" s="517">
        <f t="shared" si="2"/>
        <v>-9</v>
      </c>
      <c r="Q23" s="518">
        <f t="shared" si="1"/>
        <v>1.8181818181818181</v>
      </c>
      <c r="R23" s="356" t="str">
        <f t="shared" si="0"/>
        <v>P</v>
      </c>
      <c r="S23" s="476"/>
      <c r="T23" s="1684"/>
      <c r="U23" s="1684"/>
      <c r="V23" s="1684"/>
    </row>
    <row r="24" spans="1:22" ht="57" customHeight="1" thickBot="1">
      <c r="A24" s="1661"/>
      <c r="B24" s="1670"/>
      <c r="C24" s="1671"/>
      <c r="D24" s="1670"/>
      <c r="E24" s="1671"/>
      <c r="F24" s="1676"/>
      <c r="G24" s="491" t="s">
        <v>678</v>
      </c>
      <c r="H24" s="612">
        <v>31</v>
      </c>
      <c r="I24" s="731">
        <v>28</v>
      </c>
      <c r="J24" s="492"/>
      <c r="K24" s="492"/>
      <c r="L24" s="499" t="s">
        <v>679</v>
      </c>
      <c r="M24" s="476"/>
      <c r="N24" s="476"/>
      <c r="O24" s="517">
        <v>31</v>
      </c>
      <c r="P24" s="517">
        <f t="shared" si="2"/>
        <v>-28</v>
      </c>
      <c r="Q24" s="518">
        <f t="shared" si="1"/>
        <v>1.903225806451613</v>
      </c>
      <c r="R24" s="356" t="str">
        <f t="shared" si="0"/>
        <v>P</v>
      </c>
      <c r="S24" s="476"/>
      <c r="T24" s="1684"/>
      <c r="U24" s="1684"/>
      <c r="V24" s="1684"/>
    </row>
    <row r="25" spans="1:22" ht="46.5" customHeight="1" thickBot="1">
      <c r="A25" s="1661"/>
      <c r="B25" s="1670"/>
      <c r="C25" s="1671"/>
      <c r="D25" s="1670"/>
      <c r="E25" s="1671"/>
      <c r="F25" s="1676"/>
      <c r="G25" s="494" t="s">
        <v>680</v>
      </c>
      <c r="H25" s="610">
        <v>11</v>
      </c>
      <c r="I25" s="731">
        <v>10</v>
      </c>
      <c r="J25" s="492"/>
      <c r="K25" s="492"/>
      <c r="L25" s="498" t="s">
        <v>681</v>
      </c>
      <c r="M25" s="476"/>
      <c r="N25" s="476"/>
      <c r="O25" s="517">
        <v>11</v>
      </c>
      <c r="P25" s="517">
        <f t="shared" si="2"/>
        <v>-10</v>
      </c>
      <c r="Q25" s="518">
        <f t="shared" si="1"/>
        <v>1.9090909090909092</v>
      </c>
      <c r="R25" s="356" t="str">
        <f t="shared" si="0"/>
        <v>P</v>
      </c>
      <c r="S25" s="476"/>
      <c r="T25" s="1684"/>
      <c r="U25" s="1684"/>
      <c r="V25" s="1684"/>
    </row>
    <row r="26" spans="1:22" ht="55.5" customHeight="1" thickBot="1">
      <c r="A26" s="1662"/>
      <c r="B26" s="1670"/>
      <c r="C26" s="1671"/>
      <c r="D26" s="1670"/>
      <c r="E26" s="1671"/>
      <c r="F26" s="1677"/>
      <c r="G26" s="491" t="s">
        <v>682</v>
      </c>
      <c r="H26" s="612">
        <v>46</v>
      </c>
      <c r="I26" s="731">
        <v>83</v>
      </c>
      <c r="J26" s="492"/>
      <c r="K26" s="492"/>
      <c r="L26" s="499" t="s">
        <v>683</v>
      </c>
      <c r="M26" s="487"/>
      <c r="N26" s="487"/>
      <c r="O26" s="488">
        <v>46</v>
      </c>
      <c r="P26" s="488">
        <f t="shared" si="2"/>
        <v>-83</v>
      </c>
      <c r="Q26" s="489">
        <f t="shared" si="1"/>
        <v>2.8043478260869565</v>
      </c>
      <c r="R26" s="356" t="str">
        <f t="shared" si="0"/>
        <v>P</v>
      </c>
      <c r="S26" s="487"/>
      <c r="T26" s="1684"/>
      <c r="U26" s="1684"/>
      <c r="V26" s="1684"/>
    </row>
    <row r="27" spans="1:22" ht="63" customHeight="1" thickBot="1">
      <c r="A27" s="1663">
        <v>2</v>
      </c>
      <c r="B27" s="1670"/>
      <c r="C27" s="1671"/>
      <c r="D27" s="1670"/>
      <c r="E27" s="1671"/>
      <c r="F27" s="1676" t="s">
        <v>733</v>
      </c>
      <c r="G27" s="491" t="s">
        <v>742</v>
      </c>
      <c r="H27" s="611">
        <v>3</v>
      </c>
      <c r="I27" s="731">
        <v>3</v>
      </c>
      <c r="J27" s="492"/>
      <c r="K27" s="492"/>
      <c r="L27" s="498" t="s">
        <v>684</v>
      </c>
      <c r="M27" s="476"/>
      <c r="N27" s="476"/>
      <c r="O27" s="517">
        <v>3</v>
      </c>
      <c r="P27" s="517">
        <f t="shared" si="2"/>
        <v>-3</v>
      </c>
      <c r="Q27" s="518">
        <f t="shared" si="1"/>
        <v>2</v>
      </c>
      <c r="R27" s="356" t="str">
        <f t="shared" si="0"/>
        <v>P</v>
      </c>
      <c r="S27" s="476"/>
      <c r="T27" s="1683" t="s">
        <v>685</v>
      </c>
      <c r="U27" s="1684"/>
      <c r="V27" s="1683" t="s">
        <v>686</v>
      </c>
    </row>
    <row r="28" spans="1:22" ht="48.75" customHeight="1" thickBot="1">
      <c r="A28" s="1664"/>
      <c r="B28" s="1670"/>
      <c r="C28" s="1671"/>
      <c r="D28" s="1670"/>
      <c r="E28" s="1671"/>
      <c r="F28" s="1676"/>
      <c r="G28" s="491" t="s">
        <v>737</v>
      </c>
      <c r="H28" s="612">
        <v>1</v>
      </c>
      <c r="I28" s="731">
        <v>1</v>
      </c>
      <c r="J28" s="492"/>
      <c r="K28" s="492"/>
      <c r="L28" s="500" t="s">
        <v>687</v>
      </c>
      <c r="M28" s="476"/>
      <c r="N28" s="476"/>
      <c r="O28" s="517">
        <v>1</v>
      </c>
      <c r="P28" s="486">
        <f t="shared" si="2"/>
        <v>-1</v>
      </c>
      <c r="Q28" s="518">
        <f t="shared" si="1"/>
        <v>2</v>
      </c>
      <c r="R28" s="356" t="str">
        <f t="shared" si="0"/>
        <v>P</v>
      </c>
      <c r="S28" s="476"/>
      <c r="T28" s="1684"/>
      <c r="U28" s="1684"/>
      <c r="V28" s="1684"/>
    </row>
    <row r="29" spans="1:22" ht="48.75" customHeight="1" thickBot="1">
      <c r="A29" s="1664"/>
      <c r="B29" s="1670"/>
      <c r="C29" s="1671"/>
      <c r="D29" s="1670"/>
      <c r="E29" s="1671"/>
      <c r="F29" s="1676"/>
      <c r="G29" s="491" t="s">
        <v>738</v>
      </c>
      <c r="H29" s="611">
        <v>46</v>
      </c>
      <c r="I29" s="731">
        <v>83</v>
      </c>
      <c r="J29" s="492"/>
      <c r="K29" s="492"/>
      <c r="L29" s="498" t="s">
        <v>688</v>
      </c>
      <c r="M29" s="476"/>
      <c r="N29" s="476"/>
      <c r="O29" s="517">
        <v>46</v>
      </c>
      <c r="P29" s="517">
        <f t="shared" si="2"/>
        <v>-83</v>
      </c>
      <c r="Q29" s="518">
        <f>IF(O29&lt;1,(AVERAGE(H29:K29)/O29),SUM(H29:K29)/O29)</f>
        <v>2.8043478260869565</v>
      </c>
      <c r="R29" s="356" t="str">
        <f t="shared" si="0"/>
        <v>P</v>
      </c>
      <c r="S29" s="476"/>
      <c r="T29" s="1684"/>
      <c r="U29" s="1684"/>
      <c r="V29" s="1684"/>
    </row>
    <row r="30" spans="1:22" ht="51" customHeight="1" thickBot="1">
      <c r="A30" s="1664"/>
      <c r="B30" s="1670"/>
      <c r="C30" s="1671"/>
      <c r="D30" s="1670"/>
      <c r="E30" s="1671"/>
      <c r="F30" s="1676"/>
      <c r="G30" s="491" t="s">
        <v>739</v>
      </c>
      <c r="H30" s="608">
        <v>1</v>
      </c>
      <c r="I30" s="731">
        <v>1</v>
      </c>
      <c r="J30" s="492"/>
      <c r="K30" s="492"/>
      <c r="L30" s="499" t="s">
        <v>689</v>
      </c>
      <c r="M30" s="476"/>
      <c r="N30" s="476"/>
      <c r="O30" s="517">
        <v>1</v>
      </c>
      <c r="P30" s="517">
        <f t="shared" ref="P30:P31" si="3">IF(O30&lt;1,O30-AVERAGE(H30:K30),O30-(SUM(H30:K30)))</f>
        <v>-1</v>
      </c>
      <c r="Q30" s="518">
        <f>IF(O30&lt;1,(AVERAGE(H30:K30)/O30),SUM(H30:K30)/O30)</f>
        <v>2</v>
      </c>
      <c r="R30" s="356" t="str">
        <f t="shared" si="0"/>
        <v>P</v>
      </c>
      <c r="S30" s="476"/>
      <c r="T30" s="1684"/>
      <c r="U30" s="1684"/>
      <c r="V30" s="1684"/>
    </row>
    <row r="31" spans="1:22" ht="57" customHeight="1" thickBot="1">
      <c r="A31" s="1664"/>
      <c r="B31" s="1670"/>
      <c r="C31" s="1671"/>
      <c r="D31" s="1670"/>
      <c r="E31" s="1671"/>
      <c r="F31" s="1676"/>
      <c r="G31" s="491" t="s">
        <v>740</v>
      </c>
      <c r="H31" s="613">
        <v>1</v>
      </c>
      <c r="I31" s="731">
        <v>1</v>
      </c>
      <c r="J31" s="492"/>
      <c r="K31" s="492"/>
      <c r="L31" s="498" t="s">
        <v>690</v>
      </c>
      <c r="M31" s="476"/>
      <c r="N31" s="476"/>
      <c r="O31" s="517">
        <v>1</v>
      </c>
      <c r="P31" s="517">
        <f t="shared" si="3"/>
        <v>-1</v>
      </c>
      <c r="Q31" s="518">
        <f>IF(O31&lt;1,(AVERAGE(H31:K31)/O31),SUM(H31:K31)/O31)</f>
        <v>2</v>
      </c>
      <c r="R31" s="356" t="str">
        <f t="shared" si="0"/>
        <v>P</v>
      </c>
      <c r="S31" s="476"/>
      <c r="T31" s="1685"/>
      <c r="U31" s="1685"/>
      <c r="V31" s="1685"/>
    </row>
    <row r="32" spans="1:22" ht="43.5" customHeight="1" thickBot="1">
      <c r="A32" s="1665"/>
      <c r="B32" s="1672"/>
      <c r="C32" s="1673"/>
      <c r="D32" s="1672"/>
      <c r="E32" s="1673"/>
      <c r="F32" s="1678"/>
      <c r="G32" s="538" t="s">
        <v>741</v>
      </c>
      <c r="H32" s="611">
        <v>1</v>
      </c>
      <c r="I32" s="731">
        <v>3</v>
      </c>
      <c r="J32" s="539"/>
      <c r="K32" s="539"/>
      <c r="L32" s="540" t="s">
        <v>691</v>
      </c>
      <c r="M32" s="477"/>
      <c r="N32" s="477"/>
      <c r="O32" s="517">
        <v>1</v>
      </c>
      <c r="P32" s="541">
        <f t="shared" si="2"/>
        <v>-3</v>
      </c>
      <c r="Q32" s="542">
        <f t="shared" si="1"/>
        <v>4</v>
      </c>
      <c r="R32" s="356" t="str">
        <f t="shared" si="0"/>
        <v>P</v>
      </c>
      <c r="S32" s="543"/>
      <c r="T32" s="544"/>
      <c r="U32" s="544"/>
      <c r="V32" s="545"/>
    </row>
  </sheetData>
  <mergeCells count="46">
    <mergeCell ref="A3:E5"/>
    <mergeCell ref="F3:M3"/>
    <mergeCell ref="N3:T3"/>
    <mergeCell ref="F4:M5"/>
    <mergeCell ref="N4:T4"/>
    <mergeCell ref="N5:T5"/>
    <mergeCell ref="A7:E7"/>
    <mergeCell ref="F7:M7"/>
    <mergeCell ref="A8:E8"/>
    <mergeCell ref="F8:M8"/>
    <mergeCell ref="A9:E9"/>
    <mergeCell ref="F9:M9"/>
    <mergeCell ref="S15:S16"/>
    <mergeCell ref="T15:T16"/>
    <mergeCell ref="A10:E10"/>
    <mergeCell ref="F10:M10"/>
    <mergeCell ref="A12:T12"/>
    <mergeCell ref="A14:L14"/>
    <mergeCell ref="M14:T14"/>
    <mergeCell ref="A15:A16"/>
    <mergeCell ref="F15:F16"/>
    <mergeCell ref="G15:G16"/>
    <mergeCell ref="H15:K15"/>
    <mergeCell ref="L15:L16"/>
    <mergeCell ref="F18:F26"/>
    <mergeCell ref="F27:F32"/>
    <mergeCell ref="D15:E16"/>
    <mergeCell ref="B15:C16"/>
    <mergeCell ref="V27:V31"/>
    <mergeCell ref="V15:V16"/>
    <mergeCell ref="T18:T21"/>
    <mergeCell ref="U18:U31"/>
    <mergeCell ref="V18:V21"/>
    <mergeCell ref="T22:T26"/>
    <mergeCell ref="V22:V26"/>
    <mergeCell ref="T27:T31"/>
    <mergeCell ref="M15:M16"/>
    <mergeCell ref="N15:N16"/>
    <mergeCell ref="O15:O16"/>
    <mergeCell ref="P15:R15"/>
    <mergeCell ref="A18:A26"/>
    <mergeCell ref="A27:A32"/>
    <mergeCell ref="D17:E17"/>
    <mergeCell ref="B18:C32"/>
    <mergeCell ref="B17:C17"/>
    <mergeCell ref="D18:E32"/>
  </mergeCells>
  <conditionalFormatting sqref="R18:R32">
    <cfRule type="containsText" dxfId="26" priority="1" stopIfTrue="1" operator="containsText" text="P">
      <formula>NOT(ISERROR(SEARCH("P",R18)))</formula>
    </cfRule>
    <cfRule type="containsText" dxfId="25" priority="2" stopIfTrue="1" operator="containsText" text="R">
      <formula>NOT(ISERROR(SEARCH("R",R18)))</formula>
    </cfRule>
    <cfRule type="containsText" dxfId="24" priority="3" operator="containsText" text="T">
      <formula>NOT(ISERROR(SEARCH("T",R18)))</formula>
    </cfRule>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Y38"/>
  <sheetViews>
    <sheetView showGridLines="0" zoomScale="84" zoomScaleNormal="84" workbookViewId="0">
      <selection activeCell="G11" sqref="G11:N11"/>
    </sheetView>
  </sheetViews>
  <sheetFormatPr baseColWidth="10" defaultColWidth="11.42578125" defaultRowHeight="13.5"/>
  <cols>
    <col min="1" max="1" width="3.85546875" style="2" customWidth="1"/>
    <col min="2" max="2" width="5.85546875" style="2"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7" width="22" style="2"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788"/>
      <c r="C4" s="789"/>
      <c r="D4" s="789"/>
      <c r="E4" s="789"/>
      <c r="F4" s="790"/>
      <c r="G4" s="797" t="s">
        <v>18</v>
      </c>
      <c r="H4" s="798"/>
      <c r="I4" s="798"/>
      <c r="J4" s="798"/>
      <c r="K4" s="798"/>
      <c r="L4" s="798"/>
      <c r="M4" s="798"/>
      <c r="N4" s="799"/>
      <c r="O4" s="772" t="s">
        <v>953</v>
      </c>
      <c r="P4" s="773"/>
      <c r="Q4" s="773"/>
      <c r="R4" s="773"/>
      <c r="S4" s="773"/>
      <c r="T4" s="773"/>
      <c r="U4" s="774"/>
    </row>
    <row r="5" spans="2:25" ht="33" customHeight="1" thickBot="1">
      <c r="B5" s="791"/>
      <c r="C5" s="792"/>
      <c r="D5" s="792"/>
      <c r="E5" s="792"/>
      <c r="F5" s="793"/>
      <c r="G5" s="775" t="s">
        <v>17</v>
      </c>
      <c r="H5" s="776"/>
      <c r="I5" s="776"/>
      <c r="J5" s="776"/>
      <c r="K5" s="776"/>
      <c r="L5" s="776"/>
      <c r="M5" s="776"/>
      <c r="N5" s="777"/>
      <c r="O5" s="781" t="s">
        <v>23</v>
      </c>
      <c r="P5" s="782"/>
      <c r="Q5" s="782"/>
      <c r="R5" s="782"/>
      <c r="S5" s="782"/>
      <c r="T5" s="782"/>
      <c r="U5" s="783"/>
    </row>
    <row r="6" spans="2:25" ht="31.5" customHeight="1" thickBot="1">
      <c r="B6" s="794"/>
      <c r="C6" s="795"/>
      <c r="D6" s="795"/>
      <c r="E6" s="795"/>
      <c r="F6" s="796"/>
      <c r="G6" s="778"/>
      <c r="H6" s="779"/>
      <c r="I6" s="779"/>
      <c r="J6" s="779"/>
      <c r="K6" s="779"/>
      <c r="L6" s="779"/>
      <c r="M6" s="779"/>
      <c r="N6" s="780"/>
      <c r="O6" s="784" t="s">
        <v>8</v>
      </c>
      <c r="P6" s="785"/>
      <c r="Q6" s="785"/>
      <c r="R6" s="785"/>
      <c r="S6" s="785"/>
      <c r="T6" s="785"/>
      <c r="U6" s="786"/>
    </row>
    <row r="7" spans="2:25" ht="18" customHeight="1">
      <c r="K7" s="3"/>
      <c r="L7" s="3"/>
      <c r="M7" s="4"/>
      <c r="N7" s="4"/>
      <c r="O7" s="4"/>
      <c r="P7" s="4"/>
      <c r="Q7" s="4"/>
      <c r="R7" s="4"/>
      <c r="S7" s="4"/>
      <c r="T7" s="4"/>
      <c r="U7" s="4"/>
    </row>
    <row r="8" spans="2:25" ht="21.95" customHeight="1">
      <c r="B8" s="735" t="s">
        <v>10</v>
      </c>
      <c r="C8" s="735"/>
      <c r="D8" s="735"/>
      <c r="E8" s="735"/>
      <c r="F8" s="735"/>
      <c r="G8" s="787" t="s">
        <v>82</v>
      </c>
      <c r="H8" s="737"/>
      <c r="I8" s="737"/>
      <c r="J8" s="737"/>
      <c r="K8" s="737"/>
      <c r="L8" s="737"/>
      <c r="M8" s="737"/>
      <c r="N8" s="738"/>
      <c r="O8" s="4"/>
      <c r="P8" s="4"/>
      <c r="Q8" s="4"/>
      <c r="R8" s="4"/>
      <c r="S8" s="4"/>
      <c r="T8" s="4"/>
      <c r="U8" s="4"/>
    </row>
    <row r="9" spans="2:25" ht="21.95" customHeight="1">
      <c r="B9" s="735" t="s">
        <v>25</v>
      </c>
      <c r="C9" s="735"/>
      <c r="D9" s="735"/>
      <c r="E9" s="735"/>
      <c r="F9" s="735"/>
      <c r="G9" s="787">
        <v>2023</v>
      </c>
      <c r="H9" s="737"/>
      <c r="I9" s="737"/>
      <c r="J9" s="737"/>
      <c r="K9" s="737"/>
      <c r="L9" s="737"/>
      <c r="M9" s="737"/>
      <c r="N9" s="738"/>
      <c r="O9" s="4"/>
      <c r="P9" s="4"/>
      <c r="Q9" s="4"/>
      <c r="R9" s="4"/>
      <c r="S9" s="4"/>
      <c r="T9" s="4"/>
      <c r="U9" s="4"/>
    </row>
    <row r="10" spans="2:25" ht="21.95" customHeight="1">
      <c r="B10" s="735" t="s">
        <v>6</v>
      </c>
      <c r="C10" s="735"/>
      <c r="D10" s="735"/>
      <c r="E10" s="735"/>
      <c r="F10" s="735"/>
      <c r="G10" s="736">
        <v>44927</v>
      </c>
      <c r="H10" s="737"/>
      <c r="I10" s="737"/>
      <c r="J10" s="737"/>
      <c r="K10" s="737"/>
      <c r="L10" s="737"/>
      <c r="M10" s="737"/>
      <c r="N10" s="738"/>
      <c r="O10" s="4"/>
      <c r="P10" s="4"/>
      <c r="Q10" s="4"/>
      <c r="R10" s="4"/>
      <c r="S10" s="4"/>
      <c r="T10" s="4"/>
      <c r="U10" s="4"/>
    </row>
    <row r="11" spans="2:25" ht="21.95" customHeight="1">
      <c r="B11" s="735" t="s">
        <v>7</v>
      </c>
      <c r="C11" s="735"/>
      <c r="D11" s="735"/>
      <c r="E11" s="735"/>
      <c r="F11" s="735"/>
      <c r="G11" s="736">
        <v>45107</v>
      </c>
      <c r="H11" s="737"/>
      <c r="I11" s="737"/>
      <c r="J11" s="737"/>
      <c r="K11" s="737"/>
      <c r="L11" s="737"/>
      <c r="M11" s="737"/>
      <c r="N11" s="738"/>
      <c r="O11" s="4"/>
      <c r="P11" s="4"/>
      <c r="Q11" s="4"/>
      <c r="R11" s="4"/>
      <c r="S11" s="4"/>
      <c r="T11" s="4"/>
      <c r="U11" s="4"/>
    </row>
    <row r="12" spans="2:25" ht="10.5" customHeight="1" thickBot="1">
      <c r="B12" s="5"/>
      <c r="C12" s="5"/>
      <c r="D12" s="5"/>
      <c r="E12" s="5"/>
      <c r="F12" s="5"/>
      <c r="G12" s="5"/>
      <c r="H12" s="5"/>
      <c r="I12" s="5"/>
      <c r="J12" s="5"/>
      <c r="K12" s="3"/>
      <c r="L12" s="3"/>
      <c r="M12" s="3"/>
      <c r="N12" s="3"/>
      <c r="O12" s="4"/>
      <c r="P12" s="4"/>
      <c r="Q12" s="4"/>
      <c r="R12" s="4"/>
      <c r="S12" s="4"/>
      <c r="T12" s="4"/>
      <c r="U12" s="4"/>
    </row>
    <row r="13" spans="2:25" ht="47.25" customHeight="1" thickBot="1">
      <c r="B13" s="739" t="s">
        <v>9</v>
      </c>
      <c r="C13" s="740"/>
      <c r="D13" s="740"/>
      <c r="E13" s="740"/>
      <c r="F13" s="740"/>
      <c r="G13" s="740"/>
      <c r="H13" s="740"/>
      <c r="I13" s="740"/>
      <c r="J13" s="740"/>
      <c r="K13" s="740"/>
      <c r="L13" s="740"/>
      <c r="M13" s="740"/>
      <c r="N13" s="740"/>
      <c r="O13" s="740"/>
      <c r="P13" s="740"/>
      <c r="Q13" s="740"/>
      <c r="R13" s="740"/>
      <c r="S13" s="740"/>
      <c r="T13" s="740"/>
      <c r="U13" s="741"/>
    </row>
    <row r="14" spans="2:25" ht="21" customHeight="1" thickBot="1">
      <c r="B14" s="6"/>
      <c r="C14" s="7"/>
      <c r="D14" s="7"/>
      <c r="E14" s="7"/>
      <c r="F14" s="7"/>
      <c r="G14" s="7"/>
      <c r="H14" s="7"/>
      <c r="I14" s="7"/>
      <c r="J14" s="7"/>
      <c r="K14" s="7"/>
      <c r="L14" s="7"/>
      <c r="M14" s="7"/>
      <c r="N14" s="7"/>
      <c r="O14" s="7"/>
      <c r="P14" s="7"/>
      <c r="Q14" s="7"/>
      <c r="R14" s="7"/>
      <c r="S14" s="7"/>
      <c r="T14" s="7"/>
      <c r="U14" s="8"/>
    </row>
    <row r="15" spans="2:25" ht="27" customHeight="1" thickBot="1">
      <c r="B15" s="742" t="s">
        <v>16</v>
      </c>
      <c r="C15" s="743"/>
      <c r="D15" s="743"/>
      <c r="E15" s="743"/>
      <c r="F15" s="743"/>
      <c r="G15" s="743"/>
      <c r="H15" s="743"/>
      <c r="I15" s="743"/>
      <c r="J15" s="743"/>
      <c r="K15" s="743"/>
      <c r="L15" s="743"/>
      <c r="M15" s="744"/>
      <c r="N15" s="745" t="s">
        <v>1</v>
      </c>
      <c r="O15" s="745"/>
      <c r="P15" s="745"/>
      <c r="Q15" s="745"/>
      <c r="R15" s="745"/>
      <c r="S15" s="745"/>
      <c r="T15" s="745"/>
      <c r="U15" s="746"/>
    </row>
    <row r="16" spans="2:25" ht="91.5" customHeight="1" thickBot="1">
      <c r="B16" s="751" t="s">
        <v>27</v>
      </c>
      <c r="C16" s="760" t="s">
        <v>434</v>
      </c>
      <c r="D16" s="760" t="s">
        <v>435</v>
      </c>
      <c r="E16" s="753" t="s">
        <v>26</v>
      </c>
      <c r="F16" s="755" t="s">
        <v>19</v>
      </c>
      <c r="G16" s="757" t="s">
        <v>11</v>
      </c>
      <c r="H16" s="758"/>
      <c r="I16" s="758"/>
      <c r="J16" s="759"/>
      <c r="K16" s="747" t="s">
        <v>20</v>
      </c>
      <c r="L16" s="747" t="s">
        <v>21</v>
      </c>
      <c r="M16" s="747" t="s">
        <v>2</v>
      </c>
      <c r="N16" s="749" t="s">
        <v>22</v>
      </c>
      <c r="O16" s="763" t="s">
        <v>3</v>
      </c>
      <c r="P16" s="764"/>
      <c r="Q16" s="765"/>
      <c r="R16" s="766" t="s">
        <v>4</v>
      </c>
      <c r="S16" s="768" t="s">
        <v>5</v>
      </c>
      <c r="T16" s="10" t="s">
        <v>29</v>
      </c>
      <c r="U16" s="770" t="s">
        <v>0</v>
      </c>
      <c r="W16" s="762" t="s">
        <v>32</v>
      </c>
      <c r="X16" s="762"/>
      <c r="Y16" s="762"/>
    </row>
    <row r="17" spans="1:25" ht="33" customHeight="1" thickBot="1">
      <c r="B17" s="752"/>
      <c r="C17" s="761"/>
      <c r="D17" s="761"/>
      <c r="E17" s="754"/>
      <c r="F17" s="756"/>
      <c r="G17" s="11" t="s">
        <v>12</v>
      </c>
      <c r="H17" s="11" t="s">
        <v>13</v>
      </c>
      <c r="I17" s="11" t="s">
        <v>14</v>
      </c>
      <c r="J17" s="11" t="s">
        <v>15</v>
      </c>
      <c r="K17" s="748"/>
      <c r="L17" s="748"/>
      <c r="M17" s="748"/>
      <c r="N17" s="750"/>
      <c r="O17" s="12" t="s">
        <v>30</v>
      </c>
      <c r="P17" s="13" t="s">
        <v>28</v>
      </c>
      <c r="Q17" s="14" t="s">
        <v>31</v>
      </c>
      <c r="R17" s="767"/>
      <c r="S17" s="769"/>
      <c r="T17" s="15"/>
      <c r="U17" s="771"/>
      <c r="W17" s="67">
        <v>0.75</v>
      </c>
      <c r="X17" s="67">
        <v>0.88</v>
      </c>
      <c r="Y17" s="67">
        <v>0.95</v>
      </c>
    </row>
    <row r="18" spans="1:25">
      <c r="E18" s="130"/>
      <c r="M18" s="16"/>
      <c r="O18" s="1"/>
      <c r="P18" s="1"/>
      <c r="Q18" s="1"/>
    </row>
    <row r="19" spans="1:25" ht="27.75" customHeight="1">
      <c r="B19" s="808">
        <v>2</v>
      </c>
      <c r="C19" s="807" t="s">
        <v>440</v>
      </c>
      <c r="D19" s="807" t="s">
        <v>511</v>
      </c>
      <c r="E19" s="806" t="s">
        <v>626</v>
      </c>
      <c r="F19" s="29" t="s">
        <v>627</v>
      </c>
      <c r="G19" s="272">
        <v>1</v>
      </c>
      <c r="H19" s="222">
        <v>1</v>
      </c>
      <c r="I19" s="222"/>
      <c r="J19" s="272"/>
      <c r="K19" s="28" t="s">
        <v>83</v>
      </c>
      <c r="L19" s="124">
        <v>0</v>
      </c>
      <c r="M19" s="80"/>
      <c r="N19" s="272">
        <v>1</v>
      </c>
      <c r="O19" s="35">
        <f t="shared" ref="O19" si="0">IF(N19&lt;1,N19-AVERAGE(G19:J19),N19-(SUM(G19:J19)))</f>
        <v>-1</v>
      </c>
      <c r="P19" s="31">
        <v>1</v>
      </c>
      <c r="Q19" s="32" t="str">
        <f t="shared" ref="Q19:Q31" si="1">IF(P19&lt;=W$17,"T",IF(P19&lt;$Y$17,"R",IF(P19&gt;=$Y$17,"P")))</f>
        <v>P</v>
      </c>
      <c r="R19" s="71" t="s">
        <v>593</v>
      </c>
      <c r="S19" s="811" t="s">
        <v>634</v>
      </c>
      <c r="T19" s="37" t="s">
        <v>631</v>
      </c>
      <c r="U19" s="36"/>
    </row>
    <row r="20" spans="1:25" ht="27">
      <c r="B20" s="809"/>
      <c r="C20" s="807"/>
      <c r="D20" s="807"/>
      <c r="E20" s="806"/>
      <c r="F20" s="29" t="s">
        <v>628</v>
      </c>
      <c r="G20" s="272">
        <v>1</v>
      </c>
      <c r="H20" s="222">
        <v>1</v>
      </c>
      <c r="I20" s="222"/>
      <c r="J20" s="272"/>
      <c r="K20" s="28" t="s">
        <v>84</v>
      </c>
      <c r="L20" s="505">
        <v>0</v>
      </c>
      <c r="M20" s="80"/>
      <c r="N20" s="272">
        <v>1</v>
      </c>
      <c r="O20" s="35">
        <v>0</v>
      </c>
      <c r="P20" s="31">
        <v>1</v>
      </c>
      <c r="Q20" s="32" t="str">
        <f t="shared" si="1"/>
        <v>P</v>
      </c>
      <c r="R20" s="71" t="s">
        <v>593</v>
      </c>
      <c r="S20" s="812"/>
      <c r="T20" s="37" t="s">
        <v>632</v>
      </c>
      <c r="U20" s="36"/>
    </row>
    <row r="21" spans="1:25" ht="27">
      <c r="B21" s="809"/>
      <c r="C21" s="807"/>
      <c r="D21" s="807"/>
      <c r="E21" s="806"/>
      <c r="F21" s="29" t="s">
        <v>629</v>
      </c>
      <c r="G21" s="272">
        <v>0.93600000000000005</v>
      </c>
      <c r="H21" s="222">
        <v>1</v>
      </c>
      <c r="I21" s="222"/>
      <c r="J21" s="272"/>
      <c r="K21" s="28" t="s">
        <v>85</v>
      </c>
      <c r="L21" s="505">
        <v>0</v>
      </c>
      <c r="M21" s="80"/>
      <c r="N21" s="272">
        <v>1</v>
      </c>
      <c r="O21" s="35">
        <v>0</v>
      </c>
      <c r="P21" s="31">
        <v>1</v>
      </c>
      <c r="Q21" s="32" t="str">
        <f t="shared" si="1"/>
        <v>P</v>
      </c>
      <c r="R21" s="71" t="s">
        <v>593</v>
      </c>
      <c r="S21" s="812"/>
      <c r="T21" s="37" t="s">
        <v>633</v>
      </c>
      <c r="U21" s="36"/>
    </row>
    <row r="22" spans="1:25" ht="26.25" customHeight="1">
      <c r="B22" s="810"/>
      <c r="C22" s="807"/>
      <c r="D22" s="807"/>
      <c r="E22" s="806"/>
      <c r="F22" s="29" t="s">
        <v>630</v>
      </c>
      <c r="G22" s="272">
        <v>1</v>
      </c>
      <c r="H22" s="222">
        <v>1</v>
      </c>
      <c r="I22" s="222"/>
      <c r="J22" s="272"/>
      <c r="K22" s="38" t="s">
        <v>86</v>
      </c>
      <c r="L22" s="505">
        <v>0</v>
      </c>
      <c r="M22" s="80"/>
      <c r="N22" s="272">
        <v>1</v>
      </c>
      <c r="O22" s="35">
        <v>0</v>
      </c>
      <c r="P22" s="31">
        <v>1</v>
      </c>
      <c r="Q22" s="32" t="str">
        <f t="shared" si="1"/>
        <v>P</v>
      </c>
      <c r="R22" s="71" t="s">
        <v>593</v>
      </c>
      <c r="S22" s="813"/>
      <c r="T22" s="40" t="s">
        <v>631</v>
      </c>
      <c r="U22" s="36"/>
    </row>
    <row r="23" spans="1:25" ht="26.25" customHeight="1">
      <c r="B23" s="1734">
        <v>5</v>
      </c>
      <c r="C23" s="807"/>
      <c r="D23" s="807"/>
      <c r="E23" s="1731" t="s">
        <v>729</v>
      </c>
      <c r="F23" s="29" t="s">
        <v>948</v>
      </c>
      <c r="G23" s="272">
        <v>1</v>
      </c>
      <c r="H23" s="71">
        <v>100</v>
      </c>
      <c r="I23" s="71"/>
      <c r="J23" s="71"/>
      <c r="K23" s="520" t="s">
        <v>730</v>
      </c>
      <c r="L23" s="505">
        <v>0</v>
      </c>
      <c r="M23" s="71"/>
      <c r="N23" s="272">
        <v>1</v>
      </c>
      <c r="O23" s="35">
        <v>0</v>
      </c>
      <c r="P23" s="31">
        <v>1</v>
      </c>
      <c r="Q23" s="32" t="str">
        <f t="shared" si="1"/>
        <v>P</v>
      </c>
      <c r="R23" s="71" t="s">
        <v>593</v>
      </c>
      <c r="S23" s="71"/>
      <c r="T23" s="71"/>
      <c r="U23" s="509"/>
    </row>
    <row r="24" spans="1:25" ht="26.25" customHeight="1">
      <c r="B24" s="827"/>
      <c r="C24" s="807"/>
      <c r="D24" s="807"/>
      <c r="E24" s="1732"/>
      <c r="F24" s="29" t="s">
        <v>1076</v>
      </c>
      <c r="G24" s="272">
        <v>1</v>
      </c>
      <c r="H24" s="71"/>
      <c r="I24" s="71"/>
      <c r="J24" s="71"/>
      <c r="K24" s="520" t="s">
        <v>730</v>
      </c>
      <c r="L24" s="505"/>
      <c r="M24" s="71"/>
      <c r="N24" s="272">
        <v>1</v>
      </c>
      <c r="O24" s="35">
        <v>0</v>
      </c>
      <c r="P24" s="31">
        <v>1</v>
      </c>
      <c r="Q24" s="32" t="str">
        <f t="shared" si="1"/>
        <v>P</v>
      </c>
      <c r="R24" s="71" t="s">
        <v>593</v>
      </c>
      <c r="S24" s="71"/>
      <c r="T24" s="71"/>
      <c r="U24" s="509"/>
    </row>
    <row r="25" spans="1:25" ht="15" customHeight="1">
      <c r="B25" s="827"/>
      <c r="C25" s="807"/>
      <c r="D25" s="807"/>
      <c r="E25" s="1732"/>
      <c r="F25" s="29" t="s">
        <v>1077</v>
      </c>
      <c r="G25" s="272">
        <v>1</v>
      </c>
      <c r="H25" s="71"/>
      <c r="I25" s="71"/>
      <c r="J25" s="71"/>
      <c r="K25" s="520" t="s">
        <v>730</v>
      </c>
      <c r="L25" s="505">
        <v>0</v>
      </c>
      <c r="M25" s="71"/>
      <c r="N25" s="272">
        <v>1</v>
      </c>
      <c r="O25" s="35">
        <v>0</v>
      </c>
      <c r="P25" s="31">
        <v>1</v>
      </c>
      <c r="Q25" s="32" t="str">
        <f t="shared" si="1"/>
        <v>P</v>
      </c>
      <c r="R25" s="71" t="s">
        <v>593</v>
      </c>
      <c r="S25" s="71"/>
      <c r="T25" s="71"/>
      <c r="U25" s="509"/>
    </row>
    <row r="26" spans="1:25" ht="15" customHeight="1">
      <c r="B26" s="827"/>
      <c r="C26" s="807"/>
      <c r="D26" s="807"/>
      <c r="E26" s="1732"/>
      <c r="F26" s="29" t="s">
        <v>1078</v>
      </c>
      <c r="G26" s="272"/>
      <c r="H26" s="222">
        <v>1</v>
      </c>
      <c r="I26" s="71"/>
      <c r="J26" s="71"/>
      <c r="K26" s="520" t="s">
        <v>730</v>
      </c>
      <c r="L26" s="505">
        <v>0</v>
      </c>
      <c r="M26" s="71"/>
      <c r="N26" s="272">
        <v>1</v>
      </c>
      <c r="O26" s="35">
        <v>0</v>
      </c>
      <c r="P26" s="31">
        <v>1</v>
      </c>
      <c r="Q26" s="32" t="str">
        <f t="shared" si="1"/>
        <v>P</v>
      </c>
      <c r="R26" s="71" t="s">
        <v>593</v>
      </c>
      <c r="S26" s="71"/>
      <c r="T26" s="71"/>
      <c r="U26" s="509"/>
    </row>
    <row r="27" spans="1:25" ht="39.75" customHeight="1">
      <c r="B27" s="827"/>
      <c r="C27" s="807"/>
      <c r="D27" s="807"/>
      <c r="E27" s="1732"/>
      <c r="F27" s="29" t="s">
        <v>1079</v>
      </c>
      <c r="G27" s="272"/>
      <c r="H27" s="222">
        <v>1</v>
      </c>
      <c r="I27" s="71"/>
      <c r="J27" s="71"/>
      <c r="K27" s="520" t="s">
        <v>730</v>
      </c>
      <c r="L27" s="505">
        <v>0</v>
      </c>
      <c r="M27" s="71"/>
      <c r="N27" s="272">
        <v>1</v>
      </c>
      <c r="O27" s="35">
        <v>0</v>
      </c>
      <c r="P27" s="31">
        <v>1</v>
      </c>
      <c r="Q27" s="32" t="str">
        <f t="shared" si="1"/>
        <v>P</v>
      </c>
      <c r="R27" s="71" t="s">
        <v>593</v>
      </c>
      <c r="S27" s="71" t="s">
        <v>1081</v>
      </c>
      <c r="T27" s="71"/>
      <c r="U27" s="71"/>
    </row>
    <row r="28" spans="1:25" ht="39.75" customHeight="1">
      <c r="B28" s="827"/>
      <c r="C28" s="807"/>
      <c r="D28" s="807"/>
      <c r="E28" s="1733"/>
      <c r="F28" s="29" t="s">
        <v>1080</v>
      </c>
      <c r="G28" s="272"/>
      <c r="H28" s="222">
        <v>10.050000000000001</v>
      </c>
      <c r="I28" s="71"/>
      <c r="J28" s="71"/>
      <c r="K28" s="520" t="s">
        <v>730</v>
      </c>
      <c r="L28" s="505">
        <v>0</v>
      </c>
      <c r="M28" s="71"/>
      <c r="N28" s="272">
        <v>1</v>
      </c>
      <c r="O28" s="35">
        <v>0</v>
      </c>
      <c r="P28" s="31">
        <v>1</v>
      </c>
      <c r="Q28" s="32" t="str">
        <f t="shared" si="1"/>
        <v>P</v>
      </c>
      <c r="R28" s="71" t="s">
        <v>593</v>
      </c>
      <c r="S28" s="71" t="s">
        <v>1081</v>
      </c>
      <c r="T28" s="71"/>
      <c r="U28" s="71"/>
    </row>
    <row r="29" spans="1:25" ht="15" customHeight="1">
      <c r="B29" s="827"/>
      <c r="C29" s="807"/>
      <c r="D29" s="807"/>
      <c r="E29" s="806" t="s">
        <v>625</v>
      </c>
      <c r="F29" s="33" t="s">
        <v>949</v>
      </c>
      <c r="G29" s="448">
        <v>1</v>
      </c>
      <c r="H29" s="33"/>
      <c r="I29" s="33"/>
      <c r="J29" s="33"/>
      <c r="K29" s="520" t="s">
        <v>730</v>
      </c>
      <c r="L29" s="646"/>
      <c r="M29" s="33"/>
      <c r="N29" s="272">
        <v>1</v>
      </c>
      <c r="O29" s="33">
        <v>0</v>
      </c>
      <c r="P29" s="448">
        <v>1</v>
      </c>
      <c r="Q29" s="32" t="str">
        <f t="shared" si="1"/>
        <v>P</v>
      </c>
      <c r="R29" s="71" t="s">
        <v>593</v>
      </c>
      <c r="S29" s="33"/>
      <c r="T29" s="33"/>
      <c r="U29" s="33"/>
    </row>
    <row r="30" spans="1:25" ht="23.25" customHeight="1">
      <c r="A30" s="50"/>
      <c r="B30" s="827"/>
      <c r="C30" s="807"/>
      <c r="D30" s="807"/>
      <c r="E30" s="806"/>
      <c r="F30" s="33" t="s">
        <v>950</v>
      </c>
      <c r="G30" s="448">
        <v>1</v>
      </c>
      <c r="H30" s="33">
        <v>100</v>
      </c>
      <c r="I30" s="33"/>
      <c r="J30" s="33"/>
      <c r="K30" s="520" t="s">
        <v>730</v>
      </c>
      <c r="L30" s="33"/>
      <c r="M30" s="33"/>
      <c r="N30" s="272">
        <v>1</v>
      </c>
      <c r="O30" s="33">
        <v>0</v>
      </c>
      <c r="P30" s="448">
        <v>1</v>
      </c>
      <c r="Q30" s="32" t="str">
        <f t="shared" si="1"/>
        <v>P</v>
      </c>
      <c r="R30" s="71" t="s">
        <v>593</v>
      </c>
      <c r="S30" s="33"/>
      <c r="T30" s="33"/>
      <c r="U30" s="33"/>
    </row>
    <row r="31" spans="1:25" ht="33.75" customHeight="1">
      <c r="A31" s="50"/>
      <c r="B31" s="828"/>
      <c r="C31" s="807"/>
      <c r="D31" s="807"/>
      <c r="E31" s="806"/>
      <c r="F31" s="33" t="s">
        <v>951</v>
      </c>
      <c r="G31" s="448">
        <v>1</v>
      </c>
      <c r="H31" s="33">
        <v>100</v>
      </c>
      <c r="I31" s="33"/>
      <c r="J31" s="33"/>
      <c r="K31" s="520" t="s">
        <v>730</v>
      </c>
      <c r="L31" s="33"/>
      <c r="M31" s="33"/>
      <c r="N31" s="272">
        <v>1</v>
      </c>
      <c r="O31" s="33">
        <v>0</v>
      </c>
      <c r="P31" s="448">
        <v>1</v>
      </c>
      <c r="Q31" s="32" t="str">
        <f t="shared" si="1"/>
        <v>P</v>
      </c>
      <c r="R31" s="71" t="s">
        <v>593</v>
      </c>
      <c r="S31" s="33"/>
      <c r="T31" s="33"/>
      <c r="U31" s="33"/>
    </row>
    <row r="32" spans="1:25">
      <c r="A32" s="800"/>
      <c r="B32" s="801"/>
      <c r="C32" s="801"/>
      <c r="D32" s="801"/>
      <c r="E32" s="801"/>
      <c r="F32" s="801"/>
      <c r="G32" s="801"/>
      <c r="H32" s="801"/>
      <c r="I32" s="801"/>
      <c r="J32" s="801"/>
      <c r="K32" s="801"/>
      <c r="L32" s="801"/>
      <c r="M32" s="801"/>
      <c r="N32" s="801"/>
      <c r="O32" s="801"/>
      <c r="P32" s="801"/>
      <c r="Q32" s="801"/>
      <c r="R32" s="801"/>
      <c r="S32" s="801"/>
      <c r="T32" s="802"/>
    </row>
    <row r="33" spans="1:20">
      <c r="A33" s="800"/>
      <c r="B33" s="801"/>
      <c r="C33" s="801"/>
      <c r="D33" s="801"/>
      <c r="E33" s="801"/>
      <c r="F33" s="801"/>
      <c r="G33" s="801"/>
      <c r="H33" s="801"/>
      <c r="I33" s="801"/>
      <c r="J33" s="801"/>
      <c r="K33" s="801"/>
      <c r="L33" s="801"/>
      <c r="M33" s="801"/>
      <c r="N33" s="801"/>
      <c r="O33" s="801"/>
      <c r="P33" s="801"/>
      <c r="Q33" s="801"/>
      <c r="R33" s="801"/>
      <c r="S33" s="801"/>
      <c r="T33" s="802"/>
    </row>
    <row r="34" spans="1:20">
      <c r="A34" s="800"/>
      <c r="B34" s="801"/>
      <c r="C34" s="801"/>
      <c r="D34" s="801"/>
      <c r="E34" s="801"/>
      <c r="F34" s="801"/>
      <c r="G34" s="801"/>
      <c r="H34" s="801"/>
      <c r="I34" s="801"/>
      <c r="J34" s="801"/>
      <c r="K34" s="801"/>
      <c r="L34" s="801"/>
      <c r="M34" s="801"/>
      <c r="N34" s="801"/>
      <c r="O34" s="801"/>
      <c r="P34" s="801"/>
      <c r="Q34" s="801"/>
      <c r="R34" s="801"/>
      <c r="S34" s="801"/>
      <c r="T34" s="802"/>
    </row>
    <row r="35" spans="1:20">
      <c r="A35" s="800"/>
      <c r="B35" s="801"/>
      <c r="C35" s="801"/>
      <c r="D35" s="801"/>
      <c r="E35" s="801"/>
      <c r="F35" s="801"/>
      <c r="G35" s="801"/>
      <c r="H35" s="801"/>
      <c r="I35" s="801"/>
      <c r="J35" s="801"/>
      <c r="K35" s="801"/>
      <c r="L35" s="801"/>
      <c r="M35" s="801"/>
      <c r="N35" s="801"/>
      <c r="O35" s="801"/>
      <c r="P35" s="801"/>
      <c r="Q35" s="801"/>
      <c r="R35" s="801"/>
      <c r="S35" s="801"/>
      <c r="T35" s="802"/>
    </row>
    <row r="36" spans="1:20">
      <c r="A36" s="800"/>
      <c r="B36" s="801"/>
      <c r="C36" s="801"/>
      <c r="D36" s="801"/>
      <c r="E36" s="801"/>
      <c r="F36" s="801"/>
      <c r="G36" s="801"/>
      <c r="H36" s="801"/>
      <c r="I36" s="801"/>
      <c r="J36" s="801"/>
      <c r="K36" s="801"/>
      <c r="L36" s="801"/>
      <c r="M36" s="801"/>
      <c r="N36" s="801"/>
      <c r="O36" s="801"/>
      <c r="P36" s="801"/>
      <c r="Q36" s="801"/>
      <c r="R36" s="801"/>
      <c r="S36" s="801"/>
      <c r="T36" s="802"/>
    </row>
    <row r="37" spans="1:20">
      <c r="A37" s="800"/>
      <c r="B37" s="801"/>
      <c r="C37" s="801"/>
      <c r="D37" s="801"/>
      <c r="E37" s="801"/>
      <c r="F37" s="801"/>
      <c r="G37" s="801"/>
      <c r="H37" s="801"/>
      <c r="I37" s="801"/>
      <c r="J37" s="801"/>
      <c r="K37" s="801"/>
      <c r="L37" s="801"/>
      <c r="M37" s="801"/>
      <c r="N37" s="801"/>
      <c r="O37" s="801"/>
      <c r="P37" s="801"/>
      <c r="Q37" s="801"/>
      <c r="R37" s="801"/>
      <c r="S37" s="801"/>
      <c r="T37" s="802"/>
    </row>
    <row r="38" spans="1:20">
      <c r="A38" s="1"/>
      <c r="B38" s="1"/>
      <c r="C38" s="1"/>
      <c r="D38" s="1"/>
      <c r="E38" s="1"/>
      <c r="F38" s="1"/>
      <c r="G38" s="1"/>
      <c r="H38" s="1"/>
      <c r="I38" s="1"/>
      <c r="J38" s="1"/>
      <c r="K38" s="1"/>
      <c r="L38" s="1"/>
      <c r="M38" s="1"/>
      <c r="N38" s="1"/>
      <c r="O38" s="1"/>
      <c r="P38" s="1"/>
      <c r="Q38" s="1"/>
      <c r="R38" s="1"/>
      <c r="S38" s="1"/>
      <c r="T38" s="1"/>
    </row>
  </sheetData>
  <mergeCells count="46">
    <mergeCell ref="A35:T35"/>
    <mergeCell ref="A36:T36"/>
    <mergeCell ref="A37:T37"/>
    <mergeCell ref="A32:T32"/>
    <mergeCell ref="E29:E31"/>
    <mergeCell ref="D19:D31"/>
    <mergeCell ref="C19:C31"/>
    <mergeCell ref="A33:T33"/>
    <mergeCell ref="A34:T34"/>
    <mergeCell ref="B19:B22"/>
    <mergeCell ref="E19:E22"/>
    <mergeCell ref="S19:S22"/>
    <mergeCell ref="E23:E28"/>
    <mergeCell ref="B23:B31"/>
    <mergeCell ref="O4:U4"/>
    <mergeCell ref="G5:N6"/>
    <mergeCell ref="O5:U5"/>
    <mergeCell ref="O6:U6"/>
    <mergeCell ref="B10:F10"/>
    <mergeCell ref="G10:N10"/>
    <mergeCell ref="B8:F8"/>
    <mergeCell ref="G8:N8"/>
    <mergeCell ref="B9:F9"/>
    <mergeCell ref="G9:N9"/>
    <mergeCell ref="B4:F6"/>
    <mergeCell ref="G4:N4"/>
    <mergeCell ref="W16:Y16"/>
    <mergeCell ref="O16:Q16"/>
    <mergeCell ref="R16:R17"/>
    <mergeCell ref="S16:S17"/>
    <mergeCell ref="U16:U17"/>
    <mergeCell ref="L16:L17"/>
    <mergeCell ref="M16:M17"/>
    <mergeCell ref="N16:N17"/>
    <mergeCell ref="B16:B17"/>
    <mergeCell ref="E16:E17"/>
    <mergeCell ref="F16:F17"/>
    <mergeCell ref="G16:J16"/>
    <mergeCell ref="K16:K17"/>
    <mergeCell ref="C16:C17"/>
    <mergeCell ref="D16:D17"/>
    <mergeCell ref="B11:F11"/>
    <mergeCell ref="G11:N11"/>
    <mergeCell ref="B13:U13"/>
    <mergeCell ref="B15:M15"/>
    <mergeCell ref="N15:U15"/>
  </mergeCells>
  <conditionalFormatting sqref="Q19:Q31">
    <cfRule type="containsText" dxfId="98" priority="236" stopIfTrue="1" operator="containsText" text="P">
      <formula>NOT(ISERROR(SEARCH("P",Q19)))</formula>
    </cfRule>
    <cfRule type="containsText" dxfId="97" priority="237" stopIfTrue="1" operator="containsText" text="R">
      <formula>NOT(ISERROR(SEARCH("R",Q19)))</formula>
    </cfRule>
    <cfRule type="containsText" dxfId="96" priority="238" operator="containsText" text="T">
      <formula>NOT(ISERROR(SEARCH("T",Q19)))</formula>
    </cfRule>
    <cfRule type="iconSet" priority="239">
      <iconSet iconSet="3Symbols2">
        <cfvo type="percent" val="0"/>
        <cfvo type="percent" val="0.74"/>
        <cfvo type="percent" val="0.85"/>
      </iconSet>
    </cfRule>
  </conditionalFormatting>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7"/>
  <sheetViews>
    <sheetView zoomScale="62" zoomScaleNormal="62" workbookViewId="0">
      <selection activeCell="F8" sqref="F8:M8"/>
    </sheetView>
  </sheetViews>
  <sheetFormatPr baseColWidth="10"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516"/>
      <c r="B1" s="1517"/>
      <c r="C1" s="1517"/>
      <c r="D1" s="1517"/>
      <c r="E1" s="1518"/>
      <c r="F1" s="1692" t="s">
        <v>18</v>
      </c>
      <c r="G1" s="1693"/>
      <c r="H1" s="1693"/>
      <c r="I1" s="1693"/>
      <c r="J1" s="1693"/>
      <c r="K1" s="1693"/>
      <c r="L1" s="1693"/>
      <c r="M1" s="1694"/>
      <c r="N1" s="1528" t="s">
        <v>953</v>
      </c>
      <c r="O1" s="1529"/>
      <c r="P1" s="1529"/>
      <c r="Q1" s="1529"/>
      <c r="R1" s="1529"/>
      <c r="S1" s="1529"/>
      <c r="T1" s="1530"/>
    </row>
    <row r="2" spans="1:20" ht="16.5" thickBot="1">
      <c r="A2" s="1519"/>
      <c r="B2" s="1520"/>
      <c r="C2" s="1520"/>
      <c r="D2" s="1520"/>
      <c r="E2" s="1521"/>
      <c r="F2" s="1695" t="s">
        <v>17</v>
      </c>
      <c r="G2" s="1696"/>
      <c r="H2" s="1696"/>
      <c r="I2" s="1696"/>
      <c r="J2" s="1696"/>
      <c r="K2" s="1696"/>
      <c r="L2" s="1696"/>
      <c r="M2" s="1697"/>
      <c r="N2" s="1537" t="s">
        <v>635</v>
      </c>
      <c r="O2" s="1538"/>
      <c r="P2" s="1538"/>
      <c r="Q2" s="1538"/>
      <c r="R2" s="1538"/>
      <c r="S2" s="1538"/>
      <c r="T2" s="1539"/>
    </row>
    <row r="3" spans="1:20" ht="16.5" thickBot="1">
      <c r="A3" s="1522"/>
      <c r="B3" s="1523"/>
      <c r="C3" s="1523"/>
      <c r="D3" s="1523"/>
      <c r="E3" s="1524"/>
      <c r="F3" s="1698"/>
      <c r="G3" s="1699"/>
      <c r="H3" s="1699"/>
      <c r="I3" s="1699"/>
      <c r="J3" s="1699"/>
      <c r="K3" s="1699"/>
      <c r="L3" s="1699"/>
      <c r="M3" s="1700"/>
      <c r="N3" s="1540" t="s">
        <v>8</v>
      </c>
      <c r="O3" s="1541"/>
      <c r="P3" s="1541"/>
      <c r="Q3" s="1541"/>
      <c r="R3" s="1541"/>
      <c r="S3" s="1541"/>
      <c r="T3" s="1542"/>
    </row>
    <row r="4" spans="1:20">
      <c r="A4" s="452"/>
      <c r="B4" s="452"/>
      <c r="C4" s="452"/>
      <c r="D4" s="452"/>
      <c r="E4" s="452"/>
      <c r="F4" s="452"/>
      <c r="G4" s="452"/>
      <c r="H4" s="452"/>
      <c r="I4" s="452"/>
      <c r="J4" s="453"/>
      <c r="K4" s="453"/>
      <c r="L4" s="454"/>
      <c r="M4" s="454"/>
      <c r="N4" s="454"/>
      <c r="O4" s="454"/>
      <c r="P4" s="454"/>
      <c r="Q4" s="454"/>
      <c r="R4" s="454"/>
      <c r="S4" s="454"/>
      <c r="T4" s="454"/>
    </row>
    <row r="5" spans="1:20">
      <c r="A5" s="1548" t="s">
        <v>849</v>
      </c>
      <c r="B5" s="1548"/>
      <c r="C5" s="1548"/>
      <c r="D5" s="1548"/>
      <c r="E5" s="1548"/>
      <c r="F5" s="1549" t="s">
        <v>850</v>
      </c>
      <c r="G5" s="1550"/>
      <c r="H5" s="1550"/>
      <c r="I5" s="1550"/>
      <c r="J5" s="1550"/>
      <c r="K5" s="1550"/>
      <c r="L5" s="1550"/>
      <c r="M5" s="1551"/>
      <c r="N5" s="454"/>
      <c r="O5" s="454"/>
      <c r="P5" s="454"/>
      <c r="Q5" s="454"/>
      <c r="R5" s="454"/>
      <c r="S5" s="454"/>
      <c r="T5" s="454"/>
    </row>
    <row r="6" spans="1:20">
      <c r="A6" s="1548" t="s">
        <v>25</v>
      </c>
      <c r="B6" s="1548"/>
      <c r="C6" s="1548"/>
      <c r="D6" s="1548"/>
      <c r="E6" s="1548"/>
      <c r="F6" s="1549">
        <v>2023</v>
      </c>
      <c r="G6" s="1550"/>
      <c r="H6" s="1550"/>
      <c r="I6" s="1550"/>
      <c r="J6" s="1550"/>
      <c r="K6" s="1550"/>
      <c r="L6" s="1550"/>
      <c r="M6" s="1551"/>
      <c r="N6" s="454"/>
      <c r="O6" s="454"/>
      <c r="P6" s="454"/>
      <c r="Q6" s="454"/>
      <c r="R6" s="454"/>
      <c r="S6" s="454"/>
      <c r="T6" s="454"/>
    </row>
    <row r="7" spans="1:20">
      <c r="A7" s="1548" t="s">
        <v>6</v>
      </c>
      <c r="B7" s="1548"/>
      <c r="C7" s="1548"/>
      <c r="D7" s="1548"/>
      <c r="E7" s="1548"/>
      <c r="F7" s="1549" t="s">
        <v>851</v>
      </c>
      <c r="G7" s="1550"/>
      <c r="H7" s="1550"/>
      <c r="I7" s="1550"/>
      <c r="J7" s="1550"/>
      <c r="K7" s="1550"/>
      <c r="L7" s="1550"/>
      <c r="M7" s="1551"/>
      <c r="N7" s="454"/>
      <c r="O7" s="454"/>
      <c r="P7" s="454"/>
      <c r="Q7" s="454"/>
      <c r="R7" s="454"/>
      <c r="S7" s="454"/>
      <c r="T7" s="454"/>
    </row>
    <row r="8" spans="1:20">
      <c r="A8" s="1548" t="s">
        <v>7</v>
      </c>
      <c r="B8" s="1548"/>
      <c r="C8" s="1548"/>
      <c r="D8" s="1548"/>
      <c r="E8" s="1548"/>
      <c r="F8" s="736">
        <v>45107</v>
      </c>
      <c r="G8" s="737"/>
      <c r="H8" s="737"/>
      <c r="I8" s="737"/>
      <c r="J8" s="737"/>
      <c r="K8" s="737"/>
      <c r="L8" s="737"/>
      <c r="M8" s="738"/>
      <c r="N8" s="454"/>
      <c r="O8" s="454"/>
      <c r="P8" s="454"/>
      <c r="Q8" s="454"/>
      <c r="R8" s="454"/>
      <c r="S8" s="454"/>
      <c r="T8" s="454"/>
    </row>
    <row r="9" spans="1:20" ht="15.75" thickBot="1">
      <c r="A9" s="455"/>
      <c r="B9" s="455"/>
      <c r="C9" s="455"/>
      <c r="D9" s="455"/>
      <c r="E9" s="455"/>
      <c r="F9" s="455"/>
      <c r="G9" s="455"/>
      <c r="H9" s="455"/>
      <c r="I9" s="455"/>
      <c r="J9" s="453"/>
      <c r="K9" s="453"/>
      <c r="L9" s="453"/>
      <c r="M9" s="453"/>
      <c r="N9" s="454"/>
      <c r="O9" s="454"/>
      <c r="P9" s="454"/>
      <c r="Q9" s="454"/>
      <c r="R9" s="454"/>
      <c r="S9" s="454"/>
      <c r="T9" s="454"/>
    </row>
    <row r="10" spans="1:20" ht="32.25" thickBot="1">
      <c r="A10" s="1552" t="s">
        <v>9</v>
      </c>
      <c r="B10" s="1553"/>
      <c r="C10" s="1553"/>
      <c r="D10" s="1553"/>
      <c r="E10" s="1553"/>
      <c r="F10" s="1553"/>
      <c r="G10" s="1553"/>
      <c r="H10" s="1553"/>
      <c r="I10" s="1553"/>
      <c r="J10" s="1553"/>
      <c r="K10" s="1553"/>
      <c r="L10" s="1553"/>
      <c r="M10" s="1553"/>
      <c r="N10" s="1553"/>
      <c r="O10" s="1553"/>
      <c r="P10" s="1553"/>
      <c r="Q10" s="1553"/>
      <c r="R10" s="1553"/>
      <c r="S10" s="1553"/>
      <c r="T10" s="1554"/>
    </row>
    <row r="11" spans="1:20" ht="16.5" thickBot="1">
      <c r="A11" s="456"/>
      <c r="B11" s="457"/>
      <c r="C11" s="457"/>
      <c r="D11" s="457"/>
      <c r="E11" s="457"/>
      <c r="F11" s="457"/>
      <c r="G11" s="457"/>
      <c r="H11" s="457"/>
      <c r="I11" s="457"/>
      <c r="J11" s="457"/>
      <c r="K11" s="457"/>
      <c r="L11" s="457"/>
      <c r="M11" s="457"/>
      <c r="N11" s="457"/>
      <c r="O11" s="457"/>
      <c r="P11" s="457"/>
      <c r="Q11" s="457"/>
      <c r="R11" s="457"/>
      <c r="S11" s="457"/>
      <c r="T11" s="458"/>
    </row>
    <row r="12" spans="1:20" ht="27" thickBot="1">
      <c r="A12" s="1555" t="s">
        <v>16</v>
      </c>
      <c r="B12" s="1556"/>
      <c r="C12" s="1556"/>
      <c r="D12" s="1556"/>
      <c r="E12" s="1556"/>
      <c r="F12" s="1556"/>
      <c r="G12" s="1556"/>
      <c r="H12" s="1556"/>
      <c r="I12" s="1556"/>
      <c r="J12" s="1556"/>
      <c r="K12" s="1556"/>
      <c r="L12" s="1557"/>
      <c r="M12" s="1558" t="s">
        <v>1</v>
      </c>
      <c r="N12" s="1558"/>
      <c r="O12" s="1558"/>
      <c r="P12" s="1558"/>
      <c r="Q12" s="1558"/>
      <c r="R12" s="1558"/>
      <c r="S12" s="1558"/>
      <c r="T12" s="1559"/>
    </row>
    <row r="13" spans="1:20" ht="26.25" customHeight="1" thickBot="1">
      <c r="A13" s="1560" t="s">
        <v>27</v>
      </c>
      <c r="B13" s="1679" t="s">
        <v>735</v>
      </c>
      <c r="C13" s="1680" t="s">
        <v>734</v>
      </c>
      <c r="D13" s="1560" t="s">
        <v>26</v>
      </c>
      <c r="E13" s="1562" t="s">
        <v>19</v>
      </c>
      <c r="F13" s="1564" t="s">
        <v>11</v>
      </c>
      <c r="G13" s="1565"/>
      <c r="H13" s="1565"/>
      <c r="I13" s="1566"/>
      <c r="J13" s="1567" t="s">
        <v>20</v>
      </c>
      <c r="K13" s="1567" t="s">
        <v>21</v>
      </c>
      <c r="L13" s="1567" t="s">
        <v>2</v>
      </c>
      <c r="M13" s="1571" t="s">
        <v>22</v>
      </c>
      <c r="N13" s="1573" t="s">
        <v>3</v>
      </c>
      <c r="O13" s="1574"/>
      <c r="P13" s="1575"/>
      <c r="Q13" s="1576" t="s">
        <v>4</v>
      </c>
      <c r="R13" s="1578" t="s">
        <v>5</v>
      </c>
      <c r="S13" s="459" t="s">
        <v>29</v>
      </c>
      <c r="T13" s="1569" t="s">
        <v>0</v>
      </c>
    </row>
    <row r="14" spans="1:20" ht="30.75" customHeight="1" thickBot="1">
      <c r="A14" s="1561"/>
      <c r="B14" s="1681"/>
      <c r="C14" s="1682"/>
      <c r="D14" s="1561"/>
      <c r="E14" s="1563"/>
      <c r="F14" s="460" t="s">
        <v>12</v>
      </c>
      <c r="G14" s="460" t="s">
        <v>13</v>
      </c>
      <c r="H14" s="460" t="s">
        <v>14</v>
      </c>
      <c r="I14" s="460" t="s">
        <v>15</v>
      </c>
      <c r="J14" s="1568"/>
      <c r="K14" s="1568"/>
      <c r="L14" s="1568"/>
      <c r="M14" s="1572"/>
      <c r="N14" s="461" t="s">
        <v>30</v>
      </c>
      <c r="O14" s="462" t="s">
        <v>28</v>
      </c>
      <c r="P14" s="463" t="s">
        <v>31</v>
      </c>
      <c r="Q14" s="1577"/>
      <c r="R14" s="1579"/>
      <c r="S14" s="464"/>
      <c r="T14" s="1570"/>
    </row>
    <row r="15" spans="1:20" ht="16.5" customHeight="1" thickBot="1">
      <c r="A15" s="452"/>
      <c r="B15" s="452"/>
      <c r="C15" s="452"/>
      <c r="D15" s="452"/>
      <c r="E15" s="452"/>
      <c r="F15" s="452"/>
      <c r="G15" s="452"/>
      <c r="H15" s="452"/>
      <c r="I15" s="452"/>
      <c r="J15" s="452"/>
      <c r="K15" s="452"/>
      <c r="L15" s="616"/>
      <c r="M15" s="452"/>
      <c r="Q15" s="452"/>
      <c r="R15" s="452"/>
      <c r="S15" s="452"/>
      <c r="T15" s="452"/>
    </row>
    <row r="16" spans="1:20" ht="45" customHeight="1">
      <c r="A16" s="1142">
        <v>1</v>
      </c>
      <c r="B16" s="1715" t="s">
        <v>921</v>
      </c>
      <c r="C16" s="1715" t="s">
        <v>554</v>
      </c>
      <c r="D16" s="1701" t="s">
        <v>852</v>
      </c>
      <c r="E16" s="470" t="s">
        <v>853</v>
      </c>
      <c r="F16" s="879">
        <v>3</v>
      </c>
      <c r="G16" s="879">
        <v>3</v>
      </c>
      <c r="H16" s="879"/>
      <c r="I16" s="879"/>
      <c r="J16" s="880" t="s">
        <v>854</v>
      </c>
      <c r="K16" s="882">
        <v>0</v>
      </c>
      <c r="L16" s="882">
        <v>0</v>
      </c>
      <c r="M16" s="883">
        <v>3</v>
      </c>
      <c r="N16" s="887">
        <f>IF(M16&lt;1,M16-AVERAGE(F16:I16),M16-(SUM(F16:I16)))</f>
        <v>-3</v>
      </c>
      <c r="O16" s="1705">
        <f>IF(M16&lt;1,(AVERAGE(F16:I16)/M16),SUM(F16:I16)/M16)</f>
        <v>2</v>
      </c>
      <c r="P16" s="1706" t="str">
        <f t="shared" ref="P16" si="0">IF(O16&lt;=V$17,"T",IF(O16&lt;$Y$17,"R",IF(O16&gt;=$Y$17,"P")))</f>
        <v>P</v>
      </c>
      <c r="Q16" s="1708">
        <v>0.25</v>
      </c>
      <c r="R16" s="1618" t="s">
        <v>855</v>
      </c>
      <c r="S16" s="1618" t="s">
        <v>856</v>
      </c>
      <c r="T16" s="1618" t="s">
        <v>857</v>
      </c>
    </row>
    <row r="17" spans="1:20" ht="48" customHeight="1">
      <c r="A17" s="1142"/>
      <c r="B17" s="1715"/>
      <c r="C17" s="1715"/>
      <c r="D17" s="1702"/>
      <c r="E17" s="470" t="s">
        <v>858</v>
      </c>
      <c r="F17" s="879"/>
      <c r="G17" s="879"/>
      <c r="H17" s="879"/>
      <c r="I17" s="879"/>
      <c r="J17" s="881"/>
      <c r="K17" s="882"/>
      <c r="L17" s="882"/>
      <c r="M17" s="883"/>
      <c r="N17" s="887"/>
      <c r="O17" s="1705"/>
      <c r="P17" s="1385"/>
      <c r="Q17" s="1708"/>
      <c r="R17" s="1618"/>
      <c r="S17" s="1618"/>
      <c r="T17" s="1618"/>
    </row>
    <row r="18" spans="1:20" ht="31.5" customHeight="1">
      <c r="A18" s="1142"/>
      <c r="B18" s="1715"/>
      <c r="C18" s="1715"/>
      <c r="D18" s="1702"/>
      <c r="E18" s="470" t="s">
        <v>859</v>
      </c>
      <c r="F18" s="879"/>
      <c r="G18" s="879"/>
      <c r="H18" s="879"/>
      <c r="I18" s="879"/>
      <c r="J18" s="881"/>
      <c r="K18" s="882"/>
      <c r="L18" s="882"/>
      <c r="M18" s="883"/>
      <c r="N18" s="887"/>
      <c r="O18" s="1705"/>
      <c r="P18" s="1385"/>
      <c r="Q18" s="1708"/>
      <c r="R18" s="1618"/>
      <c r="S18" s="1618"/>
      <c r="T18" s="1618"/>
    </row>
    <row r="19" spans="1:20" ht="32.25" customHeight="1">
      <c r="A19" s="1142"/>
      <c r="B19" s="1715"/>
      <c r="C19" s="1715"/>
      <c r="D19" s="1702"/>
      <c r="E19" s="470" t="s">
        <v>860</v>
      </c>
      <c r="F19" s="879"/>
      <c r="G19" s="879"/>
      <c r="H19" s="879"/>
      <c r="I19" s="879"/>
      <c r="J19" s="881"/>
      <c r="K19" s="882"/>
      <c r="L19" s="882"/>
      <c r="M19" s="883"/>
      <c r="N19" s="887"/>
      <c r="O19" s="1705"/>
      <c r="P19" s="1385"/>
      <c r="Q19" s="1708"/>
      <c r="R19" s="1618"/>
      <c r="S19" s="1618"/>
      <c r="T19" s="1618"/>
    </row>
    <row r="20" spans="1:20" ht="32.25" customHeight="1">
      <c r="A20" s="1142"/>
      <c r="B20" s="1715"/>
      <c r="C20" s="1715"/>
      <c r="D20" s="1702"/>
      <c r="E20" s="470" t="s">
        <v>861</v>
      </c>
      <c r="F20" s="879"/>
      <c r="G20" s="879"/>
      <c r="H20" s="879"/>
      <c r="I20" s="879"/>
      <c r="J20" s="881"/>
      <c r="K20" s="882"/>
      <c r="L20" s="882"/>
      <c r="M20" s="883"/>
      <c r="N20" s="887"/>
      <c r="O20" s="1705"/>
      <c r="P20" s="1385"/>
      <c r="Q20" s="1708"/>
      <c r="R20" s="1618"/>
      <c r="S20" s="1618"/>
      <c r="T20" s="1618"/>
    </row>
    <row r="21" spans="1:20" ht="83.25" customHeight="1">
      <c r="A21" s="1142"/>
      <c r="B21" s="1715"/>
      <c r="C21" s="1715"/>
      <c r="D21" s="1702"/>
      <c r="E21" s="470" t="s">
        <v>862</v>
      </c>
      <c r="F21" s="879"/>
      <c r="G21" s="879"/>
      <c r="H21" s="879"/>
      <c r="I21" s="879"/>
      <c r="J21" s="881"/>
      <c r="K21" s="882"/>
      <c r="L21" s="882"/>
      <c r="M21" s="883"/>
      <c r="N21" s="887"/>
      <c r="O21" s="1705"/>
      <c r="P21" s="1385"/>
      <c r="Q21" s="1708"/>
      <c r="R21" s="1618"/>
      <c r="S21" s="1618"/>
      <c r="T21" s="1618"/>
    </row>
    <row r="22" spans="1:20" ht="35.25" customHeight="1">
      <c r="A22" s="1142"/>
      <c r="B22" s="1715"/>
      <c r="C22" s="1715"/>
      <c r="D22" s="1702"/>
      <c r="E22" s="470" t="s">
        <v>863</v>
      </c>
      <c r="F22" s="879"/>
      <c r="G22" s="879"/>
      <c r="H22" s="879"/>
      <c r="I22" s="879"/>
      <c r="J22" s="881"/>
      <c r="K22" s="882"/>
      <c r="L22" s="882"/>
      <c r="M22" s="883"/>
      <c r="N22" s="887"/>
      <c r="O22" s="1705"/>
      <c r="P22" s="1385"/>
      <c r="Q22" s="1708"/>
      <c r="R22" s="1618"/>
      <c r="S22" s="1618"/>
      <c r="T22" s="1618"/>
    </row>
    <row r="23" spans="1:20" ht="48" thickBot="1">
      <c r="A23" s="1142"/>
      <c r="B23" s="1715"/>
      <c r="C23" s="1715"/>
      <c r="D23" s="1702"/>
      <c r="E23" s="470" t="s">
        <v>864</v>
      </c>
      <c r="F23" s="879"/>
      <c r="G23" s="879"/>
      <c r="H23" s="879"/>
      <c r="I23" s="879"/>
      <c r="J23" s="881"/>
      <c r="K23" s="882"/>
      <c r="L23" s="882"/>
      <c r="M23" s="883"/>
      <c r="N23" s="887"/>
      <c r="O23" s="1705"/>
      <c r="P23" s="1707"/>
      <c r="Q23" s="906"/>
      <c r="R23" s="1618"/>
      <c r="S23" s="1618"/>
      <c r="T23" s="1618"/>
    </row>
    <row r="24" spans="1:20" ht="24.75" customHeight="1">
      <c r="A24" s="1142">
        <v>2</v>
      </c>
      <c r="B24" s="1715"/>
      <c r="C24" s="1715"/>
      <c r="D24" s="1703" t="s">
        <v>865</v>
      </c>
      <c r="E24" s="470" t="s">
        <v>866</v>
      </c>
      <c r="F24" s="879">
        <v>3</v>
      </c>
      <c r="G24" s="879">
        <v>2</v>
      </c>
      <c r="H24" s="879"/>
      <c r="I24" s="884"/>
      <c r="J24" s="880" t="s">
        <v>867</v>
      </c>
      <c r="K24" s="882">
        <v>0</v>
      </c>
      <c r="L24" s="882">
        <v>0</v>
      </c>
      <c r="M24" s="883">
        <v>3</v>
      </c>
      <c r="N24" s="887">
        <v>0</v>
      </c>
      <c r="O24" s="1705">
        <f t="shared" ref="O24" si="1">IF(M24&lt;1,(AVERAGE(F24:I24)/M24),SUM(F24:I24)/M24)</f>
        <v>1.6666666666666667</v>
      </c>
      <c r="P24" s="1706" t="str">
        <f t="shared" ref="P24" si="2">IF(O24&lt;=V$17,"T",IF(O24&lt;$Y$17,"R",IF(O24&gt;=$Y$17,"P")))</f>
        <v>P</v>
      </c>
      <c r="Q24" s="1709">
        <v>0.25</v>
      </c>
      <c r="R24" s="1618" t="s">
        <v>868</v>
      </c>
      <c r="S24" s="1618" t="s">
        <v>869</v>
      </c>
      <c r="T24" s="1618" t="s">
        <v>870</v>
      </c>
    </row>
    <row r="25" spans="1:20" ht="62.25" customHeight="1">
      <c r="A25" s="1142"/>
      <c r="B25" s="1715"/>
      <c r="C25" s="1715"/>
      <c r="D25" s="1704"/>
      <c r="E25" s="470" t="s">
        <v>871</v>
      </c>
      <c r="F25" s="879"/>
      <c r="G25" s="879"/>
      <c r="H25" s="879"/>
      <c r="I25" s="884"/>
      <c r="J25" s="881"/>
      <c r="K25" s="882"/>
      <c r="L25" s="882"/>
      <c r="M25" s="883"/>
      <c r="N25" s="887"/>
      <c r="O25" s="1705"/>
      <c r="P25" s="1385"/>
      <c r="Q25" s="1618"/>
      <c r="R25" s="1618"/>
      <c r="S25" s="1618"/>
      <c r="T25" s="1618"/>
    </row>
    <row r="26" spans="1:20" ht="36.75" customHeight="1">
      <c r="A26" s="1142"/>
      <c r="B26" s="1715"/>
      <c r="C26" s="1715"/>
      <c r="D26" s="1704"/>
      <c r="E26" s="470" t="s">
        <v>872</v>
      </c>
      <c r="F26" s="879"/>
      <c r="G26" s="879"/>
      <c r="H26" s="879"/>
      <c r="I26" s="884"/>
      <c r="J26" s="881"/>
      <c r="K26" s="882"/>
      <c r="L26" s="882"/>
      <c r="M26" s="883"/>
      <c r="N26" s="887"/>
      <c r="O26" s="1705"/>
      <c r="P26" s="1385"/>
      <c r="Q26" s="1618"/>
      <c r="R26" s="1618"/>
      <c r="S26" s="1618"/>
      <c r="T26" s="1618"/>
    </row>
    <row r="27" spans="1:20" ht="48" customHeight="1">
      <c r="A27" s="1142"/>
      <c r="B27" s="1715"/>
      <c r="C27" s="1715"/>
      <c r="D27" s="1704"/>
      <c r="E27" s="470" t="s">
        <v>873</v>
      </c>
      <c r="F27" s="879"/>
      <c r="G27" s="879"/>
      <c r="H27" s="879"/>
      <c r="I27" s="884"/>
      <c r="J27" s="881"/>
      <c r="K27" s="882"/>
      <c r="L27" s="882"/>
      <c r="M27" s="883"/>
      <c r="N27" s="887"/>
      <c r="O27" s="1705"/>
      <c r="P27" s="1385"/>
      <c r="Q27" s="1618"/>
      <c r="R27" s="1618"/>
      <c r="S27" s="1618"/>
      <c r="T27" s="1618"/>
    </row>
    <row r="28" spans="1:20" ht="49.5" customHeight="1">
      <c r="A28" s="1142"/>
      <c r="B28" s="1715"/>
      <c r="C28" s="1715"/>
      <c r="D28" s="1704"/>
      <c r="E28" s="470" t="s">
        <v>874</v>
      </c>
      <c r="F28" s="879"/>
      <c r="G28" s="879"/>
      <c r="H28" s="879"/>
      <c r="I28" s="884"/>
      <c r="J28" s="881"/>
      <c r="K28" s="882"/>
      <c r="L28" s="882"/>
      <c r="M28" s="883"/>
      <c r="N28" s="887"/>
      <c r="O28" s="1705"/>
      <c r="P28" s="1385"/>
      <c r="Q28" s="1618"/>
      <c r="R28" s="1618"/>
      <c r="S28" s="1618"/>
      <c r="T28" s="1618"/>
    </row>
    <row r="29" spans="1:20" ht="51.75" customHeight="1" thickBot="1">
      <c r="A29" s="1142"/>
      <c r="B29" s="1715"/>
      <c r="C29" s="1715"/>
      <c r="D29" s="1704"/>
      <c r="E29" s="470" t="s">
        <v>875</v>
      </c>
      <c r="F29" s="879"/>
      <c r="G29" s="879"/>
      <c r="H29" s="879"/>
      <c r="I29" s="884"/>
      <c r="J29" s="885"/>
      <c r="K29" s="882"/>
      <c r="L29" s="882"/>
      <c r="M29" s="883"/>
      <c r="N29" s="887"/>
      <c r="O29" s="1705"/>
      <c r="P29" s="1707"/>
      <c r="Q29" s="1618"/>
      <c r="R29" s="1618"/>
      <c r="S29" s="1618"/>
      <c r="T29" s="1618"/>
    </row>
    <row r="30" spans="1:20" ht="32.25" customHeight="1">
      <c r="A30" s="1142">
        <v>3</v>
      </c>
      <c r="B30" s="1715"/>
      <c r="C30" s="1715"/>
      <c r="D30" s="1711" t="s">
        <v>876</v>
      </c>
      <c r="E30" s="470" t="s">
        <v>877</v>
      </c>
      <c r="F30" s="879">
        <v>3</v>
      </c>
      <c r="G30" s="879">
        <v>3</v>
      </c>
      <c r="H30" s="879"/>
      <c r="I30" s="879"/>
      <c r="J30" s="880" t="s">
        <v>878</v>
      </c>
      <c r="K30" s="882">
        <v>0</v>
      </c>
      <c r="L30" s="882">
        <v>0</v>
      </c>
      <c r="M30" s="883">
        <v>12</v>
      </c>
      <c r="N30" s="887">
        <v>3</v>
      </c>
      <c r="O30" s="1705">
        <v>1</v>
      </c>
      <c r="P30" s="1706" t="str">
        <f t="shared" ref="P30" si="3">IF(O30&lt;=V$17,"T",IF(O30&lt;$Y$17,"R",IF(O30&gt;=$Y$17,"P")))</f>
        <v>P</v>
      </c>
      <c r="Q30" s="1709">
        <v>0.25</v>
      </c>
      <c r="R30" s="1618" t="s">
        <v>879</v>
      </c>
      <c r="S30" s="1618" t="s">
        <v>880</v>
      </c>
      <c r="T30" s="1618" t="s">
        <v>881</v>
      </c>
    </row>
    <row r="31" spans="1:20" ht="29.25" customHeight="1">
      <c r="A31" s="1142"/>
      <c r="B31" s="1715"/>
      <c r="C31" s="1715"/>
      <c r="D31" s="1712"/>
      <c r="E31" s="470" t="s">
        <v>882</v>
      </c>
      <c r="F31" s="879"/>
      <c r="G31" s="879"/>
      <c r="H31" s="879"/>
      <c r="I31" s="879"/>
      <c r="J31" s="881"/>
      <c r="K31" s="882"/>
      <c r="L31" s="882"/>
      <c r="M31" s="883"/>
      <c r="N31" s="887"/>
      <c r="O31" s="1705"/>
      <c r="P31" s="1385"/>
      <c r="Q31" s="1618"/>
      <c r="R31" s="1618"/>
      <c r="S31" s="1618"/>
      <c r="T31" s="1618"/>
    </row>
    <row r="32" spans="1:20" ht="28.5" customHeight="1">
      <c r="A32" s="1142"/>
      <c r="B32" s="1715"/>
      <c r="C32" s="1715"/>
      <c r="D32" s="1712"/>
      <c r="E32" s="470" t="s">
        <v>883</v>
      </c>
      <c r="F32" s="879"/>
      <c r="G32" s="879"/>
      <c r="H32" s="879"/>
      <c r="I32" s="879"/>
      <c r="J32" s="881"/>
      <c r="K32" s="882"/>
      <c r="L32" s="882"/>
      <c r="M32" s="883"/>
      <c r="N32" s="887"/>
      <c r="O32" s="1705"/>
      <c r="P32" s="1385"/>
      <c r="Q32" s="1618"/>
      <c r="R32" s="1618"/>
      <c r="S32" s="1618"/>
      <c r="T32" s="1618"/>
    </row>
    <row r="33" spans="1:20" ht="43.5" customHeight="1" thickBot="1">
      <c r="A33" s="1142"/>
      <c r="B33" s="1715"/>
      <c r="C33" s="1715"/>
      <c r="D33" s="1712"/>
      <c r="E33" s="470" t="s">
        <v>884</v>
      </c>
      <c r="F33" s="879"/>
      <c r="G33" s="879"/>
      <c r="H33" s="879"/>
      <c r="I33" s="879"/>
      <c r="J33" s="881"/>
      <c r="K33" s="882"/>
      <c r="L33" s="882"/>
      <c r="M33" s="883"/>
      <c r="N33" s="887"/>
      <c r="O33" s="1705"/>
      <c r="P33" s="1707"/>
      <c r="Q33" s="1618"/>
      <c r="R33" s="1618"/>
      <c r="S33" s="1618"/>
      <c r="T33" s="1618"/>
    </row>
    <row r="34" spans="1:20" ht="29.25" customHeight="1">
      <c r="A34" s="1142">
        <v>4</v>
      </c>
      <c r="B34" s="1715"/>
      <c r="C34" s="1715"/>
      <c r="D34" s="1711" t="s">
        <v>885</v>
      </c>
      <c r="E34" s="470" t="s">
        <v>886</v>
      </c>
      <c r="F34" s="879">
        <v>12</v>
      </c>
      <c r="G34" s="906">
        <v>12</v>
      </c>
      <c r="H34" s="879"/>
      <c r="I34" s="879"/>
      <c r="J34" s="890" t="s">
        <v>887</v>
      </c>
      <c r="K34" s="882">
        <v>0</v>
      </c>
      <c r="L34" s="886">
        <v>0</v>
      </c>
      <c r="M34" s="883">
        <v>12</v>
      </c>
      <c r="N34" s="887">
        <f t="shared" ref="N34" si="4">IF(M34&lt;1,M34-AVERAGE(F34:I34),M34-(SUM(F34:I34)))</f>
        <v>-12</v>
      </c>
      <c r="O34" s="1705">
        <f>IF(M34&lt;1,(AVERAGE(F34:I34)/M34),SUM(F34:I34)/M34)</f>
        <v>2</v>
      </c>
      <c r="P34" s="1706" t="str">
        <f t="shared" ref="P34" si="5">IF(O34&lt;=V$17,"T",IF(O34&lt;$Y$17,"R",IF(O34&gt;=$Y$17,"P")))</f>
        <v>P</v>
      </c>
      <c r="Q34" s="1713">
        <v>0.25</v>
      </c>
      <c r="R34" s="1710" t="s">
        <v>888</v>
      </c>
      <c r="S34" s="1710" t="s">
        <v>889</v>
      </c>
      <c r="T34" s="1710" t="s">
        <v>890</v>
      </c>
    </row>
    <row r="35" spans="1:20" ht="34.5" customHeight="1">
      <c r="A35" s="1142"/>
      <c r="B35" s="1715"/>
      <c r="C35" s="1715"/>
      <c r="D35" s="1712"/>
      <c r="E35" s="470" t="s">
        <v>891</v>
      </c>
      <c r="F35" s="879"/>
      <c r="G35" s="906"/>
      <c r="H35" s="879"/>
      <c r="I35" s="879"/>
      <c r="J35" s="881"/>
      <c r="K35" s="882"/>
      <c r="L35" s="886"/>
      <c r="M35" s="883"/>
      <c r="N35" s="887"/>
      <c r="O35" s="1705"/>
      <c r="P35" s="1385"/>
      <c r="Q35" s="1640"/>
      <c r="R35" s="1710"/>
      <c r="S35" s="1710"/>
      <c r="T35" s="1710"/>
    </row>
    <row r="36" spans="1:20" ht="25.5" customHeight="1">
      <c r="A36" s="1142"/>
      <c r="B36" s="1715"/>
      <c r="C36" s="1715"/>
      <c r="D36" s="1712"/>
      <c r="E36" s="470" t="s">
        <v>892</v>
      </c>
      <c r="F36" s="879"/>
      <c r="G36" s="906"/>
      <c r="H36" s="879"/>
      <c r="I36" s="879"/>
      <c r="J36" s="881"/>
      <c r="K36" s="882"/>
      <c r="L36" s="886"/>
      <c r="M36" s="883"/>
      <c r="N36" s="887"/>
      <c r="O36" s="1705"/>
      <c r="P36" s="1385"/>
      <c r="Q36" s="1640"/>
      <c r="R36" s="1710"/>
      <c r="S36" s="1710"/>
      <c r="T36" s="1710"/>
    </row>
    <row r="37" spans="1:20" ht="22.5" customHeight="1">
      <c r="A37" s="1142"/>
      <c r="B37" s="1715"/>
      <c r="C37" s="1715"/>
      <c r="D37" s="1712"/>
      <c r="E37" s="470" t="s">
        <v>893</v>
      </c>
      <c r="F37" s="879"/>
      <c r="G37" s="906"/>
      <c r="H37" s="879"/>
      <c r="I37" s="879"/>
      <c r="J37" s="881"/>
      <c r="K37" s="882"/>
      <c r="L37" s="886"/>
      <c r="M37" s="883"/>
      <c r="N37" s="887"/>
      <c r="O37" s="1705"/>
      <c r="P37" s="1385"/>
      <c r="Q37" s="1640"/>
      <c r="R37" s="1710"/>
      <c r="S37" s="1710"/>
      <c r="T37" s="1710"/>
    </row>
    <row r="38" spans="1:20" ht="35.25" customHeight="1">
      <c r="A38" s="1142"/>
      <c r="B38" s="1715"/>
      <c r="C38" s="1715"/>
      <c r="D38" s="1712"/>
      <c r="E38" s="470" t="s">
        <v>894</v>
      </c>
      <c r="F38" s="879"/>
      <c r="G38" s="906"/>
      <c r="H38" s="879"/>
      <c r="I38" s="879"/>
      <c r="J38" s="881"/>
      <c r="K38" s="882"/>
      <c r="L38" s="886"/>
      <c r="M38" s="883"/>
      <c r="N38" s="887"/>
      <c r="O38" s="1705"/>
      <c r="P38" s="1385"/>
      <c r="Q38" s="1640"/>
      <c r="R38" s="1710"/>
      <c r="S38" s="1710"/>
      <c r="T38" s="1710"/>
    </row>
    <row r="39" spans="1:20" ht="33" customHeight="1" thickBot="1">
      <c r="A39" s="1142"/>
      <c r="B39" s="1715"/>
      <c r="C39" s="1715"/>
      <c r="D39" s="1712"/>
      <c r="E39" s="470" t="s">
        <v>895</v>
      </c>
      <c r="F39" s="879"/>
      <c r="G39" s="906"/>
      <c r="H39" s="879"/>
      <c r="I39" s="879"/>
      <c r="J39" s="881"/>
      <c r="K39" s="882"/>
      <c r="L39" s="886"/>
      <c r="M39" s="883"/>
      <c r="N39" s="887"/>
      <c r="O39" s="1705"/>
      <c r="P39" s="1385"/>
      <c r="Q39" s="1640"/>
      <c r="R39" s="1710"/>
      <c r="S39" s="1710"/>
      <c r="T39" s="1710"/>
    </row>
    <row r="40" spans="1:20" ht="43.5" customHeight="1" thickBot="1">
      <c r="A40" s="629">
        <v>5</v>
      </c>
      <c r="B40" s="1715"/>
      <c r="C40" s="1715"/>
      <c r="D40" s="625" t="s">
        <v>896</v>
      </c>
      <c r="E40" s="470" t="s">
        <v>897</v>
      </c>
      <c r="F40" s="607">
        <v>0</v>
      </c>
      <c r="G40" s="607">
        <v>0</v>
      </c>
      <c r="H40" s="607"/>
      <c r="I40" s="607"/>
      <c r="J40" s="618" t="s">
        <v>898</v>
      </c>
      <c r="K40" s="606">
        <v>0</v>
      </c>
      <c r="L40" s="619">
        <v>0</v>
      </c>
      <c r="M40" s="495">
        <v>3</v>
      </c>
      <c r="N40" s="620">
        <f t="shared" ref="N40:N41" si="6">IF(M40&lt;1,M40-AVERAGE(F40:I40),M40-(SUM(F40:I40)))</f>
        <v>3</v>
      </c>
      <c r="O40" s="621">
        <v>0</v>
      </c>
      <c r="P40" s="356" t="str">
        <f t="shared" ref="P40" si="7">IF(O40&lt;=V$17,"T",IF(O40&lt;$Y$17,"R",IF(O40&gt;=$Y$17,"P")))</f>
        <v>T</v>
      </c>
      <c r="Q40" s="622">
        <v>0.25</v>
      </c>
      <c r="R40" s="623" t="s">
        <v>899</v>
      </c>
      <c r="S40" s="623" t="s">
        <v>900</v>
      </c>
      <c r="T40" s="623" t="s">
        <v>901</v>
      </c>
    </row>
    <row r="41" spans="1:20" ht="27.75" customHeight="1">
      <c r="A41" s="1142">
        <v>6</v>
      </c>
      <c r="B41" s="1715"/>
      <c r="C41" s="1715"/>
      <c r="D41" s="1711" t="s">
        <v>902</v>
      </c>
      <c r="E41" s="888" t="s">
        <v>903</v>
      </c>
      <c r="F41" s="879">
        <v>1</v>
      </c>
      <c r="G41" s="879">
        <v>1</v>
      </c>
      <c r="H41" s="879"/>
      <c r="I41" s="879"/>
      <c r="J41" s="890" t="s">
        <v>904</v>
      </c>
      <c r="K41" s="882">
        <v>0</v>
      </c>
      <c r="L41" s="886">
        <v>0</v>
      </c>
      <c r="M41" s="883">
        <v>1</v>
      </c>
      <c r="N41" s="887">
        <f t="shared" si="6"/>
        <v>-1</v>
      </c>
      <c r="O41" s="1705">
        <f t="shared" ref="O41" si="8">IF(M41&lt;1,(AVERAGE(F41:I41)/M41),SUM(F41:I41)/M41)</f>
        <v>2</v>
      </c>
      <c r="P41" s="1706" t="str">
        <f t="shared" ref="P41:P43" si="9">IF(O41&lt;=V$17,"T",IF(O41&lt;$Y$17,"R",IF(O41&gt;=$Y$17,"P")))</f>
        <v>P</v>
      </c>
      <c r="Q41" s="1713">
        <v>0</v>
      </c>
      <c r="R41" s="1710" t="s">
        <v>194</v>
      </c>
      <c r="S41" s="1710" t="s">
        <v>905</v>
      </c>
      <c r="T41" s="1710" t="s">
        <v>906</v>
      </c>
    </row>
    <row r="42" spans="1:20" ht="15.75" customHeight="1" thickBot="1">
      <c r="A42" s="1142"/>
      <c r="B42" s="1715"/>
      <c r="C42" s="1715"/>
      <c r="D42" s="1714"/>
      <c r="E42" s="889"/>
      <c r="F42" s="879"/>
      <c r="G42" s="879"/>
      <c r="H42" s="879"/>
      <c r="I42" s="879"/>
      <c r="J42" s="891"/>
      <c r="K42" s="882"/>
      <c r="L42" s="886"/>
      <c r="M42" s="883"/>
      <c r="N42" s="887"/>
      <c r="O42" s="1705"/>
      <c r="P42" s="1707"/>
      <c r="Q42" s="1640"/>
      <c r="R42" s="1710"/>
      <c r="S42" s="1710"/>
      <c r="T42" s="1710"/>
    </row>
    <row r="43" spans="1:20" ht="15" customHeight="1">
      <c r="A43" s="1142">
        <v>7</v>
      </c>
      <c r="B43" s="1715"/>
      <c r="C43" s="1715"/>
      <c r="D43" s="1711" t="s">
        <v>907</v>
      </c>
      <c r="E43" s="888" t="s">
        <v>908</v>
      </c>
      <c r="F43" s="879">
        <v>1</v>
      </c>
      <c r="G43" s="879">
        <v>1</v>
      </c>
      <c r="H43" s="879"/>
      <c r="I43" s="879"/>
      <c r="J43" s="890" t="s">
        <v>909</v>
      </c>
      <c r="K43" s="882">
        <v>0</v>
      </c>
      <c r="L43" s="886">
        <v>0</v>
      </c>
      <c r="M43" s="883">
        <v>1</v>
      </c>
      <c r="N43" s="887">
        <f t="shared" ref="N43" si="10">IF(M43&lt;1,M43-AVERAGE(F43:I43),M43-(SUM(F43:I43)))</f>
        <v>-1</v>
      </c>
      <c r="O43" s="1705">
        <f t="shared" ref="O43" si="11">IF(M43&lt;1,(AVERAGE(F43:I43)/M43),SUM(F43:I43)/M43)</f>
        <v>2</v>
      </c>
      <c r="P43" s="1706" t="str">
        <f t="shared" si="9"/>
        <v>P</v>
      </c>
      <c r="Q43" s="1713">
        <v>0</v>
      </c>
      <c r="R43" s="1710" t="s">
        <v>910</v>
      </c>
      <c r="S43" s="1710" t="s">
        <v>911</v>
      </c>
      <c r="T43" s="1710" t="s">
        <v>912</v>
      </c>
    </row>
    <row r="44" spans="1:20" ht="42" customHeight="1">
      <c r="A44" s="1142"/>
      <c r="B44" s="1715"/>
      <c r="C44" s="1715"/>
      <c r="D44" s="1712"/>
      <c r="E44" s="889"/>
      <c r="F44" s="879"/>
      <c r="G44" s="879"/>
      <c r="H44" s="879"/>
      <c r="I44" s="879"/>
      <c r="J44" s="881"/>
      <c r="K44" s="882"/>
      <c r="L44" s="886"/>
      <c r="M44" s="883"/>
      <c r="N44" s="887"/>
      <c r="O44" s="1705"/>
      <c r="P44" s="1385"/>
      <c r="Q44" s="1713"/>
      <c r="R44" s="1710"/>
      <c r="S44" s="1710"/>
      <c r="T44" s="1710"/>
    </row>
    <row r="45" spans="1:20" ht="39" customHeight="1" thickBot="1">
      <c r="A45" s="1142"/>
      <c r="B45" s="1715"/>
      <c r="C45" s="1715"/>
      <c r="D45" s="1714"/>
      <c r="E45" s="624" t="s">
        <v>913</v>
      </c>
      <c r="F45" s="879"/>
      <c r="G45" s="879"/>
      <c r="H45" s="879"/>
      <c r="I45" s="879"/>
      <c r="J45" s="891"/>
      <c r="K45" s="882"/>
      <c r="L45" s="886"/>
      <c r="M45" s="883"/>
      <c r="N45" s="887"/>
      <c r="O45" s="1705"/>
      <c r="P45" s="1707"/>
      <c r="Q45" s="1640"/>
      <c r="R45" s="1710"/>
      <c r="S45" s="1710"/>
      <c r="T45" s="1710"/>
    </row>
    <row r="46" spans="1:20" ht="27.75" customHeight="1">
      <c r="A46" s="1142">
        <v>8</v>
      </c>
      <c r="B46" s="1715"/>
      <c r="C46" s="1715"/>
      <c r="D46" s="1711" t="s">
        <v>914</v>
      </c>
      <c r="E46" s="626" t="s">
        <v>915</v>
      </c>
      <c r="F46" s="879">
        <v>1</v>
      </c>
      <c r="G46" s="879">
        <v>1</v>
      </c>
      <c r="H46" s="879"/>
      <c r="I46" s="879"/>
      <c r="J46" s="890" t="s">
        <v>916</v>
      </c>
      <c r="K46" s="882">
        <v>0</v>
      </c>
      <c r="L46" s="886">
        <v>0</v>
      </c>
      <c r="M46" s="883">
        <v>1</v>
      </c>
      <c r="N46" s="887">
        <f t="shared" ref="N46" si="12">IF(M46&lt;1,M46-AVERAGE(F46:I46),M46-(SUM(F46:I46)))</f>
        <v>-1</v>
      </c>
      <c r="O46" s="1705">
        <f t="shared" ref="O46" si="13">IF(M46&lt;1,(AVERAGE(F46:I46)/M46),SUM(F46:I46)/M46)</f>
        <v>2</v>
      </c>
      <c r="P46" s="1716" t="str">
        <f t="shared" ref="P46" si="14">IF(O46&lt;=V$17,"T",IF(O46&lt;$Y$17,"R",IF(O46&gt;=$Y$17,"P")))</f>
        <v>P</v>
      </c>
      <c r="Q46" s="1713">
        <v>0</v>
      </c>
      <c r="R46" s="1710" t="s">
        <v>917</v>
      </c>
      <c r="S46" s="1710" t="s">
        <v>918</v>
      </c>
      <c r="T46" s="1710" t="s">
        <v>919</v>
      </c>
    </row>
    <row r="47" spans="1:20" ht="33" customHeight="1">
      <c r="A47" s="1142"/>
      <c r="B47" s="1715"/>
      <c r="C47" s="1715"/>
      <c r="D47" s="1714"/>
      <c r="E47" s="626" t="s">
        <v>920</v>
      </c>
      <c r="F47" s="879"/>
      <c r="G47" s="879"/>
      <c r="H47" s="879"/>
      <c r="I47" s="879"/>
      <c r="J47" s="891"/>
      <c r="K47" s="882"/>
      <c r="L47" s="886"/>
      <c r="M47" s="883"/>
      <c r="N47" s="887"/>
      <c r="O47" s="1705"/>
      <c r="P47" s="1717"/>
      <c r="Q47" s="1640"/>
      <c r="R47" s="1710"/>
      <c r="S47" s="1710"/>
      <c r="T47" s="1710"/>
    </row>
  </sheetData>
  <mergeCells count="154">
    <mergeCell ref="Q46:Q47"/>
    <mergeCell ref="R46:R47"/>
    <mergeCell ref="S46:S47"/>
    <mergeCell ref="T46:T47"/>
    <mergeCell ref="C16:C47"/>
    <mergeCell ref="B16:B47"/>
    <mergeCell ref="K46:K47"/>
    <mergeCell ref="L46:L47"/>
    <mergeCell ref="M46:M47"/>
    <mergeCell ref="N46:N47"/>
    <mergeCell ref="O46:O47"/>
    <mergeCell ref="P46:P47"/>
    <mergeCell ref="R43:R45"/>
    <mergeCell ref="S43:S45"/>
    <mergeCell ref="T43:T45"/>
    <mergeCell ref="N43:N45"/>
    <mergeCell ref="O43:O45"/>
    <mergeCell ref="P43:P45"/>
    <mergeCell ref="Q43:Q45"/>
    <mergeCell ref="T41:T42"/>
    <mergeCell ref="N41:N42"/>
    <mergeCell ref="O41:O42"/>
    <mergeCell ref="P41:P42"/>
    <mergeCell ref="Q41:Q42"/>
    <mergeCell ref="H46:H47"/>
    <mergeCell ref="I46:I47"/>
    <mergeCell ref="J46:J47"/>
    <mergeCell ref="L43:L45"/>
    <mergeCell ref="M43:M45"/>
    <mergeCell ref="A43:A45"/>
    <mergeCell ref="D43:D45"/>
    <mergeCell ref="E43:E44"/>
    <mergeCell ref="F43:F45"/>
    <mergeCell ref="G43:G45"/>
    <mergeCell ref="H43:H45"/>
    <mergeCell ref="I43:I45"/>
    <mergeCell ref="J43:J45"/>
    <mergeCell ref="K43:K45"/>
    <mergeCell ref="A41:A42"/>
    <mergeCell ref="D41:D42"/>
    <mergeCell ref="E41:E42"/>
    <mergeCell ref="F41:F42"/>
    <mergeCell ref="G41:G42"/>
    <mergeCell ref="A46:A47"/>
    <mergeCell ref="D46:D47"/>
    <mergeCell ref="F46:F47"/>
    <mergeCell ref="G46:G47"/>
    <mergeCell ref="O30:O33"/>
    <mergeCell ref="P30:P33"/>
    <mergeCell ref="P34:P39"/>
    <mergeCell ref="Q34:Q39"/>
    <mergeCell ref="R34:R39"/>
    <mergeCell ref="S34:S39"/>
    <mergeCell ref="R41:R42"/>
    <mergeCell ref="S41:S42"/>
    <mergeCell ref="H41:H42"/>
    <mergeCell ref="I41:I42"/>
    <mergeCell ref="J41:J42"/>
    <mergeCell ref="K41:K42"/>
    <mergeCell ref="L41:L42"/>
    <mergeCell ref="M41:M42"/>
    <mergeCell ref="D34:D39"/>
    <mergeCell ref="F34:F39"/>
    <mergeCell ref="G34:G39"/>
    <mergeCell ref="H34:H39"/>
    <mergeCell ref="I34:I39"/>
    <mergeCell ref="K30:K33"/>
    <mergeCell ref="L30:L33"/>
    <mergeCell ref="M30:M33"/>
    <mergeCell ref="N30:N33"/>
    <mergeCell ref="N24:N29"/>
    <mergeCell ref="O24:O29"/>
    <mergeCell ref="P24:P29"/>
    <mergeCell ref="Q24:Q29"/>
    <mergeCell ref="A16:A23"/>
    <mergeCell ref="T34:T39"/>
    <mergeCell ref="N34:N39"/>
    <mergeCell ref="O34:O39"/>
    <mergeCell ref="A30:A33"/>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A34:A39"/>
    <mergeCell ref="I16:I23"/>
    <mergeCell ref="J16:J23"/>
    <mergeCell ref="K16:K23"/>
    <mergeCell ref="L16:L23"/>
    <mergeCell ref="L24:L29"/>
    <mergeCell ref="S16:S23"/>
    <mergeCell ref="T16:T23"/>
    <mergeCell ref="A24:A29"/>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M24:M29"/>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D16:D23"/>
    <mergeCell ref="F16:F23"/>
    <mergeCell ref="G16:G23"/>
    <mergeCell ref="H16:H23"/>
    <mergeCell ref="A5:E5"/>
    <mergeCell ref="F5:M5"/>
    <mergeCell ref="A6:E6"/>
    <mergeCell ref="F6:M6"/>
    <mergeCell ref="A7:E7"/>
    <mergeCell ref="F7:M7"/>
    <mergeCell ref="A1:E3"/>
    <mergeCell ref="F1:M1"/>
    <mergeCell ref="N1:T1"/>
    <mergeCell ref="F2:M3"/>
    <mergeCell ref="N2:T2"/>
    <mergeCell ref="N3:T3"/>
  </mergeCells>
  <conditionalFormatting sqref="P16">
    <cfRule type="containsText" dxfId="23" priority="41" stopIfTrue="1" operator="containsText" text="P">
      <formula>NOT(ISERROR(SEARCH("P",P16)))</formula>
    </cfRule>
    <cfRule type="containsText" dxfId="22" priority="42" stopIfTrue="1" operator="containsText" text="R">
      <formula>NOT(ISERROR(SEARCH("R",P16)))</formula>
    </cfRule>
    <cfRule type="containsText" dxfId="21" priority="43" operator="containsText" text="T">
      <formula>NOT(ISERROR(SEARCH("T",P16)))</formula>
    </cfRule>
    <cfRule type="iconSet" priority="44">
      <iconSet iconSet="3Symbols2">
        <cfvo type="percent" val="0"/>
        <cfvo type="percent" val="0.74"/>
        <cfvo type="percent" val="0.85"/>
      </iconSet>
    </cfRule>
  </conditionalFormatting>
  <conditionalFormatting sqref="P24">
    <cfRule type="containsText" dxfId="20" priority="37" stopIfTrue="1" operator="containsText" text="P">
      <formula>NOT(ISERROR(SEARCH("P",P24)))</formula>
    </cfRule>
    <cfRule type="containsText" dxfId="19" priority="38" stopIfTrue="1" operator="containsText" text="R">
      <formula>NOT(ISERROR(SEARCH("R",P24)))</formula>
    </cfRule>
    <cfRule type="containsText" dxfId="18" priority="39" operator="containsText" text="T">
      <formula>NOT(ISERROR(SEARCH("T",P24)))</formula>
    </cfRule>
    <cfRule type="iconSet" priority="40">
      <iconSet iconSet="3Symbols2">
        <cfvo type="percent" val="0"/>
        <cfvo type="percent" val="0.74"/>
        <cfvo type="percent" val="0.85"/>
      </iconSet>
    </cfRule>
  </conditionalFormatting>
  <conditionalFormatting sqref="P30">
    <cfRule type="containsText" dxfId="17" priority="21" stopIfTrue="1" operator="containsText" text="P">
      <formula>NOT(ISERROR(SEARCH("P",P30)))</formula>
    </cfRule>
    <cfRule type="containsText" dxfId="16" priority="22" stopIfTrue="1" operator="containsText" text="R">
      <formula>NOT(ISERROR(SEARCH("R",P30)))</formula>
    </cfRule>
    <cfRule type="containsText" dxfId="15" priority="23" operator="containsText" text="T">
      <formula>NOT(ISERROR(SEARCH("T",P30)))</formula>
    </cfRule>
    <cfRule type="iconSet" priority="24">
      <iconSet iconSet="3Symbols2">
        <cfvo type="percent" val="0"/>
        <cfvo type="percent" val="0.74"/>
        <cfvo type="percent" val="0.85"/>
      </iconSet>
    </cfRule>
  </conditionalFormatting>
  <conditionalFormatting sqref="P34">
    <cfRule type="containsText" dxfId="14" priority="17" stopIfTrue="1" operator="containsText" text="P">
      <formula>NOT(ISERROR(SEARCH("P",P34)))</formula>
    </cfRule>
    <cfRule type="containsText" dxfId="13" priority="18" stopIfTrue="1" operator="containsText" text="R">
      <formula>NOT(ISERROR(SEARCH("R",P34)))</formula>
    </cfRule>
    <cfRule type="containsText" dxfId="12" priority="19" operator="containsText" text="T">
      <formula>NOT(ISERROR(SEARCH("T",P34)))</formula>
    </cfRule>
    <cfRule type="iconSet" priority="20">
      <iconSet iconSet="3Symbols2">
        <cfvo type="percent" val="0"/>
        <cfvo type="percent" val="0.74"/>
        <cfvo type="percent" val="0.85"/>
      </iconSet>
    </cfRule>
  </conditionalFormatting>
  <conditionalFormatting sqref="P40">
    <cfRule type="iconSet" priority="16">
      <iconSet iconSet="3Symbols2">
        <cfvo type="percent" val="0"/>
        <cfvo type="percent" val="0.74"/>
        <cfvo type="percent" val="0.85"/>
      </iconSet>
    </cfRule>
  </conditionalFormatting>
  <conditionalFormatting sqref="P40:P41">
    <cfRule type="containsText" dxfId="11" priority="1" stopIfTrue="1" operator="containsText" text="P">
      <formula>NOT(ISERROR(SEARCH("P",P40)))</formula>
    </cfRule>
    <cfRule type="containsText" dxfId="10" priority="2" stopIfTrue="1" operator="containsText" text="R">
      <formula>NOT(ISERROR(SEARCH("R",P40)))</formula>
    </cfRule>
    <cfRule type="containsText" dxfId="9" priority="3" operator="containsText" text="T">
      <formula>NOT(ISERROR(SEARCH("T",P40)))</formula>
    </cfRule>
  </conditionalFormatting>
  <conditionalFormatting sqref="P41">
    <cfRule type="iconSet" priority="4">
      <iconSet iconSet="3Symbols2">
        <cfvo type="percent" val="0"/>
        <cfvo type="percent" val="0.74"/>
        <cfvo type="percent" val="0.85"/>
      </iconSet>
    </cfRule>
  </conditionalFormatting>
  <conditionalFormatting sqref="P43">
    <cfRule type="containsText" dxfId="8" priority="9" stopIfTrue="1" operator="containsText" text="P">
      <formula>NOT(ISERROR(SEARCH("P",P43)))</formula>
    </cfRule>
    <cfRule type="containsText" dxfId="7" priority="10" stopIfTrue="1" operator="containsText" text="R">
      <formula>NOT(ISERROR(SEARCH("R",P43)))</formula>
    </cfRule>
    <cfRule type="containsText" dxfId="6" priority="11" operator="containsText" text="T">
      <formula>NOT(ISERROR(SEARCH("T",P43)))</formula>
    </cfRule>
    <cfRule type="iconSet" priority="12">
      <iconSet iconSet="3Symbols2">
        <cfvo type="percent" val="0"/>
        <cfvo type="percent" val="0.74"/>
        <cfvo type="percent" val="0.85"/>
      </iconSet>
    </cfRule>
  </conditionalFormatting>
  <conditionalFormatting sqref="P46">
    <cfRule type="containsText" dxfId="5" priority="5" stopIfTrue="1" operator="containsText" text="P">
      <formula>NOT(ISERROR(SEARCH("P",P46)))</formula>
    </cfRule>
    <cfRule type="containsText" dxfId="4" priority="6" stopIfTrue="1" operator="containsText" text="R">
      <formula>NOT(ISERROR(SEARCH("R",P46)))</formula>
    </cfRule>
    <cfRule type="containsText" dxfId="3" priority="7" operator="containsText" text="T">
      <formula>NOT(ISERROR(SEARCH("T",P46)))</formula>
    </cfRule>
    <cfRule type="iconSet" priority="8">
      <iconSet iconSet="3Symbols2">
        <cfvo type="percent" val="0"/>
        <cfvo type="percent" val="0.74"/>
        <cfvo type="percent" val="0.85"/>
      </iconSet>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2"/>
  <sheetViews>
    <sheetView topLeftCell="A13" workbookViewId="0">
      <selection activeCell="D27" sqref="D16:D30"/>
    </sheetView>
  </sheetViews>
  <sheetFormatPr baseColWidth="10" defaultRowHeight="15"/>
  <cols>
    <col min="1" max="1" width="6.85546875" customWidth="1"/>
    <col min="4" max="4" width="29.85546875" customWidth="1"/>
    <col min="5" max="5" width="108" customWidth="1"/>
    <col min="6" max="6" width="8.5703125" customWidth="1"/>
    <col min="7" max="7" width="6.5703125" customWidth="1"/>
    <col min="8" max="8" width="7.42578125" customWidth="1"/>
    <col min="9" max="9" width="5.85546875" customWidth="1"/>
    <col min="10" max="10" width="26.85546875"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516"/>
      <c r="B1" s="1517"/>
      <c r="C1" s="1517"/>
      <c r="D1" s="1517"/>
      <c r="E1" s="1518"/>
      <c r="F1" s="1692" t="s">
        <v>18</v>
      </c>
      <c r="G1" s="1693"/>
      <c r="H1" s="1693"/>
      <c r="I1" s="1693"/>
      <c r="J1" s="1693"/>
      <c r="K1" s="1693"/>
      <c r="L1" s="1693"/>
      <c r="M1" s="1694"/>
      <c r="N1" s="1528" t="s">
        <v>953</v>
      </c>
      <c r="O1" s="1529"/>
      <c r="P1" s="1529"/>
      <c r="Q1" s="1529"/>
      <c r="R1" s="1529"/>
      <c r="S1" s="1529"/>
      <c r="T1" s="1530"/>
    </row>
    <row r="2" spans="1:20" ht="16.5" thickBot="1">
      <c r="A2" s="1519"/>
      <c r="B2" s="1520"/>
      <c r="C2" s="1520"/>
      <c r="D2" s="1520"/>
      <c r="E2" s="1521"/>
      <c r="F2" s="1695" t="s">
        <v>17</v>
      </c>
      <c r="G2" s="1696"/>
      <c r="H2" s="1696"/>
      <c r="I2" s="1696"/>
      <c r="J2" s="1696"/>
      <c r="K2" s="1696"/>
      <c r="L2" s="1696"/>
      <c r="M2" s="1697"/>
      <c r="N2" s="1537" t="s">
        <v>23</v>
      </c>
      <c r="O2" s="1538"/>
      <c r="P2" s="1538"/>
      <c r="Q2" s="1538"/>
      <c r="R2" s="1538"/>
      <c r="S2" s="1538"/>
      <c r="T2" s="1539"/>
    </row>
    <row r="3" spans="1:20" ht="38.25" customHeight="1" thickBot="1">
      <c r="A3" s="1522"/>
      <c r="B3" s="1523"/>
      <c r="C3" s="1523"/>
      <c r="D3" s="1523"/>
      <c r="E3" s="1524"/>
      <c r="F3" s="1698"/>
      <c r="G3" s="1699"/>
      <c r="H3" s="1699"/>
      <c r="I3" s="1699"/>
      <c r="J3" s="1699"/>
      <c r="K3" s="1699"/>
      <c r="L3" s="1699"/>
      <c r="M3" s="1700"/>
      <c r="N3" s="1540" t="s">
        <v>8</v>
      </c>
      <c r="O3" s="1541"/>
      <c r="P3" s="1541"/>
      <c r="Q3" s="1541"/>
      <c r="R3" s="1541"/>
      <c r="S3" s="1541"/>
      <c r="T3" s="1542"/>
    </row>
    <row r="4" spans="1:20">
      <c r="A4" s="452"/>
      <c r="B4" s="452"/>
      <c r="C4" s="452"/>
      <c r="D4" s="452"/>
      <c r="E4" s="452"/>
      <c r="F4" s="452"/>
      <c r="G4" s="452"/>
      <c r="H4" s="452"/>
      <c r="I4" s="452"/>
      <c r="J4" s="453"/>
      <c r="K4" s="453"/>
      <c r="L4" s="454"/>
      <c r="M4" s="454"/>
      <c r="N4" s="454"/>
      <c r="O4" s="454"/>
      <c r="P4" s="454"/>
      <c r="Q4" s="454"/>
      <c r="R4" s="454"/>
      <c r="S4" s="454"/>
      <c r="T4" s="454"/>
    </row>
    <row r="5" spans="1:20">
      <c r="A5" s="1548" t="s">
        <v>10</v>
      </c>
      <c r="B5" s="1548"/>
      <c r="C5" s="1548"/>
      <c r="D5" s="1548"/>
      <c r="E5" s="1548"/>
      <c r="F5" s="1549" t="s">
        <v>943</v>
      </c>
      <c r="G5" s="1550"/>
      <c r="H5" s="1550"/>
      <c r="I5" s="1550"/>
      <c r="J5" s="1550"/>
      <c r="K5" s="1550"/>
      <c r="L5" s="1550"/>
      <c r="M5" s="1551"/>
      <c r="N5" s="454"/>
      <c r="O5" s="454"/>
      <c r="P5" s="454"/>
      <c r="Q5" s="454"/>
      <c r="R5" s="454"/>
      <c r="S5" s="454"/>
      <c r="T5" s="454"/>
    </row>
    <row r="6" spans="1:20">
      <c r="A6" s="1548" t="s">
        <v>25</v>
      </c>
      <c r="B6" s="1548"/>
      <c r="C6" s="1548"/>
      <c r="D6" s="1548"/>
      <c r="E6" s="1548"/>
      <c r="F6" s="1549">
        <v>2023</v>
      </c>
      <c r="G6" s="1550"/>
      <c r="H6" s="1550"/>
      <c r="I6" s="1550"/>
      <c r="J6" s="1550"/>
      <c r="K6" s="1550"/>
      <c r="L6" s="1550"/>
      <c r="M6" s="1551"/>
      <c r="N6" s="454"/>
      <c r="O6" s="454"/>
      <c r="P6" s="454"/>
      <c r="Q6" s="454"/>
      <c r="R6" s="454"/>
      <c r="S6" s="454"/>
      <c r="T6" s="454"/>
    </row>
    <row r="7" spans="1:20">
      <c r="A7" s="1548" t="s">
        <v>6</v>
      </c>
      <c r="B7" s="1548"/>
      <c r="C7" s="1548"/>
      <c r="D7" s="1548"/>
      <c r="E7" s="1548"/>
      <c r="F7" s="1549" t="s">
        <v>851</v>
      </c>
      <c r="G7" s="1550"/>
      <c r="H7" s="1550"/>
      <c r="I7" s="1550"/>
      <c r="J7" s="1550"/>
      <c r="K7" s="1550"/>
      <c r="L7" s="1550"/>
      <c r="M7" s="1551"/>
      <c r="N7" s="454"/>
      <c r="O7" s="454"/>
      <c r="P7" s="454"/>
      <c r="Q7" s="454"/>
      <c r="R7" s="454"/>
      <c r="S7" s="454"/>
      <c r="T7" s="454"/>
    </row>
    <row r="8" spans="1:20">
      <c r="A8" s="1548" t="s">
        <v>7</v>
      </c>
      <c r="B8" s="1548"/>
      <c r="C8" s="1548"/>
      <c r="D8" s="1548"/>
      <c r="E8" s="1548"/>
      <c r="F8" s="736">
        <v>45107</v>
      </c>
      <c r="G8" s="737"/>
      <c r="H8" s="737"/>
      <c r="I8" s="737"/>
      <c r="J8" s="737"/>
      <c r="K8" s="737"/>
      <c r="L8" s="737"/>
      <c r="M8" s="738"/>
      <c r="N8" s="454"/>
      <c r="O8" s="454"/>
      <c r="P8" s="454"/>
      <c r="Q8" s="454"/>
      <c r="R8" s="454"/>
      <c r="S8" s="454"/>
      <c r="T8" s="454"/>
    </row>
    <row r="9" spans="1:20" ht="15.75" thickBot="1">
      <c r="A9" s="455"/>
      <c r="B9" s="455"/>
      <c r="C9" s="455"/>
      <c r="D9" s="455"/>
      <c r="E9" s="455"/>
      <c r="F9" s="455"/>
      <c r="G9" s="455"/>
      <c r="H9" s="455"/>
      <c r="I9" s="455"/>
      <c r="J9" s="453"/>
      <c r="K9" s="453"/>
      <c r="L9" s="453"/>
      <c r="M9" s="453"/>
      <c r="N9" s="454"/>
      <c r="O9" s="454"/>
      <c r="P9" s="454"/>
      <c r="Q9" s="454"/>
      <c r="R9" s="454"/>
      <c r="S9" s="454"/>
      <c r="T9" s="454"/>
    </row>
    <row r="10" spans="1:20" ht="32.25" thickBot="1">
      <c r="A10" s="1552" t="s">
        <v>9</v>
      </c>
      <c r="B10" s="1553"/>
      <c r="C10" s="1553"/>
      <c r="D10" s="1553"/>
      <c r="E10" s="1553"/>
      <c r="F10" s="1553"/>
      <c r="G10" s="1553"/>
      <c r="H10" s="1553"/>
      <c r="I10" s="1553"/>
      <c r="J10" s="1553"/>
      <c r="K10" s="1553"/>
      <c r="L10" s="1553"/>
      <c r="M10" s="1553"/>
      <c r="N10" s="1553"/>
      <c r="O10" s="1553"/>
      <c r="P10" s="1553"/>
      <c r="Q10" s="1553"/>
      <c r="R10" s="1553"/>
      <c r="S10" s="1553"/>
      <c r="T10" s="1554"/>
    </row>
    <row r="11" spans="1:20" ht="16.5" thickBot="1">
      <c r="A11" s="456"/>
      <c r="B11" s="457"/>
      <c r="C11" s="457"/>
      <c r="D11" s="457"/>
      <c r="E11" s="457"/>
      <c r="F11" s="457"/>
      <c r="G11" s="457"/>
      <c r="H11" s="457"/>
      <c r="I11" s="457"/>
      <c r="J11" s="457"/>
      <c r="K11" s="457"/>
      <c r="L11" s="457"/>
      <c r="M11" s="457"/>
      <c r="N11" s="457"/>
      <c r="O11" s="457"/>
      <c r="P11" s="457"/>
      <c r="Q11" s="457"/>
      <c r="R11" s="457"/>
      <c r="S11" s="457"/>
      <c r="T11" s="458"/>
    </row>
    <row r="12" spans="1:20" ht="27" thickBot="1">
      <c r="A12" s="1555" t="s">
        <v>16</v>
      </c>
      <c r="B12" s="1719"/>
      <c r="C12" s="1719"/>
      <c r="D12" s="1556"/>
      <c r="E12" s="1556"/>
      <c r="F12" s="1556"/>
      <c r="G12" s="1556"/>
      <c r="H12" s="1556"/>
      <c r="I12" s="1556"/>
      <c r="J12" s="1556"/>
      <c r="K12" s="1556"/>
      <c r="L12" s="1557"/>
      <c r="M12" s="1558" t="s">
        <v>1</v>
      </c>
      <c r="N12" s="1558"/>
      <c r="O12" s="1558"/>
      <c r="P12" s="1558"/>
      <c r="Q12" s="1558"/>
      <c r="R12" s="1558"/>
      <c r="S12" s="1558"/>
      <c r="T12" s="1559"/>
    </row>
    <row r="13" spans="1:20" ht="26.25" customHeight="1" thickBot="1">
      <c r="A13" s="1727" t="s">
        <v>27</v>
      </c>
      <c r="B13" s="1730" t="s">
        <v>735</v>
      </c>
      <c r="C13" s="1730" t="s">
        <v>734</v>
      </c>
      <c r="D13" s="1566" t="s">
        <v>26</v>
      </c>
      <c r="E13" s="1562" t="s">
        <v>19</v>
      </c>
      <c r="F13" s="1564" t="s">
        <v>11</v>
      </c>
      <c r="G13" s="1565"/>
      <c r="H13" s="1565"/>
      <c r="I13" s="1566"/>
      <c r="J13" s="1567" t="s">
        <v>20</v>
      </c>
      <c r="K13" s="1567" t="s">
        <v>21</v>
      </c>
      <c r="L13" s="1567" t="s">
        <v>2</v>
      </c>
      <c r="M13" s="1571" t="s">
        <v>22</v>
      </c>
      <c r="N13" s="1573" t="s">
        <v>3</v>
      </c>
      <c r="O13" s="1574"/>
      <c r="P13" s="1575"/>
      <c r="Q13" s="1576" t="s">
        <v>4</v>
      </c>
      <c r="R13" s="1578" t="s">
        <v>5</v>
      </c>
      <c r="S13" s="459" t="s">
        <v>29</v>
      </c>
      <c r="T13" s="1569" t="s">
        <v>0</v>
      </c>
    </row>
    <row r="14" spans="1:20" ht="55.5" customHeight="1" thickBot="1">
      <c r="A14" s="1728"/>
      <c r="B14" s="1730"/>
      <c r="C14" s="1730"/>
      <c r="D14" s="1718"/>
      <c r="E14" s="1563"/>
      <c r="F14" s="460" t="s">
        <v>12</v>
      </c>
      <c r="G14" s="460" t="s">
        <v>13</v>
      </c>
      <c r="H14" s="460" t="s">
        <v>14</v>
      </c>
      <c r="I14" s="460" t="s">
        <v>15</v>
      </c>
      <c r="J14" s="1568"/>
      <c r="K14" s="1568"/>
      <c r="L14" s="1568"/>
      <c r="M14" s="1572"/>
      <c r="N14" s="461" t="s">
        <v>30</v>
      </c>
      <c r="O14" s="462" t="s">
        <v>28</v>
      </c>
      <c r="P14" s="463" t="s">
        <v>31</v>
      </c>
      <c r="Q14" s="1577"/>
      <c r="R14" s="1579"/>
      <c r="S14" s="464"/>
      <c r="T14" s="1570"/>
    </row>
    <row r="15" spans="1:20" ht="15.75" thickBot="1">
      <c r="A15" s="452"/>
      <c r="B15" s="452"/>
      <c r="C15" s="452"/>
      <c r="D15" s="452"/>
      <c r="E15" s="452"/>
      <c r="F15" s="452"/>
      <c r="G15" s="452"/>
      <c r="H15" s="452"/>
      <c r="I15" s="452"/>
      <c r="J15" s="452"/>
      <c r="K15" s="452"/>
      <c r="L15" s="616"/>
      <c r="M15" s="452"/>
      <c r="Q15" s="452"/>
      <c r="R15" s="452"/>
      <c r="S15" s="452"/>
      <c r="T15" s="452"/>
    </row>
    <row r="16" spans="1:20" ht="56.25" customHeight="1" thickBot="1">
      <c r="A16" s="1720">
        <v>1</v>
      </c>
      <c r="B16" s="1715" t="s">
        <v>942</v>
      </c>
      <c r="C16" s="1715" t="s">
        <v>558</v>
      </c>
      <c r="D16" s="1735" t="s">
        <v>922</v>
      </c>
      <c r="E16" s="638" t="s">
        <v>923</v>
      </c>
      <c r="F16" s="639">
        <v>1</v>
      </c>
      <c r="G16" s="640"/>
      <c r="H16" s="641"/>
      <c r="I16" s="641"/>
      <c r="J16" s="642" t="s">
        <v>924</v>
      </c>
      <c r="K16" s="643"/>
      <c r="L16" s="617"/>
      <c r="M16" s="605">
        <v>1</v>
      </c>
      <c r="N16" s="517">
        <f>IF(M16&lt;1,M16-AVERAGE(F16:I16),M16-(SUM(F16:I16)))</f>
        <v>0</v>
      </c>
      <c r="O16" s="605">
        <v>1</v>
      </c>
      <c r="P16" s="634" t="str">
        <f t="shared" ref="P16:P30" si="0">IF(O16&lt;=V$17,"T",IF(O16&lt;$AA$17,"R",IF(O16&gt;=$AA$17,"P")))</f>
        <v>P</v>
      </c>
      <c r="Q16" s="617"/>
      <c r="R16" s="617"/>
      <c r="S16" s="630"/>
      <c r="T16" s="631"/>
    </row>
    <row r="17" spans="1:20" ht="28.5" customHeight="1" thickBot="1">
      <c r="A17" s="1721"/>
      <c r="B17" s="1715"/>
      <c r="C17" s="1715"/>
      <c r="D17" s="1735"/>
      <c r="E17" s="633" t="s">
        <v>925</v>
      </c>
      <c r="F17" s="639">
        <v>1</v>
      </c>
      <c r="G17" s="640"/>
      <c r="H17" s="640"/>
      <c r="I17" s="640"/>
      <c r="J17" s="476" t="s">
        <v>924</v>
      </c>
      <c r="K17" s="485"/>
      <c r="L17" s="476"/>
      <c r="M17" s="605">
        <v>1</v>
      </c>
      <c r="N17" s="517">
        <f>IF(M17&lt;1,M17-AVERAGE(F17:I17),M17-(SUM(F17:I17)))</f>
        <v>0</v>
      </c>
      <c r="O17" s="605">
        <v>1</v>
      </c>
      <c r="P17" s="634" t="str">
        <f t="shared" si="0"/>
        <v>P</v>
      </c>
      <c r="Q17" s="476"/>
      <c r="R17" s="476"/>
      <c r="S17" s="465"/>
      <c r="T17" s="632"/>
    </row>
    <row r="18" spans="1:20" ht="16.5" thickBot="1">
      <c r="A18" s="1721"/>
      <c r="B18" s="1715"/>
      <c r="C18" s="1715"/>
      <c r="D18" s="1735"/>
      <c r="E18" s="476" t="s">
        <v>926</v>
      </c>
      <c r="F18" s="639">
        <v>1</v>
      </c>
      <c r="G18" s="476"/>
      <c r="H18" s="476"/>
      <c r="I18" s="476"/>
      <c r="J18" s="476" t="s">
        <v>924</v>
      </c>
      <c r="K18" s="485"/>
      <c r="L18" s="476"/>
      <c r="M18" s="605">
        <v>1</v>
      </c>
      <c r="N18" s="517">
        <f t="shared" ref="N18:N30" si="1">IF(M18&lt;1,M18-AVERAGE(F18:I18),M18-(SUM(F18:I18)))</f>
        <v>0</v>
      </c>
      <c r="O18" s="605">
        <v>1</v>
      </c>
      <c r="P18" s="634" t="str">
        <f t="shared" si="0"/>
        <v>P</v>
      </c>
      <c r="Q18" s="476"/>
      <c r="R18" s="476"/>
      <c r="S18" s="465"/>
      <c r="T18" s="632"/>
    </row>
    <row r="19" spans="1:20" ht="39.75" customHeight="1" thickBot="1">
      <c r="A19" s="1722"/>
      <c r="B19" s="1715"/>
      <c r="C19" s="1715"/>
      <c r="D19" s="1735"/>
      <c r="E19" s="633" t="s">
        <v>927</v>
      </c>
      <c r="F19" s="639">
        <v>1</v>
      </c>
      <c r="G19" s="476"/>
      <c r="H19" s="476"/>
      <c r="I19" s="476"/>
      <c r="J19" s="476" t="s">
        <v>924</v>
      </c>
      <c r="K19" s="476"/>
      <c r="L19" s="476"/>
      <c r="M19" s="605">
        <v>1</v>
      </c>
      <c r="N19" s="517">
        <f t="shared" si="1"/>
        <v>0</v>
      </c>
      <c r="O19" s="605">
        <v>1</v>
      </c>
      <c r="P19" s="634" t="str">
        <f t="shared" si="0"/>
        <v>P</v>
      </c>
      <c r="Q19" s="476"/>
      <c r="R19" s="476"/>
      <c r="S19" s="465"/>
      <c r="T19" s="632"/>
    </row>
    <row r="20" spans="1:20" ht="46.5" customHeight="1" thickBot="1">
      <c r="A20" s="1723">
        <v>2</v>
      </c>
      <c r="B20" s="1715"/>
      <c r="C20" s="1715"/>
      <c r="D20" s="1735" t="s">
        <v>928</v>
      </c>
      <c r="E20" s="633" t="s">
        <v>929</v>
      </c>
      <c r="F20" s="639">
        <v>1</v>
      </c>
      <c r="G20" s="476"/>
      <c r="H20" s="476"/>
      <c r="I20" s="476"/>
      <c r="J20" s="476" t="s">
        <v>924</v>
      </c>
      <c r="K20" s="485"/>
      <c r="L20" s="476"/>
      <c r="M20" s="605">
        <v>1</v>
      </c>
      <c r="N20" s="517">
        <f t="shared" si="1"/>
        <v>0</v>
      </c>
      <c r="O20" s="605">
        <v>1</v>
      </c>
      <c r="P20" s="634" t="str">
        <f t="shared" si="0"/>
        <v>P</v>
      </c>
      <c r="Q20" s="476"/>
      <c r="R20" s="476"/>
      <c r="S20" s="465"/>
      <c r="T20" s="632"/>
    </row>
    <row r="21" spans="1:20" ht="16.5" thickBot="1">
      <c r="A21" s="1721"/>
      <c r="B21" s="1715"/>
      <c r="C21" s="1715"/>
      <c r="D21" s="1735"/>
      <c r="E21" s="476" t="s">
        <v>930</v>
      </c>
      <c r="F21" s="639">
        <v>1</v>
      </c>
      <c r="G21" s="476"/>
      <c r="H21" s="476"/>
      <c r="I21" s="476"/>
      <c r="J21" s="476" t="s">
        <v>924</v>
      </c>
      <c r="K21" s="485"/>
      <c r="L21" s="476"/>
      <c r="M21" s="605">
        <v>1</v>
      </c>
      <c r="N21" s="517">
        <f t="shared" si="1"/>
        <v>0</v>
      </c>
      <c r="O21" s="605">
        <v>1</v>
      </c>
      <c r="P21" s="634" t="str">
        <f t="shared" si="0"/>
        <v>P</v>
      </c>
      <c r="Q21" s="476"/>
      <c r="R21" s="476"/>
      <c r="S21" s="465"/>
      <c r="T21" s="632"/>
    </row>
    <row r="22" spans="1:20" ht="53.25" customHeight="1" thickBot="1">
      <c r="A22" s="1721"/>
      <c r="B22" s="1715"/>
      <c r="C22" s="1715"/>
      <c r="D22" s="1735"/>
      <c r="E22" s="633" t="s">
        <v>931</v>
      </c>
      <c r="F22" s="639">
        <v>1</v>
      </c>
      <c r="G22" s="476"/>
      <c r="H22" s="476"/>
      <c r="I22" s="476"/>
      <c r="J22" s="476" t="s">
        <v>924</v>
      </c>
      <c r="K22" s="485"/>
      <c r="L22" s="476"/>
      <c r="M22" s="605">
        <v>1</v>
      </c>
      <c r="N22" s="517">
        <f t="shared" si="1"/>
        <v>0</v>
      </c>
      <c r="O22" s="605">
        <v>1</v>
      </c>
      <c r="P22" s="634" t="str">
        <f t="shared" si="0"/>
        <v>P</v>
      </c>
      <c r="Q22" s="476"/>
      <c r="R22" s="476"/>
      <c r="S22" s="465"/>
      <c r="T22" s="632"/>
    </row>
    <row r="23" spans="1:20" ht="16.5" thickBot="1">
      <c r="A23" s="1722"/>
      <c r="B23" s="1715"/>
      <c r="C23" s="1715"/>
      <c r="D23" s="1735"/>
      <c r="E23" s="476" t="s">
        <v>932</v>
      </c>
      <c r="F23" s="639">
        <v>1</v>
      </c>
      <c r="G23" s="476"/>
      <c r="H23" s="476"/>
      <c r="I23" s="476"/>
      <c r="J23" s="476" t="s">
        <v>924</v>
      </c>
      <c r="K23" s="485"/>
      <c r="L23" s="476"/>
      <c r="M23" s="605">
        <v>1</v>
      </c>
      <c r="N23" s="517">
        <f t="shared" si="1"/>
        <v>0</v>
      </c>
      <c r="O23" s="605">
        <v>1</v>
      </c>
      <c r="P23" s="634" t="str">
        <f t="shared" si="0"/>
        <v>P</v>
      </c>
      <c r="Q23" s="476"/>
      <c r="R23" s="476"/>
      <c r="S23" s="465"/>
      <c r="T23" s="632"/>
    </row>
    <row r="24" spans="1:20" ht="16.5" thickBot="1">
      <c r="A24" s="1723">
        <v>3</v>
      </c>
      <c r="B24" s="1715"/>
      <c r="C24" s="1715"/>
      <c r="D24" s="1736" t="s">
        <v>933</v>
      </c>
      <c r="E24" s="476" t="s">
        <v>934</v>
      </c>
      <c r="F24" s="639">
        <v>1</v>
      </c>
      <c r="G24" s="476"/>
      <c r="H24" s="476"/>
      <c r="I24" s="476"/>
      <c r="J24" s="476" t="s">
        <v>924</v>
      </c>
      <c r="K24" s="476"/>
      <c r="L24" s="476"/>
      <c r="M24" s="605">
        <v>1</v>
      </c>
      <c r="N24" s="517">
        <f t="shared" si="1"/>
        <v>0</v>
      </c>
      <c r="O24" s="605">
        <v>1</v>
      </c>
      <c r="P24" s="634" t="str">
        <f t="shared" si="0"/>
        <v>P</v>
      </c>
      <c r="Q24" s="476"/>
      <c r="R24" s="476"/>
      <c r="S24" s="465"/>
      <c r="T24" s="632"/>
    </row>
    <row r="25" spans="1:20" ht="16.5" thickBot="1">
      <c r="A25" s="1721"/>
      <c r="B25" s="1715"/>
      <c r="C25" s="1715"/>
      <c r="D25" s="1736"/>
      <c r="E25" s="476" t="s">
        <v>935</v>
      </c>
      <c r="F25" s="639">
        <v>1</v>
      </c>
      <c r="G25" s="476"/>
      <c r="H25" s="476"/>
      <c r="I25" s="476"/>
      <c r="J25" s="476" t="s">
        <v>924</v>
      </c>
      <c r="K25" s="476"/>
      <c r="L25" s="476"/>
      <c r="M25" s="605">
        <v>1</v>
      </c>
      <c r="N25" s="517">
        <f t="shared" si="1"/>
        <v>0</v>
      </c>
      <c r="O25" s="605">
        <v>1</v>
      </c>
      <c r="P25" s="634" t="str">
        <f t="shared" si="0"/>
        <v>P</v>
      </c>
      <c r="Q25" s="476"/>
      <c r="R25" s="476"/>
      <c r="S25" s="465"/>
      <c r="T25" s="632"/>
    </row>
    <row r="26" spans="1:20" ht="16.5" thickBot="1">
      <c r="A26" s="1722"/>
      <c r="B26" s="1715"/>
      <c r="C26" s="1715"/>
      <c r="D26" s="1736"/>
      <c r="E26" s="476" t="s">
        <v>936</v>
      </c>
      <c r="F26" s="639">
        <v>1</v>
      </c>
      <c r="G26" s="476"/>
      <c r="H26" s="476"/>
      <c r="I26" s="476"/>
      <c r="J26" s="476" t="s">
        <v>924</v>
      </c>
      <c r="K26" s="476"/>
      <c r="L26" s="476"/>
      <c r="M26" s="605">
        <v>1</v>
      </c>
      <c r="N26" s="517">
        <f t="shared" si="1"/>
        <v>0</v>
      </c>
      <c r="O26" s="605">
        <v>1</v>
      </c>
      <c r="P26" s="634" t="str">
        <f t="shared" si="0"/>
        <v>P</v>
      </c>
      <c r="Q26" s="476"/>
      <c r="R26" s="476"/>
      <c r="S26" s="465"/>
      <c r="T26" s="632"/>
    </row>
    <row r="27" spans="1:20" ht="16.5" thickBot="1">
      <c r="A27" s="1724">
        <v>4</v>
      </c>
      <c r="B27" s="1715"/>
      <c r="C27" s="1715"/>
      <c r="D27" s="1736" t="s">
        <v>937</v>
      </c>
      <c r="E27" s="476" t="s">
        <v>938</v>
      </c>
      <c r="F27" s="639">
        <v>1</v>
      </c>
      <c r="G27" s="476"/>
      <c r="H27" s="476"/>
      <c r="I27" s="476"/>
      <c r="J27" s="476" t="s">
        <v>924</v>
      </c>
      <c r="K27" s="476"/>
      <c r="L27" s="476"/>
      <c r="M27" s="605">
        <v>1</v>
      </c>
      <c r="N27" s="517">
        <f t="shared" si="1"/>
        <v>0</v>
      </c>
      <c r="O27" s="605">
        <v>1</v>
      </c>
      <c r="P27" s="634" t="str">
        <f t="shared" si="0"/>
        <v>P</v>
      </c>
      <c r="Q27" s="476"/>
      <c r="R27" s="476"/>
      <c r="S27" s="465"/>
      <c r="T27" s="632"/>
    </row>
    <row r="28" spans="1:20" ht="16.5" thickBot="1">
      <c r="A28" s="1725"/>
      <c r="B28" s="1715"/>
      <c r="C28" s="1715"/>
      <c r="D28" s="1736"/>
      <c r="E28" s="476" t="s">
        <v>939</v>
      </c>
      <c r="F28" s="639">
        <v>1</v>
      </c>
      <c r="G28" s="476"/>
      <c r="H28" s="476"/>
      <c r="I28" s="476"/>
      <c r="J28" s="476" t="s">
        <v>924</v>
      </c>
      <c r="K28" s="476"/>
      <c r="L28" s="476"/>
      <c r="M28" s="605">
        <v>1</v>
      </c>
      <c r="N28" s="517">
        <f t="shared" si="1"/>
        <v>0</v>
      </c>
      <c r="O28" s="605">
        <v>1</v>
      </c>
      <c r="P28" s="634" t="str">
        <f t="shared" si="0"/>
        <v>P</v>
      </c>
      <c r="Q28" s="476"/>
      <c r="R28" s="476"/>
      <c r="S28" s="465"/>
      <c r="T28" s="632"/>
    </row>
    <row r="29" spans="1:20" ht="16.5" thickBot="1">
      <c r="A29" s="1725"/>
      <c r="B29" s="1715"/>
      <c r="C29" s="1715"/>
      <c r="D29" s="1736"/>
      <c r="E29" s="476" t="s">
        <v>940</v>
      </c>
      <c r="F29" s="639">
        <v>1</v>
      </c>
      <c r="G29" s="476"/>
      <c r="H29" s="476"/>
      <c r="I29" s="476"/>
      <c r="J29" s="476" t="s">
        <v>924</v>
      </c>
      <c r="K29" s="476"/>
      <c r="L29" s="476"/>
      <c r="M29" s="605">
        <v>1</v>
      </c>
      <c r="N29" s="517">
        <f t="shared" si="1"/>
        <v>0</v>
      </c>
      <c r="O29" s="605">
        <v>1</v>
      </c>
      <c r="P29" s="634" t="str">
        <f t="shared" si="0"/>
        <v>P</v>
      </c>
      <c r="Q29" s="476"/>
      <c r="R29" s="476"/>
      <c r="S29" s="465"/>
      <c r="T29" s="632"/>
    </row>
    <row r="30" spans="1:20" ht="15.75">
      <c r="A30" s="1726"/>
      <c r="B30" s="1715"/>
      <c r="C30" s="1715"/>
      <c r="D30" s="1736"/>
      <c r="E30" s="476" t="s">
        <v>941</v>
      </c>
      <c r="F30" s="604">
        <v>40</v>
      </c>
      <c r="G30" s="476"/>
      <c r="H30" s="476"/>
      <c r="I30" s="476"/>
      <c r="J30" s="476" t="s">
        <v>924</v>
      </c>
      <c r="K30" s="476"/>
      <c r="L30" s="476"/>
      <c r="M30" s="644">
        <v>0.35</v>
      </c>
      <c r="N30" s="517">
        <f t="shared" si="1"/>
        <v>-39.65</v>
      </c>
      <c r="O30" s="518">
        <f t="shared" ref="O30" si="2">IF(M30&lt;1,(AVERAGE(F30:I30)/M30),SUM(F30:I30)/M30)</f>
        <v>114.28571428571429</v>
      </c>
      <c r="P30" s="634" t="str">
        <f t="shared" si="0"/>
        <v>P</v>
      </c>
      <c r="Q30" s="476"/>
      <c r="R30" s="476"/>
      <c r="S30" s="465"/>
      <c r="T30" s="632"/>
    </row>
    <row r="31" spans="1:20">
      <c r="A31" s="636"/>
      <c r="B31" s="637"/>
      <c r="C31" s="637"/>
    </row>
    <row r="32" spans="1:20">
      <c r="B32" s="1729"/>
      <c r="C32" s="635"/>
    </row>
    <row r="33" spans="2:3">
      <c r="B33" s="1729"/>
      <c r="C33" s="635"/>
    </row>
    <row r="34" spans="2:3">
      <c r="B34" s="1729"/>
      <c r="C34" s="635"/>
    </row>
    <row r="35" spans="2:3">
      <c r="B35" s="1729"/>
      <c r="C35" s="635"/>
    </row>
    <row r="36" spans="2:3">
      <c r="B36" s="1729"/>
      <c r="C36" s="635"/>
    </row>
    <row r="37" spans="2:3">
      <c r="B37" s="1729"/>
      <c r="C37" s="635"/>
    </row>
    <row r="38" spans="2:3">
      <c r="B38" s="1729"/>
      <c r="C38" s="635"/>
    </row>
    <row r="39" spans="2:3">
      <c r="B39" s="1729"/>
      <c r="C39" s="635"/>
    </row>
    <row r="40" spans="2:3">
      <c r="B40" s="1729"/>
      <c r="C40" s="635"/>
    </row>
    <row r="41" spans="2:3">
      <c r="B41" s="1729"/>
      <c r="C41" s="635"/>
    </row>
    <row r="42" spans="2:3">
      <c r="B42" s="1729"/>
      <c r="C42" s="635"/>
    </row>
  </sheetData>
  <mergeCells count="42">
    <mergeCell ref="B32:B42"/>
    <mergeCell ref="B13:B14"/>
    <mergeCell ref="C13:C14"/>
    <mergeCell ref="C16:C30"/>
    <mergeCell ref="B16:B30"/>
    <mergeCell ref="A16:A19"/>
    <mergeCell ref="A20:A23"/>
    <mergeCell ref="A24:A26"/>
    <mergeCell ref="A27:A30"/>
    <mergeCell ref="T13:T14"/>
    <mergeCell ref="D16:D19"/>
    <mergeCell ref="D20:D23"/>
    <mergeCell ref="D24:D26"/>
    <mergeCell ref="D27:D30"/>
    <mergeCell ref="K13:K14"/>
    <mergeCell ref="L13:L14"/>
    <mergeCell ref="M13:M14"/>
    <mergeCell ref="N13:P13"/>
    <mergeCell ref="Q13:Q14"/>
    <mergeCell ref="R13:R14"/>
    <mergeCell ref="A13:A14"/>
    <mergeCell ref="D13:D14"/>
    <mergeCell ref="E13:E14"/>
    <mergeCell ref="F13:I13"/>
    <mergeCell ref="J13:J14"/>
    <mergeCell ref="A5:E5"/>
    <mergeCell ref="F5:M5"/>
    <mergeCell ref="A6:E6"/>
    <mergeCell ref="F6:M6"/>
    <mergeCell ref="A7:E7"/>
    <mergeCell ref="F7:M7"/>
    <mergeCell ref="A8:E8"/>
    <mergeCell ref="F8:M8"/>
    <mergeCell ref="A10:T10"/>
    <mergeCell ref="A12:L12"/>
    <mergeCell ref="M12:T12"/>
    <mergeCell ref="A1:E3"/>
    <mergeCell ref="F1:M1"/>
    <mergeCell ref="N1:T1"/>
    <mergeCell ref="F2:M3"/>
    <mergeCell ref="N2:T2"/>
    <mergeCell ref="N3:T3"/>
  </mergeCells>
  <conditionalFormatting sqref="P16:P30">
    <cfRule type="containsText" dxfId="2" priority="1" stopIfTrue="1" operator="containsText" text="P">
      <formula>NOT(ISERROR(SEARCH("P",P16)))</formula>
    </cfRule>
    <cfRule type="containsText" dxfId="1" priority="2" stopIfTrue="1" operator="containsText" text="R">
      <formula>NOT(ISERROR(SEARCH("R",P16)))</formula>
    </cfRule>
    <cfRule type="containsText" dxfId="0" priority="3" operator="containsText" text="T">
      <formula>NOT(ISERROR(SEARCH("T",P16)))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U55"/>
  <sheetViews>
    <sheetView topLeftCell="A31" zoomScale="64" zoomScaleNormal="64" workbookViewId="0">
      <selection activeCell="F10" sqref="F10:M10"/>
    </sheetView>
  </sheetViews>
  <sheetFormatPr baseColWidth="10" defaultColWidth="26.42578125" defaultRowHeight="13.5"/>
  <cols>
    <col min="1" max="1" width="11.28515625" style="1" customWidth="1"/>
    <col min="2" max="2" width="23.140625" style="1" customWidth="1"/>
    <col min="3" max="3" width="22.42578125" style="1" customWidth="1"/>
    <col min="4" max="4" width="33.85546875" style="1" customWidth="1"/>
    <col min="5" max="5" width="31.5703125" style="1" customWidth="1"/>
    <col min="6" max="6" width="7.28515625" style="1" customWidth="1"/>
    <col min="7" max="7" width="7" style="267" customWidth="1"/>
    <col min="8" max="8" width="7" style="1" customWidth="1"/>
    <col min="9" max="9" width="6.42578125" style="1" customWidth="1"/>
    <col min="10" max="10" width="53.140625" style="1" customWidth="1"/>
    <col min="11" max="11" width="18.57031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2"/>
      <c r="F2" s="2"/>
      <c r="G2" s="262"/>
      <c r="H2" s="2"/>
      <c r="I2" s="2"/>
      <c r="J2" s="2"/>
      <c r="K2" s="2"/>
      <c r="L2" s="2"/>
      <c r="M2" s="2"/>
      <c r="N2" s="2"/>
      <c r="O2" s="2"/>
      <c r="P2" s="2"/>
      <c r="Q2" s="2"/>
      <c r="R2" s="2"/>
      <c r="S2" s="55"/>
      <c r="T2" s="56"/>
    </row>
    <row r="3" spans="1:20" ht="14.25" thickBot="1">
      <c r="A3" s="788" cm="1">
        <f t="array" aca="1" ref="A3" ca="1">A3:T41</f>
        <v>0</v>
      </c>
      <c r="B3" s="789"/>
      <c r="C3" s="789"/>
      <c r="D3" s="789"/>
      <c r="E3" s="790"/>
      <c r="F3" s="797" t="s">
        <v>18</v>
      </c>
      <c r="G3" s="798"/>
      <c r="H3" s="798"/>
      <c r="I3" s="798"/>
      <c r="J3" s="798"/>
      <c r="K3" s="798"/>
      <c r="L3" s="798"/>
      <c r="M3" s="799"/>
      <c r="N3" s="772" t="s">
        <v>953</v>
      </c>
      <c r="O3" s="773"/>
      <c r="P3" s="773"/>
      <c r="Q3" s="773"/>
      <c r="R3" s="773"/>
      <c r="S3" s="773"/>
      <c r="T3" s="774"/>
    </row>
    <row r="4" spans="1:20" ht="14.25" thickBot="1">
      <c r="A4" s="791"/>
      <c r="B4" s="792"/>
      <c r="C4" s="792"/>
      <c r="D4" s="792"/>
      <c r="E4" s="793"/>
      <c r="F4" s="775" t="s">
        <v>17</v>
      </c>
      <c r="G4" s="776"/>
      <c r="H4" s="776"/>
      <c r="I4" s="776"/>
      <c r="J4" s="776"/>
      <c r="K4" s="776"/>
      <c r="L4" s="776"/>
      <c r="M4" s="777"/>
      <c r="N4" s="781" t="s">
        <v>23</v>
      </c>
      <c r="O4" s="782"/>
      <c r="P4" s="782"/>
      <c r="Q4" s="782"/>
      <c r="R4" s="782"/>
      <c r="S4" s="782"/>
      <c r="T4" s="783"/>
    </row>
    <row r="5" spans="1:20" ht="14.25" thickBot="1">
      <c r="A5" s="794"/>
      <c r="B5" s="795"/>
      <c r="C5" s="795"/>
      <c r="D5" s="795"/>
      <c r="E5" s="796"/>
      <c r="F5" s="778"/>
      <c r="G5" s="779"/>
      <c r="H5" s="779"/>
      <c r="I5" s="779"/>
      <c r="J5" s="779"/>
      <c r="K5" s="779"/>
      <c r="L5" s="779"/>
      <c r="M5" s="780"/>
      <c r="N5" s="784" t="s">
        <v>8</v>
      </c>
      <c r="O5" s="785"/>
      <c r="P5" s="785"/>
      <c r="Q5" s="785"/>
      <c r="R5" s="785"/>
      <c r="S5" s="785"/>
      <c r="T5" s="786"/>
    </row>
    <row r="6" spans="1:20">
      <c r="A6" s="2"/>
      <c r="B6" s="2"/>
      <c r="C6" s="2"/>
      <c r="D6" s="2"/>
      <c r="E6" s="2"/>
      <c r="F6" s="2"/>
      <c r="G6" s="262"/>
      <c r="H6" s="2"/>
      <c r="I6" s="2"/>
      <c r="J6" s="3"/>
      <c r="K6" s="3"/>
      <c r="L6" s="4"/>
      <c r="M6" s="4"/>
      <c r="N6" s="4"/>
      <c r="O6" s="4"/>
      <c r="P6" s="4"/>
      <c r="Q6" s="4"/>
      <c r="R6" s="4"/>
      <c r="S6" s="54"/>
      <c r="T6" s="54"/>
    </row>
    <row r="7" spans="1:20">
      <c r="A7" s="735" t="s">
        <v>10</v>
      </c>
      <c r="B7" s="735"/>
      <c r="C7" s="735"/>
      <c r="D7" s="735"/>
      <c r="E7" s="735"/>
      <c r="F7" s="787" t="s">
        <v>87</v>
      </c>
      <c r="G7" s="737"/>
      <c r="H7" s="737"/>
      <c r="I7" s="737"/>
      <c r="J7" s="737"/>
      <c r="K7" s="737"/>
      <c r="L7" s="737"/>
      <c r="M7" s="738"/>
      <c r="N7" s="4"/>
      <c r="O7" s="4"/>
      <c r="P7" s="4"/>
      <c r="Q7" s="4"/>
      <c r="R7" s="4"/>
      <c r="S7" s="54"/>
      <c r="T7" s="54"/>
    </row>
    <row r="8" spans="1:20">
      <c r="A8" s="735" t="s">
        <v>25</v>
      </c>
      <c r="B8" s="735"/>
      <c r="C8" s="735"/>
      <c r="D8" s="735"/>
      <c r="E8" s="735"/>
      <c r="F8" s="787">
        <v>2023</v>
      </c>
      <c r="G8" s="737"/>
      <c r="H8" s="737"/>
      <c r="I8" s="737"/>
      <c r="J8" s="737"/>
      <c r="K8" s="737"/>
      <c r="L8" s="737"/>
      <c r="M8" s="738"/>
      <c r="N8" s="4"/>
      <c r="O8" s="4"/>
      <c r="P8" s="4"/>
      <c r="Q8" s="4"/>
      <c r="R8" s="4"/>
      <c r="S8" s="54"/>
      <c r="T8" s="54"/>
    </row>
    <row r="9" spans="1:20">
      <c r="A9" s="735" t="s">
        <v>6</v>
      </c>
      <c r="B9" s="735"/>
      <c r="C9" s="735"/>
      <c r="D9" s="735"/>
      <c r="E9" s="735"/>
      <c r="F9" s="736">
        <v>44927</v>
      </c>
      <c r="G9" s="737"/>
      <c r="H9" s="737"/>
      <c r="I9" s="737"/>
      <c r="J9" s="737"/>
      <c r="K9" s="737"/>
      <c r="L9" s="737"/>
      <c r="M9" s="738"/>
      <c r="N9" s="4"/>
      <c r="O9" s="4"/>
      <c r="P9" s="4"/>
      <c r="Q9" s="4"/>
      <c r="R9" s="4"/>
      <c r="S9" s="54"/>
      <c r="T9" s="54"/>
    </row>
    <row r="10" spans="1:20">
      <c r="A10" s="735" t="s">
        <v>7</v>
      </c>
      <c r="B10" s="735"/>
      <c r="C10" s="735"/>
      <c r="D10" s="735"/>
      <c r="E10" s="735"/>
      <c r="F10" s="736">
        <v>45107</v>
      </c>
      <c r="G10" s="737"/>
      <c r="H10" s="737"/>
      <c r="I10" s="737"/>
      <c r="J10" s="737"/>
      <c r="K10" s="737"/>
      <c r="L10" s="737"/>
      <c r="M10" s="738"/>
      <c r="N10" s="4"/>
      <c r="O10" s="4"/>
      <c r="P10" s="4"/>
      <c r="Q10" s="4"/>
      <c r="R10" s="4"/>
      <c r="S10" s="54"/>
      <c r="T10" s="54"/>
    </row>
    <row r="11" spans="1:20" ht="14.25" thickBot="1">
      <c r="A11" s="5"/>
      <c r="B11" s="5"/>
      <c r="C11" s="5"/>
      <c r="D11" s="5"/>
      <c r="E11" s="5"/>
      <c r="F11" s="5"/>
      <c r="G11" s="263"/>
      <c r="H11" s="5"/>
      <c r="I11" s="5"/>
      <c r="J11" s="3"/>
      <c r="K11" s="3"/>
      <c r="L11" s="3"/>
      <c r="M11" s="3"/>
      <c r="N11" s="4"/>
      <c r="O11" s="4"/>
      <c r="P11" s="4"/>
      <c r="Q11" s="4"/>
      <c r="R11" s="4"/>
      <c r="S11" s="54"/>
      <c r="T11" s="54"/>
    </row>
    <row r="12" spans="1:20" ht="14.25" thickBot="1">
      <c r="A12" s="739" t="s">
        <v>9</v>
      </c>
      <c r="B12" s="740"/>
      <c r="C12" s="740"/>
      <c r="D12" s="740"/>
      <c r="E12" s="740"/>
      <c r="F12" s="740"/>
      <c r="G12" s="740"/>
      <c r="H12" s="740"/>
      <c r="I12" s="740"/>
      <c r="J12" s="740"/>
      <c r="K12" s="740"/>
      <c r="L12" s="740"/>
      <c r="M12" s="740"/>
      <c r="N12" s="740"/>
      <c r="O12" s="740"/>
      <c r="P12" s="740"/>
      <c r="Q12" s="740"/>
      <c r="R12" s="740"/>
      <c r="S12" s="740"/>
      <c r="T12" s="741"/>
    </row>
    <row r="13" spans="1:20" ht="14.25" thickBot="1">
      <c r="A13" s="6"/>
      <c r="B13" s="7"/>
      <c r="C13" s="7"/>
      <c r="D13" s="7"/>
      <c r="E13" s="7"/>
      <c r="F13" s="7"/>
      <c r="G13" s="264"/>
      <c r="H13" s="7"/>
      <c r="I13" s="7"/>
      <c r="J13" s="7"/>
      <c r="K13" s="7"/>
      <c r="L13" s="7"/>
      <c r="M13" s="7"/>
      <c r="N13" s="7"/>
      <c r="O13" s="7"/>
      <c r="P13" s="7"/>
      <c r="Q13" s="7"/>
      <c r="R13" s="7"/>
      <c r="S13" s="57"/>
      <c r="T13" s="58"/>
    </row>
    <row r="14" spans="1:20" ht="14.25" thickBot="1">
      <c r="A14" s="742" t="s">
        <v>16</v>
      </c>
      <c r="B14" s="743"/>
      <c r="C14" s="743"/>
      <c r="D14" s="743"/>
      <c r="E14" s="743"/>
      <c r="F14" s="743"/>
      <c r="G14" s="743"/>
      <c r="H14" s="743"/>
      <c r="I14" s="743"/>
      <c r="J14" s="743"/>
      <c r="K14" s="743"/>
      <c r="L14" s="744"/>
      <c r="M14" s="745" t="s">
        <v>1</v>
      </c>
      <c r="N14" s="745"/>
      <c r="O14" s="745"/>
      <c r="P14" s="745"/>
      <c r="Q14" s="745"/>
      <c r="R14" s="745"/>
      <c r="S14" s="745"/>
      <c r="T14" s="746"/>
    </row>
    <row r="15" spans="1:20" ht="14.25" thickBot="1">
      <c r="A15" s="751" t="s">
        <v>27</v>
      </c>
      <c r="B15" s="760" t="s">
        <v>434</v>
      </c>
      <c r="C15" s="760" t="s">
        <v>435</v>
      </c>
      <c r="D15" s="751" t="s">
        <v>26</v>
      </c>
      <c r="E15" s="755" t="s">
        <v>19</v>
      </c>
      <c r="F15" s="757" t="s">
        <v>11</v>
      </c>
      <c r="G15" s="758"/>
      <c r="H15" s="758"/>
      <c r="I15" s="759"/>
      <c r="J15" s="747" t="s">
        <v>20</v>
      </c>
      <c r="K15" s="747" t="s">
        <v>21</v>
      </c>
      <c r="L15" s="747" t="s">
        <v>2</v>
      </c>
      <c r="M15" s="829" t="s">
        <v>22</v>
      </c>
      <c r="N15" s="763" t="s">
        <v>3</v>
      </c>
      <c r="O15" s="764"/>
      <c r="P15" s="765"/>
      <c r="Q15" s="768" t="s">
        <v>303</v>
      </c>
      <c r="R15" s="768" t="s">
        <v>5</v>
      </c>
      <c r="S15" s="9" t="s">
        <v>29</v>
      </c>
      <c r="T15" s="830" t="s">
        <v>0</v>
      </c>
    </row>
    <row r="16" spans="1:20" ht="40.5" customHeight="1" thickBot="1">
      <c r="A16" s="752"/>
      <c r="B16" s="761"/>
      <c r="C16" s="761"/>
      <c r="D16" s="752"/>
      <c r="E16" s="756"/>
      <c r="F16" s="11" t="s">
        <v>12</v>
      </c>
      <c r="G16" s="265" t="s">
        <v>13</v>
      </c>
      <c r="H16" s="11" t="s">
        <v>14</v>
      </c>
      <c r="I16" s="11" t="s">
        <v>15</v>
      </c>
      <c r="J16" s="748"/>
      <c r="K16" s="748"/>
      <c r="L16" s="748"/>
      <c r="M16" s="750"/>
      <c r="N16" s="59" t="s">
        <v>30</v>
      </c>
      <c r="O16" s="13" t="s">
        <v>28</v>
      </c>
      <c r="P16" s="14" t="s">
        <v>31</v>
      </c>
      <c r="Q16" s="767"/>
      <c r="R16" s="769"/>
      <c r="S16" s="60"/>
      <c r="T16" s="771"/>
    </row>
    <row r="17" spans="1:20" ht="15.75" customHeight="1" thickBot="1">
      <c r="A17" s="556"/>
      <c r="B17" s="75"/>
      <c r="C17" s="75"/>
      <c r="D17" s="75"/>
      <c r="E17" s="75"/>
      <c r="F17" s="75"/>
      <c r="G17" s="266"/>
      <c r="H17" s="75"/>
      <c r="I17" s="75"/>
      <c r="J17" s="76"/>
      <c r="K17" s="76"/>
      <c r="L17" s="76"/>
      <c r="M17" s="76"/>
      <c r="N17" s="78"/>
      <c r="O17" s="77"/>
      <c r="P17" s="77"/>
      <c r="Q17" s="76"/>
      <c r="R17" s="76"/>
      <c r="S17" s="54"/>
      <c r="T17" s="76"/>
    </row>
    <row r="18" spans="1:20" ht="54.75" thickBot="1">
      <c r="A18" s="810">
        <v>1</v>
      </c>
      <c r="B18" s="814" t="s">
        <v>440</v>
      </c>
      <c r="C18" s="814" t="s">
        <v>511</v>
      </c>
      <c r="D18" s="814" t="s">
        <v>125</v>
      </c>
      <c r="E18" s="81" t="s">
        <v>126</v>
      </c>
      <c r="F18" s="430"/>
      <c r="G18" s="371">
        <v>1</v>
      </c>
      <c r="H18" s="371"/>
      <c r="I18" s="449"/>
      <c r="J18" s="245" t="s">
        <v>127</v>
      </c>
      <c r="K18" s="82">
        <v>0</v>
      </c>
      <c r="L18" s="21"/>
      <c r="M18" s="246">
        <v>1</v>
      </c>
      <c r="N18" s="18">
        <f t="shared" ref="N18:N30" si="0">IF(M18&lt;1,M18-AVERAGE(F18:I18),M18-(SUM(F18:I18)))</f>
        <v>0</v>
      </c>
      <c r="O18" s="73">
        <v>1</v>
      </c>
      <c r="P18" s="20" t="str">
        <f t="shared" ref="P18:P33" si="1">IF(O18&lt;=V$18,"T",IF(O18&lt;$Y$18,"R",IF(O18&gt;=$Y$18,"P")))</f>
        <v>P</v>
      </c>
      <c r="Q18" s="21"/>
      <c r="R18" s="21"/>
      <c r="S18" s="245" t="s">
        <v>128</v>
      </c>
      <c r="T18" s="65" t="s">
        <v>129</v>
      </c>
    </row>
    <row r="19" spans="1:20" ht="75.75" customHeight="1">
      <c r="A19" s="804"/>
      <c r="B19" s="815"/>
      <c r="C19" s="815"/>
      <c r="D19" s="815"/>
      <c r="E19" s="228" t="s">
        <v>705</v>
      </c>
      <c r="F19" s="413">
        <v>0.35</v>
      </c>
      <c r="G19" s="428">
        <v>1</v>
      </c>
      <c r="H19" s="427"/>
      <c r="I19" s="501"/>
      <c r="J19" s="23" t="s">
        <v>706</v>
      </c>
      <c r="K19" s="502"/>
      <c r="L19" s="26"/>
      <c r="M19" s="428">
        <v>1</v>
      </c>
      <c r="N19" s="482">
        <v>-9</v>
      </c>
      <c r="O19" s="483">
        <v>10</v>
      </c>
      <c r="P19" s="20" t="str">
        <f t="shared" si="1"/>
        <v>P</v>
      </c>
      <c r="Q19" s="26"/>
      <c r="R19" s="26"/>
      <c r="S19" s="23"/>
      <c r="T19" s="484"/>
    </row>
    <row r="20" spans="1:20" ht="108">
      <c r="A20" s="804"/>
      <c r="B20" s="815"/>
      <c r="C20" s="815"/>
      <c r="D20" s="815"/>
      <c r="E20" s="228" t="s">
        <v>580</v>
      </c>
      <c r="F20" s="413">
        <v>0.25</v>
      </c>
      <c r="G20" s="428">
        <v>0.42</v>
      </c>
      <c r="H20" s="427"/>
      <c r="I20" s="395"/>
      <c r="J20" s="23" t="s">
        <v>581</v>
      </c>
      <c r="K20" s="83">
        <v>0</v>
      </c>
      <c r="L20" s="68"/>
      <c r="M20" s="123">
        <v>1</v>
      </c>
      <c r="N20" s="30">
        <f t="shared" si="0"/>
        <v>0.33000000000000007</v>
      </c>
      <c r="O20" s="35">
        <v>0.73</v>
      </c>
      <c r="P20" s="32" t="str">
        <f t="shared" si="1"/>
        <v>P</v>
      </c>
      <c r="Q20" s="33"/>
      <c r="R20" s="33"/>
      <c r="S20" s="28" t="s">
        <v>132</v>
      </c>
      <c r="T20" s="66" t="s">
        <v>133</v>
      </c>
    </row>
    <row r="21" spans="1:20" ht="67.5">
      <c r="A21" s="804"/>
      <c r="B21" s="815"/>
      <c r="C21" s="815"/>
      <c r="D21" s="815"/>
      <c r="E21" s="63" t="s">
        <v>130</v>
      </c>
      <c r="F21" s="412"/>
      <c r="G21" s="272">
        <v>1</v>
      </c>
      <c r="H21" s="272"/>
      <c r="I21" s="395"/>
      <c r="J21" s="28" t="s">
        <v>131</v>
      </c>
      <c r="K21" s="83">
        <v>0</v>
      </c>
      <c r="L21" s="68"/>
      <c r="M21" s="123">
        <v>1</v>
      </c>
      <c r="N21" s="30">
        <v>0</v>
      </c>
      <c r="O21" s="35">
        <v>1</v>
      </c>
      <c r="P21" s="32" t="str">
        <f t="shared" si="1"/>
        <v>P</v>
      </c>
      <c r="Q21" s="33"/>
      <c r="R21" s="33"/>
      <c r="S21" s="28" t="s">
        <v>136</v>
      </c>
      <c r="T21" s="66" t="s">
        <v>133</v>
      </c>
    </row>
    <row r="22" spans="1:20" ht="67.5">
      <c r="A22" s="804"/>
      <c r="B22" s="815"/>
      <c r="C22" s="815"/>
      <c r="D22" s="815"/>
      <c r="E22" s="63" t="s">
        <v>134</v>
      </c>
      <c r="F22" s="412"/>
      <c r="G22" s="123"/>
      <c r="H22" s="33"/>
      <c r="I22" s="395"/>
      <c r="J22" s="28" t="s">
        <v>135</v>
      </c>
      <c r="K22" s="83">
        <v>0</v>
      </c>
      <c r="L22" s="68"/>
      <c r="M22" s="123">
        <v>1</v>
      </c>
      <c r="N22" s="30">
        <v>0</v>
      </c>
      <c r="O22" s="35">
        <v>1</v>
      </c>
      <c r="P22" s="32" t="str">
        <f t="shared" si="1"/>
        <v>P</v>
      </c>
      <c r="Q22" s="33"/>
      <c r="R22" s="33"/>
      <c r="S22" s="28" t="s">
        <v>139</v>
      </c>
      <c r="T22" s="66" t="s">
        <v>133</v>
      </c>
    </row>
    <row r="23" spans="1:20" ht="67.5">
      <c r="A23" s="804"/>
      <c r="B23" s="815"/>
      <c r="C23" s="815"/>
      <c r="D23" s="815"/>
      <c r="E23" s="63" t="s">
        <v>137</v>
      </c>
      <c r="F23" s="412">
        <v>0</v>
      </c>
      <c r="G23" s="412">
        <v>0</v>
      </c>
      <c r="H23" s="33"/>
      <c r="I23" s="80"/>
      <c r="J23" s="504" t="s">
        <v>138</v>
      </c>
      <c r="K23" s="83">
        <v>0</v>
      </c>
      <c r="L23" s="68"/>
      <c r="M23" s="123">
        <v>1</v>
      </c>
      <c r="N23" s="30">
        <v>0</v>
      </c>
      <c r="O23" s="35">
        <v>1</v>
      </c>
      <c r="P23" s="32" t="str">
        <f t="shared" si="1"/>
        <v>P</v>
      </c>
      <c r="Q23" s="33"/>
      <c r="R23" s="33"/>
      <c r="S23" s="28" t="s">
        <v>139</v>
      </c>
      <c r="T23" s="66" t="s">
        <v>133</v>
      </c>
    </row>
    <row r="24" spans="1:20" ht="78" customHeight="1">
      <c r="A24" s="808">
        <v>2</v>
      </c>
      <c r="B24" s="816" t="s">
        <v>438</v>
      </c>
      <c r="C24" s="816" t="s">
        <v>512</v>
      </c>
      <c r="D24" s="816" t="s">
        <v>88</v>
      </c>
      <c r="E24" s="490" t="s">
        <v>731</v>
      </c>
      <c r="F24" s="412"/>
      <c r="G24" s="123"/>
      <c r="H24" s="33"/>
      <c r="I24" s="80"/>
      <c r="J24" s="519" t="s">
        <v>700</v>
      </c>
      <c r="K24" s="83"/>
      <c r="L24" s="68"/>
      <c r="M24" s="123">
        <v>1</v>
      </c>
      <c r="N24" s="30">
        <v>-99</v>
      </c>
      <c r="O24" s="35">
        <v>100</v>
      </c>
      <c r="P24" s="32" t="str">
        <f t="shared" si="1"/>
        <v>P</v>
      </c>
      <c r="Q24" s="33"/>
      <c r="R24" s="33"/>
      <c r="S24" s="28"/>
      <c r="T24" s="66"/>
    </row>
    <row r="25" spans="1:20" ht="48.75" customHeight="1">
      <c r="A25" s="809"/>
      <c r="B25" s="817"/>
      <c r="C25" s="817"/>
      <c r="D25" s="817"/>
      <c r="E25" s="63" t="s">
        <v>140</v>
      </c>
      <c r="F25" s="412"/>
      <c r="G25" s="123">
        <v>1</v>
      </c>
      <c r="H25" s="33"/>
      <c r="I25" s="80"/>
      <c r="J25" s="28" t="s">
        <v>141</v>
      </c>
      <c r="K25" s="83">
        <v>0</v>
      </c>
      <c r="L25" s="68"/>
      <c r="M25" s="123">
        <v>1</v>
      </c>
      <c r="N25" s="30">
        <f t="shared" si="0"/>
        <v>0</v>
      </c>
      <c r="O25" s="35">
        <v>1</v>
      </c>
      <c r="P25" s="32" t="str">
        <f t="shared" si="1"/>
        <v>P</v>
      </c>
      <c r="Q25" s="33"/>
      <c r="R25" s="33"/>
      <c r="S25" s="28" t="s">
        <v>139</v>
      </c>
      <c r="T25" s="66" t="s">
        <v>133</v>
      </c>
    </row>
    <row r="26" spans="1:20" ht="102" customHeight="1">
      <c r="A26" s="809"/>
      <c r="B26" s="818"/>
      <c r="C26" s="818"/>
      <c r="D26" s="817"/>
      <c r="E26" s="63" t="s">
        <v>709</v>
      </c>
      <c r="F26" s="412">
        <v>0.25</v>
      </c>
      <c r="G26" s="412">
        <v>0.42</v>
      </c>
      <c r="H26" s="33"/>
      <c r="I26" s="80"/>
      <c r="J26" s="28" t="s">
        <v>710</v>
      </c>
      <c r="K26" s="392">
        <v>1200000</v>
      </c>
      <c r="L26" s="68">
        <v>250000</v>
      </c>
      <c r="M26" s="123">
        <v>1</v>
      </c>
      <c r="N26" s="30">
        <v>-39</v>
      </c>
      <c r="O26" s="35">
        <v>40</v>
      </c>
      <c r="P26" s="32" t="str">
        <f t="shared" si="1"/>
        <v>P</v>
      </c>
      <c r="Q26" s="33"/>
      <c r="R26" s="33"/>
      <c r="S26" s="28"/>
      <c r="T26" s="66"/>
    </row>
    <row r="27" spans="1:20" ht="108">
      <c r="A27" s="824">
        <v>3</v>
      </c>
      <c r="B27" s="815" t="s">
        <v>439</v>
      </c>
      <c r="C27" s="815" t="s">
        <v>513</v>
      </c>
      <c r="D27" s="817"/>
      <c r="E27" s="63" t="s">
        <v>701</v>
      </c>
      <c r="F27" s="412">
        <v>0</v>
      </c>
      <c r="G27" s="412">
        <v>0</v>
      </c>
      <c r="H27" s="33"/>
      <c r="I27" s="80"/>
      <c r="J27" s="28" t="s">
        <v>702</v>
      </c>
      <c r="K27" s="83" t="s">
        <v>703</v>
      </c>
      <c r="L27" s="68"/>
      <c r="M27" s="123">
        <v>1</v>
      </c>
      <c r="N27" s="30">
        <v>-49</v>
      </c>
      <c r="O27" s="35">
        <v>50</v>
      </c>
      <c r="P27" s="32" t="str">
        <f t="shared" si="1"/>
        <v>P</v>
      </c>
      <c r="Q27" s="33"/>
      <c r="R27" s="80"/>
      <c r="S27" s="28" t="s">
        <v>91</v>
      </c>
      <c r="T27" s="66" t="s">
        <v>92</v>
      </c>
    </row>
    <row r="28" spans="1:20" ht="94.5">
      <c r="A28" s="825"/>
      <c r="B28" s="815"/>
      <c r="C28" s="815"/>
      <c r="D28" s="817"/>
      <c r="E28" s="63" t="s">
        <v>847</v>
      </c>
      <c r="F28" s="412">
        <v>0.35</v>
      </c>
      <c r="G28" s="123">
        <v>1</v>
      </c>
      <c r="H28" s="33"/>
      <c r="I28" s="80"/>
      <c r="J28" s="28" t="s">
        <v>848</v>
      </c>
      <c r="K28" s="83" t="s">
        <v>703</v>
      </c>
      <c r="L28" s="68"/>
      <c r="M28" s="123">
        <v>1</v>
      </c>
      <c r="N28" s="30">
        <v>-99</v>
      </c>
      <c r="O28" s="35">
        <v>100</v>
      </c>
      <c r="P28" s="32" t="str">
        <f t="shared" si="1"/>
        <v>P</v>
      </c>
      <c r="Q28" s="33"/>
      <c r="R28" s="33"/>
      <c r="S28" s="28" t="s">
        <v>95</v>
      </c>
      <c r="T28" s="66" t="s">
        <v>96</v>
      </c>
    </row>
    <row r="29" spans="1:20" ht="102" customHeight="1">
      <c r="A29" s="826"/>
      <c r="B29" s="815"/>
      <c r="C29" s="815"/>
      <c r="D29" s="817"/>
      <c r="E29" s="63" t="s">
        <v>142</v>
      </c>
      <c r="F29" s="412">
        <v>1</v>
      </c>
      <c r="G29" s="412">
        <v>1</v>
      </c>
      <c r="H29" s="33"/>
      <c r="I29" s="79"/>
      <c r="J29" s="28" t="s">
        <v>143</v>
      </c>
      <c r="K29" s="83">
        <v>0</v>
      </c>
      <c r="L29" s="68"/>
      <c r="M29" s="123">
        <v>1</v>
      </c>
      <c r="N29" s="30">
        <f t="shared" si="0"/>
        <v>-1</v>
      </c>
      <c r="O29" s="35">
        <v>0.99</v>
      </c>
      <c r="P29" s="32" t="str">
        <f t="shared" si="1"/>
        <v>P</v>
      </c>
      <c r="Q29" s="80"/>
      <c r="R29" s="33"/>
      <c r="S29" s="28" t="s">
        <v>111</v>
      </c>
      <c r="T29" s="66" t="s">
        <v>112</v>
      </c>
    </row>
    <row r="30" spans="1:20" ht="102" customHeight="1">
      <c r="A30" s="827">
        <v>4</v>
      </c>
      <c r="B30" s="831" t="s">
        <v>439</v>
      </c>
      <c r="C30" s="816" t="s">
        <v>514</v>
      </c>
      <c r="D30" s="817"/>
      <c r="E30" s="28" t="s">
        <v>89</v>
      </c>
      <c r="F30" s="412"/>
      <c r="G30" s="412"/>
      <c r="H30" s="79"/>
      <c r="I30" s="69"/>
      <c r="J30" s="28" t="s">
        <v>90</v>
      </c>
      <c r="K30" s="83">
        <v>0</v>
      </c>
      <c r="L30" s="426"/>
      <c r="M30" s="123">
        <v>1</v>
      </c>
      <c r="N30" s="30">
        <f t="shared" si="0"/>
        <v>1</v>
      </c>
      <c r="O30" s="35">
        <v>1</v>
      </c>
      <c r="P30" s="32" t="str">
        <f t="shared" si="1"/>
        <v>P</v>
      </c>
      <c r="Q30" s="33"/>
      <c r="R30" s="33"/>
      <c r="S30" s="28" t="s">
        <v>114</v>
      </c>
      <c r="T30" s="66" t="s">
        <v>115</v>
      </c>
    </row>
    <row r="31" spans="1:20" ht="76.5" customHeight="1">
      <c r="A31" s="827"/>
      <c r="B31" s="832"/>
      <c r="C31" s="817"/>
      <c r="D31" s="818"/>
      <c r="E31" s="28" t="s">
        <v>93</v>
      </c>
      <c r="F31" s="412"/>
      <c r="G31" s="725">
        <v>1</v>
      </c>
      <c r="H31" s="69"/>
      <c r="I31" s="80"/>
      <c r="J31" s="28" t="s">
        <v>94</v>
      </c>
      <c r="K31" s="83">
        <v>0</v>
      </c>
      <c r="L31" s="68"/>
      <c r="M31" s="123">
        <v>1</v>
      </c>
      <c r="N31" s="30">
        <f t="shared" ref="N31:N39" si="2">IF(M31&lt;1,M31-AVERAGE(F31:I31),M31-(SUM(F31:I31)))</f>
        <v>0</v>
      </c>
      <c r="O31" s="35">
        <v>1</v>
      </c>
      <c r="P31" s="32" t="str">
        <f t="shared" ref="P31:P41" si="3">IF(O31&lt;=V$18,"T",IF(O31&lt;$Y$18,"R",IF(O31&gt;=$Y$18,"P")))</f>
        <v>P</v>
      </c>
      <c r="Q31" s="33"/>
      <c r="R31" s="33"/>
      <c r="S31" s="28" t="s">
        <v>118</v>
      </c>
      <c r="T31" s="66" t="s">
        <v>119</v>
      </c>
    </row>
    <row r="32" spans="1:20" ht="111.75" customHeight="1">
      <c r="A32" s="827"/>
      <c r="B32" s="832"/>
      <c r="C32" s="817"/>
      <c r="D32" s="822" t="s">
        <v>120</v>
      </c>
      <c r="E32" s="28" t="s">
        <v>105</v>
      </c>
      <c r="F32" s="412">
        <v>1</v>
      </c>
      <c r="G32" s="412">
        <v>1</v>
      </c>
      <c r="H32" s="69"/>
      <c r="I32" s="80"/>
      <c r="J32" s="28" t="s">
        <v>704</v>
      </c>
      <c r="K32" s="83"/>
      <c r="L32" s="68"/>
      <c r="M32" s="123">
        <v>0.1</v>
      </c>
      <c r="N32" s="30">
        <v>-99</v>
      </c>
      <c r="O32" s="35">
        <v>10</v>
      </c>
      <c r="P32" s="32" t="str">
        <f t="shared" si="1"/>
        <v>P</v>
      </c>
      <c r="Q32" s="33"/>
      <c r="R32" s="33"/>
      <c r="S32" s="28" t="s">
        <v>99</v>
      </c>
      <c r="T32" s="66" t="s">
        <v>100</v>
      </c>
    </row>
    <row r="33" spans="1:21" ht="48" customHeight="1">
      <c r="A33" s="827"/>
      <c r="B33" s="832"/>
      <c r="C33" s="817"/>
      <c r="D33" s="823"/>
      <c r="E33" s="28" t="s">
        <v>707</v>
      </c>
      <c r="F33" s="412">
        <v>0.6</v>
      </c>
      <c r="G33" s="123">
        <v>0.3</v>
      </c>
      <c r="H33" s="69"/>
      <c r="I33" s="80"/>
      <c r="J33" s="28" t="s">
        <v>708</v>
      </c>
      <c r="K33" s="83"/>
      <c r="L33" s="68"/>
      <c r="M33" s="123">
        <v>1</v>
      </c>
      <c r="N33" s="30">
        <v>-59</v>
      </c>
      <c r="O33" s="35">
        <v>60</v>
      </c>
      <c r="P33" s="32" t="str">
        <f t="shared" si="1"/>
        <v>P</v>
      </c>
      <c r="Q33" s="33"/>
      <c r="R33" s="33"/>
      <c r="S33" s="28"/>
      <c r="T33" s="66"/>
    </row>
    <row r="34" spans="1:21" ht="114" customHeight="1">
      <c r="A34" s="827"/>
      <c r="B34" s="832"/>
      <c r="C34" s="817"/>
      <c r="D34" s="807" t="s">
        <v>120</v>
      </c>
      <c r="E34" s="28" t="s">
        <v>109</v>
      </c>
      <c r="F34" s="412">
        <v>0</v>
      </c>
      <c r="G34" s="412">
        <v>0</v>
      </c>
      <c r="H34" s="33"/>
      <c r="I34" s="80"/>
      <c r="J34" s="28" t="s">
        <v>110</v>
      </c>
      <c r="K34" s="83">
        <v>0</v>
      </c>
      <c r="L34" s="68"/>
      <c r="M34" s="123">
        <v>1</v>
      </c>
      <c r="N34" s="30">
        <f t="shared" si="2"/>
        <v>1</v>
      </c>
      <c r="O34" s="35">
        <v>1</v>
      </c>
      <c r="P34" s="32" t="str">
        <f t="shared" si="3"/>
        <v>P</v>
      </c>
      <c r="Q34" s="33"/>
      <c r="R34" s="33"/>
      <c r="S34" s="28" t="s">
        <v>103</v>
      </c>
      <c r="T34" s="66" t="s">
        <v>104</v>
      </c>
    </row>
    <row r="35" spans="1:21" ht="56.25" customHeight="1">
      <c r="A35" s="827"/>
      <c r="B35" s="832"/>
      <c r="C35" s="817"/>
      <c r="D35" s="807"/>
      <c r="E35" s="28" t="s">
        <v>113</v>
      </c>
      <c r="F35" s="410">
        <v>0</v>
      </c>
      <c r="G35" s="412">
        <v>0</v>
      </c>
      <c r="H35" s="33"/>
      <c r="I35" s="80"/>
      <c r="J35" s="28" t="s">
        <v>699</v>
      </c>
      <c r="K35" s="83">
        <v>0</v>
      </c>
      <c r="L35" s="68"/>
      <c r="M35" s="123">
        <v>1</v>
      </c>
      <c r="N35" s="30">
        <f t="shared" si="2"/>
        <v>1</v>
      </c>
      <c r="O35" s="35">
        <v>1</v>
      </c>
      <c r="P35" s="32" t="str">
        <f t="shared" si="3"/>
        <v>P</v>
      </c>
      <c r="Q35" s="33"/>
      <c r="R35" s="33"/>
      <c r="S35" s="28" t="s">
        <v>107</v>
      </c>
      <c r="T35" s="66" t="s">
        <v>108</v>
      </c>
      <c r="U35" s="56"/>
    </row>
    <row r="36" spans="1:21" ht="72.75" customHeight="1">
      <c r="A36" s="828"/>
      <c r="B36" s="832"/>
      <c r="C36" s="817"/>
      <c r="D36" s="807"/>
      <c r="E36" s="63" t="s">
        <v>116</v>
      </c>
      <c r="F36" s="412">
        <v>1</v>
      </c>
      <c r="G36" s="412">
        <v>1</v>
      </c>
      <c r="H36" s="272"/>
      <c r="I36" s="395"/>
      <c r="J36" s="28" t="s">
        <v>117</v>
      </c>
      <c r="K36" s="83">
        <v>0</v>
      </c>
      <c r="L36" s="68"/>
      <c r="M36" s="123">
        <v>1</v>
      </c>
      <c r="N36" s="30">
        <f t="shared" si="2"/>
        <v>-1</v>
      </c>
      <c r="O36" s="35">
        <v>1</v>
      </c>
      <c r="P36" s="32" t="str">
        <f t="shared" si="3"/>
        <v>P</v>
      </c>
      <c r="Q36" s="33"/>
      <c r="R36" s="40"/>
      <c r="S36" s="28" t="s">
        <v>123</v>
      </c>
      <c r="T36" s="66" t="s">
        <v>124</v>
      </c>
      <c r="U36" s="56"/>
    </row>
    <row r="37" spans="1:21" ht="54">
      <c r="A37" s="820">
        <v>5</v>
      </c>
      <c r="B37" s="832"/>
      <c r="C37" s="817"/>
      <c r="D37" s="833" t="s">
        <v>747</v>
      </c>
      <c r="E37" s="63" t="s">
        <v>97</v>
      </c>
      <c r="F37" s="412">
        <v>1</v>
      </c>
      <c r="G37" s="412">
        <v>1</v>
      </c>
      <c r="H37" s="33"/>
      <c r="I37" s="80"/>
      <c r="J37" s="28" t="s">
        <v>98</v>
      </c>
      <c r="K37" s="83"/>
      <c r="L37" s="236"/>
      <c r="M37" s="123">
        <v>1</v>
      </c>
      <c r="N37" s="30">
        <f t="shared" si="2"/>
        <v>-1</v>
      </c>
      <c r="O37" s="35">
        <f>IF(M37&lt;1,(AVERAGE(F37:I37)/M37),SUM(F37:I37)/M37)</f>
        <v>2</v>
      </c>
      <c r="P37" s="32" t="str">
        <f t="shared" si="3"/>
        <v>P</v>
      </c>
      <c r="Q37" s="64"/>
      <c r="R37" s="33"/>
      <c r="S37" s="33"/>
      <c r="T37" s="258"/>
    </row>
    <row r="38" spans="1:21" ht="54.75" thickBot="1">
      <c r="A38" s="821"/>
      <c r="B38" s="832"/>
      <c r="C38" s="817"/>
      <c r="D38" s="834"/>
      <c r="E38" s="28" t="s">
        <v>101</v>
      </c>
      <c r="F38" s="412"/>
      <c r="G38" s="123">
        <v>1</v>
      </c>
      <c r="H38" s="33"/>
      <c r="I38" s="80"/>
      <c r="J38" s="28" t="s">
        <v>102</v>
      </c>
      <c r="K38" s="392"/>
      <c r="L38" s="393"/>
      <c r="M38" s="123">
        <v>1</v>
      </c>
      <c r="N38" s="30">
        <f t="shared" si="2"/>
        <v>0</v>
      </c>
      <c r="O38" s="35">
        <v>1</v>
      </c>
      <c r="P38" s="32" t="str">
        <f t="shared" si="3"/>
        <v>P</v>
      </c>
      <c r="Q38" s="269" t="e">
        <f>L38/K38</f>
        <v>#DIV/0!</v>
      </c>
      <c r="R38" s="48"/>
      <c r="S38" s="48"/>
      <c r="T38" s="261"/>
    </row>
    <row r="39" spans="1:21" ht="40.5">
      <c r="A39" s="821"/>
      <c r="B39" s="832"/>
      <c r="C39" s="817"/>
      <c r="D39" s="834"/>
      <c r="E39" s="28" t="s">
        <v>105</v>
      </c>
      <c r="F39" s="412">
        <v>1</v>
      </c>
      <c r="G39" s="412">
        <v>1</v>
      </c>
      <c r="H39" s="33"/>
      <c r="I39" s="63"/>
      <c r="J39" s="28" t="s">
        <v>106</v>
      </c>
      <c r="K39" s="83"/>
      <c r="L39" s="40"/>
      <c r="M39" s="123">
        <v>1</v>
      </c>
      <c r="N39" s="254">
        <f t="shared" si="2"/>
        <v>-1</v>
      </c>
      <c r="O39" s="255">
        <v>1</v>
      </c>
      <c r="P39" s="256" t="str">
        <f t="shared" si="3"/>
        <v>P</v>
      </c>
      <c r="Q39" s="40"/>
    </row>
    <row r="40" spans="1:21" ht="54">
      <c r="A40" s="821"/>
      <c r="B40" s="832"/>
      <c r="C40" s="817"/>
      <c r="D40" s="834"/>
      <c r="E40" s="63" t="s">
        <v>121</v>
      </c>
      <c r="F40" s="412"/>
      <c r="G40" s="123">
        <v>0.3</v>
      </c>
      <c r="H40" s="412"/>
      <c r="I40" s="272"/>
      <c r="J40" s="28" t="s">
        <v>122</v>
      </c>
      <c r="K40" s="33" t="s">
        <v>578</v>
      </c>
      <c r="L40" s="33"/>
      <c r="M40" s="25">
        <v>100</v>
      </c>
      <c r="N40" s="71">
        <f>G40-M40</f>
        <v>-99.7</v>
      </c>
      <c r="O40" s="257">
        <v>1</v>
      </c>
      <c r="P40" s="256" t="str">
        <f t="shared" si="3"/>
        <v>P</v>
      </c>
      <c r="Q40" s="33"/>
    </row>
    <row r="41" spans="1:21" ht="65.25" customHeight="1" thickBot="1">
      <c r="A41" s="821"/>
      <c r="B41" s="832"/>
      <c r="C41" s="819"/>
      <c r="D41" s="834"/>
      <c r="E41" s="259" t="s">
        <v>577</v>
      </c>
      <c r="F41" s="229">
        <v>100</v>
      </c>
      <c r="G41" s="412">
        <v>1</v>
      </c>
      <c r="H41" s="429"/>
      <c r="I41" s="46"/>
      <c r="J41" s="259" t="s">
        <v>579</v>
      </c>
      <c r="K41" s="237"/>
      <c r="L41" s="237"/>
      <c r="M41" s="48">
        <v>86.75</v>
      </c>
      <c r="N41" s="237">
        <v>0</v>
      </c>
      <c r="O41" s="268">
        <v>1</v>
      </c>
      <c r="P41" s="260" t="str">
        <f t="shared" si="3"/>
        <v>P</v>
      </c>
      <c r="Q41" s="48"/>
    </row>
    <row r="42" spans="1:21">
      <c r="A42" s="507"/>
      <c r="B42" s="507"/>
      <c r="D42" s="507"/>
    </row>
    <row r="43" spans="1:21">
      <c r="A43" s="50" t="s">
        <v>24</v>
      </c>
      <c r="B43" s="50"/>
      <c r="C43" s="50"/>
      <c r="D43" s="50"/>
      <c r="E43" s="2"/>
      <c r="F43" s="2"/>
      <c r="G43" s="2"/>
      <c r="H43" s="2"/>
      <c r="I43" s="2"/>
      <c r="J43" s="2"/>
      <c r="K43" s="2"/>
      <c r="L43" s="2"/>
      <c r="M43" s="2"/>
      <c r="N43" s="2"/>
      <c r="O43" s="2"/>
      <c r="P43" s="2"/>
      <c r="Q43" s="2"/>
      <c r="R43" s="2"/>
      <c r="S43" s="2"/>
      <c r="T43" s="2"/>
    </row>
    <row r="44" spans="1:21">
      <c r="A44" s="2"/>
      <c r="B44" s="2"/>
      <c r="C44" s="2"/>
      <c r="D44" s="2"/>
      <c r="E44" s="2"/>
      <c r="F44" s="2"/>
      <c r="G44" s="2"/>
      <c r="H44" s="2"/>
      <c r="I44" s="2"/>
      <c r="J44" s="2"/>
      <c r="K44" s="2"/>
      <c r="L44" s="2"/>
      <c r="M44" s="2"/>
      <c r="N44" s="2"/>
      <c r="O44" s="2"/>
      <c r="P44" s="2"/>
      <c r="Q44" s="2"/>
      <c r="R44" s="2"/>
      <c r="S44" s="2"/>
      <c r="T44" s="2"/>
    </row>
    <row r="45" spans="1:21">
      <c r="A45" s="800"/>
      <c r="B45" s="801"/>
      <c r="C45" s="801"/>
      <c r="D45" s="801"/>
      <c r="E45" s="801"/>
      <c r="F45" s="801"/>
      <c r="G45" s="801"/>
      <c r="H45" s="801"/>
      <c r="I45" s="801"/>
      <c r="J45" s="801"/>
      <c r="K45" s="801"/>
      <c r="L45" s="801"/>
      <c r="M45" s="801"/>
      <c r="N45" s="801"/>
      <c r="O45" s="801"/>
      <c r="P45" s="801"/>
      <c r="Q45" s="801"/>
      <c r="R45" s="801"/>
      <c r="S45" s="801"/>
      <c r="T45" s="802"/>
    </row>
    <row r="46" spans="1:21">
      <c r="A46" s="800"/>
      <c r="B46" s="801"/>
      <c r="C46" s="801"/>
      <c r="D46" s="801"/>
      <c r="E46" s="801"/>
      <c r="F46" s="801"/>
      <c r="G46" s="801"/>
      <c r="H46" s="801"/>
      <c r="I46" s="801"/>
      <c r="J46" s="801"/>
      <c r="K46" s="801"/>
      <c r="L46" s="801"/>
      <c r="M46" s="801"/>
      <c r="N46" s="801"/>
      <c r="O46" s="801"/>
      <c r="P46" s="801"/>
      <c r="Q46" s="801"/>
      <c r="R46" s="801"/>
      <c r="S46" s="801"/>
      <c r="T46" s="802"/>
    </row>
    <row r="47" spans="1:21">
      <c r="A47" s="800"/>
      <c r="B47" s="801"/>
      <c r="C47" s="801"/>
      <c r="D47" s="801"/>
      <c r="E47" s="801"/>
      <c r="F47" s="801"/>
      <c r="G47" s="801"/>
      <c r="H47" s="801"/>
      <c r="I47" s="801"/>
      <c r="J47" s="801"/>
      <c r="K47" s="801"/>
      <c r="L47" s="801"/>
      <c r="M47" s="801"/>
      <c r="N47" s="801"/>
      <c r="O47" s="801"/>
      <c r="P47" s="801"/>
      <c r="Q47" s="801"/>
      <c r="R47" s="801"/>
      <c r="S47" s="801"/>
      <c r="T47" s="802"/>
    </row>
    <row r="48" spans="1:21">
      <c r="A48" s="800"/>
      <c r="B48" s="801"/>
      <c r="C48" s="801"/>
      <c r="D48" s="801"/>
      <c r="E48" s="801"/>
      <c r="F48" s="801"/>
      <c r="G48" s="801"/>
      <c r="H48" s="801"/>
      <c r="I48" s="801"/>
      <c r="J48" s="801"/>
      <c r="K48" s="801"/>
      <c r="L48" s="801"/>
      <c r="M48" s="801"/>
      <c r="N48" s="801"/>
      <c r="O48" s="801"/>
      <c r="P48" s="801"/>
      <c r="Q48" s="801"/>
      <c r="R48" s="801"/>
      <c r="S48" s="801"/>
      <c r="T48" s="802"/>
    </row>
    <row r="49" spans="1:20">
      <c r="A49" s="800"/>
      <c r="B49" s="801"/>
      <c r="C49" s="801"/>
      <c r="D49" s="801"/>
      <c r="E49" s="801"/>
      <c r="F49" s="801"/>
      <c r="G49" s="801"/>
      <c r="H49" s="801"/>
      <c r="I49" s="801"/>
      <c r="J49" s="801"/>
      <c r="K49" s="801"/>
      <c r="L49" s="801"/>
      <c r="M49" s="801"/>
      <c r="N49" s="801"/>
      <c r="O49" s="801"/>
      <c r="P49" s="801"/>
      <c r="Q49" s="801"/>
      <c r="R49" s="801"/>
      <c r="S49" s="801"/>
      <c r="T49" s="802"/>
    </row>
    <row r="50" spans="1:20">
      <c r="A50" s="800"/>
      <c r="B50" s="801"/>
      <c r="C50" s="801"/>
      <c r="D50" s="801"/>
      <c r="E50" s="801"/>
      <c r="F50" s="801"/>
      <c r="G50" s="801"/>
      <c r="H50" s="801"/>
      <c r="I50" s="801"/>
      <c r="J50" s="801"/>
      <c r="K50" s="801"/>
      <c r="L50" s="801"/>
      <c r="M50" s="801"/>
      <c r="N50" s="801"/>
      <c r="O50" s="801"/>
      <c r="P50" s="801"/>
      <c r="Q50" s="801"/>
      <c r="R50" s="801"/>
      <c r="S50" s="801"/>
      <c r="T50" s="802"/>
    </row>
    <row r="51" spans="1:20">
      <c r="A51" s="800"/>
      <c r="B51" s="801"/>
      <c r="C51" s="801"/>
      <c r="D51" s="801"/>
      <c r="E51" s="801"/>
      <c r="F51" s="801"/>
      <c r="G51" s="801"/>
      <c r="H51" s="801"/>
      <c r="I51" s="801"/>
      <c r="J51" s="801"/>
      <c r="K51" s="801"/>
      <c r="L51" s="801"/>
      <c r="M51" s="801"/>
      <c r="N51" s="801"/>
      <c r="O51" s="801"/>
      <c r="P51" s="801"/>
      <c r="Q51" s="801"/>
      <c r="R51" s="801"/>
      <c r="S51" s="801"/>
      <c r="T51" s="802"/>
    </row>
    <row r="52" spans="1:20">
      <c r="A52" s="800"/>
      <c r="B52" s="801"/>
      <c r="C52" s="801"/>
      <c r="D52" s="801"/>
      <c r="E52" s="801"/>
      <c r="F52" s="801"/>
      <c r="G52" s="801"/>
      <c r="H52" s="801"/>
      <c r="I52" s="801"/>
      <c r="J52" s="801"/>
      <c r="K52" s="801"/>
      <c r="L52" s="801"/>
      <c r="M52" s="801"/>
      <c r="N52" s="801"/>
      <c r="O52" s="801"/>
      <c r="P52" s="801"/>
      <c r="Q52" s="801"/>
      <c r="R52" s="801"/>
      <c r="S52" s="801"/>
      <c r="T52" s="802"/>
    </row>
    <row r="53" spans="1:20">
      <c r="A53" s="800"/>
      <c r="B53" s="801"/>
      <c r="C53" s="801"/>
      <c r="D53" s="801"/>
      <c r="E53" s="801"/>
      <c r="F53" s="801"/>
      <c r="G53" s="801"/>
      <c r="H53" s="801"/>
      <c r="I53" s="801"/>
      <c r="J53" s="801"/>
      <c r="K53" s="801"/>
      <c r="L53" s="801"/>
      <c r="M53" s="801"/>
      <c r="N53" s="801"/>
      <c r="O53" s="801"/>
      <c r="P53" s="801"/>
      <c r="Q53" s="801"/>
      <c r="R53" s="801"/>
      <c r="S53" s="801"/>
      <c r="T53" s="802"/>
    </row>
    <row r="54" spans="1:20">
      <c r="A54" s="800"/>
      <c r="B54" s="801"/>
      <c r="C54" s="801"/>
      <c r="D54" s="801"/>
      <c r="E54" s="801"/>
      <c r="F54" s="801"/>
      <c r="G54" s="801"/>
      <c r="H54" s="801"/>
      <c r="I54" s="801"/>
      <c r="J54" s="801"/>
      <c r="K54" s="801"/>
      <c r="L54" s="801"/>
      <c r="M54" s="801"/>
      <c r="N54" s="801"/>
      <c r="O54" s="801"/>
      <c r="P54" s="801"/>
      <c r="Q54" s="801"/>
      <c r="R54" s="801"/>
      <c r="S54" s="801"/>
      <c r="T54" s="802"/>
    </row>
    <row r="55" spans="1:20">
      <c r="A55" s="800"/>
      <c r="B55" s="801"/>
      <c r="C55" s="801"/>
      <c r="D55" s="801"/>
      <c r="E55" s="801"/>
      <c r="F55" s="801"/>
      <c r="G55" s="801"/>
      <c r="H55" s="801"/>
      <c r="I55" s="801"/>
      <c r="J55" s="801"/>
      <c r="K55" s="801"/>
      <c r="L55" s="801"/>
      <c r="M55" s="801"/>
      <c r="N55" s="801"/>
      <c r="O55" s="801"/>
      <c r="P55" s="801"/>
      <c r="Q55" s="801"/>
      <c r="R55" s="801"/>
      <c r="S55" s="801"/>
      <c r="T55" s="802"/>
    </row>
  </sheetData>
  <mergeCells count="60">
    <mergeCell ref="A55:T55"/>
    <mergeCell ref="B30:B41"/>
    <mergeCell ref="A50:T50"/>
    <mergeCell ref="A51:T51"/>
    <mergeCell ref="A52:T52"/>
    <mergeCell ref="A53:T53"/>
    <mergeCell ref="A54:T54"/>
    <mergeCell ref="A45:T45"/>
    <mergeCell ref="A46:T46"/>
    <mergeCell ref="A47:T47"/>
    <mergeCell ref="A48:T48"/>
    <mergeCell ref="A49:T49"/>
    <mergeCell ref="D34:D36"/>
    <mergeCell ref="D37:D41"/>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D15:D16"/>
    <mergeCell ref="A3:E5"/>
    <mergeCell ref="F3:M3"/>
    <mergeCell ref="N3:T3"/>
    <mergeCell ref="F4:M5"/>
    <mergeCell ref="N4:T4"/>
    <mergeCell ref="N5:T5"/>
    <mergeCell ref="Q15:Q16"/>
    <mergeCell ref="B15:B16"/>
    <mergeCell ref="C15:C16"/>
    <mergeCell ref="L15:L16"/>
    <mergeCell ref="M15:M16"/>
    <mergeCell ref="E15:E16"/>
    <mergeCell ref="F15:I15"/>
    <mergeCell ref="K15:K16"/>
    <mergeCell ref="J15:J16"/>
    <mergeCell ref="D18:D23"/>
    <mergeCell ref="D24:D31"/>
    <mergeCell ref="A18:A23"/>
    <mergeCell ref="C27:C29"/>
    <mergeCell ref="B27:B29"/>
    <mergeCell ref="B18:B23"/>
    <mergeCell ref="C18:C23"/>
    <mergeCell ref="C30:C41"/>
    <mergeCell ref="A37:A41"/>
    <mergeCell ref="D32:D33"/>
    <mergeCell ref="C24:C26"/>
    <mergeCell ref="B24:B26"/>
    <mergeCell ref="A24:A26"/>
    <mergeCell ref="A27:A29"/>
    <mergeCell ref="A30:A36"/>
  </mergeCells>
  <conditionalFormatting sqref="P18:P41">
    <cfRule type="containsText" dxfId="95" priority="7" stopIfTrue="1" operator="containsText" text="P">
      <formula>NOT(ISERROR(SEARCH("P",P18)))</formula>
    </cfRule>
    <cfRule type="containsText" dxfId="94" priority="8" stopIfTrue="1" operator="containsText" text="R">
      <formula>NOT(ISERROR(SEARCH("R",P18)))</formula>
    </cfRule>
    <cfRule type="containsText" dxfId="93" priority="9" operator="containsText" text="T">
      <formula>NOT(ISERROR(SEARCH("T",P18)))</formula>
    </cfRule>
  </conditionalFormatting>
  <conditionalFormatting sqref="P31:P35">
    <cfRule type="iconSet" priority="174">
      <iconSet iconSet="3Symbols2">
        <cfvo type="percent" val="0"/>
        <cfvo type="percent" val="0.74"/>
        <cfvo type="percent" val="0.85"/>
      </iconSet>
    </cfRule>
  </conditionalFormatting>
  <conditionalFormatting sqref="P32">
    <cfRule type="iconSet" priority="2">
      <iconSet iconSet="3Symbols2">
        <cfvo type="percent" val="0"/>
        <cfvo type="percent" val="0.74"/>
        <cfvo type="percent" val="0.85"/>
      </iconSet>
    </cfRule>
  </conditionalFormatting>
  <conditionalFormatting sqref="P33">
    <cfRule type="iconSet" priority="1">
      <iconSet iconSet="3Symbols2">
        <cfvo type="percent" val="0"/>
        <cfvo type="percent" val="0.74"/>
        <cfvo type="percent" val="0.85"/>
      </iconSet>
    </cfRule>
  </conditionalFormatting>
  <conditionalFormatting sqref="P36:P41 P18:P30">
    <cfRule type="iconSet" priority="166">
      <iconSet iconSet="3Symbols2">
        <cfvo type="percent" val="0"/>
        <cfvo type="percent" val="0.74"/>
        <cfvo type="percent" val="0.85"/>
      </iconSet>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zoomScale="81" zoomScaleNormal="81" workbookViewId="0">
      <selection activeCell="F9" sqref="F9:M9"/>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5.71093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788"/>
      <c r="B2" s="789"/>
      <c r="C2" s="789"/>
      <c r="D2" s="789"/>
      <c r="E2" s="790"/>
      <c r="F2" s="797" t="s">
        <v>18</v>
      </c>
      <c r="G2" s="798"/>
      <c r="H2" s="798"/>
      <c r="I2" s="798"/>
      <c r="J2" s="798"/>
      <c r="K2" s="798"/>
      <c r="L2" s="798"/>
      <c r="M2" s="799"/>
      <c r="N2" s="772" t="s">
        <v>953</v>
      </c>
      <c r="O2" s="773"/>
      <c r="P2" s="773"/>
      <c r="Q2" s="773"/>
      <c r="R2" s="773"/>
      <c r="S2" s="773"/>
      <c r="T2" s="774"/>
    </row>
    <row r="3" spans="1:20" ht="14.25" thickBot="1">
      <c r="A3" s="791"/>
      <c r="B3" s="792"/>
      <c r="C3" s="792"/>
      <c r="D3" s="792"/>
      <c r="E3" s="793"/>
      <c r="F3" s="775" t="s">
        <v>17</v>
      </c>
      <c r="G3" s="776"/>
      <c r="H3" s="776"/>
      <c r="I3" s="776"/>
      <c r="J3" s="776"/>
      <c r="K3" s="776"/>
      <c r="L3" s="776"/>
      <c r="M3" s="777"/>
      <c r="N3" s="781" t="s">
        <v>23</v>
      </c>
      <c r="O3" s="782"/>
      <c r="P3" s="782"/>
      <c r="Q3" s="782"/>
      <c r="R3" s="782"/>
      <c r="S3" s="782"/>
      <c r="T3" s="783"/>
    </row>
    <row r="4" spans="1:20" ht="14.25" thickBot="1">
      <c r="A4" s="794"/>
      <c r="B4" s="795"/>
      <c r="C4" s="795"/>
      <c r="D4" s="795"/>
      <c r="E4" s="796"/>
      <c r="F4" s="778"/>
      <c r="G4" s="779"/>
      <c r="H4" s="779"/>
      <c r="I4" s="779"/>
      <c r="J4" s="779"/>
      <c r="K4" s="779"/>
      <c r="L4" s="779"/>
      <c r="M4" s="780"/>
      <c r="N4" s="784" t="s">
        <v>8</v>
      </c>
      <c r="O4" s="785"/>
      <c r="P4" s="785"/>
      <c r="Q4" s="785"/>
      <c r="R4" s="785"/>
      <c r="S4" s="785"/>
      <c r="T4" s="786"/>
    </row>
    <row r="5" spans="1:20">
      <c r="A5" s="2"/>
      <c r="B5" s="2"/>
      <c r="C5" s="2"/>
      <c r="D5" s="2"/>
      <c r="E5" s="2"/>
      <c r="F5" s="2"/>
      <c r="G5" s="2"/>
      <c r="H5" s="2"/>
      <c r="I5" s="2"/>
      <c r="J5" s="3"/>
      <c r="K5" s="3"/>
      <c r="L5" s="4"/>
      <c r="M5" s="4"/>
      <c r="N5" s="4"/>
      <c r="O5" s="4"/>
      <c r="P5" s="4"/>
      <c r="Q5" s="4"/>
      <c r="R5" s="4"/>
      <c r="S5" s="4"/>
      <c r="T5" s="4"/>
    </row>
    <row r="6" spans="1:20">
      <c r="A6" s="735" t="s">
        <v>10</v>
      </c>
      <c r="B6" s="735"/>
      <c r="C6" s="735"/>
      <c r="D6" s="735"/>
      <c r="E6" s="735"/>
      <c r="F6" s="787" t="s">
        <v>402</v>
      </c>
      <c r="G6" s="737"/>
      <c r="H6" s="737"/>
      <c r="I6" s="737"/>
      <c r="J6" s="737"/>
      <c r="K6" s="737"/>
      <c r="L6" s="737"/>
      <c r="M6" s="738"/>
      <c r="N6" s="4"/>
      <c r="O6" s="4"/>
      <c r="P6" s="4"/>
      <c r="Q6" s="4"/>
      <c r="R6" s="4"/>
      <c r="S6" s="4"/>
      <c r="T6" s="4"/>
    </row>
    <row r="7" spans="1:20">
      <c r="A7" s="735" t="s">
        <v>25</v>
      </c>
      <c r="B7" s="735"/>
      <c r="C7" s="735"/>
      <c r="D7" s="735"/>
      <c r="E7" s="735"/>
      <c r="F7" s="787">
        <v>2023</v>
      </c>
      <c r="G7" s="737"/>
      <c r="H7" s="737"/>
      <c r="I7" s="737"/>
      <c r="J7" s="737"/>
      <c r="K7" s="737"/>
      <c r="L7" s="737"/>
      <c r="M7" s="738"/>
      <c r="N7" s="4"/>
      <c r="O7" s="4"/>
      <c r="P7" s="4"/>
      <c r="Q7" s="4"/>
      <c r="R7" s="4"/>
      <c r="S7" s="4"/>
      <c r="T7" s="4"/>
    </row>
    <row r="8" spans="1:20">
      <c r="A8" s="735" t="s">
        <v>6</v>
      </c>
      <c r="B8" s="735"/>
      <c r="C8" s="735"/>
      <c r="D8" s="735"/>
      <c r="E8" s="735"/>
      <c r="F8" s="736">
        <v>44927</v>
      </c>
      <c r="G8" s="737"/>
      <c r="H8" s="737"/>
      <c r="I8" s="737"/>
      <c r="J8" s="737"/>
      <c r="K8" s="737"/>
      <c r="L8" s="737"/>
      <c r="M8" s="738"/>
      <c r="N8" s="4"/>
      <c r="O8" s="4"/>
      <c r="P8" s="4"/>
      <c r="Q8" s="4"/>
      <c r="R8" s="4"/>
      <c r="S8" s="4"/>
      <c r="T8" s="4"/>
    </row>
    <row r="9" spans="1:20">
      <c r="A9" s="735" t="s">
        <v>7</v>
      </c>
      <c r="B9" s="735"/>
      <c r="C9" s="735"/>
      <c r="D9" s="735"/>
      <c r="E9" s="735"/>
      <c r="F9" s="736">
        <v>45107</v>
      </c>
      <c r="G9" s="737"/>
      <c r="H9" s="737"/>
      <c r="I9" s="737"/>
      <c r="J9" s="737"/>
      <c r="K9" s="737"/>
      <c r="L9" s="737"/>
      <c r="M9" s="73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39" t="s">
        <v>9</v>
      </c>
      <c r="B11" s="740"/>
      <c r="C11" s="740"/>
      <c r="D11" s="740"/>
      <c r="E11" s="740"/>
      <c r="F11" s="740"/>
      <c r="G11" s="740"/>
      <c r="H11" s="740"/>
      <c r="I11" s="740"/>
      <c r="J11" s="740"/>
      <c r="K11" s="740"/>
      <c r="L11" s="740"/>
      <c r="M11" s="740"/>
      <c r="N11" s="740"/>
      <c r="O11" s="740"/>
      <c r="P11" s="740"/>
      <c r="Q11" s="740"/>
      <c r="R11" s="740"/>
      <c r="S11" s="740"/>
      <c r="T11" s="741"/>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42" t="s">
        <v>16</v>
      </c>
      <c r="B13" s="743"/>
      <c r="C13" s="743"/>
      <c r="D13" s="743"/>
      <c r="E13" s="743"/>
      <c r="F13" s="743"/>
      <c r="G13" s="743"/>
      <c r="H13" s="743"/>
      <c r="I13" s="743"/>
      <c r="J13" s="743"/>
      <c r="K13" s="743"/>
      <c r="L13" s="744"/>
      <c r="M13" s="745" t="s">
        <v>1</v>
      </c>
      <c r="N13" s="745"/>
      <c r="O13" s="745"/>
      <c r="P13" s="745"/>
      <c r="Q13" s="745"/>
      <c r="R13" s="745"/>
      <c r="S13" s="745"/>
      <c r="T13" s="746"/>
    </row>
    <row r="14" spans="1:20" ht="14.25" thickBot="1">
      <c r="A14" s="751" t="s">
        <v>27</v>
      </c>
      <c r="B14" s="760" t="s">
        <v>434</v>
      </c>
      <c r="C14" s="760" t="s">
        <v>435</v>
      </c>
      <c r="D14" s="751" t="s">
        <v>26</v>
      </c>
      <c r="E14" s="755" t="s">
        <v>19</v>
      </c>
      <c r="F14" s="757" t="s">
        <v>11</v>
      </c>
      <c r="G14" s="758"/>
      <c r="H14" s="758"/>
      <c r="I14" s="759"/>
      <c r="J14" s="747" t="s">
        <v>20</v>
      </c>
      <c r="K14" s="747" t="s">
        <v>21</v>
      </c>
      <c r="L14" s="747" t="s">
        <v>2</v>
      </c>
      <c r="M14" s="749" t="s">
        <v>22</v>
      </c>
      <c r="N14" s="763" t="s">
        <v>3</v>
      </c>
      <c r="O14" s="764"/>
      <c r="P14" s="765"/>
      <c r="Q14" s="766" t="s">
        <v>303</v>
      </c>
      <c r="R14" s="768" t="s">
        <v>5</v>
      </c>
      <c r="S14" s="10" t="s">
        <v>29</v>
      </c>
      <c r="T14" s="770" t="s">
        <v>0</v>
      </c>
    </row>
    <row r="15" spans="1:20" ht="32.25" customHeight="1" thickBot="1">
      <c r="A15" s="752"/>
      <c r="B15" s="761"/>
      <c r="C15" s="761"/>
      <c r="D15" s="752"/>
      <c r="E15" s="756"/>
      <c r="F15" s="11" t="s">
        <v>12</v>
      </c>
      <c r="G15" s="11" t="s">
        <v>13</v>
      </c>
      <c r="H15" s="11" t="s">
        <v>14</v>
      </c>
      <c r="I15" s="11" t="s">
        <v>15</v>
      </c>
      <c r="J15" s="748"/>
      <c r="K15" s="748"/>
      <c r="L15" s="748"/>
      <c r="M15" s="750"/>
      <c r="N15" s="12" t="s">
        <v>30</v>
      </c>
      <c r="O15" s="13" t="s">
        <v>28</v>
      </c>
      <c r="P15" s="14" t="s">
        <v>31</v>
      </c>
      <c r="Q15" s="767"/>
      <c r="R15" s="769"/>
      <c r="S15" s="15"/>
      <c r="T15" s="771"/>
    </row>
    <row r="16" spans="1:20" ht="14.25" thickBot="1">
      <c r="A16" s="2"/>
      <c r="B16" s="2"/>
      <c r="C16" s="2"/>
      <c r="D16" s="2"/>
      <c r="E16" s="2"/>
      <c r="F16" s="2"/>
      <c r="G16" s="2"/>
      <c r="H16" s="2"/>
      <c r="I16" s="2"/>
      <c r="J16" s="2"/>
      <c r="K16" s="2"/>
      <c r="L16" s="16"/>
      <c r="M16" s="2"/>
      <c r="Q16" s="2"/>
      <c r="R16" s="2"/>
      <c r="S16" s="2"/>
      <c r="T16" s="2"/>
    </row>
    <row r="17" spans="1:20" ht="33" customHeight="1">
      <c r="A17" s="861">
        <v>1</v>
      </c>
      <c r="B17" s="843" t="s">
        <v>437</v>
      </c>
      <c r="C17" s="843" t="s">
        <v>509</v>
      </c>
      <c r="D17" s="843" t="s">
        <v>412</v>
      </c>
      <c r="E17" s="17" t="s">
        <v>403</v>
      </c>
      <c r="F17" s="846">
        <v>1</v>
      </c>
      <c r="G17" s="846">
        <v>1</v>
      </c>
      <c r="H17" s="846"/>
      <c r="I17" s="854"/>
      <c r="J17" s="862" t="s">
        <v>424</v>
      </c>
      <c r="K17" s="856" t="s">
        <v>425</v>
      </c>
      <c r="L17" s="856" t="s">
        <v>425</v>
      </c>
      <c r="M17" s="846">
        <v>1</v>
      </c>
      <c r="N17" s="864">
        <f t="shared" ref="N17:N25" si="0">IF(M17&lt;1,M17-AVERAGE(F17:I17),M17-(SUM(F17:I17)))</f>
        <v>-1</v>
      </c>
      <c r="O17" s="846">
        <f>M17/F17</f>
        <v>1</v>
      </c>
      <c r="P17" s="859" t="str">
        <f t="shared" ref="P17:P26" si="1">IF(O17&lt;=V$17,"T",IF(O17&lt;$Y$17,"R",IF(O17&gt;=$Y$17,"P")))</f>
        <v>P</v>
      </c>
      <c r="Q17" s="21"/>
      <c r="R17" s="22"/>
      <c r="S17" s="851" t="s">
        <v>423</v>
      </c>
      <c r="T17" s="852" t="s">
        <v>422</v>
      </c>
    </row>
    <row r="18" spans="1:20" ht="27">
      <c r="A18" s="804"/>
      <c r="B18" s="844"/>
      <c r="C18" s="844"/>
      <c r="D18" s="844"/>
      <c r="E18" s="23" t="s">
        <v>404</v>
      </c>
      <c r="F18" s="847"/>
      <c r="G18" s="847"/>
      <c r="H18" s="847"/>
      <c r="I18" s="855"/>
      <c r="J18" s="863"/>
      <c r="K18" s="857"/>
      <c r="L18" s="857"/>
      <c r="M18" s="847"/>
      <c r="N18" s="865"/>
      <c r="O18" s="847"/>
      <c r="P18" s="860"/>
      <c r="Q18" s="26"/>
      <c r="R18" s="27"/>
      <c r="S18" s="849"/>
      <c r="T18" s="853"/>
    </row>
    <row r="19" spans="1:20" ht="40.5">
      <c r="A19" s="804"/>
      <c r="B19" s="844"/>
      <c r="C19" s="844"/>
      <c r="D19" s="844"/>
      <c r="E19" s="28" t="s">
        <v>405</v>
      </c>
      <c r="F19" s="271">
        <v>3</v>
      </c>
      <c r="G19" s="271">
        <v>2</v>
      </c>
      <c r="H19" s="432"/>
      <c r="I19" s="271"/>
      <c r="J19" s="29" t="s">
        <v>426</v>
      </c>
      <c r="K19" s="24" t="s">
        <v>425</v>
      </c>
      <c r="L19" s="24" t="s">
        <v>425</v>
      </c>
      <c r="M19" s="271">
        <v>5</v>
      </c>
      <c r="N19" s="30">
        <f t="shared" si="0"/>
        <v>0</v>
      </c>
      <c r="O19" s="31">
        <f t="shared" ref="O19:O26" si="2">IF(M19&lt;1,(AVERAGE(F19:I19)/M19),SUM(F19:I19)/M19)</f>
        <v>1</v>
      </c>
      <c r="P19" s="32" t="str">
        <f t="shared" si="1"/>
        <v>P</v>
      </c>
      <c r="Q19" s="33"/>
      <c r="R19" s="34"/>
      <c r="S19" s="849"/>
      <c r="T19" s="853"/>
    </row>
    <row r="20" spans="1:20" ht="42.75" customHeight="1">
      <c r="A20" s="804"/>
      <c r="B20" s="844"/>
      <c r="C20" s="844"/>
      <c r="D20" s="844"/>
      <c r="E20" s="28" t="s">
        <v>406</v>
      </c>
      <c r="F20" s="271">
        <v>5</v>
      </c>
      <c r="G20" s="271">
        <v>6</v>
      </c>
      <c r="H20" s="432"/>
      <c r="I20" s="24"/>
      <c r="J20" s="29" t="s">
        <v>431</v>
      </c>
      <c r="K20" s="24" t="s">
        <v>425</v>
      </c>
      <c r="L20" s="24" t="s">
        <v>425</v>
      </c>
      <c r="M20" s="271">
        <v>3</v>
      </c>
      <c r="N20" s="30">
        <f t="shared" si="0"/>
        <v>-8</v>
      </c>
      <c r="O20" s="31">
        <f>F20/M20</f>
        <v>1.6666666666666667</v>
      </c>
      <c r="P20" s="32" t="str">
        <f t="shared" si="1"/>
        <v>P</v>
      </c>
      <c r="Q20" s="33"/>
      <c r="R20" s="34"/>
      <c r="S20" s="850"/>
      <c r="T20" s="839"/>
    </row>
    <row r="21" spans="1:20" ht="29.25" customHeight="1">
      <c r="A21" s="804">
        <v>2</v>
      </c>
      <c r="B21" s="844"/>
      <c r="C21" s="844"/>
      <c r="D21" s="845"/>
      <c r="E21" s="29" t="s">
        <v>516</v>
      </c>
      <c r="F21" s="31">
        <v>1</v>
      </c>
      <c r="G21" s="31">
        <v>1</v>
      </c>
      <c r="H21" s="31"/>
      <c r="I21" s="450"/>
      <c r="J21" s="29" t="s">
        <v>427</v>
      </c>
      <c r="K21" s="24" t="s">
        <v>425</v>
      </c>
      <c r="L21" s="24" t="s">
        <v>425</v>
      </c>
      <c r="M21" s="31">
        <v>1</v>
      </c>
      <c r="N21" s="35">
        <f t="shared" si="0"/>
        <v>-1</v>
      </c>
      <c r="O21" s="31">
        <f t="shared" si="2"/>
        <v>2</v>
      </c>
      <c r="P21" s="32" t="str">
        <f t="shared" si="1"/>
        <v>P</v>
      </c>
      <c r="Q21" s="33"/>
      <c r="R21" s="34"/>
      <c r="S21" s="848" t="s">
        <v>419</v>
      </c>
      <c r="T21" s="837" t="s">
        <v>420</v>
      </c>
    </row>
    <row r="22" spans="1:20" ht="27">
      <c r="A22" s="804"/>
      <c r="B22" s="844"/>
      <c r="C22" s="844"/>
      <c r="D22" s="858" t="s">
        <v>413</v>
      </c>
      <c r="E22" s="29" t="s">
        <v>407</v>
      </c>
      <c r="F22" s="31">
        <v>1</v>
      </c>
      <c r="G22" s="31">
        <v>1</v>
      </c>
      <c r="H22" s="31"/>
      <c r="I22" s="450"/>
      <c r="J22" s="29" t="s">
        <v>432</v>
      </c>
      <c r="K22" s="24" t="s">
        <v>425</v>
      </c>
      <c r="L22" s="24" t="s">
        <v>425</v>
      </c>
      <c r="M22" s="271">
        <v>1</v>
      </c>
      <c r="N22" s="30">
        <f t="shared" si="0"/>
        <v>-1</v>
      </c>
      <c r="O22" s="31">
        <f t="shared" si="2"/>
        <v>2</v>
      </c>
      <c r="P22" s="32" t="str">
        <f t="shared" si="1"/>
        <v>P</v>
      </c>
      <c r="Q22" s="33"/>
      <c r="R22" s="34"/>
      <c r="S22" s="849"/>
      <c r="T22" s="839"/>
    </row>
    <row r="23" spans="1:20" ht="40.5">
      <c r="A23" s="804"/>
      <c r="B23" s="844"/>
      <c r="C23" s="844"/>
      <c r="D23" s="845"/>
      <c r="E23" s="29" t="s">
        <v>408</v>
      </c>
      <c r="F23" s="31">
        <v>1</v>
      </c>
      <c r="G23" s="31">
        <v>1</v>
      </c>
      <c r="H23" s="31"/>
      <c r="I23" s="450"/>
      <c r="J23" s="29" t="s">
        <v>428</v>
      </c>
      <c r="K23" s="24" t="s">
        <v>425</v>
      </c>
      <c r="L23" s="24" t="s">
        <v>425</v>
      </c>
      <c r="M23" s="31">
        <v>1</v>
      </c>
      <c r="N23" s="35">
        <f t="shared" si="0"/>
        <v>-1</v>
      </c>
      <c r="O23" s="31">
        <f t="shared" si="2"/>
        <v>2</v>
      </c>
      <c r="P23" s="32" t="str">
        <f t="shared" si="1"/>
        <v>P</v>
      </c>
      <c r="Q23" s="33"/>
      <c r="R23" s="34"/>
      <c r="S23" s="850"/>
      <c r="T23" s="51" t="s">
        <v>421</v>
      </c>
    </row>
    <row r="24" spans="1:20" ht="40.5">
      <c r="A24" s="804">
        <v>3</v>
      </c>
      <c r="B24" s="845"/>
      <c r="C24" s="845"/>
      <c r="D24" s="815" t="s">
        <v>414</v>
      </c>
      <c r="E24" s="29" t="s">
        <v>409</v>
      </c>
      <c r="F24" s="271">
        <v>2</v>
      </c>
      <c r="G24" s="271">
        <v>2</v>
      </c>
      <c r="H24" s="432"/>
      <c r="I24" s="24"/>
      <c r="J24" s="29" t="s">
        <v>433</v>
      </c>
      <c r="K24" s="24"/>
      <c r="L24" s="24" t="s">
        <v>425</v>
      </c>
      <c r="M24" s="271">
        <v>1</v>
      </c>
      <c r="N24" s="30">
        <f t="shared" si="0"/>
        <v>-3</v>
      </c>
      <c r="O24" s="31">
        <f t="shared" si="2"/>
        <v>4</v>
      </c>
      <c r="P24" s="32" t="str">
        <f t="shared" si="1"/>
        <v>P</v>
      </c>
      <c r="Q24" s="33"/>
      <c r="R24" s="34"/>
      <c r="S24" s="239" t="s">
        <v>415</v>
      </c>
      <c r="T24" s="51" t="s">
        <v>417</v>
      </c>
    </row>
    <row r="25" spans="1:20" ht="38.25" customHeight="1">
      <c r="A25" s="804"/>
      <c r="B25" s="840" t="s">
        <v>441</v>
      </c>
      <c r="C25" s="815" t="s">
        <v>510</v>
      </c>
      <c r="D25" s="815"/>
      <c r="E25" s="38" t="s">
        <v>410</v>
      </c>
      <c r="F25" s="271">
        <v>2</v>
      </c>
      <c r="G25" s="271">
        <v>2</v>
      </c>
      <c r="H25" s="432"/>
      <c r="I25" s="24"/>
      <c r="J25" s="39" t="s">
        <v>429</v>
      </c>
      <c r="K25" s="24" t="s">
        <v>425</v>
      </c>
      <c r="L25" s="24" t="s">
        <v>425</v>
      </c>
      <c r="M25" s="271">
        <v>1</v>
      </c>
      <c r="N25" s="30">
        <f t="shared" si="0"/>
        <v>-3</v>
      </c>
      <c r="O25" s="31">
        <f t="shared" si="2"/>
        <v>4</v>
      </c>
      <c r="P25" s="32" t="str">
        <f t="shared" si="1"/>
        <v>P</v>
      </c>
      <c r="Q25" s="33"/>
      <c r="R25" s="33"/>
      <c r="S25" s="835" t="s">
        <v>416</v>
      </c>
      <c r="T25" s="837" t="s">
        <v>418</v>
      </c>
    </row>
    <row r="26" spans="1:20" ht="28.5" customHeight="1" thickBot="1">
      <c r="A26" s="805"/>
      <c r="B26" s="841"/>
      <c r="C26" s="842"/>
      <c r="D26" s="842"/>
      <c r="E26" s="42" t="s">
        <v>411</v>
      </c>
      <c r="F26" s="431">
        <v>55</v>
      </c>
      <c r="G26" s="431"/>
      <c r="H26" s="433"/>
      <c r="I26" s="43"/>
      <c r="J26" s="44" t="s">
        <v>430</v>
      </c>
      <c r="K26" s="43" t="s">
        <v>425</v>
      </c>
      <c r="L26" s="43" t="s">
        <v>425</v>
      </c>
      <c r="M26" s="431">
        <v>12</v>
      </c>
      <c r="N26" s="53"/>
      <c r="O26" s="46">
        <f t="shared" si="2"/>
        <v>4.583333333333333</v>
      </c>
      <c r="P26" s="47" t="str">
        <f t="shared" si="1"/>
        <v>P</v>
      </c>
      <c r="Q26" s="48"/>
      <c r="R26" s="48"/>
      <c r="S26" s="836"/>
      <c r="T26" s="838"/>
    </row>
    <row r="27" spans="1:20">
      <c r="A27" s="2"/>
      <c r="B27" s="2"/>
      <c r="C27" s="2"/>
      <c r="D27" s="2"/>
      <c r="E27" s="2"/>
      <c r="F27" s="2"/>
      <c r="G27" s="2"/>
      <c r="H27" s="2"/>
      <c r="I27" s="2"/>
      <c r="J27" s="2"/>
      <c r="K27" s="2"/>
      <c r="L27" s="49"/>
      <c r="M27" s="2"/>
      <c r="N27" s="2"/>
      <c r="O27" s="2"/>
      <c r="P27" s="2"/>
      <c r="Q27" s="2"/>
      <c r="R27" s="2"/>
      <c r="S27" s="2"/>
      <c r="T27" s="2"/>
    </row>
    <row r="28" spans="1:20">
      <c r="A28" s="50" t="s">
        <v>24</v>
      </c>
      <c r="B28" s="50"/>
      <c r="C28" s="50"/>
      <c r="D28" s="50"/>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800"/>
      <c r="B30" s="801"/>
      <c r="C30" s="801"/>
      <c r="D30" s="801"/>
      <c r="E30" s="801"/>
      <c r="F30" s="801"/>
      <c r="G30" s="801"/>
      <c r="H30" s="801"/>
      <c r="I30" s="801"/>
      <c r="J30" s="801"/>
      <c r="K30" s="801"/>
      <c r="L30" s="801"/>
      <c r="M30" s="801"/>
      <c r="N30" s="801"/>
      <c r="O30" s="801"/>
      <c r="P30" s="801"/>
      <c r="Q30" s="801"/>
      <c r="R30" s="801"/>
      <c r="S30" s="801"/>
      <c r="T30" s="802"/>
    </row>
    <row r="31" spans="1:20">
      <c r="A31" s="800"/>
      <c r="B31" s="801"/>
      <c r="C31" s="801"/>
      <c r="D31" s="801"/>
      <c r="E31" s="801"/>
      <c r="F31" s="801"/>
      <c r="G31" s="801"/>
      <c r="H31" s="801"/>
      <c r="I31" s="801"/>
      <c r="J31" s="801"/>
      <c r="K31" s="801"/>
      <c r="L31" s="801"/>
      <c r="M31" s="801"/>
      <c r="N31" s="801"/>
      <c r="O31" s="801"/>
      <c r="P31" s="801"/>
      <c r="Q31" s="801"/>
      <c r="R31" s="801"/>
      <c r="S31" s="801"/>
      <c r="T31" s="802"/>
    </row>
    <row r="32" spans="1:20">
      <c r="A32" s="800"/>
      <c r="B32" s="801"/>
      <c r="C32" s="801"/>
      <c r="D32" s="801"/>
      <c r="E32" s="801"/>
      <c r="F32" s="801"/>
      <c r="G32" s="801"/>
      <c r="H32" s="801"/>
      <c r="I32" s="801"/>
      <c r="J32" s="801"/>
      <c r="K32" s="801"/>
      <c r="L32" s="801"/>
      <c r="M32" s="801"/>
      <c r="N32" s="801"/>
      <c r="O32" s="801"/>
      <c r="P32" s="801"/>
      <c r="Q32" s="801"/>
      <c r="R32" s="801"/>
      <c r="S32" s="801"/>
      <c r="T32" s="802"/>
    </row>
    <row r="33" spans="1:20">
      <c r="A33" s="800"/>
      <c r="B33" s="801"/>
      <c r="C33" s="801"/>
      <c r="D33" s="801"/>
      <c r="E33" s="801"/>
      <c r="F33" s="801"/>
      <c r="G33" s="801"/>
      <c r="H33" s="801"/>
      <c r="I33" s="801"/>
      <c r="J33" s="801"/>
      <c r="K33" s="801"/>
      <c r="L33" s="801"/>
      <c r="M33" s="801"/>
      <c r="N33" s="801"/>
      <c r="O33" s="801"/>
      <c r="P33" s="801"/>
      <c r="Q33" s="801"/>
      <c r="R33" s="801"/>
      <c r="S33" s="801"/>
      <c r="T33" s="802"/>
    </row>
    <row r="34" spans="1:20">
      <c r="A34" s="800"/>
      <c r="B34" s="801"/>
      <c r="C34" s="801"/>
      <c r="D34" s="801"/>
      <c r="E34" s="801"/>
      <c r="F34" s="801"/>
      <c r="G34" s="801"/>
      <c r="H34" s="801"/>
      <c r="I34" s="801"/>
      <c r="J34" s="801"/>
      <c r="K34" s="801"/>
      <c r="L34" s="801"/>
      <c r="M34" s="801"/>
      <c r="N34" s="801"/>
      <c r="O34" s="801"/>
      <c r="P34" s="801"/>
      <c r="Q34" s="801"/>
      <c r="R34" s="801"/>
      <c r="S34" s="801"/>
      <c r="T34" s="802"/>
    </row>
    <row r="35" spans="1:20">
      <c r="A35" s="800"/>
      <c r="B35" s="801"/>
      <c r="C35" s="801"/>
      <c r="D35" s="801"/>
      <c r="E35" s="801"/>
      <c r="F35" s="801"/>
      <c r="G35" s="801"/>
      <c r="H35" s="801"/>
      <c r="I35" s="801"/>
      <c r="J35" s="801"/>
      <c r="K35" s="801"/>
      <c r="L35" s="801"/>
      <c r="M35" s="801"/>
      <c r="N35" s="801"/>
      <c r="O35" s="801"/>
      <c r="P35" s="801"/>
      <c r="Q35" s="801"/>
      <c r="R35" s="801"/>
      <c r="S35" s="801"/>
      <c r="T35" s="802"/>
    </row>
    <row r="36" spans="1:20">
      <c r="A36" s="800"/>
      <c r="B36" s="801"/>
      <c r="C36" s="801"/>
      <c r="D36" s="801"/>
      <c r="E36" s="801"/>
      <c r="F36" s="801"/>
      <c r="G36" s="801"/>
      <c r="H36" s="801"/>
      <c r="I36" s="801"/>
      <c r="J36" s="801"/>
      <c r="K36" s="801"/>
      <c r="L36" s="801"/>
      <c r="M36" s="801"/>
      <c r="N36" s="801"/>
      <c r="O36" s="801"/>
      <c r="P36" s="801"/>
      <c r="Q36" s="801"/>
      <c r="R36" s="801"/>
      <c r="S36" s="801"/>
      <c r="T36" s="802"/>
    </row>
    <row r="37" spans="1:20">
      <c r="A37" s="800"/>
      <c r="B37" s="801"/>
      <c r="C37" s="801"/>
      <c r="D37" s="801"/>
      <c r="E37" s="801"/>
      <c r="F37" s="801"/>
      <c r="G37" s="801"/>
      <c r="H37" s="801"/>
      <c r="I37" s="801"/>
      <c r="J37" s="801"/>
      <c r="K37" s="801"/>
      <c r="L37" s="801"/>
      <c r="M37" s="801"/>
      <c r="N37" s="801"/>
      <c r="O37" s="801"/>
      <c r="P37" s="801"/>
      <c r="Q37" s="801"/>
      <c r="R37" s="801"/>
      <c r="S37" s="801"/>
      <c r="T37" s="802"/>
    </row>
    <row r="38" spans="1:20">
      <c r="A38" s="800"/>
      <c r="B38" s="801"/>
      <c r="C38" s="801"/>
      <c r="D38" s="801"/>
      <c r="E38" s="801"/>
      <c r="F38" s="801"/>
      <c r="G38" s="801"/>
      <c r="H38" s="801"/>
      <c r="I38" s="801"/>
      <c r="J38" s="801"/>
      <c r="K38" s="801"/>
      <c r="L38" s="801"/>
      <c r="M38" s="801"/>
      <c r="N38" s="801"/>
      <c r="O38" s="801"/>
      <c r="P38" s="801"/>
      <c r="Q38" s="801"/>
      <c r="R38" s="801"/>
      <c r="S38" s="801"/>
      <c r="T38" s="802"/>
    </row>
    <row r="39" spans="1:20">
      <c r="A39" s="800"/>
      <c r="B39" s="801"/>
      <c r="C39" s="801"/>
      <c r="D39" s="801"/>
      <c r="E39" s="801"/>
      <c r="F39" s="801"/>
      <c r="G39" s="801"/>
      <c r="H39" s="801"/>
      <c r="I39" s="801"/>
      <c r="J39" s="801"/>
      <c r="K39" s="801"/>
      <c r="L39" s="801"/>
      <c r="M39" s="801"/>
      <c r="N39" s="801"/>
      <c r="O39" s="801"/>
      <c r="P39" s="801"/>
      <c r="Q39" s="801"/>
      <c r="R39" s="801"/>
      <c r="S39" s="801"/>
      <c r="T39" s="802"/>
    </row>
    <row r="40" spans="1:20">
      <c r="A40" s="800"/>
      <c r="B40" s="801"/>
      <c r="C40" s="801"/>
      <c r="D40" s="801"/>
      <c r="E40" s="801"/>
      <c r="F40" s="801"/>
      <c r="G40" s="801"/>
      <c r="H40" s="801"/>
      <c r="I40" s="801"/>
      <c r="J40" s="801"/>
      <c r="K40" s="801"/>
      <c r="L40" s="801"/>
      <c r="M40" s="801"/>
      <c r="N40" s="801"/>
      <c r="O40" s="801"/>
      <c r="P40" s="801"/>
      <c r="Q40" s="801"/>
      <c r="R40" s="801"/>
      <c r="S40" s="801"/>
      <c r="T40" s="802"/>
    </row>
  </sheetData>
  <mergeCells count="69">
    <mergeCell ref="A6:E6"/>
    <mergeCell ref="F6:M6"/>
    <mergeCell ref="A7:E7"/>
    <mergeCell ref="F7:M7"/>
    <mergeCell ref="A8:E8"/>
    <mergeCell ref="F8:M8"/>
    <mergeCell ref="A2:E4"/>
    <mergeCell ref="F2:M2"/>
    <mergeCell ref="N2:T2"/>
    <mergeCell ref="F3:M4"/>
    <mergeCell ref="N3:T3"/>
    <mergeCell ref="N4:T4"/>
    <mergeCell ref="P17:P18"/>
    <mergeCell ref="G17:G18"/>
    <mergeCell ref="A9:E9"/>
    <mergeCell ref="F9:M9"/>
    <mergeCell ref="A11:T11"/>
    <mergeCell ref="A13:L13"/>
    <mergeCell ref="M13:T13"/>
    <mergeCell ref="A17:A20"/>
    <mergeCell ref="L17:L18"/>
    <mergeCell ref="J17:J18"/>
    <mergeCell ref="N17:N18"/>
    <mergeCell ref="O17:O18"/>
    <mergeCell ref="A21:A23"/>
    <mergeCell ref="K14:K15"/>
    <mergeCell ref="A14:A15"/>
    <mergeCell ref="D14:D15"/>
    <mergeCell ref="E14:E15"/>
    <mergeCell ref="F14:I14"/>
    <mergeCell ref="J14:J15"/>
    <mergeCell ref="F17:F18"/>
    <mergeCell ref="H17:H18"/>
    <mergeCell ref="I17:I18"/>
    <mergeCell ref="K17:K18"/>
    <mergeCell ref="D17:D21"/>
    <mergeCell ref="D22:D23"/>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s>
  <conditionalFormatting sqref="P17 P19:P26">
    <cfRule type="containsText" dxfId="92" priority="1" stopIfTrue="1" operator="containsText" text="P">
      <formula>NOT(ISERROR(SEARCH("P",P17)))</formula>
    </cfRule>
    <cfRule type="containsText" dxfId="91" priority="2" stopIfTrue="1" operator="containsText" text="R">
      <formula>NOT(ISERROR(SEARCH("R",P17)))</formula>
    </cfRule>
    <cfRule type="containsText" dxfId="90"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6"/>
  <sheetViews>
    <sheetView zoomScaleNormal="100" workbookViewId="0">
      <selection activeCell="E19" sqref="E19"/>
    </sheetView>
  </sheetViews>
  <sheetFormatPr baseColWidth="10" defaultColWidth="11.42578125" defaultRowHeight="12.75"/>
  <cols>
    <col min="1" max="1" width="11.42578125" style="1737"/>
    <col min="2" max="2" width="14.7109375" style="1737" customWidth="1"/>
    <col min="3" max="3" width="17.85546875" style="1737" customWidth="1"/>
    <col min="4" max="4" width="22" style="1737" customWidth="1"/>
    <col min="5" max="5" width="38.5703125" style="1737" customWidth="1"/>
    <col min="6" max="6" width="7.85546875" style="1737" customWidth="1"/>
    <col min="7" max="7" width="6.42578125" style="1737" customWidth="1"/>
    <col min="8" max="8" width="6.140625" style="1737" customWidth="1"/>
    <col min="9" max="9" width="7.85546875" style="1737" customWidth="1"/>
    <col min="10" max="10" width="47.140625" style="1737" customWidth="1"/>
    <col min="11" max="11" width="8.85546875" style="1737" customWidth="1"/>
    <col min="12" max="12" width="15.7109375" style="1737" customWidth="1"/>
    <col min="13" max="13" width="11.42578125" style="1737"/>
    <col min="14" max="14" width="14" style="1737" customWidth="1"/>
    <col min="15" max="16" width="11.42578125" style="1737"/>
    <col min="17" max="17" width="25.28515625" style="1737" customWidth="1"/>
    <col min="18" max="18" width="21.140625" style="1737" customWidth="1"/>
    <col min="19" max="19" width="23.7109375" style="1737" customWidth="1"/>
    <col min="20" max="20" width="32.42578125" style="1737" customWidth="1"/>
    <col min="21" max="16384" width="11.42578125" style="1737"/>
  </cols>
  <sheetData>
    <row r="2" spans="1:20" ht="13.5" thickBot="1"/>
    <row r="3" spans="1:20" ht="13.5" thickBot="1">
      <c r="A3" s="1738"/>
      <c r="B3" s="1739"/>
      <c r="C3" s="1739"/>
      <c r="D3" s="1739"/>
      <c r="E3" s="1740"/>
      <c r="F3" s="1741" t="s">
        <v>18</v>
      </c>
      <c r="G3" s="1742"/>
      <c r="H3" s="1742"/>
      <c r="I3" s="1742"/>
      <c r="J3" s="1742"/>
      <c r="K3" s="1742"/>
      <c r="L3" s="1742"/>
      <c r="M3" s="1743"/>
      <c r="N3" s="1744" t="s">
        <v>954</v>
      </c>
      <c r="O3" s="1745"/>
      <c r="P3" s="1745"/>
      <c r="Q3" s="1745"/>
      <c r="R3" s="1745"/>
      <c r="S3" s="1745"/>
      <c r="T3" s="1746"/>
    </row>
    <row r="4" spans="1:20" ht="13.5" thickBot="1">
      <c r="A4" s="1747"/>
      <c r="B4" s="1748"/>
      <c r="C4" s="1748"/>
      <c r="D4" s="1748"/>
      <c r="E4" s="1749"/>
      <c r="F4" s="1750" t="s">
        <v>17</v>
      </c>
      <c r="G4" s="1751"/>
      <c r="H4" s="1751"/>
      <c r="I4" s="1751"/>
      <c r="J4" s="1751"/>
      <c r="K4" s="1751"/>
      <c r="L4" s="1751"/>
      <c r="M4" s="1752"/>
      <c r="N4" s="1753" t="s">
        <v>23</v>
      </c>
      <c r="O4" s="1754"/>
      <c r="P4" s="1754"/>
      <c r="Q4" s="1754"/>
      <c r="R4" s="1754"/>
      <c r="S4" s="1754"/>
      <c r="T4" s="1755"/>
    </row>
    <row r="5" spans="1:20" ht="13.5" thickBot="1">
      <c r="A5" s="1756"/>
      <c r="B5" s="1757"/>
      <c r="C5" s="1757"/>
      <c r="D5" s="1757"/>
      <c r="E5" s="1758"/>
      <c r="F5" s="1759"/>
      <c r="G5" s="1760"/>
      <c r="H5" s="1760"/>
      <c r="I5" s="1760"/>
      <c r="J5" s="1760"/>
      <c r="K5" s="1760"/>
      <c r="L5" s="1760"/>
      <c r="M5" s="1761"/>
      <c r="N5" s="1762" t="s">
        <v>8</v>
      </c>
      <c r="O5" s="1763"/>
      <c r="P5" s="1763"/>
      <c r="Q5" s="1763"/>
      <c r="R5" s="1763"/>
      <c r="S5" s="1763"/>
      <c r="T5" s="1764"/>
    </row>
    <row r="6" spans="1:20">
      <c r="A6" s="1765"/>
      <c r="B6" s="1765"/>
      <c r="C6" s="1765"/>
      <c r="D6" s="1765"/>
      <c r="E6" s="1765"/>
      <c r="F6" s="1765"/>
      <c r="G6" s="1765"/>
      <c r="H6" s="1765"/>
      <c r="I6" s="1765"/>
      <c r="J6" s="1766"/>
      <c r="K6" s="1766"/>
      <c r="L6" s="1767"/>
      <c r="M6" s="1767"/>
      <c r="N6" s="1767"/>
      <c r="O6" s="1767"/>
      <c r="P6" s="1767"/>
      <c r="Q6" s="1767"/>
      <c r="R6" s="1767"/>
      <c r="S6" s="1767"/>
      <c r="T6" s="1767"/>
    </row>
    <row r="7" spans="1:20">
      <c r="A7" s="1768" t="s">
        <v>10</v>
      </c>
      <c r="B7" s="1768"/>
      <c r="C7" s="1768"/>
      <c r="D7" s="1768"/>
      <c r="E7" s="1768"/>
      <c r="F7" s="1769" t="s">
        <v>436</v>
      </c>
      <c r="G7" s="1770"/>
      <c r="H7" s="1770"/>
      <c r="I7" s="1770"/>
      <c r="J7" s="1770"/>
      <c r="K7" s="1770"/>
      <c r="L7" s="1770"/>
      <c r="M7" s="1771"/>
      <c r="N7" s="1767"/>
      <c r="O7" s="1767"/>
      <c r="P7" s="1767"/>
      <c r="Q7" s="1767"/>
      <c r="R7" s="1767"/>
      <c r="S7" s="1767"/>
      <c r="T7" s="1767"/>
    </row>
    <row r="8" spans="1:20">
      <c r="A8" s="1768" t="s">
        <v>25</v>
      </c>
      <c r="B8" s="1768"/>
      <c r="C8" s="1768"/>
      <c r="D8" s="1768"/>
      <c r="E8" s="1768"/>
      <c r="F8" s="1769">
        <v>2023</v>
      </c>
      <c r="G8" s="1770"/>
      <c r="H8" s="1770"/>
      <c r="I8" s="1770"/>
      <c r="J8" s="1770"/>
      <c r="K8" s="1770"/>
      <c r="L8" s="1770"/>
      <c r="M8" s="1771"/>
      <c r="N8" s="1767"/>
      <c r="O8" s="1767"/>
      <c r="P8" s="1767"/>
      <c r="Q8" s="1767"/>
      <c r="R8" s="1767"/>
      <c r="S8" s="1767"/>
      <c r="T8" s="1767"/>
    </row>
    <row r="9" spans="1:20">
      <c r="A9" s="1768" t="s">
        <v>6</v>
      </c>
      <c r="B9" s="1768"/>
      <c r="C9" s="1768"/>
      <c r="D9" s="1768"/>
      <c r="E9" s="1768"/>
      <c r="F9" s="1772">
        <v>44927</v>
      </c>
      <c r="G9" s="1770"/>
      <c r="H9" s="1770"/>
      <c r="I9" s="1770"/>
      <c r="J9" s="1770"/>
      <c r="K9" s="1770"/>
      <c r="L9" s="1770"/>
      <c r="M9" s="1771"/>
      <c r="N9" s="1767"/>
      <c r="O9" s="1767"/>
      <c r="P9" s="1767"/>
      <c r="Q9" s="1767"/>
      <c r="R9" s="1767"/>
      <c r="S9" s="1767"/>
      <c r="T9" s="1767"/>
    </row>
    <row r="10" spans="1:20">
      <c r="A10" s="1768" t="s">
        <v>7</v>
      </c>
      <c r="B10" s="1768"/>
      <c r="C10" s="1768"/>
      <c r="D10" s="1768"/>
      <c r="E10" s="1768"/>
      <c r="F10" s="1772">
        <v>45107</v>
      </c>
      <c r="G10" s="1770"/>
      <c r="H10" s="1770"/>
      <c r="I10" s="1770"/>
      <c r="J10" s="1770"/>
      <c r="K10" s="1770"/>
      <c r="L10" s="1770"/>
      <c r="M10" s="1771"/>
      <c r="N10" s="1767"/>
      <c r="O10" s="1767"/>
      <c r="P10" s="1767"/>
      <c r="Q10" s="1767"/>
      <c r="R10" s="1767"/>
      <c r="S10" s="1767"/>
      <c r="T10" s="1767"/>
    </row>
    <row r="11" spans="1:20" ht="13.5" thickBot="1">
      <c r="A11" s="1773"/>
      <c r="B11" s="1773"/>
      <c r="C11" s="1773"/>
      <c r="D11" s="1773"/>
      <c r="E11" s="1773"/>
      <c r="F11" s="1773"/>
      <c r="G11" s="1773"/>
      <c r="H11" s="1773"/>
      <c r="I11" s="1773"/>
      <c r="J11" s="1766"/>
      <c r="K11" s="1766"/>
      <c r="L11" s="1766"/>
      <c r="M11" s="1766"/>
      <c r="N11" s="1767"/>
      <c r="O11" s="1767"/>
      <c r="P11" s="1767"/>
      <c r="Q11" s="1767"/>
      <c r="R11" s="1767"/>
      <c r="S11" s="1767"/>
      <c r="T11" s="1767"/>
    </row>
    <row r="12" spans="1:20" ht="13.5" thickBot="1">
      <c r="A12" s="1774" t="s">
        <v>9</v>
      </c>
      <c r="B12" s="1775"/>
      <c r="C12" s="1775"/>
      <c r="D12" s="1775"/>
      <c r="E12" s="1775"/>
      <c r="F12" s="1775"/>
      <c r="G12" s="1775"/>
      <c r="H12" s="1775"/>
      <c r="I12" s="1775"/>
      <c r="J12" s="1775"/>
      <c r="K12" s="1775"/>
      <c r="L12" s="1775"/>
      <c r="M12" s="1775"/>
      <c r="N12" s="1775"/>
      <c r="O12" s="1775"/>
      <c r="P12" s="1775"/>
      <c r="Q12" s="1775"/>
      <c r="R12" s="1775"/>
      <c r="S12" s="1775"/>
      <c r="T12" s="1776"/>
    </row>
    <row r="13" spans="1:20" ht="13.5" thickBot="1">
      <c r="A13" s="1777"/>
      <c r="B13" s="1778"/>
      <c r="C13" s="1778"/>
      <c r="D13" s="1778"/>
      <c r="E13" s="1778"/>
      <c r="F13" s="1778"/>
      <c r="G13" s="1778"/>
      <c r="H13" s="1778"/>
      <c r="I13" s="1778"/>
      <c r="J13" s="1778"/>
      <c r="K13" s="1778"/>
      <c r="L13" s="1778"/>
      <c r="M13" s="1778"/>
      <c r="N13" s="1778"/>
      <c r="O13" s="1778"/>
      <c r="P13" s="1778"/>
      <c r="Q13" s="1778"/>
      <c r="R13" s="1778"/>
      <c r="S13" s="1778"/>
      <c r="T13" s="1779"/>
    </row>
    <row r="14" spans="1:20" ht="13.5" thickBot="1">
      <c r="A14" s="1780" t="s">
        <v>16</v>
      </c>
      <c r="B14" s="1781"/>
      <c r="C14" s="1781"/>
      <c r="D14" s="1781"/>
      <c r="E14" s="1781"/>
      <c r="F14" s="1781"/>
      <c r="G14" s="1781"/>
      <c r="H14" s="1781"/>
      <c r="I14" s="1781"/>
      <c r="J14" s="1781"/>
      <c r="K14" s="1781"/>
      <c r="L14" s="1782"/>
      <c r="M14" s="1783" t="s">
        <v>1</v>
      </c>
      <c r="N14" s="1783"/>
      <c r="O14" s="1783"/>
      <c r="P14" s="1783"/>
      <c r="Q14" s="1783"/>
      <c r="R14" s="1783"/>
      <c r="S14" s="1783"/>
      <c r="T14" s="1784"/>
    </row>
    <row r="15" spans="1:20" ht="26.25" customHeight="1" thickBot="1">
      <c r="A15" s="1785" t="s">
        <v>27</v>
      </c>
      <c r="B15" s="1786" t="s">
        <v>434</v>
      </c>
      <c r="C15" s="1786" t="s">
        <v>435</v>
      </c>
      <c r="D15" s="1785" t="s">
        <v>26</v>
      </c>
      <c r="E15" s="1787" t="s">
        <v>19</v>
      </c>
      <c r="F15" s="1788" t="s">
        <v>11</v>
      </c>
      <c r="G15" s="1789"/>
      <c r="H15" s="1789"/>
      <c r="I15" s="1790"/>
      <c r="J15" s="1791" t="s">
        <v>20</v>
      </c>
      <c r="K15" s="1791" t="s">
        <v>21</v>
      </c>
      <c r="L15" s="1791" t="s">
        <v>2</v>
      </c>
      <c r="M15" s="1792" t="s">
        <v>22</v>
      </c>
      <c r="N15" s="1793" t="s">
        <v>3</v>
      </c>
      <c r="O15" s="1794"/>
      <c r="P15" s="1795"/>
      <c r="Q15" s="1796" t="s">
        <v>303</v>
      </c>
      <c r="R15" s="1797" t="s">
        <v>5</v>
      </c>
      <c r="S15" s="1798" t="s">
        <v>29</v>
      </c>
      <c r="T15" s="1799" t="s">
        <v>0</v>
      </c>
    </row>
    <row r="16" spans="1:20" ht="27" customHeight="1" thickBot="1">
      <c r="A16" s="1800"/>
      <c r="B16" s="1801"/>
      <c r="C16" s="1801"/>
      <c r="D16" s="1800"/>
      <c r="E16" s="1802"/>
      <c r="F16" s="1803" t="s">
        <v>12</v>
      </c>
      <c r="G16" s="1803" t="s">
        <v>13</v>
      </c>
      <c r="H16" s="1803" t="s">
        <v>14</v>
      </c>
      <c r="I16" s="1803" t="s">
        <v>15</v>
      </c>
      <c r="J16" s="1804"/>
      <c r="K16" s="1804"/>
      <c r="L16" s="1804"/>
      <c r="M16" s="1805"/>
      <c r="N16" s="1806" t="s">
        <v>30</v>
      </c>
      <c r="O16" s="1807" t="s">
        <v>28</v>
      </c>
      <c r="P16" s="1808" t="s">
        <v>31</v>
      </c>
      <c r="Q16" s="1809"/>
      <c r="R16" s="1810"/>
      <c r="S16" s="1811"/>
      <c r="T16" s="1812"/>
    </row>
    <row r="17" spans="1:20">
      <c r="A17" s="1765"/>
      <c r="B17" s="1765"/>
      <c r="C17" s="1765"/>
      <c r="D17" s="1765"/>
      <c r="E17" s="1765"/>
      <c r="F17" s="1765"/>
      <c r="G17" s="1765"/>
      <c r="H17" s="1765"/>
      <c r="I17" s="1765"/>
      <c r="J17" s="1765"/>
      <c r="K17" s="1765"/>
      <c r="L17" s="1813"/>
      <c r="M17" s="1765"/>
      <c r="Q17" s="1765"/>
      <c r="R17" s="1765"/>
      <c r="S17" s="1765"/>
      <c r="T17" s="1765"/>
    </row>
    <row r="18" spans="1:20" s="1816" customFormat="1" ht="51">
      <c r="A18" s="1838">
        <v>1</v>
      </c>
      <c r="B18" s="1839" t="s">
        <v>437</v>
      </c>
      <c r="C18" s="1839" t="s">
        <v>519</v>
      </c>
      <c r="D18" s="1832" t="s">
        <v>1064</v>
      </c>
      <c r="E18" s="1834" t="s">
        <v>1065</v>
      </c>
      <c r="F18" s="1814"/>
      <c r="G18" s="1815">
        <v>1</v>
      </c>
      <c r="H18" s="1815"/>
      <c r="I18" s="1829"/>
      <c r="J18" s="1836" t="s">
        <v>1066</v>
      </c>
      <c r="K18" s="1816" t="s">
        <v>1067</v>
      </c>
      <c r="L18" s="1817">
        <v>0</v>
      </c>
      <c r="M18" s="1818">
        <v>0.5</v>
      </c>
      <c r="N18" s="1819">
        <v>0</v>
      </c>
      <c r="O18" s="1820">
        <v>1</v>
      </c>
      <c r="P18" s="1821" t="str">
        <f t="shared" ref="P18:P21" si="0">IF(O18&lt;=V$17,"T",IF(O18&lt;$Y$17,"R",IF(O18&gt;=$Y$17,"P")))</f>
        <v>P</v>
      </c>
      <c r="Q18" s="1822"/>
      <c r="R18" s="1823"/>
      <c r="S18" s="1824" t="s">
        <v>563</v>
      </c>
      <c r="T18" s="1840" t="s">
        <v>564</v>
      </c>
    </row>
    <row r="19" spans="1:20" s="1816" customFormat="1" ht="63.75">
      <c r="A19" s="1838"/>
      <c r="B19" s="1839"/>
      <c r="C19" s="1839"/>
      <c r="D19" s="1832" t="s">
        <v>1068</v>
      </c>
      <c r="E19" s="1835" t="s">
        <v>1069</v>
      </c>
      <c r="F19" s="1815">
        <v>1</v>
      </c>
      <c r="G19" s="1815">
        <v>1</v>
      </c>
      <c r="H19" s="1815"/>
      <c r="I19" s="1830"/>
      <c r="J19" s="1835" t="s">
        <v>1070</v>
      </c>
      <c r="K19" s="1816" t="s">
        <v>1067</v>
      </c>
      <c r="L19" s="1814">
        <v>0</v>
      </c>
      <c r="M19" s="1818">
        <v>1</v>
      </c>
      <c r="N19" s="1819">
        <v>0</v>
      </c>
      <c r="O19" s="1818">
        <v>1</v>
      </c>
      <c r="P19" s="1821" t="str">
        <f t="shared" si="0"/>
        <v>P</v>
      </c>
      <c r="Q19" s="1822"/>
      <c r="R19" s="1823"/>
      <c r="S19" s="1824" t="s">
        <v>565</v>
      </c>
      <c r="T19" s="1840"/>
    </row>
    <row r="20" spans="1:20" s="1816" customFormat="1" ht="76.5">
      <c r="A20" s="1838"/>
      <c r="B20" s="1839"/>
      <c r="C20" s="1839"/>
      <c r="D20" s="1833" t="s">
        <v>1071</v>
      </c>
      <c r="E20" s="1823" t="s">
        <v>1072</v>
      </c>
      <c r="F20" s="1814"/>
      <c r="G20" s="1814">
        <v>1</v>
      </c>
      <c r="H20" s="1814"/>
      <c r="I20" s="1831"/>
      <c r="J20" s="1837" t="s">
        <v>1073</v>
      </c>
      <c r="K20" s="1816" t="s">
        <v>1067</v>
      </c>
      <c r="L20" s="1814">
        <v>0</v>
      </c>
      <c r="M20" s="1820">
        <v>100</v>
      </c>
      <c r="N20" s="1825">
        <f>G20-M20</f>
        <v>-99</v>
      </c>
      <c r="O20" s="1818">
        <v>1</v>
      </c>
      <c r="P20" s="1821" t="str">
        <f t="shared" si="0"/>
        <v>P</v>
      </c>
      <c r="Q20" s="1822"/>
      <c r="R20" s="1823"/>
      <c r="S20" s="1824" t="s">
        <v>566</v>
      </c>
      <c r="T20" s="1840" t="s">
        <v>567</v>
      </c>
    </row>
    <row r="21" spans="1:20" s="1816" customFormat="1" ht="89.25">
      <c r="A21" s="1841">
        <v>2</v>
      </c>
      <c r="B21" s="1839"/>
      <c r="C21" s="1839"/>
      <c r="D21" s="1833"/>
      <c r="E21" s="1834" t="s">
        <v>1074</v>
      </c>
      <c r="F21" s="1815">
        <v>1</v>
      </c>
      <c r="G21" s="1817">
        <v>1</v>
      </c>
      <c r="H21" s="1826"/>
      <c r="I21" s="1831"/>
      <c r="J21" s="1837" t="s">
        <v>1075</v>
      </c>
      <c r="K21" s="1822">
        <v>0</v>
      </c>
      <c r="L21" s="1817">
        <v>0</v>
      </c>
      <c r="M21" s="1820">
        <v>100</v>
      </c>
      <c r="N21" s="1825">
        <v>1</v>
      </c>
      <c r="O21" s="1818">
        <v>1</v>
      </c>
      <c r="P21" s="1821" t="str">
        <f t="shared" si="0"/>
        <v>P</v>
      </c>
      <c r="Q21" s="1822"/>
      <c r="R21" s="1823"/>
      <c r="S21" s="1824" t="s">
        <v>568</v>
      </c>
      <c r="T21" s="1840" t="s">
        <v>569</v>
      </c>
    </row>
    <row r="22" spans="1:20">
      <c r="A22" s="1827" t="s">
        <v>24</v>
      </c>
      <c r="B22" s="1766"/>
      <c r="C22" s="1766"/>
      <c r="D22" s="1766"/>
      <c r="E22" s="1765"/>
      <c r="F22" s="1766"/>
      <c r="G22" s="1766"/>
      <c r="H22" s="1766"/>
      <c r="I22" s="1766"/>
      <c r="J22" s="1765"/>
      <c r="K22" s="1766"/>
      <c r="L22" s="1766"/>
      <c r="M22" s="1766"/>
      <c r="N22" s="1766"/>
      <c r="O22" s="1766"/>
      <c r="P22" s="1828"/>
      <c r="Q22" s="1766"/>
      <c r="R22" s="1766"/>
      <c r="S22" s="1766"/>
      <c r="T22" s="1766"/>
    </row>
    <row r="23" spans="1:20">
      <c r="A23" s="1766"/>
      <c r="B23" s="1766"/>
      <c r="C23" s="1766"/>
      <c r="D23" s="1766"/>
      <c r="E23" s="1766"/>
      <c r="F23" s="1766"/>
      <c r="G23" s="1766"/>
      <c r="H23" s="1766"/>
      <c r="I23" s="1766"/>
      <c r="J23" s="1766"/>
      <c r="K23" s="1766"/>
      <c r="L23" s="1766"/>
      <c r="M23" s="1766"/>
      <c r="N23" s="1766"/>
      <c r="O23" s="1766"/>
      <c r="P23" s="1828"/>
      <c r="Q23" s="1766"/>
      <c r="R23" s="1766"/>
      <c r="S23" s="1766"/>
      <c r="T23" s="1766"/>
    </row>
    <row r="24" spans="1:20">
      <c r="A24" s="1766"/>
      <c r="B24" s="1766"/>
      <c r="C24" s="1766"/>
      <c r="D24" s="1766"/>
      <c r="E24" s="1766"/>
      <c r="F24" s="1766"/>
      <c r="G24" s="1766"/>
      <c r="H24" s="1766"/>
      <c r="I24" s="1766"/>
      <c r="J24" s="1765"/>
      <c r="K24" s="1766"/>
      <c r="L24" s="1766"/>
      <c r="M24" s="1766"/>
      <c r="N24" s="1766"/>
      <c r="O24" s="1766"/>
      <c r="P24" s="1766"/>
      <c r="Q24" s="1766"/>
      <c r="R24" s="1766"/>
      <c r="S24" s="1766"/>
      <c r="T24" s="1766"/>
    </row>
    <row r="25" spans="1:20">
      <c r="A25" s="1766"/>
      <c r="B25" s="1766"/>
      <c r="C25" s="1766"/>
      <c r="D25" s="1766"/>
      <c r="E25" s="1766"/>
      <c r="F25" s="1766"/>
      <c r="G25" s="1766"/>
      <c r="H25" s="1766"/>
      <c r="I25" s="1766"/>
      <c r="J25" s="1765"/>
      <c r="K25" s="1766"/>
      <c r="L25" s="1766"/>
      <c r="M25" s="1766"/>
      <c r="N25" s="1766"/>
      <c r="O25" s="1766"/>
      <c r="P25" s="1766"/>
      <c r="Q25" s="1766"/>
      <c r="R25" s="1766"/>
      <c r="S25" s="1766"/>
      <c r="T25" s="1766"/>
    </row>
    <row r="26" spans="1:20">
      <c r="A26" s="1766"/>
      <c r="B26" s="1766"/>
      <c r="C26" s="1766"/>
      <c r="D26" s="1766"/>
      <c r="E26" s="1766"/>
      <c r="F26" s="1766"/>
      <c r="G26" s="1766"/>
      <c r="H26" s="1766"/>
      <c r="I26" s="1766"/>
      <c r="J26" s="1766"/>
      <c r="K26" s="1766"/>
      <c r="L26" s="1766"/>
      <c r="M26" s="1766"/>
      <c r="N26" s="1766"/>
      <c r="O26" s="1766"/>
      <c r="P26" s="1766"/>
      <c r="Q26" s="1766"/>
      <c r="R26" s="1766"/>
      <c r="S26" s="1766"/>
      <c r="T26" s="1766"/>
    </row>
    <row r="27" spans="1:20">
      <c r="A27" s="1766"/>
      <c r="B27" s="1766"/>
      <c r="C27" s="1766"/>
      <c r="D27" s="1766"/>
      <c r="E27" s="1766"/>
      <c r="F27" s="1766"/>
      <c r="G27" s="1766"/>
      <c r="H27" s="1766"/>
      <c r="I27" s="1766"/>
      <c r="J27" s="1766"/>
      <c r="K27" s="1766"/>
      <c r="L27" s="1766"/>
      <c r="M27" s="1766"/>
      <c r="N27" s="1766"/>
      <c r="O27" s="1766"/>
      <c r="P27" s="1766"/>
      <c r="Q27" s="1766"/>
      <c r="R27" s="1766"/>
      <c r="S27" s="1766"/>
      <c r="T27" s="1766"/>
    </row>
    <row r="28" spans="1:20">
      <c r="A28" s="1766"/>
      <c r="B28" s="1766"/>
      <c r="C28" s="1766"/>
      <c r="D28" s="1766"/>
      <c r="E28" s="1766"/>
      <c r="F28" s="1766"/>
      <c r="G28" s="1766"/>
      <c r="H28" s="1766"/>
      <c r="I28" s="1766"/>
      <c r="J28" s="1766"/>
      <c r="K28" s="1766"/>
      <c r="L28" s="1766"/>
      <c r="M28" s="1766"/>
      <c r="N28" s="1766"/>
      <c r="O28" s="1766"/>
      <c r="P28" s="1766"/>
      <c r="Q28" s="1766"/>
      <c r="R28" s="1766"/>
      <c r="S28" s="1766"/>
      <c r="T28" s="1766"/>
    </row>
    <row r="29" spans="1:20">
      <c r="A29" s="1766"/>
      <c r="B29" s="1766"/>
      <c r="C29" s="1766"/>
      <c r="D29" s="1766"/>
      <c r="E29" s="1766"/>
      <c r="F29" s="1766"/>
      <c r="G29" s="1766"/>
      <c r="H29" s="1766"/>
      <c r="I29" s="1766"/>
      <c r="J29" s="1766"/>
      <c r="K29" s="1766"/>
      <c r="L29" s="1766"/>
      <c r="M29" s="1766"/>
      <c r="N29" s="1766"/>
      <c r="O29" s="1766"/>
      <c r="P29" s="1766"/>
      <c r="Q29" s="1766"/>
      <c r="R29" s="1766"/>
      <c r="S29" s="1766"/>
      <c r="T29" s="1766"/>
    </row>
    <row r="30" spans="1:20">
      <c r="E30" s="1766"/>
      <c r="F30" s="1766"/>
      <c r="G30" s="1766"/>
      <c r="H30" s="1766"/>
      <c r="I30" s="1766"/>
      <c r="J30" s="1766"/>
      <c r="K30" s="1766"/>
      <c r="L30" s="1766"/>
      <c r="M30" s="1766"/>
      <c r="N30" s="1766"/>
      <c r="O30" s="1766"/>
      <c r="P30" s="1766"/>
    </row>
    <row r="31" spans="1:20">
      <c r="E31" s="1766"/>
      <c r="F31" s="1766"/>
      <c r="G31" s="1766"/>
      <c r="H31" s="1766"/>
      <c r="I31" s="1766"/>
      <c r="J31" s="1766"/>
      <c r="K31" s="1766"/>
      <c r="L31" s="1766"/>
      <c r="M31" s="1766"/>
      <c r="N31" s="1766"/>
      <c r="O31" s="1766"/>
      <c r="P31" s="1766"/>
    </row>
    <row r="32" spans="1:20">
      <c r="E32" s="1766"/>
      <c r="F32" s="1766"/>
      <c r="G32" s="1766"/>
      <c r="H32" s="1766"/>
      <c r="J32" s="1766"/>
    </row>
    <row r="33" spans="5:10">
      <c r="E33" s="1766"/>
      <c r="J33" s="1766"/>
    </row>
    <row r="34" spans="5:10">
      <c r="J34" s="1766"/>
    </row>
    <row r="35" spans="5:10">
      <c r="J35" s="1766"/>
    </row>
    <row r="36" spans="5:10">
      <c r="J36" s="1766"/>
    </row>
  </sheetData>
  <mergeCells count="35">
    <mergeCell ref="B15:B16"/>
    <mergeCell ref="C15:C16"/>
    <mergeCell ref="A7:E7"/>
    <mergeCell ref="F7:M7"/>
    <mergeCell ref="A8:E8"/>
    <mergeCell ref="F8:M8"/>
    <mergeCell ref="A9:E9"/>
    <mergeCell ref="F9:M9"/>
    <mergeCell ref="A10:E10"/>
    <mergeCell ref="F10:M10"/>
    <mergeCell ref="A12:T12"/>
    <mergeCell ref="A14:L14"/>
    <mergeCell ref="M14:T14"/>
    <mergeCell ref="A3:E5"/>
    <mergeCell ref="F3:M3"/>
    <mergeCell ref="N3:T3"/>
    <mergeCell ref="F4:M5"/>
    <mergeCell ref="N4:T4"/>
    <mergeCell ref="N5:T5"/>
    <mergeCell ref="D20:D21"/>
    <mergeCell ref="A18:A20"/>
    <mergeCell ref="T15:T16"/>
    <mergeCell ref="K15:K16"/>
    <mergeCell ref="L15:L16"/>
    <mergeCell ref="M15:M16"/>
    <mergeCell ref="C18:C21"/>
    <mergeCell ref="B18:B21"/>
    <mergeCell ref="N15:P15"/>
    <mergeCell ref="Q15:Q16"/>
    <mergeCell ref="R15:R16"/>
    <mergeCell ref="A15:A16"/>
    <mergeCell ref="D15:D16"/>
    <mergeCell ref="E15:E16"/>
    <mergeCell ref="F15:I15"/>
    <mergeCell ref="J15:J16"/>
  </mergeCells>
  <conditionalFormatting sqref="P18:P21">
    <cfRule type="containsText" dxfId="89" priority="5" stopIfTrue="1" operator="containsText" text="P">
      <formula>NOT(ISERROR(SEARCH("P",P18)))</formula>
    </cfRule>
    <cfRule type="containsText" dxfId="88" priority="6" stopIfTrue="1" operator="containsText" text="R">
      <formula>NOT(ISERROR(SEARCH("R",P18)))</formula>
    </cfRule>
    <cfRule type="containsText" dxfId="87" priority="7" operator="containsText" text="T">
      <formula>NOT(ISERROR(SEARCH("T",P18)))</formula>
    </cfRule>
    <cfRule type="iconSet" priority="23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60"/>
  <sheetViews>
    <sheetView zoomScale="63" zoomScaleNormal="63" workbookViewId="0">
      <selection activeCell="F9" sqref="F9:M9"/>
    </sheetView>
  </sheetViews>
  <sheetFormatPr baseColWidth="10" defaultColWidth="11.42578125" defaultRowHeight="13.5"/>
  <cols>
    <col min="1" max="1" width="10.7109375" style="1" customWidth="1"/>
    <col min="2" max="2" width="21.140625" style="1" customWidth="1"/>
    <col min="3" max="3" width="23.85546875" style="1" customWidth="1"/>
    <col min="4" max="4" width="62.85546875" style="1" customWidth="1"/>
    <col min="5" max="5" width="38.28515625" style="1" customWidth="1"/>
    <col min="6" max="6" width="4.42578125" style="1" bestFit="1" customWidth="1"/>
    <col min="7" max="7" width="5" style="1" bestFit="1" customWidth="1"/>
    <col min="8" max="8" width="6.140625" style="1" customWidth="1"/>
    <col min="9" max="9" width="4.85546875" style="1" bestFit="1" customWidth="1"/>
    <col min="10" max="10" width="31.7109375" style="1" customWidth="1"/>
    <col min="11" max="11" width="16.140625" style="1" bestFit="1" customWidth="1"/>
    <col min="12" max="12" width="24.5703125" style="1" customWidth="1"/>
    <col min="13" max="13" width="7.28515625" style="1" bestFit="1" customWidth="1"/>
    <col min="14" max="14" width="14.42578125" style="1" customWidth="1"/>
    <col min="15" max="15" width="9.42578125" style="1" customWidth="1"/>
    <col min="16" max="16" width="9.7109375" style="1" bestFit="1" customWidth="1"/>
    <col min="17" max="17" width="31.5703125" style="1" customWidth="1"/>
    <col min="18" max="18" width="29.85546875" style="1" customWidth="1"/>
    <col min="19" max="19" width="29.140625" style="1" customWidth="1"/>
    <col min="20" max="20" width="35.85546875" style="1" customWidth="1"/>
    <col min="21" max="16384" width="11.42578125" style="1"/>
  </cols>
  <sheetData>
    <row r="1" spans="1:20" ht="14.25" thickBot="1"/>
    <row r="2" spans="1:20" ht="14.25" thickBot="1">
      <c r="A2" s="788"/>
      <c r="B2" s="789"/>
      <c r="C2" s="789"/>
      <c r="D2" s="789"/>
      <c r="E2" s="790"/>
      <c r="F2" s="797" t="s">
        <v>18</v>
      </c>
      <c r="G2" s="798"/>
      <c r="H2" s="798"/>
      <c r="I2" s="798"/>
      <c r="J2" s="798"/>
      <c r="K2" s="798"/>
      <c r="L2" s="798"/>
      <c r="M2" s="799"/>
      <c r="N2" s="772" t="s">
        <v>954</v>
      </c>
      <c r="O2" s="773"/>
      <c r="P2" s="773"/>
      <c r="Q2" s="773"/>
      <c r="R2" s="773"/>
      <c r="S2" s="773"/>
      <c r="T2" s="774"/>
    </row>
    <row r="3" spans="1:20" ht="14.25" thickBot="1">
      <c r="A3" s="791"/>
      <c r="B3" s="792"/>
      <c r="C3" s="792"/>
      <c r="D3" s="792"/>
      <c r="E3" s="793"/>
      <c r="F3" s="775" t="s">
        <v>17</v>
      </c>
      <c r="G3" s="776"/>
      <c r="H3" s="776"/>
      <c r="I3" s="776"/>
      <c r="J3" s="776"/>
      <c r="K3" s="776"/>
      <c r="L3" s="776"/>
      <c r="M3" s="777"/>
      <c r="N3" s="781" t="s">
        <v>180</v>
      </c>
      <c r="O3" s="782"/>
      <c r="P3" s="782"/>
      <c r="Q3" s="782"/>
      <c r="R3" s="782"/>
      <c r="S3" s="782"/>
      <c r="T3" s="783"/>
    </row>
    <row r="4" spans="1:20" ht="14.25" thickBot="1">
      <c r="A4" s="794"/>
      <c r="B4" s="795"/>
      <c r="C4" s="795"/>
      <c r="D4" s="795"/>
      <c r="E4" s="796"/>
      <c r="F4" s="778"/>
      <c r="G4" s="779"/>
      <c r="H4" s="779"/>
      <c r="I4" s="779"/>
      <c r="J4" s="779"/>
      <c r="K4" s="779"/>
      <c r="L4" s="779"/>
      <c r="M4" s="780"/>
      <c r="N4" s="784" t="s">
        <v>8</v>
      </c>
      <c r="O4" s="785"/>
      <c r="P4" s="785"/>
      <c r="Q4" s="785"/>
      <c r="R4" s="785"/>
      <c r="S4" s="785"/>
      <c r="T4" s="786"/>
    </row>
    <row r="5" spans="1:20">
      <c r="A5" s="2"/>
      <c r="B5" s="2"/>
      <c r="C5" s="2"/>
      <c r="D5" s="2"/>
      <c r="E5" s="2"/>
      <c r="F5" s="2"/>
      <c r="G5" s="2"/>
      <c r="H5" s="2"/>
      <c r="I5" s="2"/>
      <c r="J5" s="3"/>
      <c r="K5" s="3"/>
      <c r="L5" s="4"/>
      <c r="M5" s="4"/>
      <c r="N5" s="4"/>
      <c r="O5" s="4"/>
      <c r="P5" s="4"/>
      <c r="Q5" s="4"/>
      <c r="R5" s="4"/>
      <c r="S5" s="4"/>
      <c r="T5" s="4"/>
    </row>
    <row r="6" spans="1:20">
      <c r="A6" s="735" t="s">
        <v>10</v>
      </c>
      <c r="B6" s="735"/>
      <c r="C6" s="735"/>
      <c r="D6" s="735"/>
      <c r="E6" s="735"/>
      <c r="F6" s="787" t="s">
        <v>181</v>
      </c>
      <c r="G6" s="737"/>
      <c r="H6" s="737"/>
      <c r="I6" s="737"/>
      <c r="J6" s="737"/>
      <c r="K6" s="737"/>
      <c r="L6" s="737"/>
      <c r="M6" s="738"/>
      <c r="N6" s="4"/>
      <c r="O6" s="4"/>
      <c r="P6" s="4"/>
      <c r="Q6" s="4"/>
      <c r="R6" s="4"/>
      <c r="S6" s="4"/>
      <c r="T6" s="4"/>
    </row>
    <row r="7" spans="1:20">
      <c r="A7" s="735" t="s">
        <v>25</v>
      </c>
      <c r="B7" s="735"/>
      <c r="C7" s="735"/>
      <c r="D7" s="735"/>
      <c r="E7" s="735"/>
      <c r="F7" s="787">
        <v>2023</v>
      </c>
      <c r="G7" s="737"/>
      <c r="H7" s="737"/>
      <c r="I7" s="737"/>
      <c r="J7" s="737"/>
      <c r="K7" s="737"/>
      <c r="L7" s="737"/>
      <c r="M7" s="738"/>
      <c r="N7" s="4"/>
      <c r="O7" s="4"/>
      <c r="P7" s="4"/>
      <c r="Q7" s="4"/>
      <c r="R7" s="4"/>
      <c r="S7" s="4"/>
      <c r="T7" s="4"/>
    </row>
    <row r="8" spans="1:20">
      <c r="A8" s="735" t="s">
        <v>6</v>
      </c>
      <c r="B8" s="735"/>
      <c r="C8" s="735"/>
      <c r="D8" s="735"/>
      <c r="E8" s="735"/>
      <c r="F8" s="736">
        <v>44927</v>
      </c>
      <c r="G8" s="737"/>
      <c r="H8" s="737"/>
      <c r="I8" s="737"/>
      <c r="J8" s="737"/>
      <c r="K8" s="737"/>
      <c r="L8" s="737"/>
      <c r="M8" s="738"/>
      <c r="N8" s="4"/>
      <c r="O8" s="4"/>
      <c r="P8" s="4"/>
      <c r="Q8" s="4"/>
      <c r="R8" s="4"/>
      <c r="S8" s="4"/>
      <c r="T8" s="4"/>
    </row>
    <row r="9" spans="1:20">
      <c r="A9" s="735" t="s">
        <v>7</v>
      </c>
      <c r="B9" s="735"/>
      <c r="C9" s="735"/>
      <c r="D9" s="735"/>
      <c r="E9" s="735"/>
      <c r="F9" s="736">
        <v>45107</v>
      </c>
      <c r="G9" s="737"/>
      <c r="H9" s="737"/>
      <c r="I9" s="737"/>
      <c r="J9" s="737"/>
      <c r="K9" s="737"/>
      <c r="L9" s="737"/>
      <c r="M9" s="73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39" t="s">
        <v>9</v>
      </c>
      <c r="B11" s="740"/>
      <c r="C11" s="740"/>
      <c r="D11" s="740"/>
      <c r="E11" s="740"/>
      <c r="F11" s="740"/>
      <c r="G11" s="740"/>
      <c r="H11" s="740"/>
      <c r="I11" s="740"/>
      <c r="J11" s="740"/>
      <c r="K11" s="740"/>
      <c r="L11" s="740"/>
      <c r="M11" s="740"/>
      <c r="N11" s="740"/>
      <c r="O11" s="740"/>
      <c r="P11" s="740"/>
      <c r="Q11" s="740"/>
      <c r="R11" s="740"/>
      <c r="S11" s="740"/>
      <c r="T11" s="741"/>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42" t="s">
        <v>16</v>
      </c>
      <c r="B13" s="743"/>
      <c r="C13" s="743"/>
      <c r="D13" s="743"/>
      <c r="E13" s="743"/>
      <c r="F13" s="743"/>
      <c r="G13" s="743"/>
      <c r="H13" s="743"/>
      <c r="I13" s="743"/>
      <c r="J13" s="743"/>
      <c r="K13" s="743"/>
      <c r="L13" s="744"/>
      <c r="M13" s="745" t="s">
        <v>1</v>
      </c>
      <c r="N13" s="745"/>
      <c r="O13" s="745"/>
      <c r="P13" s="745"/>
      <c r="Q13" s="745"/>
      <c r="R13" s="745"/>
      <c r="S13" s="745"/>
      <c r="T13" s="746"/>
    </row>
    <row r="14" spans="1:20" ht="14.25" thickBot="1">
      <c r="A14" s="751" t="s">
        <v>27</v>
      </c>
      <c r="B14" s="760" t="s">
        <v>434</v>
      </c>
      <c r="C14" s="760" t="s">
        <v>435</v>
      </c>
      <c r="D14" s="751" t="s">
        <v>26</v>
      </c>
      <c r="E14" s="755" t="s">
        <v>19</v>
      </c>
      <c r="F14" s="757" t="s">
        <v>11</v>
      </c>
      <c r="G14" s="758"/>
      <c r="H14" s="758"/>
      <c r="I14" s="759"/>
      <c r="J14" s="747" t="s">
        <v>20</v>
      </c>
      <c r="K14" s="747" t="s">
        <v>21</v>
      </c>
      <c r="L14" s="747" t="s">
        <v>2</v>
      </c>
      <c r="M14" s="749" t="s">
        <v>22</v>
      </c>
      <c r="N14" s="763" t="s">
        <v>3</v>
      </c>
      <c r="O14" s="764"/>
      <c r="P14" s="765"/>
      <c r="Q14" s="766" t="s">
        <v>303</v>
      </c>
      <c r="R14" s="768" t="s">
        <v>5</v>
      </c>
      <c r="S14" s="10" t="s">
        <v>29</v>
      </c>
      <c r="T14" s="770" t="s">
        <v>0</v>
      </c>
    </row>
    <row r="15" spans="1:20" ht="48" customHeight="1" thickBot="1">
      <c r="A15" s="752"/>
      <c r="B15" s="761"/>
      <c r="C15" s="761"/>
      <c r="D15" s="752"/>
      <c r="E15" s="756"/>
      <c r="F15" s="11" t="s">
        <v>12</v>
      </c>
      <c r="G15" s="11" t="s">
        <v>13</v>
      </c>
      <c r="H15" s="11" t="s">
        <v>14</v>
      </c>
      <c r="I15" s="11" t="s">
        <v>15</v>
      </c>
      <c r="J15" s="748"/>
      <c r="K15" s="748"/>
      <c r="L15" s="748"/>
      <c r="M15" s="750"/>
      <c r="N15" s="59" t="s">
        <v>30</v>
      </c>
      <c r="O15" s="13" t="s">
        <v>28</v>
      </c>
      <c r="P15" s="14" t="s">
        <v>31</v>
      </c>
      <c r="Q15" s="767"/>
      <c r="R15" s="769"/>
      <c r="S15" s="15"/>
      <c r="T15" s="771"/>
    </row>
    <row r="16" spans="1:20" ht="14.25" thickBot="1">
      <c r="A16" s="2"/>
      <c r="B16" s="2"/>
      <c r="C16" s="2"/>
      <c r="D16" s="2"/>
      <c r="E16" s="2"/>
      <c r="F16" s="2"/>
      <c r="G16" s="2"/>
      <c r="H16" s="2"/>
      <c r="I16" s="2"/>
      <c r="J16" s="2"/>
      <c r="K16" s="2"/>
      <c r="L16" s="16"/>
      <c r="M16" s="2"/>
      <c r="Q16" s="2"/>
      <c r="R16" s="2"/>
      <c r="S16" s="2"/>
      <c r="T16" s="2"/>
    </row>
    <row r="17" spans="1:20" ht="64.5" customHeight="1">
      <c r="A17" s="93">
        <v>1</v>
      </c>
      <c r="B17" s="843" t="s">
        <v>440</v>
      </c>
      <c r="C17" s="843" t="s">
        <v>511</v>
      </c>
      <c r="D17" s="876" t="s">
        <v>774</v>
      </c>
      <c r="E17" s="470" t="s">
        <v>775</v>
      </c>
      <c r="F17" s="879">
        <v>3</v>
      </c>
      <c r="G17" s="879">
        <v>3</v>
      </c>
      <c r="H17" s="879"/>
      <c r="I17" s="879"/>
      <c r="J17" s="880" t="s">
        <v>776</v>
      </c>
      <c r="K17" s="882">
        <v>0</v>
      </c>
      <c r="L17" s="882">
        <v>0</v>
      </c>
      <c r="M17" s="883">
        <v>3</v>
      </c>
      <c r="N17" s="887">
        <v>0</v>
      </c>
      <c r="O17" s="846">
        <f>IF(M17&lt;1,(AVERAGE(F17:I17)/M17),SUM(F17:I17)/M17)</f>
        <v>2</v>
      </c>
      <c r="P17" s="907" t="str">
        <f>IF(O17&lt;=V$18,"T",IF(O17&lt;$Y$18,"R",IF(O17&gt;=$Y$18,"P")))</f>
        <v>P</v>
      </c>
      <c r="Q17" s="911" t="s">
        <v>193</v>
      </c>
      <c r="R17" s="419" t="s">
        <v>194</v>
      </c>
      <c r="S17" s="17" t="s">
        <v>195</v>
      </c>
      <c r="T17" s="223" t="s">
        <v>196</v>
      </c>
    </row>
    <row r="18" spans="1:20" ht="51.75" customHeight="1">
      <c r="A18" s="804">
        <v>2</v>
      </c>
      <c r="B18" s="844"/>
      <c r="C18" s="844"/>
      <c r="D18" s="877"/>
      <c r="E18" s="470" t="s">
        <v>777</v>
      </c>
      <c r="F18" s="879"/>
      <c r="G18" s="879"/>
      <c r="H18" s="879"/>
      <c r="I18" s="879"/>
      <c r="J18" s="881"/>
      <c r="K18" s="882"/>
      <c r="L18" s="882"/>
      <c r="M18" s="883"/>
      <c r="N18" s="887"/>
      <c r="O18" s="868"/>
      <c r="P18" s="870"/>
      <c r="Q18" s="873"/>
      <c r="R18" s="905" t="s">
        <v>182</v>
      </c>
      <c r="S18" s="815" t="s">
        <v>183</v>
      </c>
      <c r="T18" s="899" t="s">
        <v>184</v>
      </c>
    </row>
    <row r="19" spans="1:20" ht="39.75" customHeight="1">
      <c r="A19" s="804"/>
      <c r="B19" s="844"/>
      <c r="C19" s="844"/>
      <c r="D19" s="877"/>
      <c r="E19" s="470" t="s">
        <v>778</v>
      </c>
      <c r="F19" s="879"/>
      <c r="G19" s="879"/>
      <c r="H19" s="879"/>
      <c r="I19" s="879"/>
      <c r="J19" s="881"/>
      <c r="K19" s="882"/>
      <c r="L19" s="882"/>
      <c r="M19" s="883"/>
      <c r="N19" s="887"/>
      <c r="O19" s="868"/>
      <c r="P19" s="870"/>
      <c r="Q19" s="873"/>
      <c r="R19" s="905"/>
      <c r="S19" s="815"/>
      <c r="T19" s="899"/>
    </row>
    <row r="20" spans="1:20" ht="39.75" customHeight="1" thickBot="1">
      <c r="A20" s="804"/>
      <c r="B20" s="844"/>
      <c r="C20" s="844"/>
      <c r="D20" s="877"/>
      <c r="E20" s="470" t="s">
        <v>779</v>
      </c>
      <c r="F20" s="879"/>
      <c r="G20" s="879"/>
      <c r="H20" s="879"/>
      <c r="I20" s="879"/>
      <c r="J20" s="881"/>
      <c r="K20" s="882"/>
      <c r="L20" s="882"/>
      <c r="M20" s="883"/>
      <c r="N20" s="887"/>
      <c r="O20" s="868"/>
      <c r="P20" s="870"/>
      <c r="Q20" s="874"/>
      <c r="R20" s="905"/>
      <c r="S20" s="815"/>
      <c r="T20" s="899"/>
    </row>
    <row r="21" spans="1:20" ht="39.75" customHeight="1">
      <c r="A21" s="804"/>
      <c r="B21" s="844"/>
      <c r="C21" s="844"/>
      <c r="D21" s="909" t="s">
        <v>780</v>
      </c>
      <c r="E21" s="470" t="s">
        <v>781</v>
      </c>
      <c r="F21" s="879">
        <v>3</v>
      </c>
      <c r="G21" s="879">
        <v>3</v>
      </c>
      <c r="H21" s="879"/>
      <c r="I21" s="884"/>
      <c r="J21" s="880" t="s">
        <v>782</v>
      </c>
      <c r="K21" s="882">
        <v>0</v>
      </c>
      <c r="L21" s="882">
        <v>0</v>
      </c>
      <c r="M21" s="883">
        <v>3</v>
      </c>
      <c r="N21" s="887">
        <v>0</v>
      </c>
      <c r="O21" s="868">
        <v>1</v>
      </c>
      <c r="P21" s="907" t="str">
        <f>IF(O21&lt;=V$18,"T",IF(O21&lt;$Y$18,"R",IF(O21&gt;=$Y$18,"P")))</f>
        <v>P</v>
      </c>
      <c r="Q21" s="824" t="e">
        <f>L22/K22</f>
        <v>#DIV/0!</v>
      </c>
      <c r="R21" s="905"/>
      <c r="S21" s="815"/>
      <c r="T21" s="899"/>
    </row>
    <row r="22" spans="1:20" ht="39.75" customHeight="1">
      <c r="A22" s="804"/>
      <c r="B22" s="844"/>
      <c r="C22" s="844"/>
      <c r="D22" s="910"/>
      <c r="E22" s="470" t="s">
        <v>783</v>
      </c>
      <c r="F22" s="879"/>
      <c r="G22" s="879"/>
      <c r="H22" s="879"/>
      <c r="I22" s="884"/>
      <c r="J22" s="881"/>
      <c r="K22" s="882"/>
      <c r="L22" s="882"/>
      <c r="M22" s="883"/>
      <c r="N22" s="887"/>
      <c r="O22" s="868"/>
      <c r="P22" s="870"/>
      <c r="Q22" s="825"/>
      <c r="R22" s="905"/>
      <c r="S22" s="815"/>
      <c r="T22" s="899"/>
    </row>
    <row r="23" spans="1:20" ht="39.75" customHeight="1">
      <c r="A23" s="804"/>
      <c r="B23" s="844"/>
      <c r="C23" s="844"/>
      <c r="D23" s="910"/>
      <c r="E23" s="470" t="s">
        <v>784</v>
      </c>
      <c r="F23" s="879"/>
      <c r="G23" s="879"/>
      <c r="H23" s="879"/>
      <c r="I23" s="884"/>
      <c r="J23" s="881"/>
      <c r="K23" s="882"/>
      <c r="L23" s="882"/>
      <c r="M23" s="883"/>
      <c r="N23" s="887"/>
      <c r="O23" s="868"/>
      <c r="P23" s="870"/>
      <c r="Q23" s="825"/>
      <c r="R23" s="905"/>
      <c r="S23" s="815"/>
      <c r="T23" s="899"/>
    </row>
    <row r="24" spans="1:20" ht="39.75" customHeight="1">
      <c r="A24" s="804"/>
      <c r="B24" s="844"/>
      <c r="C24" s="844"/>
      <c r="D24" s="910"/>
      <c r="E24" s="470" t="s">
        <v>785</v>
      </c>
      <c r="F24" s="879"/>
      <c r="G24" s="879"/>
      <c r="H24" s="879"/>
      <c r="I24" s="884"/>
      <c r="J24" s="881"/>
      <c r="K24" s="882"/>
      <c r="L24" s="882"/>
      <c r="M24" s="883"/>
      <c r="N24" s="887"/>
      <c r="O24" s="868"/>
      <c r="P24" s="870"/>
      <c r="Q24" s="825"/>
      <c r="R24" s="905"/>
      <c r="S24" s="815"/>
      <c r="T24" s="899"/>
    </row>
    <row r="25" spans="1:20" ht="39.75" customHeight="1">
      <c r="A25" s="804"/>
      <c r="B25" s="844"/>
      <c r="C25" s="844"/>
      <c r="D25" s="910"/>
      <c r="E25" s="470" t="s">
        <v>786</v>
      </c>
      <c r="F25" s="879"/>
      <c r="G25" s="879"/>
      <c r="H25" s="879"/>
      <c r="I25" s="884"/>
      <c r="J25" s="881"/>
      <c r="K25" s="882"/>
      <c r="L25" s="882"/>
      <c r="M25" s="883"/>
      <c r="N25" s="887"/>
      <c r="O25" s="868"/>
      <c r="P25" s="870"/>
      <c r="Q25" s="825"/>
      <c r="R25" s="905"/>
      <c r="S25" s="815"/>
      <c r="T25" s="899"/>
    </row>
    <row r="26" spans="1:20" ht="39" customHeight="1" thickBot="1">
      <c r="A26" s="804"/>
      <c r="B26" s="908"/>
      <c r="C26" s="908"/>
      <c r="D26" s="910"/>
      <c r="E26" s="470" t="s">
        <v>787</v>
      </c>
      <c r="F26" s="879"/>
      <c r="G26" s="879"/>
      <c r="H26" s="879"/>
      <c r="I26" s="884"/>
      <c r="J26" s="885"/>
      <c r="K26" s="882"/>
      <c r="L26" s="882"/>
      <c r="M26" s="883"/>
      <c r="N26" s="887"/>
      <c r="O26" s="847"/>
      <c r="P26" s="860"/>
      <c r="Q26" s="826"/>
      <c r="R26" s="905"/>
      <c r="S26" s="815"/>
      <c r="T26" s="899"/>
    </row>
    <row r="27" spans="1:20" ht="26.25" customHeight="1">
      <c r="A27" s="893">
        <v>3</v>
      </c>
      <c r="B27" s="866" t="s">
        <v>442</v>
      </c>
      <c r="C27" s="897" t="s">
        <v>517</v>
      </c>
      <c r="D27" s="876" t="s">
        <v>788</v>
      </c>
      <c r="E27" s="470" t="s">
        <v>789</v>
      </c>
      <c r="F27" s="879">
        <v>12</v>
      </c>
      <c r="G27" s="879">
        <v>12</v>
      </c>
      <c r="H27" s="879"/>
      <c r="I27" s="879"/>
      <c r="J27" s="880" t="s">
        <v>790</v>
      </c>
      <c r="K27" s="882">
        <v>0</v>
      </c>
      <c r="L27" s="882">
        <v>0</v>
      </c>
      <c r="M27" s="883">
        <v>12</v>
      </c>
      <c r="N27" s="887">
        <v>0</v>
      </c>
      <c r="O27" s="867">
        <f>IF(M27&lt;1,(AVERAGE(F27:I27)/M27),SUM(F27:I27)/M27)</f>
        <v>2</v>
      </c>
      <c r="P27" s="859" t="str">
        <f>IF(O27&lt;=V$18,"T",IF(O27&lt;$Y$18,"R",IF(O27&gt;=$Y$18,"P")))</f>
        <v>P</v>
      </c>
      <c r="Q27" s="872">
        <v>0.11624352106789818</v>
      </c>
      <c r="R27" s="840" t="s">
        <v>185</v>
      </c>
      <c r="S27" s="815" t="s">
        <v>186</v>
      </c>
      <c r="T27" s="899" t="s">
        <v>187</v>
      </c>
    </row>
    <row r="28" spans="1:20" ht="39" customHeight="1">
      <c r="A28" s="893"/>
      <c r="B28" s="817"/>
      <c r="C28" s="832"/>
      <c r="D28" s="877"/>
      <c r="E28" s="470" t="s">
        <v>791</v>
      </c>
      <c r="F28" s="879"/>
      <c r="G28" s="879"/>
      <c r="H28" s="879"/>
      <c r="I28" s="879"/>
      <c r="J28" s="881"/>
      <c r="K28" s="882"/>
      <c r="L28" s="882"/>
      <c r="M28" s="883"/>
      <c r="N28" s="887"/>
      <c r="O28" s="868"/>
      <c r="P28" s="870"/>
      <c r="Q28" s="873"/>
      <c r="R28" s="840"/>
      <c r="S28" s="815"/>
      <c r="T28" s="899"/>
    </row>
    <row r="29" spans="1:20" ht="26.25" customHeight="1">
      <c r="A29" s="893"/>
      <c r="B29" s="817"/>
      <c r="C29" s="832"/>
      <c r="D29" s="877"/>
      <c r="E29" s="470" t="s">
        <v>792</v>
      </c>
      <c r="F29" s="879"/>
      <c r="G29" s="879"/>
      <c r="H29" s="879"/>
      <c r="I29" s="879"/>
      <c r="J29" s="881"/>
      <c r="K29" s="882"/>
      <c r="L29" s="882"/>
      <c r="M29" s="883"/>
      <c r="N29" s="887"/>
      <c r="O29" s="868"/>
      <c r="P29" s="870"/>
      <c r="Q29" s="873"/>
      <c r="R29" s="840"/>
      <c r="S29" s="815"/>
      <c r="T29" s="899"/>
    </row>
    <row r="30" spans="1:20" ht="15" customHeight="1">
      <c r="A30" s="893"/>
      <c r="B30" s="817"/>
      <c r="C30" s="832"/>
      <c r="D30" s="877"/>
      <c r="E30" s="596" t="s">
        <v>793</v>
      </c>
      <c r="F30" s="879"/>
      <c r="G30" s="879"/>
      <c r="H30" s="879"/>
      <c r="I30" s="879"/>
      <c r="J30" s="881"/>
      <c r="K30" s="882"/>
      <c r="L30" s="882"/>
      <c r="M30" s="883"/>
      <c r="N30" s="887"/>
      <c r="O30" s="847"/>
      <c r="P30" s="870"/>
      <c r="Q30" s="874"/>
      <c r="R30" s="840"/>
      <c r="S30" s="815"/>
      <c r="T30" s="899"/>
    </row>
    <row r="31" spans="1:20" ht="44.25" customHeight="1">
      <c r="A31" s="893"/>
      <c r="B31" s="817"/>
      <c r="C31" s="832"/>
      <c r="D31" s="648" t="s">
        <v>637</v>
      </c>
      <c r="E31" s="597" t="s">
        <v>191</v>
      </c>
      <c r="F31" s="595">
        <v>3</v>
      </c>
      <c r="G31" s="595">
        <v>3</v>
      </c>
      <c r="H31" s="595"/>
      <c r="I31" s="595"/>
      <c r="J31" s="519" t="s">
        <v>794</v>
      </c>
      <c r="K31" s="593">
        <v>0</v>
      </c>
      <c r="L31" s="593">
        <v>0</v>
      </c>
      <c r="M31" s="594">
        <v>3</v>
      </c>
      <c r="N31" s="594">
        <v>0</v>
      </c>
      <c r="O31" s="394">
        <v>1</v>
      </c>
      <c r="P31" s="252" t="str">
        <f>IF(O31&lt;=V$18,"T",IF(O31&lt;$Y$18,"R",IF(O31&gt;=$Y$18,"P")))</f>
        <v>P</v>
      </c>
      <c r="Q31" s="33"/>
      <c r="R31" s="840"/>
      <c r="S31" s="815"/>
      <c r="T31" s="899"/>
    </row>
    <row r="32" spans="1:20" ht="69" customHeight="1">
      <c r="A32" s="893"/>
      <c r="B32" s="817"/>
      <c r="C32" s="832"/>
      <c r="D32" s="898" t="s">
        <v>638</v>
      </c>
      <c r="E32" s="470" t="s">
        <v>795</v>
      </c>
      <c r="F32" s="879">
        <v>12</v>
      </c>
      <c r="G32" s="906">
        <v>12</v>
      </c>
      <c r="H32" s="879"/>
      <c r="I32" s="879"/>
      <c r="J32" s="890" t="s">
        <v>796</v>
      </c>
      <c r="K32" s="882">
        <v>0</v>
      </c>
      <c r="L32" s="886">
        <v>0</v>
      </c>
      <c r="M32" s="883">
        <v>12</v>
      </c>
      <c r="N32" s="887">
        <v>0</v>
      </c>
      <c r="O32" s="867" t="e">
        <f>IF(M33&lt;1,(AVERAGE(F33:I33)/M33),SUM(F33:I33)/M33)</f>
        <v>#DIV/0!</v>
      </c>
      <c r="P32" s="859" t="s">
        <v>547</v>
      </c>
      <c r="Q32" s="872">
        <v>0.116243521067898</v>
      </c>
      <c r="R32" s="840"/>
      <c r="S32" s="815"/>
      <c r="T32" s="899"/>
    </row>
    <row r="33" spans="1:20" ht="54" customHeight="1">
      <c r="A33" s="893">
        <v>4</v>
      </c>
      <c r="B33" s="817"/>
      <c r="C33" s="832"/>
      <c r="D33" s="898"/>
      <c r="E33" s="470" t="s">
        <v>797</v>
      </c>
      <c r="F33" s="879"/>
      <c r="G33" s="906"/>
      <c r="H33" s="879"/>
      <c r="I33" s="879"/>
      <c r="J33" s="881"/>
      <c r="K33" s="882"/>
      <c r="L33" s="886"/>
      <c r="M33" s="883"/>
      <c r="N33" s="887"/>
      <c r="O33" s="868"/>
      <c r="P33" s="870"/>
      <c r="Q33" s="873"/>
      <c r="R33" s="840" t="s">
        <v>188</v>
      </c>
      <c r="S33" s="815" t="s">
        <v>189</v>
      </c>
      <c r="T33" s="899" t="s">
        <v>190</v>
      </c>
    </row>
    <row r="34" spans="1:20" ht="39" customHeight="1">
      <c r="A34" s="893"/>
      <c r="B34" s="817"/>
      <c r="C34" s="832"/>
      <c r="D34" s="898"/>
      <c r="E34" s="470" t="s">
        <v>798</v>
      </c>
      <c r="F34" s="879"/>
      <c r="G34" s="906"/>
      <c r="H34" s="879"/>
      <c r="I34" s="879"/>
      <c r="J34" s="891"/>
      <c r="K34" s="882"/>
      <c r="L34" s="886"/>
      <c r="M34" s="883"/>
      <c r="N34" s="887"/>
      <c r="O34" s="868"/>
      <c r="P34" s="870"/>
      <c r="Q34" s="874"/>
      <c r="R34" s="840"/>
      <c r="S34" s="815"/>
      <c r="T34" s="899"/>
    </row>
    <row r="35" spans="1:20" ht="39" customHeight="1">
      <c r="A35" s="893"/>
      <c r="B35" s="817"/>
      <c r="C35" s="832"/>
      <c r="D35" s="876" t="s">
        <v>799</v>
      </c>
      <c r="E35" s="470" t="s">
        <v>800</v>
      </c>
      <c r="F35" s="879">
        <v>3</v>
      </c>
      <c r="G35" s="879">
        <v>3</v>
      </c>
      <c r="H35" s="879"/>
      <c r="I35" s="879"/>
      <c r="J35" s="903" t="s">
        <v>207</v>
      </c>
      <c r="K35" s="882">
        <v>0</v>
      </c>
      <c r="L35" s="886">
        <v>0</v>
      </c>
      <c r="M35" s="883">
        <v>3</v>
      </c>
      <c r="N35" s="887">
        <v>0</v>
      </c>
      <c r="O35" s="868">
        <v>1</v>
      </c>
      <c r="P35" s="859" t="str">
        <f>IF(O35&lt;=V$18,"T",IF(O35&lt;$Y$18,"R",IF(O35&gt;=$Y$18,"P")))</f>
        <v>P</v>
      </c>
      <c r="Q35" s="872"/>
      <c r="R35" s="840"/>
      <c r="S35" s="815"/>
      <c r="T35" s="899"/>
    </row>
    <row r="36" spans="1:20" ht="15" customHeight="1">
      <c r="A36" s="893"/>
      <c r="B36" s="817"/>
      <c r="C36" s="832"/>
      <c r="D36" s="878"/>
      <c r="E36" s="470" t="s">
        <v>801</v>
      </c>
      <c r="F36" s="879"/>
      <c r="G36" s="879"/>
      <c r="H36" s="879"/>
      <c r="I36" s="879"/>
      <c r="J36" s="904"/>
      <c r="K36" s="882"/>
      <c r="L36" s="886"/>
      <c r="M36" s="883"/>
      <c r="N36" s="887"/>
      <c r="O36" s="847"/>
      <c r="P36" s="860"/>
      <c r="Q36" s="874"/>
      <c r="R36" s="840"/>
      <c r="S36" s="815"/>
      <c r="T36" s="899"/>
    </row>
    <row r="37" spans="1:20" ht="26.25" customHeight="1">
      <c r="A37" s="893">
        <v>5</v>
      </c>
      <c r="B37" s="817"/>
      <c r="C37" s="832"/>
      <c r="D37" s="876" t="s">
        <v>802</v>
      </c>
      <c r="E37" s="888" t="s">
        <v>803</v>
      </c>
      <c r="F37" s="879">
        <v>1</v>
      </c>
      <c r="G37" s="879">
        <v>1</v>
      </c>
      <c r="H37" s="879"/>
      <c r="I37" s="879"/>
      <c r="J37" s="890" t="s">
        <v>804</v>
      </c>
      <c r="K37" s="882">
        <v>0</v>
      </c>
      <c r="L37" s="886">
        <v>0</v>
      </c>
      <c r="M37" s="883">
        <v>1</v>
      </c>
      <c r="N37" s="887">
        <v>0</v>
      </c>
      <c r="O37" s="902">
        <f>IF(M37&lt;1,(AVERAGE(F37:I37)/M37),SUM(F37:I37)/M37)</f>
        <v>2</v>
      </c>
      <c r="P37" s="900" t="str">
        <f>IF(O37&lt;=V$18,"T",IF(O37&lt;$Y$18,"R",IF(O37&gt;=$Y$18,"P")))</f>
        <v>P</v>
      </c>
      <c r="Q37" s="901">
        <v>0.11624352106789818</v>
      </c>
      <c r="R37" s="840" t="s">
        <v>198</v>
      </c>
      <c r="S37" s="840" t="s">
        <v>199</v>
      </c>
      <c r="T37" s="892" t="s">
        <v>200</v>
      </c>
    </row>
    <row r="38" spans="1:20" ht="15" customHeight="1">
      <c r="A38" s="893"/>
      <c r="B38" s="817"/>
      <c r="C38" s="832"/>
      <c r="D38" s="878"/>
      <c r="E38" s="889"/>
      <c r="F38" s="879"/>
      <c r="G38" s="879"/>
      <c r="H38" s="879"/>
      <c r="I38" s="879"/>
      <c r="J38" s="891"/>
      <c r="K38" s="882"/>
      <c r="L38" s="886"/>
      <c r="M38" s="883"/>
      <c r="N38" s="887"/>
      <c r="O38" s="902"/>
      <c r="P38" s="900"/>
      <c r="Q38" s="901"/>
      <c r="R38" s="840"/>
      <c r="S38" s="840"/>
      <c r="T38" s="892"/>
    </row>
    <row r="39" spans="1:20" ht="39" customHeight="1">
      <c r="A39" s="893"/>
      <c r="B39" s="817"/>
      <c r="C39" s="832"/>
      <c r="D39" s="876" t="s">
        <v>805</v>
      </c>
      <c r="E39" s="888" t="s">
        <v>806</v>
      </c>
      <c r="F39" s="879">
        <v>1</v>
      </c>
      <c r="G39" s="879">
        <v>1</v>
      </c>
      <c r="H39" s="879"/>
      <c r="I39" s="879"/>
      <c r="J39" s="890" t="s">
        <v>807</v>
      </c>
      <c r="K39" s="882">
        <v>0</v>
      </c>
      <c r="L39" s="886">
        <v>0</v>
      </c>
      <c r="M39" s="883">
        <v>1</v>
      </c>
      <c r="N39" s="887">
        <v>0</v>
      </c>
      <c r="O39" s="902"/>
      <c r="P39" s="900"/>
      <c r="Q39" s="901"/>
      <c r="R39" s="840"/>
      <c r="S39" s="840"/>
      <c r="T39" s="892"/>
    </row>
    <row r="40" spans="1:20" ht="15" customHeight="1">
      <c r="A40" s="893"/>
      <c r="B40" s="817"/>
      <c r="C40" s="832"/>
      <c r="D40" s="878"/>
      <c r="E40" s="889"/>
      <c r="F40" s="879"/>
      <c r="G40" s="879"/>
      <c r="H40" s="879"/>
      <c r="I40" s="879"/>
      <c r="J40" s="891"/>
      <c r="K40" s="882"/>
      <c r="L40" s="886"/>
      <c r="M40" s="883"/>
      <c r="N40" s="887"/>
      <c r="O40" s="902"/>
      <c r="P40" s="900"/>
      <c r="Q40" s="901"/>
      <c r="R40" s="840"/>
      <c r="S40" s="840"/>
      <c r="T40" s="892"/>
    </row>
    <row r="41" spans="1:20" ht="39" customHeight="1">
      <c r="A41" s="893">
        <v>6</v>
      </c>
      <c r="B41" s="817"/>
      <c r="C41" s="832"/>
      <c r="D41" s="876" t="s">
        <v>808</v>
      </c>
      <c r="E41" s="888" t="s">
        <v>809</v>
      </c>
      <c r="F41" s="879"/>
      <c r="G41" s="879">
        <v>1</v>
      </c>
      <c r="H41" s="879"/>
      <c r="I41" s="879"/>
      <c r="J41" s="890" t="s">
        <v>810</v>
      </c>
      <c r="K41" s="882">
        <v>0</v>
      </c>
      <c r="L41" s="886">
        <v>0</v>
      </c>
      <c r="M41" s="883">
        <v>1</v>
      </c>
      <c r="N41" s="887">
        <v>0</v>
      </c>
      <c r="O41" s="867">
        <v>1</v>
      </c>
      <c r="P41" s="859" t="str">
        <f>IF(O41&lt;=V$18,"T",IF(O41&lt;$Y$18,"R",IF(O41&gt;=$Y$18,"P")))</f>
        <v>P</v>
      </c>
      <c r="Q41" s="872"/>
      <c r="R41" s="840" t="s">
        <v>204</v>
      </c>
      <c r="S41" s="840" t="s">
        <v>205</v>
      </c>
      <c r="T41" s="892" t="s">
        <v>206</v>
      </c>
    </row>
    <row r="42" spans="1:20" ht="39" customHeight="1">
      <c r="A42" s="893"/>
      <c r="B42" s="817"/>
      <c r="C42" s="832"/>
      <c r="D42" s="878"/>
      <c r="E42" s="889"/>
      <c r="F42" s="879"/>
      <c r="G42" s="879"/>
      <c r="H42" s="879"/>
      <c r="I42" s="879"/>
      <c r="J42" s="891"/>
      <c r="K42" s="882"/>
      <c r="L42" s="886"/>
      <c r="M42" s="883"/>
      <c r="N42" s="887"/>
      <c r="O42" s="847"/>
      <c r="P42" s="860"/>
      <c r="Q42" s="874"/>
      <c r="R42" s="840"/>
      <c r="S42" s="840"/>
      <c r="T42" s="892"/>
    </row>
    <row r="43" spans="1:20" ht="39" customHeight="1">
      <c r="A43" s="893"/>
      <c r="B43" s="817"/>
      <c r="C43" s="832"/>
      <c r="D43" s="876" t="s">
        <v>811</v>
      </c>
      <c r="E43" s="888" t="s">
        <v>812</v>
      </c>
      <c r="F43" s="879">
        <v>12</v>
      </c>
      <c r="G43" s="879">
        <v>12</v>
      </c>
      <c r="H43" s="879"/>
      <c r="I43" s="879"/>
      <c r="J43" s="890" t="s">
        <v>813</v>
      </c>
      <c r="K43" s="882">
        <v>0</v>
      </c>
      <c r="L43" s="886">
        <v>0</v>
      </c>
      <c r="M43" s="883">
        <v>12</v>
      </c>
      <c r="N43" s="887">
        <v>0</v>
      </c>
      <c r="O43" s="867">
        <v>1</v>
      </c>
      <c r="P43" s="859" t="str">
        <f>IF(O43&lt;=V$18,"T",IF(O43&lt;$Y$18,"R",IF(O43&gt;=$Y$18,"P")))</f>
        <v>P</v>
      </c>
      <c r="Q43" s="872">
        <v>0.11624352106789818</v>
      </c>
      <c r="R43" s="840"/>
      <c r="S43" s="840"/>
      <c r="T43" s="892"/>
    </row>
    <row r="44" spans="1:20" ht="26.25" customHeight="1">
      <c r="A44" s="893">
        <v>7</v>
      </c>
      <c r="B44" s="817"/>
      <c r="C44" s="832"/>
      <c r="D44" s="878"/>
      <c r="E44" s="889"/>
      <c r="F44" s="879"/>
      <c r="G44" s="879"/>
      <c r="H44" s="879"/>
      <c r="I44" s="879"/>
      <c r="J44" s="891"/>
      <c r="K44" s="882"/>
      <c r="L44" s="886"/>
      <c r="M44" s="883"/>
      <c r="N44" s="887"/>
      <c r="O44" s="847"/>
      <c r="P44" s="860"/>
      <c r="Q44" s="874"/>
      <c r="R44" s="840" t="s">
        <v>208</v>
      </c>
      <c r="S44" s="840" t="s">
        <v>209</v>
      </c>
      <c r="T44" s="892" t="s">
        <v>210</v>
      </c>
    </row>
    <row r="45" spans="1:20" ht="15" customHeight="1">
      <c r="A45" s="893"/>
      <c r="B45" s="817"/>
      <c r="C45" s="832"/>
      <c r="D45" s="876" t="s">
        <v>814</v>
      </c>
      <c r="E45" s="888" t="s">
        <v>815</v>
      </c>
      <c r="F45" s="879">
        <v>3</v>
      </c>
      <c r="G45" s="879">
        <v>3</v>
      </c>
      <c r="H45" s="879"/>
      <c r="I45" s="879"/>
      <c r="J45" s="890" t="s">
        <v>816</v>
      </c>
      <c r="K45" s="882">
        <v>0</v>
      </c>
      <c r="L45" s="886">
        <v>0</v>
      </c>
      <c r="M45" s="883">
        <v>3</v>
      </c>
      <c r="N45" s="887">
        <v>0</v>
      </c>
      <c r="O45" s="867">
        <v>100</v>
      </c>
      <c r="P45" s="859" t="str">
        <f>IF(O45&lt;=V$18,"T",IF(O45&lt;$Y$18,"R",IF(O45&gt;=$Y$18,"P")))</f>
        <v>P</v>
      </c>
      <c r="Q45" s="872">
        <v>0.11624352106789818</v>
      </c>
      <c r="R45" s="840"/>
      <c r="S45" s="840"/>
      <c r="T45" s="892"/>
    </row>
    <row r="46" spans="1:20" ht="42" customHeight="1">
      <c r="A46" s="893"/>
      <c r="B46" s="817"/>
      <c r="C46" s="832"/>
      <c r="D46" s="878"/>
      <c r="E46" s="889"/>
      <c r="F46" s="879"/>
      <c r="G46" s="879"/>
      <c r="H46" s="879"/>
      <c r="I46" s="879"/>
      <c r="J46" s="891"/>
      <c r="K46" s="882"/>
      <c r="L46" s="886"/>
      <c r="M46" s="883"/>
      <c r="N46" s="887"/>
      <c r="O46" s="847"/>
      <c r="P46" s="860"/>
      <c r="Q46" s="874"/>
      <c r="R46" s="840"/>
      <c r="S46" s="840"/>
      <c r="T46" s="892"/>
    </row>
    <row r="47" spans="1:20" ht="26.25" customHeight="1">
      <c r="A47" s="893"/>
      <c r="B47" s="817"/>
      <c r="C47" s="832"/>
      <c r="D47" s="876" t="s">
        <v>817</v>
      </c>
      <c r="E47" s="470" t="s">
        <v>818</v>
      </c>
      <c r="F47" s="879"/>
      <c r="G47" s="879">
        <v>1</v>
      </c>
      <c r="H47" s="879"/>
      <c r="I47" s="879"/>
      <c r="J47" s="890" t="s">
        <v>819</v>
      </c>
      <c r="K47" s="882">
        <v>0</v>
      </c>
      <c r="L47" s="886">
        <v>0</v>
      </c>
      <c r="M47" s="883">
        <v>1</v>
      </c>
      <c r="N47" s="887">
        <v>0</v>
      </c>
      <c r="O47" s="867">
        <v>1</v>
      </c>
      <c r="P47" s="859" t="str">
        <f t="shared" ref="P47" si="0">IF(O47&lt;=V$18,"T",IF(O47&lt;$Y$18,"R",IF(O47&gt;=$Y$18,"P")))</f>
        <v>P</v>
      </c>
      <c r="Q47" s="872">
        <v>0.11624352106789818</v>
      </c>
      <c r="R47" s="840"/>
      <c r="S47" s="840"/>
      <c r="T47" s="892"/>
    </row>
    <row r="48" spans="1:20" ht="26.25" customHeight="1">
      <c r="A48" s="893"/>
      <c r="B48" s="817"/>
      <c r="C48" s="832"/>
      <c r="D48" s="877"/>
      <c r="E48" s="470" t="s">
        <v>820</v>
      </c>
      <c r="F48" s="879"/>
      <c r="G48" s="879"/>
      <c r="H48" s="879"/>
      <c r="I48" s="879"/>
      <c r="J48" s="881"/>
      <c r="K48" s="882"/>
      <c r="L48" s="886"/>
      <c r="M48" s="883"/>
      <c r="N48" s="887"/>
      <c r="O48" s="868"/>
      <c r="P48" s="870"/>
      <c r="Q48" s="873"/>
      <c r="R48" s="840"/>
      <c r="S48" s="840"/>
      <c r="T48" s="892"/>
    </row>
    <row r="49" spans="1:20" ht="15" customHeight="1">
      <c r="A49" s="893">
        <v>8</v>
      </c>
      <c r="B49" s="817"/>
      <c r="C49" s="832"/>
      <c r="D49" s="877"/>
      <c r="E49" s="470" t="s">
        <v>821</v>
      </c>
      <c r="F49" s="879"/>
      <c r="G49" s="879"/>
      <c r="H49" s="879"/>
      <c r="I49" s="879"/>
      <c r="J49" s="881"/>
      <c r="K49" s="882"/>
      <c r="L49" s="886"/>
      <c r="M49" s="883"/>
      <c r="N49" s="887"/>
      <c r="O49" s="868"/>
      <c r="P49" s="870"/>
      <c r="Q49" s="873"/>
      <c r="R49" s="840" t="s">
        <v>208</v>
      </c>
      <c r="S49" s="840" t="s">
        <v>211</v>
      </c>
      <c r="T49" s="892" t="s">
        <v>212</v>
      </c>
    </row>
    <row r="50" spans="1:20" ht="15" customHeight="1">
      <c r="A50" s="893"/>
      <c r="B50" s="817"/>
      <c r="C50" s="832"/>
      <c r="D50" s="877"/>
      <c r="E50" s="470" t="s">
        <v>822</v>
      </c>
      <c r="F50" s="879"/>
      <c r="G50" s="879"/>
      <c r="H50" s="879"/>
      <c r="I50" s="879"/>
      <c r="J50" s="881"/>
      <c r="K50" s="882"/>
      <c r="L50" s="886"/>
      <c r="M50" s="883"/>
      <c r="N50" s="887"/>
      <c r="O50" s="868"/>
      <c r="P50" s="870"/>
      <c r="Q50" s="873"/>
      <c r="R50" s="840"/>
      <c r="S50" s="840"/>
      <c r="T50" s="892"/>
    </row>
    <row r="51" spans="1:20" ht="26.25" customHeight="1">
      <c r="A51" s="893"/>
      <c r="B51" s="817"/>
      <c r="C51" s="832"/>
      <c r="D51" s="877"/>
      <c r="E51" s="470" t="s">
        <v>823</v>
      </c>
      <c r="F51" s="879"/>
      <c r="G51" s="879"/>
      <c r="H51" s="879"/>
      <c r="I51" s="879"/>
      <c r="J51" s="881"/>
      <c r="K51" s="882"/>
      <c r="L51" s="886"/>
      <c r="M51" s="883"/>
      <c r="N51" s="887"/>
      <c r="O51" s="868"/>
      <c r="P51" s="870"/>
      <c r="Q51" s="873"/>
      <c r="R51" s="840"/>
      <c r="S51" s="840"/>
      <c r="T51" s="892"/>
    </row>
    <row r="52" spans="1:20" ht="39" customHeight="1" thickBot="1">
      <c r="A52" s="584">
        <v>9</v>
      </c>
      <c r="B52" s="817"/>
      <c r="C52" s="832"/>
      <c r="D52" s="878"/>
      <c r="E52" s="470" t="s">
        <v>824</v>
      </c>
      <c r="F52" s="879"/>
      <c r="G52" s="879"/>
      <c r="H52" s="879"/>
      <c r="I52" s="879"/>
      <c r="J52" s="891"/>
      <c r="K52" s="882"/>
      <c r="L52" s="886"/>
      <c r="M52" s="883"/>
      <c r="N52" s="887"/>
      <c r="O52" s="869"/>
      <c r="P52" s="871"/>
      <c r="Q52" s="875"/>
      <c r="R52" s="28" t="s">
        <v>213</v>
      </c>
      <c r="S52" s="28" t="s">
        <v>214</v>
      </c>
      <c r="T52" s="66" t="s">
        <v>215</v>
      </c>
    </row>
    <row r="53" spans="1:20">
      <c r="A53" s="894"/>
      <c r="B53" s="895"/>
      <c r="C53" s="895"/>
      <c r="D53" s="895"/>
      <c r="E53" s="895"/>
      <c r="F53" s="895"/>
      <c r="G53" s="895"/>
      <c r="H53" s="895"/>
      <c r="I53" s="895"/>
      <c r="J53" s="895"/>
      <c r="K53" s="895"/>
      <c r="L53" s="895"/>
      <c r="M53" s="895"/>
      <c r="N53" s="895"/>
      <c r="O53" s="895"/>
      <c r="P53" s="895"/>
      <c r="Q53" s="895"/>
      <c r="R53" s="895"/>
      <c r="S53" s="895"/>
      <c r="T53" s="896"/>
    </row>
    <row r="54" spans="1:20">
      <c r="A54" s="787" t="s">
        <v>24</v>
      </c>
      <c r="B54" s="737"/>
      <c r="C54" s="737"/>
      <c r="D54" s="737"/>
      <c r="E54" s="737"/>
      <c r="F54" s="737"/>
      <c r="G54" s="737"/>
      <c r="H54" s="737"/>
      <c r="I54" s="737"/>
      <c r="J54" s="737"/>
      <c r="K54" s="737"/>
      <c r="L54" s="737"/>
      <c r="M54" s="737"/>
      <c r="N54" s="737"/>
      <c r="O54" s="737"/>
      <c r="P54" s="737"/>
      <c r="Q54" s="737"/>
      <c r="R54" s="737"/>
      <c r="S54" s="737"/>
      <c r="T54" s="738"/>
    </row>
    <row r="55" spans="1:20">
      <c r="A55" s="800"/>
      <c r="B55" s="801"/>
      <c r="C55" s="801"/>
      <c r="D55" s="801"/>
      <c r="E55" s="801"/>
      <c r="F55" s="801"/>
      <c r="G55" s="801"/>
      <c r="H55" s="801"/>
      <c r="I55" s="801"/>
      <c r="J55" s="801"/>
      <c r="K55" s="801"/>
      <c r="L55" s="801"/>
      <c r="M55" s="801"/>
      <c r="N55" s="801"/>
      <c r="O55" s="801"/>
      <c r="P55" s="801"/>
      <c r="Q55" s="801"/>
      <c r="R55" s="801"/>
      <c r="S55" s="801"/>
      <c r="T55" s="802"/>
    </row>
    <row r="56" spans="1:20">
      <c r="A56" s="800"/>
      <c r="B56" s="801"/>
      <c r="C56" s="801"/>
      <c r="D56" s="801"/>
      <c r="E56" s="801"/>
      <c r="F56" s="801"/>
      <c r="G56" s="801"/>
      <c r="H56" s="801"/>
      <c r="I56" s="801"/>
      <c r="J56" s="801"/>
      <c r="K56" s="801"/>
      <c r="L56" s="801"/>
      <c r="M56" s="801"/>
      <c r="N56" s="801"/>
      <c r="O56" s="801"/>
      <c r="P56" s="801"/>
      <c r="Q56" s="801"/>
      <c r="R56" s="801"/>
      <c r="S56" s="801"/>
      <c r="T56" s="802"/>
    </row>
    <row r="57" spans="1:20">
      <c r="A57" s="800"/>
      <c r="B57" s="801"/>
      <c r="C57" s="801"/>
      <c r="D57" s="801"/>
      <c r="E57" s="801"/>
      <c r="F57" s="801"/>
      <c r="G57" s="801"/>
      <c r="H57" s="801"/>
      <c r="I57" s="801"/>
      <c r="J57" s="801"/>
      <c r="K57" s="801"/>
      <c r="L57" s="801"/>
      <c r="M57" s="801"/>
      <c r="N57" s="801"/>
      <c r="O57" s="801"/>
      <c r="P57" s="801"/>
      <c r="Q57" s="801"/>
      <c r="R57" s="801"/>
      <c r="S57" s="801"/>
      <c r="T57" s="802"/>
    </row>
    <row r="58" spans="1:20">
      <c r="A58" s="800"/>
      <c r="B58" s="801"/>
      <c r="C58" s="801"/>
      <c r="D58" s="801"/>
      <c r="E58" s="801"/>
      <c r="F58" s="801"/>
      <c r="G58" s="801"/>
      <c r="H58" s="801"/>
      <c r="I58" s="801"/>
      <c r="J58" s="801"/>
      <c r="K58" s="801"/>
      <c r="L58" s="801"/>
      <c r="M58" s="801"/>
      <c r="N58" s="801"/>
      <c r="O58" s="801"/>
      <c r="P58" s="801"/>
      <c r="Q58" s="801"/>
      <c r="R58" s="801"/>
      <c r="S58" s="801"/>
      <c r="T58" s="802"/>
    </row>
    <row r="59" spans="1:20">
      <c r="A59" s="800"/>
      <c r="B59" s="801"/>
      <c r="C59" s="801"/>
      <c r="D59" s="801"/>
      <c r="E59" s="801"/>
      <c r="F59" s="801"/>
      <c r="G59" s="801"/>
      <c r="H59" s="801"/>
      <c r="I59" s="801"/>
      <c r="J59" s="801"/>
      <c r="K59" s="801"/>
      <c r="L59" s="801"/>
      <c r="M59" s="801"/>
      <c r="N59" s="801"/>
      <c r="O59" s="801"/>
      <c r="P59" s="801"/>
      <c r="Q59" s="801"/>
      <c r="R59" s="801"/>
      <c r="S59" s="801"/>
      <c r="T59" s="802"/>
    </row>
    <row r="60" spans="1:20">
      <c r="A60" s="800"/>
      <c r="B60" s="801"/>
      <c r="C60" s="801"/>
      <c r="D60" s="801"/>
      <c r="E60" s="801"/>
      <c r="F60" s="801"/>
      <c r="G60" s="801"/>
      <c r="H60" s="801"/>
      <c r="I60" s="801"/>
      <c r="J60" s="801"/>
      <c r="K60" s="801"/>
      <c r="L60" s="801"/>
      <c r="M60" s="801"/>
      <c r="N60" s="801"/>
      <c r="O60" s="801"/>
      <c r="P60" s="801"/>
      <c r="Q60" s="801"/>
      <c r="R60" s="801"/>
      <c r="S60" s="801"/>
      <c r="T60" s="802"/>
    </row>
  </sheetData>
  <mergeCells count="216">
    <mergeCell ref="A2:E4"/>
    <mergeCell ref="F2:M2"/>
    <mergeCell ref="N2:T2"/>
    <mergeCell ref="F3:M4"/>
    <mergeCell ref="N3:T3"/>
    <mergeCell ref="N4:T4"/>
    <mergeCell ref="B14:B15"/>
    <mergeCell ref="C14:C15"/>
    <mergeCell ref="B17:B26"/>
    <mergeCell ref="C17:C26"/>
    <mergeCell ref="D21:D26"/>
    <mergeCell ref="A6:E6"/>
    <mergeCell ref="F6:M6"/>
    <mergeCell ref="A7:E7"/>
    <mergeCell ref="F7:M7"/>
    <mergeCell ref="A8:E8"/>
    <mergeCell ref="F8:M8"/>
    <mergeCell ref="T18:T26"/>
    <mergeCell ref="N21:N26"/>
    <mergeCell ref="Q17:Q20"/>
    <mergeCell ref="Q21:Q26"/>
    <mergeCell ref="O21:O26"/>
    <mergeCell ref="S27:S32"/>
    <mergeCell ref="T27:T32"/>
    <mergeCell ref="A18:A26"/>
    <mergeCell ref="A9:E9"/>
    <mergeCell ref="F9:M9"/>
    <mergeCell ref="A11:T11"/>
    <mergeCell ref="A13:L13"/>
    <mergeCell ref="M13:T13"/>
    <mergeCell ref="A14:A15"/>
    <mergeCell ref="D14:D15"/>
    <mergeCell ref="E14:E15"/>
    <mergeCell ref="F14:I14"/>
    <mergeCell ref="J14:J15"/>
    <mergeCell ref="T14:T15"/>
    <mergeCell ref="K14:K15"/>
    <mergeCell ref="L14:L15"/>
    <mergeCell ref="M14:M15"/>
    <mergeCell ref="N14:P14"/>
    <mergeCell ref="Q14:Q15"/>
    <mergeCell ref="R14:R15"/>
    <mergeCell ref="S18:S26"/>
    <mergeCell ref="P17:P20"/>
    <mergeCell ref="O17:O20"/>
    <mergeCell ref="P21:P26"/>
    <mergeCell ref="H32:H34"/>
    <mergeCell ref="A27:A32"/>
    <mergeCell ref="R18:R26"/>
    <mergeCell ref="R27:R32"/>
    <mergeCell ref="K32:K34"/>
    <mergeCell ref="L32:L34"/>
    <mergeCell ref="M32:M34"/>
    <mergeCell ref="F32:F34"/>
    <mergeCell ref="G32:G34"/>
    <mergeCell ref="N27:N30"/>
    <mergeCell ref="N32:N34"/>
    <mergeCell ref="N17:N20"/>
    <mergeCell ref="G27:G30"/>
    <mergeCell ref="H27:H30"/>
    <mergeCell ref="H17:H20"/>
    <mergeCell ref="F35:F36"/>
    <mergeCell ref="G35:G36"/>
    <mergeCell ref="H35:H36"/>
    <mergeCell ref="D35:D36"/>
    <mergeCell ref="D32:D34"/>
    <mergeCell ref="R33:R36"/>
    <mergeCell ref="S33:S36"/>
    <mergeCell ref="T33:T36"/>
    <mergeCell ref="A37:A40"/>
    <mergeCell ref="P37:P40"/>
    <mergeCell ref="Q37:Q40"/>
    <mergeCell ref="R37:R40"/>
    <mergeCell ref="S37:S40"/>
    <mergeCell ref="T37:T40"/>
    <mergeCell ref="O37:O40"/>
    <mergeCell ref="A33:A36"/>
    <mergeCell ref="I35:I36"/>
    <mergeCell ref="J35:J36"/>
    <mergeCell ref="K35:K36"/>
    <mergeCell ref="L35:L36"/>
    <mergeCell ref="M35:M36"/>
    <mergeCell ref="N35:N36"/>
    <mergeCell ref="I32:I34"/>
    <mergeCell ref="J32:J34"/>
    <mergeCell ref="A59:T59"/>
    <mergeCell ref="A60:T60"/>
    <mergeCell ref="A53:T53"/>
    <mergeCell ref="A54:T54"/>
    <mergeCell ref="A55:T55"/>
    <mergeCell ref="A56:T56"/>
    <mergeCell ref="R49:R51"/>
    <mergeCell ref="S49:S51"/>
    <mergeCell ref="T49:T51"/>
    <mergeCell ref="C27:C52"/>
    <mergeCell ref="B27:B52"/>
    <mergeCell ref="A44:A48"/>
    <mergeCell ref="D43:D44"/>
    <mergeCell ref="E43:E44"/>
    <mergeCell ref="F43:F44"/>
    <mergeCell ref="G43:G44"/>
    <mergeCell ref="H43:H44"/>
    <mergeCell ref="F47:F52"/>
    <mergeCell ref="E41:E42"/>
    <mergeCell ref="F41:F42"/>
    <mergeCell ref="G41:G42"/>
    <mergeCell ref="H41:H42"/>
    <mergeCell ref="D45:D46"/>
    <mergeCell ref="E45:E46"/>
    <mergeCell ref="L41:L42"/>
    <mergeCell ref="M41:M42"/>
    <mergeCell ref="D41:D42"/>
    <mergeCell ref="M37:M38"/>
    <mergeCell ref="N37:N38"/>
    <mergeCell ref="E37:E38"/>
    <mergeCell ref="L37:L38"/>
    <mergeCell ref="A57:T57"/>
    <mergeCell ref="A58:T58"/>
    <mergeCell ref="R44:R48"/>
    <mergeCell ref="S44:S48"/>
    <mergeCell ref="T44:T48"/>
    <mergeCell ref="A49:A51"/>
    <mergeCell ref="I43:I44"/>
    <mergeCell ref="J43:J44"/>
    <mergeCell ref="K43:K44"/>
    <mergeCell ref="L43:L44"/>
    <mergeCell ref="M43:M44"/>
    <mergeCell ref="N43:N44"/>
    <mergeCell ref="R41:R43"/>
    <mergeCell ref="S41:S43"/>
    <mergeCell ref="T41:T43"/>
    <mergeCell ref="A41:A43"/>
    <mergeCell ref="F45:F46"/>
    <mergeCell ref="I45:I46"/>
    <mergeCell ref="J45:J46"/>
    <mergeCell ref="D37:D38"/>
    <mergeCell ref="F37:F38"/>
    <mergeCell ref="G37:G38"/>
    <mergeCell ref="H37:H38"/>
    <mergeCell ref="I37:I38"/>
    <mergeCell ref="J37:J38"/>
    <mergeCell ref="K37:K38"/>
    <mergeCell ref="I41:I42"/>
    <mergeCell ref="J41:J42"/>
    <mergeCell ref="K41:K42"/>
    <mergeCell ref="G45:G46"/>
    <mergeCell ref="H45:H46"/>
    <mergeCell ref="L45:L46"/>
    <mergeCell ref="M45:M46"/>
    <mergeCell ref="N45:N46"/>
    <mergeCell ref="D39:D40"/>
    <mergeCell ref="E39:E40"/>
    <mergeCell ref="G47:G52"/>
    <mergeCell ref="H47:H52"/>
    <mergeCell ref="I47:I52"/>
    <mergeCell ref="J47:J52"/>
    <mergeCell ref="F39:F40"/>
    <mergeCell ref="G39:G40"/>
    <mergeCell ref="H39:H40"/>
    <mergeCell ref="I39:I40"/>
    <mergeCell ref="J39:J40"/>
    <mergeCell ref="K47:K52"/>
    <mergeCell ref="L47:L52"/>
    <mergeCell ref="M47:M52"/>
    <mergeCell ref="N47:N52"/>
    <mergeCell ref="K45:K46"/>
    <mergeCell ref="M39:M40"/>
    <mergeCell ref="N39:N40"/>
    <mergeCell ref="K39:K40"/>
    <mergeCell ref="L39:L40"/>
    <mergeCell ref="N41:N42"/>
    <mergeCell ref="D47:D52"/>
    <mergeCell ref="I17:I20"/>
    <mergeCell ref="J17:J20"/>
    <mergeCell ref="K17:K20"/>
    <mergeCell ref="L17:L20"/>
    <mergeCell ref="D17:D20"/>
    <mergeCell ref="F17:F20"/>
    <mergeCell ref="G17:G20"/>
    <mergeCell ref="M17:M20"/>
    <mergeCell ref="I27:I30"/>
    <mergeCell ref="F21:F26"/>
    <mergeCell ref="G21:G26"/>
    <mergeCell ref="H21:H26"/>
    <mergeCell ref="I21:I26"/>
    <mergeCell ref="J21:J26"/>
    <mergeCell ref="K21:K26"/>
    <mergeCell ref="L21:L26"/>
    <mergeCell ref="M21:M26"/>
    <mergeCell ref="J27:J30"/>
    <mergeCell ref="K27:K30"/>
    <mergeCell ref="L27:L30"/>
    <mergeCell ref="M27:M30"/>
    <mergeCell ref="D27:D30"/>
    <mergeCell ref="F27:F30"/>
    <mergeCell ref="O43:O44"/>
    <mergeCell ref="O45:O46"/>
    <mergeCell ref="O47:O52"/>
    <mergeCell ref="P47:P52"/>
    <mergeCell ref="Q27:Q30"/>
    <mergeCell ref="P27:P30"/>
    <mergeCell ref="O32:O34"/>
    <mergeCell ref="P32:P34"/>
    <mergeCell ref="O35:O36"/>
    <mergeCell ref="P35:P36"/>
    <mergeCell ref="O41:O42"/>
    <mergeCell ref="P41:P42"/>
    <mergeCell ref="P43:P44"/>
    <mergeCell ref="Q32:Q34"/>
    <mergeCell ref="Q35:Q36"/>
    <mergeCell ref="Q41:Q42"/>
    <mergeCell ref="Q43:Q44"/>
    <mergeCell ref="Q45:Q46"/>
    <mergeCell ref="Q47:Q52"/>
    <mergeCell ref="P45:P46"/>
    <mergeCell ref="O27:O30"/>
  </mergeCells>
  <conditionalFormatting sqref="P17 P21">
    <cfRule type="containsText" dxfId="86" priority="9" stopIfTrue="1" operator="containsText" text="P">
      <formula>NOT(ISERROR(SEARCH("P",P17)))</formula>
    </cfRule>
    <cfRule type="containsText" dxfId="85" priority="10" stopIfTrue="1" operator="containsText" text="R">
      <formula>NOT(ISERROR(SEARCH("R",P17)))</formula>
    </cfRule>
    <cfRule type="containsText" dxfId="84" priority="11" operator="containsText" text="T">
      <formula>NOT(ISERROR(SEARCH("T",P17)))</formula>
    </cfRule>
    <cfRule type="iconSet" priority="12">
      <iconSet iconSet="3Symbols2">
        <cfvo type="percent" val="0"/>
        <cfvo type="percent" val="0.74"/>
        <cfvo type="percent" val="0.85"/>
      </iconSet>
    </cfRule>
  </conditionalFormatting>
  <conditionalFormatting sqref="P27 P31:P32 P37 P41 P43 P45 P47">
    <cfRule type="containsText" dxfId="83" priority="13" stopIfTrue="1" operator="containsText" text="P">
      <formula>NOT(ISERROR(SEARCH("P",P27)))</formula>
    </cfRule>
    <cfRule type="containsText" dxfId="82" priority="14" stopIfTrue="1" operator="containsText" text="R">
      <formula>NOT(ISERROR(SEARCH("R",P27)))</formula>
    </cfRule>
    <cfRule type="containsText" dxfId="81" priority="15" operator="containsText" text="T">
      <formula>NOT(ISERROR(SEARCH("T",P27)))</formula>
    </cfRule>
  </conditionalFormatting>
  <conditionalFormatting sqref="P35">
    <cfRule type="containsText" dxfId="80" priority="1" stopIfTrue="1" operator="containsText" text="P">
      <formula>NOT(ISERROR(SEARCH("P",P35)))</formula>
    </cfRule>
    <cfRule type="containsText" dxfId="79" priority="2" stopIfTrue="1" operator="containsText" text="R">
      <formula>NOT(ISERROR(SEARCH("R",P35)))</formula>
    </cfRule>
    <cfRule type="containsText" dxfId="78" priority="3" operator="containsText" text="T">
      <formula>NOT(ISERROR(SEARCH("T",P35)))</formula>
    </cfRule>
    <cfRule type="iconSet" priority="4">
      <iconSet iconSet="3Symbols2">
        <cfvo type="percent" val="0"/>
        <cfvo type="percent" val="0.74"/>
        <cfvo type="percent" val="0.85"/>
      </iconSet>
    </cfRule>
  </conditionalFormatting>
  <conditionalFormatting sqref="P43 P27 P37 P41 P31:P32 P45 P47">
    <cfRule type="iconSet" priority="207">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72"/>
  <sheetViews>
    <sheetView view="pageBreakPreview" topLeftCell="B39" zoomScale="83" zoomScaleNormal="90" zoomScaleSheetLayoutView="83" workbookViewId="0">
      <selection activeCell="F9" sqref="F9:M9"/>
    </sheetView>
  </sheetViews>
  <sheetFormatPr baseColWidth="10" defaultColWidth="11.42578125" defaultRowHeight="13.5"/>
  <cols>
    <col min="1" max="1" width="17" style="1" bestFit="1" customWidth="1"/>
    <col min="2" max="2" width="22.140625" style="1" customWidth="1"/>
    <col min="3" max="3" width="24.140625" style="1" customWidth="1"/>
    <col min="4" max="4" width="25.85546875" style="1" customWidth="1"/>
    <col min="5" max="5" width="50" style="1" bestFit="1" customWidth="1"/>
    <col min="6" max="6" width="5.42578125" style="1" bestFit="1" customWidth="1"/>
    <col min="7" max="7" width="5.7109375" style="1" bestFit="1" customWidth="1"/>
    <col min="8" max="8" width="5.28515625" style="1" customWidth="1"/>
    <col min="9" max="9" width="6.7109375" style="1" customWidth="1"/>
    <col min="10" max="10" width="37.42578125" style="1" customWidth="1"/>
    <col min="11" max="11" width="17.5703125" style="1" customWidth="1"/>
    <col min="12" max="12" width="25.7109375" style="1" customWidth="1"/>
    <col min="13" max="13" width="9.140625" style="1" customWidth="1"/>
    <col min="14" max="14" width="15.85546875" style="1" customWidth="1"/>
    <col min="15" max="15" width="10"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16384" width="11.42578125" style="1"/>
  </cols>
  <sheetData>
    <row r="1" spans="1:20" ht="14.25" thickBot="1"/>
    <row r="2" spans="1:20" ht="14.25" thickBot="1">
      <c r="A2" s="788"/>
      <c r="B2" s="789"/>
      <c r="C2" s="789"/>
      <c r="D2" s="789"/>
      <c r="E2" s="790"/>
      <c r="F2" s="797" t="s">
        <v>18</v>
      </c>
      <c r="G2" s="798"/>
      <c r="H2" s="798"/>
      <c r="I2" s="798"/>
      <c r="J2" s="798"/>
      <c r="K2" s="798"/>
      <c r="L2" s="798"/>
      <c r="M2" s="799"/>
      <c r="N2" s="772" t="s">
        <v>953</v>
      </c>
      <c r="O2" s="773"/>
      <c r="P2" s="773"/>
      <c r="Q2" s="773"/>
      <c r="R2" s="773"/>
      <c r="S2" s="773"/>
      <c r="T2" s="774"/>
    </row>
    <row r="3" spans="1:20" ht="14.25" thickBot="1">
      <c r="A3" s="791"/>
      <c r="B3" s="792"/>
      <c r="C3" s="792"/>
      <c r="D3" s="792"/>
      <c r="E3" s="793"/>
      <c r="F3" s="775" t="s">
        <v>17</v>
      </c>
      <c r="G3" s="776"/>
      <c r="H3" s="776"/>
      <c r="I3" s="776"/>
      <c r="J3" s="776"/>
      <c r="K3" s="776"/>
      <c r="L3" s="776"/>
      <c r="M3" s="777"/>
      <c r="N3" s="781" t="s">
        <v>23</v>
      </c>
      <c r="O3" s="782"/>
      <c r="P3" s="782"/>
      <c r="Q3" s="782"/>
      <c r="R3" s="782"/>
      <c r="S3" s="782"/>
      <c r="T3" s="783"/>
    </row>
    <row r="4" spans="1:20" ht="14.25" thickBot="1">
      <c r="A4" s="794"/>
      <c r="B4" s="795"/>
      <c r="C4" s="795"/>
      <c r="D4" s="795"/>
      <c r="E4" s="796"/>
      <c r="F4" s="778"/>
      <c r="G4" s="779"/>
      <c r="H4" s="779"/>
      <c r="I4" s="779"/>
      <c r="J4" s="779"/>
      <c r="K4" s="779"/>
      <c r="L4" s="779"/>
      <c r="M4" s="780"/>
      <c r="N4" s="784" t="s">
        <v>8</v>
      </c>
      <c r="O4" s="785"/>
      <c r="P4" s="785"/>
      <c r="Q4" s="785"/>
      <c r="R4" s="785"/>
      <c r="S4" s="785"/>
      <c r="T4" s="786"/>
    </row>
    <row r="5" spans="1:20">
      <c r="A5" s="2"/>
      <c r="B5" s="2"/>
      <c r="C5" s="2"/>
      <c r="D5" s="2"/>
      <c r="E5" s="2"/>
      <c r="F5" s="2"/>
      <c r="G5" s="2"/>
      <c r="H5" s="2"/>
      <c r="I5" s="2"/>
      <c r="J5" s="3"/>
      <c r="K5" s="3"/>
      <c r="L5" s="4"/>
      <c r="M5" s="4"/>
      <c r="N5" s="4"/>
      <c r="O5" s="4"/>
      <c r="P5" s="4"/>
      <c r="Q5" s="4"/>
      <c r="R5" s="4"/>
      <c r="S5" s="4"/>
      <c r="T5" s="4"/>
    </row>
    <row r="6" spans="1:20">
      <c r="A6" s="735" t="s">
        <v>10</v>
      </c>
      <c r="B6" s="735"/>
      <c r="C6" s="735"/>
      <c r="D6" s="735"/>
      <c r="E6" s="735"/>
      <c r="F6" s="787" t="s">
        <v>341</v>
      </c>
      <c r="G6" s="737"/>
      <c r="H6" s="737"/>
      <c r="I6" s="737"/>
      <c r="J6" s="737"/>
      <c r="K6" s="737"/>
      <c r="L6" s="737"/>
      <c r="M6" s="738"/>
      <c r="N6" s="4"/>
      <c r="O6" s="4"/>
      <c r="P6" s="4"/>
      <c r="Q6" s="4"/>
      <c r="R6" s="4"/>
      <c r="S6" s="4"/>
      <c r="T6" s="4"/>
    </row>
    <row r="7" spans="1:20">
      <c r="A7" s="735" t="s">
        <v>25</v>
      </c>
      <c r="B7" s="735"/>
      <c r="C7" s="735"/>
      <c r="D7" s="735"/>
      <c r="E7" s="735"/>
      <c r="F7" s="787">
        <v>2023</v>
      </c>
      <c r="G7" s="737"/>
      <c r="H7" s="737"/>
      <c r="I7" s="737"/>
      <c r="J7" s="737"/>
      <c r="K7" s="737"/>
      <c r="L7" s="737"/>
      <c r="M7" s="738"/>
      <c r="N7" s="4"/>
      <c r="O7" s="4"/>
      <c r="P7" s="4"/>
      <c r="Q7" s="4"/>
      <c r="R7" s="4"/>
      <c r="S7" s="4"/>
      <c r="T7" s="4"/>
    </row>
    <row r="8" spans="1:20">
      <c r="A8" s="735" t="s">
        <v>6</v>
      </c>
      <c r="B8" s="735"/>
      <c r="C8" s="735"/>
      <c r="D8" s="735"/>
      <c r="E8" s="735"/>
      <c r="F8" s="736">
        <v>44927</v>
      </c>
      <c r="G8" s="737"/>
      <c r="H8" s="737"/>
      <c r="I8" s="737"/>
      <c r="J8" s="737"/>
      <c r="K8" s="737"/>
      <c r="L8" s="737"/>
      <c r="M8" s="738"/>
      <c r="N8" s="4"/>
      <c r="O8" s="4"/>
      <c r="P8" s="4"/>
      <c r="Q8" s="4"/>
      <c r="R8" s="4"/>
      <c r="S8" s="4"/>
      <c r="T8" s="4"/>
    </row>
    <row r="9" spans="1:20">
      <c r="A9" s="735" t="s">
        <v>7</v>
      </c>
      <c r="B9" s="735"/>
      <c r="C9" s="735"/>
      <c r="D9" s="735"/>
      <c r="E9" s="735"/>
      <c r="F9" s="736">
        <v>45107</v>
      </c>
      <c r="G9" s="737"/>
      <c r="H9" s="737"/>
      <c r="I9" s="737"/>
      <c r="J9" s="737"/>
      <c r="K9" s="737"/>
      <c r="L9" s="737"/>
      <c r="M9" s="73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39" t="s">
        <v>9</v>
      </c>
      <c r="B11" s="740"/>
      <c r="C11" s="740"/>
      <c r="D11" s="740"/>
      <c r="E11" s="740"/>
      <c r="F11" s="740"/>
      <c r="G11" s="740"/>
      <c r="H11" s="740"/>
      <c r="I11" s="740"/>
      <c r="J11" s="740"/>
      <c r="K11" s="740"/>
      <c r="L11" s="740"/>
      <c r="M11" s="740"/>
      <c r="N11" s="740"/>
      <c r="O11" s="740"/>
      <c r="P11" s="740"/>
      <c r="Q11" s="740"/>
      <c r="R11" s="740"/>
      <c r="S11" s="740"/>
      <c r="T11" s="741"/>
    </row>
    <row r="12" spans="1:20" ht="14.25" thickBot="1">
      <c r="A12" s="6"/>
      <c r="B12" s="7"/>
      <c r="C12" s="7"/>
      <c r="D12" s="649"/>
      <c r="E12" s="7"/>
      <c r="F12" s="7"/>
      <c r="G12" s="7"/>
      <c r="H12" s="7"/>
      <c r="I12" s="7"/>
      <c r="J12" s="7"/>
      <c r="K12" s="7"/>
      <c r="L12" s="7"/>
      <c r="M12" s="7"/>
      <c r="N12" s="7"/>
      <c r="O12" s="7"/>
      <c r="P12" s="7"/>
      <c r="Q12" s="7"/>
      <c r="R12" s="7"/>
      <c r="S12" s="7"/>
      <c r="T12" s="8"/>
    </row>
    <row r="13" spans="1:20" ht="14.25" thickBot="1">
      <c r="A13" s="742" t="s">
        <v>16</v>
      </c>
      <c r="B13" s="743"/>
      <c r="C13" s="743"/>
      <c r="D13" s="743"/>
      <c r="E13" s="743"/>
      <c r="F13" s="743"/>
      <c r="G13" s="743"/>
      <c r="H13" s="743"/>
      <c r="I13" s="743"/>
      <c r="J13" s="743"/>
      <c r="K13" s="743"/>
      <c r="L13" s="744"/>
      <c r="M13" s="745" t="s">
        <v>1</v>
      </c>
      <c r="N13" s="745"/>
      <c r="O13" s="745"/>
      <c r="P13" s="745"/>
      <c r="Q13" s="745"/>
      <c r="R13" s="745"/>
      <c r="S13" s="745"/>
      <c r="T13" s="746"/>
    </row>
    <row r="14" spans="1:20" ht="23.25" customHeight="1" thickBot="1">
      <c r="A14" s="751" t="s">
        <v>27</v>
      </c>
      <c r="B14" s="760" t="s">
        <v>434</v>
      </c>
      <c r="C14" s="760" t="s">
        <v>435</v>
      </c>
      <c r="D14" s="1000" t="s">
        <v>26</v>
      </c>
      <c r="E14" s="755" t="s">
        <v>19</v>
      </c>
      <c r="F14" s="757" t="s">
        <v>11</v>
      </c>
      <c r="G14" s="758"/>
      <c r="H14" s="758"/>
      <c r="I14" s="759"/>
      <c r="J14" s="747" t="s">
        <v>20</v>
      </c>
      <c r="K14" s="747" t="s">
        <v>21</v>
      </c>
      <c r="L14" s="747" t="s">
        <v>2</v>
      </c>
      <c r="M14" s="749" t="s">
        <v>22</v>
      </c>
      <c r="N14" s="763" t="s">
        <v>3</v>
      </c>
      <c r="O14" s="764"/>
      <c r="P14" s="765"/>
      <c r="Q14" s="766" t="s">
        <v>303</v>
      </c>
      <c r="R14" s="768" t="s">
        <v>5</v>
      </c>
      <c r="S14" s="10" t="s">
        <v>29</v>
      </c>
      <c r="T14" s="770" t="s">
        <v>0</v>
      </c>
    </row>
    <row r="15" spans="1:20" ht="45.75" customHeight="1" thickBot="1">
      <c r="A15" s="752"/>
      <c r="B15" s="761"/>
      <c r="C15" s="761"/>
      <c r="D15" s="1001"/>
      <c r="E15" s="756"/>
      <c r="F15" s="11" t="s">
        <v>12</v>
      </c>
      <c r="G15" s="11" t="s">
        <v>13</v>
      </c>
      <c r="H15" s="11" t="s">
        <v>14</v>
      </c>
      <c r="I15" s="11" t="s">
        <v>15</v>
      </c>
      <c r="J15" s="748"/>
      <c r="K15" s="748"/>
      <c r="L15" s="748"/>
      <c r="M15" s="750"/>
      <c r="N15" s="59" t="s">
        <v>30</v>
      </c>
      <c r="O15" s="13" t="s">
        <v>28</v>
      </c>
      <c r="P15" s="14" t="s">
        <v>31</v>
      </c>
      <c r="Q15" s="767"/>
      <c r="R15" s="769"/>
      <c r="S15" s="15"/>
      <c r="T15" s="771"/>
    </row>
    <row r="16" spans="1:20" ht="14.25" thickBot="1">
      <c r="A16" s="2"/>
      <c r="B16" s="2"/>
      <c r="C16" s="2"/>
      <c r="D16" s="2"/>
      <c r="E16" s="2"/>
      <c r="F16" s="2"/>
      <c r="G16" s="2"/>
      <c r="H16" s="2"/>
      <c r="I16" s="2"/>
      <c r="J16" s="2"/>
      <c r="K16" s="2"/>
      <c r="L16" s="16"/>
      <c r="M16" s="2"/>
      <c r="Q16" s="2"/>
      <c r="R16" s="2"/>
      <c r="S16" s="2"/>
      <c r="T16" s="2"/>
    </row>
    <row r="17" spans="1:21" ht="12.75" customHeight="1">
      <c r="A17" s="998">
        <v>1</v>
      </c>
      <c r="B17" s="985" t="s">
        <v>442</v>
      </c>
      <c r="C17" s="983" t="s">
        <v>517</v>
      </c>
      <c r="D17" s="1007" t="s">
        <v>1026</v>
      </c>
      <c r="E17" s="707" t="s">
        <v>342</v>
      </c>
      <c r="F17" s="994"/>
      <c r="G17" s="1008"/>
      <c r="H17" s="994"/>
      <c r="I17" s="994"/>
      <c r="J17" s="995" t="s">
        <v>1036</v>
      </c>
      <c r="K17" s="996">
        <v>5000000</v>
      </c>
      <c r="L17" s="996"/>
      <c r="M17" s="949">
        <v>1</v>
      </c>
      <c r="N17" s="950"/>
      <c r="O17" s="930">
        <f>IF(M17&lt;1,(AVERAGE(F17:I22)/M17),SUM(F17:I17)/M17)</f>
        <v>0</v>
      </c>
      <c r="P17" s="951" t="s">
        <v>547</v>
      </c>
      <c r="Q17" s="1002">
        <v>0</v>
      </c>
      <c r="R17" s="1003"/>
      <c r="S17" s="977" t="s">
        <v>748</v>
      </c>
      <c r="T17" s="980" t="s">
        <v>749</v>
      </c>
    </row>
    <row r="18" spans="1:21" ht="15">
      <c r="A18" s="809"/>
      <c r="B18" s="986"/>
      <c r="C18" s="984"/>
      <c r="D18" s="934"/>
      <c r="E18" s="696" t="s">
        <v>843</v>
      </c>
      <c r="F18" s="935"/>
      <c r="G18" s="936"/>
      <c r="H18" s="935"/>
      <c r="I18" s="935"/>
      <c r="J18" s="927"/>
      <c r="K18" s="931"/>
      <c r="L18" s="931"/>
      <c r="M18" s="932"/>
      <c r="N18" s="950"/>
      <c r="O18" s="931"/>
      <c r="P18" s="952"/>
      <c r="Q18" s="825"/>
      <c r="R18" s="1004"/>
      <c r="S18" s="978"/>
      <c r="T18" s="981"/>
    </row>
    <row r="19" spans="1:21" ht="15">
      <c r="A19" s="809"/>
      <c r="B19" s="986"/>
      <c r="C19" s="984"/>
      <c r="D19" s="934"/>
      <c r="E19" s="696" t="s">
        <v>344</v>
      </c>
      <c r="F19" s="935"/>
      <c r="G19" s="936"/>
      <c r="H19" s="935"/>
      <c r="I19" s="935"/>
      <c r="J19" s="927"/>
      <c r="K19" s="931"/>
      <c r="L19" s="931"/>
      <c r="M19" s="932"/>
      <c r="N19" s="950"/>
      <c r="O19" s="931"/>
      <c r="P19" s="952"/>
      <c r="Q19" s="826"/>
      <c r="R19" s="1005"/>
      <c r="S19" s="979"/>
      <c r="T19" s="982"/>
    </row>
    <row r="20" spans="1:21" ht="25.5" customHeight="1">
      <c r="A20" s="808">
        <v>2</v>
      </c>
      <c r="B20" s="986"/>
      <c r="C20" s="984"/>
      <c r="D20" s="934"/>
      <c r="E20" s="696" t="s">
        <v>1027</v>
      </c>
      <c r="F20" s="935"/>
      <c r="G20" s="936"/>
      <c r="H20" s="935"/>
      <c r="I20" s="935"/>
      <c r="J20" s="927"/>
      <c r="K20" s="931"/>
      <c r="L20" s="931"/>
      <c r="M20" s="932"/>
      <c r="N20" s="950"/>
      <c r="O20" s="931"/>
      <c r="P20" s="952"/>
      <c r="Q20" s="824">
        <v>0</v>
      </c>
      <c r="R20" s="969" t="s">
        <v>345</v>
      </c>
      <c r="S20" s="971" t="s">
        <v>346</v>
      </c>
      <c r="T20" s="947" t="s">
        <v>347</v>
      </c>
    </row>
    <row r="21" spans="1:21" ht="15">
      <c r="A21" s="809"/>
      <c r="B21" s="986"/>
      <c r="C21" s="984"/>
      <c r="D21" s="934"/>
      <c r="E21" s="696" t="s">
        <v>834</v>
      </c>
      <c r="F21" s="935"/>
      <c r="G21" s="936"/>
      <c r="H21" s="935"/>
      <c r="I21" s="935"/>
      <c r="J21" s="927"/>
      <c r="K21" s="931"/>
      <c r="L21" s="931"/>
      <c r="M21" s="932"/>
      <c r="N21" s="950"/>
      <c r="O21" s="931"/>
      <c r="P21" s="952"/>
      <c r="Q21" s="825"/>
      <c r="R21" s="970"/>
      <c r="S21" s="972"/>
      <c r="T21" s="948"/>
    </row>
    <row r="22" spans="1:21" ht="15">
      <c r="A22" s="809"/>
      <c r="B22" s="986"/>
      <c r="C22" s="984"/>
      <c r="D22" s="934"/>
      <c r="E22" s="696" t="s">
        <v>835</v>
      </c>
      <c r="F22" s="935"/>
      <c r="G22" s="936"/>
      <c r="H22" s="935"/>
      <c r="I22" s="935"/>
      <c r="J22" s="927"/>
      <c r="K22" s="931"/>
      <c r="L22" s="931"/>
      <c r="M22" s="932"/>
      <c r="N22" s="950"/>
      <c r="O22" s="931"/>
      <c r="P22" s="952"/>
      <c r="Q22" s="825"/>
      <c r="R22" s="970"/>
      <c r="S22" s="972"/>
      <c r="T22" s="948"/>
    </row>
    <row r="23" spans="1:21" ht="15">
      <c r="A23" s="810"/>
      <c r="B23" s="986"/>
      <c r="C23" s="984"/>
      <c r="D23" s="940" t="s">
        <v>1028</v>
      </c>
      <c r="E23" s="697" t="s">
        <v>842</v>
      </c>
      <c r="F23" s="921">
        <v>25</v>
      </c>
      <c r="G23" s="941">
        <v>25</v>
      </c>
      <c r="H23" s="921"/>
      <c r="I23" s="921"/>
      <c r="J23" s="997" t="s">
        <v>1037</v>
      </c>
      <c r="K23" s="933">
        <v>3500000</v>
      </c>
      <c r="L23" s="923">
        <v>2460826</v>
      </c>
      <c r="M23" s="926">
        <v>1</v>
      </c>
      <c r="N23" s="953"/>
      <c r="O23" s="924">
        <f>IF(M23&lt;1,(AVERAGE(F23:I28)/M23),SUM(F23:I23)/M23)</f>
        <v>50</v>
      </c>
      <c r="P23" s="952" t="str">
        <f t="shared" ref="P23" si="0">IF(O23&lt;=V$17,"T",IF(O23&lt;$X$17,"R",IF(O23&gt;=$X$17,"P")))</f>
        <v>P</v>
      </c>
      <c r="Q23" s="826"/>
      <c r="R23" s="1006"/>
      <c r="S23" s="999"/>
      <c r="T23" s="948"/>
    </row>
    <row r="24" spans="1:21" ht="25.5" customHeight="1">
      <c r="A24" s="808">
        <v>3</v>
      </c>
      <c r="B24" s="986"/>
      <c r="C24" s="984"/>
      <c r="D24" s="940"/>
      <c r="E24" s="697" t="s">
        <v>843</v>
      </c>
      <c r="F24" s="921"/>
      <c r="G24" s="941"/>
      <c r="H24" s="921"/>
      <c r="I24" s="921"/>
      <c r="J24" s="997"/>
      <c r="K24" s="922"/>
      <c r="L24" s="924"/>
      <c r="M24" s="926"/>
      <c r="N24" s="953"/>
      <c r="O24" s="924"/>
      <c r="P24" s="952"/>
      <c r="Q24" s="967" t="e">
        <f>ROUNDDOWN((L24*100)/K24,2)/100</f>
        <v>#DIV/0!</v>
      </c>
      <c r="R24" s="969" t="s">
        <v>349</v>
      </c>
      <c r="S24" s="971" t="s">
        <v>350</v>
      </c>
      <c r="T24" s="973" t="s">
        <v>351</v>
      </c>
    </row>
    <row r="25" spans="1:21" ht="15.75" thickBot="1">
      <c r="A25" s="809"/>
      <c r="B25" s="986"/>
      <c r="C25" s="984"/>
      <c r="D25" s="940"/>
      <c r="E25" s="697" t="s">
        <v>1029</v>
      </c>
      <c r="F25" s="921"/>
      <c r="G25" s="941"/>
      <c r="H25" s="921"/>
      <c r="I25" s="921"/>
      <c r="J25" s="997"/>
      <c r="K25" s="922"/>
      <c r="L25" s="924"/>
      <c r="M25" s="926"/>
      <c r="N25" s="953"/>
      <c r="O25" s="924"/>
      <c r="P25" s="952"/>
      <c r="Q25" s="968"/>
      <c r="R25" s="970"/>
      <c r="S25" s="972"/>
      <c r="T25" s="974"/>
      <c r="U25" s="510"/>
    </row>
    <row r="26" spans="1:21" ht="15">
      <c r="A26" s="809"/>
      <c r="B26" s="986"/>
      <c r="C26" s="984"/>
      <c r="D26" s="940"/>
      <c r="E26" s="697" t="s">
        <v>833</v>
      </c>
      <c r="F26" s="921"/>
      <c r="G26" s="941"/>
      <c r="H26" s="921"/>
      <c r="I26" s="921"/>
      <c r="J26" s="997"/>
      <c r="K26" s="922"/>
      <c r="L26" s="924"/>
      <c r="M26" s="926"/>
      <c r="N26" s="953"/>
      <c r="O26" s="924"/>
      <c r="P26" s="952"/>
      <c r="Q26" s="968"/>
      <c r="R26" s="970"/>
      <c r="S26" s="972"/>
      <c r="T26" s="974"/>
      <c r="U26" s="507"/>
    </row>
    <row r="27" spans="1:21" ht="15">
      <c r="A27" s="809"/>
      <c r="B27" s="986"/>
      <c r="C27" s="984"/>
      <c r="D27" s="940"/>
      <c r="E27" s="697" t="s">
        <v>834</v>
      </c>
      <c r="F27" s="921"/>
      <c r="G27" s="941"/>
      <c r="H27" s="921"/>
      <c r="I27" s="921"/>
      <c r="J27" s="997"/>
      <c r="K27" s="922"/>
      <c r="L27" s="924"/>
      <c r="M27" s="926"/>
      <c r="N27" s="953"/>
      <c r="O27" s="924"/>
      <c r="P27" s="952"/>
      <c r="Q27" s="968"/>
      <c r="R27" s="970"/>
      <c r="S27" s="972"/>
      <c r="T27" s="974"/>
    </row>
    <row r="28" spans="1:21" ht="25.5" customHeight="1">
      <c r="A28" s="975">
        <v>4</v>
      </c>
      <c r="B28" s="831" t="s">
        <v>443</v>
      </c>
      <c r="C28" s="989" t="s">
        <v>520</v>
      </c>
      <c r="D28" s="940"/>
      <c r="E28" s="697" t="s">
        <v>835</v>
      </c>
      <c r="F28" s="921"/>
      <c r="G28" s="941"/>
      <c r="H28" s="921"/>
      <c r="I28" s="921"/>
      <c r="J28" s="997"/>
      <c r="K28" s="923"/>
      <c r="L28" s="924"/>
      <c r="M28" s="926"/>
      <c r="N28" s="953"/>
      <c r="O28" s="924"/>
      <c r="P28" s="952"/>
      <c r="Q28" s="967">
        <v>0</v>
      </c>
      <c r="R28" s="957">
        <v>0</v>
      </c>
      <c r="S28" s="976" t="s">
        <v>355</v>
      </c>
      <c r="T28" s="987" t="s">
        <v>597</v>
      </c>
      <c r="U28" s="965"/>
    </row>
    <row r="29" spans="1:21" ht="15" customHeight="1">
      <c r="A29" s="975"/>
      <c r="B29" s="832"/>
      <c r="C29" s="989"/>
      <c r="D29" s="937" t="s">
        <v>844</v>
      </c>
      <c r="E29" s="698" t="s">
        <v>342</v>
      </c>
      <c r="F29" s="938">
        <v>10</v>
      </c>
      <c r="G29" s="939"/>
      <c r="H29" s="938"/>
      <c r="I29" s="938"/>
      <c r="J29" s="915" t="s">
        <v>845</v>
      </c>
      <c r="K29" s="916">
        <v>5000000</v>
      </c>
      <c r="L29" s="1009"/>
      <c r="M29" s="919">
        <v>1</v>
      </c>
      <c r="N29" s="954"/>
      <c r="O29" s="955">
        <f>IF(M29&lt;1,(AVERAGE(F29:I34)/M29),SUM(F29:I29)/M29)</f>
        <v>10</v>
      </c>
      <c r="P29" s="952" t="str">
        <f t="shared" ref="P29" si="1">IF(O29&lt;=V$17,"T",IF(O29&lt;$X$17,"R",IF(O29&gt;=$X$17,"P")))</f>
        <v>P</v>
      </c>
      <c r="Q29" s="968"/>
      <c r="R29" s="957"/>
      <c r="S29" s="976"/>
      <c r="T29" s="987"/>
      <c r="U29" s="966"/>
    </row>
    <row r="30" spans="1:21" ht="15" customHeight="1">
      <c r="A30" s="975"/>
      <c r="B30" s="832"/>
      <c r="C30" s="989"/>
      <c r="D30" s="937"/>
      <c r="E30" s="698" t="s">
        <v>843</v>
      </c>
      <c r="F30" s="938"/>
      <c r="G30" s="939"/>
      <c r="H30" s="938"/>
      <c r="I30" s="938"/>
      <c r="J30" s="915"/>
      <c r="K30" s="917"/>
      <c r="L30" s="1010"/>
      <c r="M30" s="919"/>
      <c r="N30" s="954"/>
      <c r="O30" s="955"/>
      <c r="P30" s="952"/>
      <c r="Q30" s="968"/>
      <c r="R30" s="957"/>
      <c r="S30" s="976"/>
      <c r="T30" s="987"/>
      <c r="U30" s="966"/>
    </row>
    <row r="31" spans="1:21" ht="45" customHeight="1">
      <c r="A31" s="975"/>
      <c r="B31" s="832"/>
      <c r="C31" s="989"/>
      <c r="D31" s="937"/>
      <c r="E31" s="698" t="s">
        <v>846</v>
      </c>
      <c r="F31" s="938"/>
      <c r="G31" s="939"/>
      <c r="H31" s="938"/>
      <c r="I31" s="938"/>
      <c r="J31" s="915"/>
      <c r="K31" s="917"/>
      <c r="L31" s="1010"/>
      <c r="M31" s="919"/>
      <c r="N31" s="954"/>
      <c r="O31" s="955"/>
      <c r="P31" s="952"/>
      <c r="Q31" s="968"/>
      <c r="R31" s="957"/>
      <c r="S31" s="976"/>
      <c r="T31" s="987"/>
      <c r="U31" s="966"/>
    </row>
    <row r="32" spans="1:21" ht="28.5" customHeight="1">
      <c r="A32" s="975">
        <v>6</v>
      </c>
      <c r="B32" s="832"/>
      <c r="C32" s="989"/>
      <c r="D32" s="937"/>
      <c r="E32" s="698" t="s">
        <v>833</v>
      </c>
      <c r="F32" s="938"/>
      <c r="G32" s="939"/>
      <c r="H32" s="938"/>
      <c r="I32" s="938"/>
      <c r="J32" s="915"/>
      <c r="K32" s="917"/>
      <c r="L32" s="1010"/>
      <c r="M32" s="919"/>
      <c r="N32" s="954"/>
      <c r="O32" s="955"/>
      <c r="P32" s="952"/>
      <c r="Q32" s="901"/>
      <c r="R32" s="957" t="s">
        <v>715</v>
      </c>
      <c r="S32" s="702" t="s">
        <v>716</v>
      </c>
      <c r="T32" s="961" t="s">
        <v>719</v>
      </c>
      <c r="U32" s="508"/>
    </row>
    <row r="33" spans="1:21" ht="33" customHeight="1">
      <c r="A33" s="975"/>
      <c r="B33" s="832"/>
      <c r="C33" s="989"/>
      <c r="D33" s="937"/>
      <c r="E33" s="698" t="s">
        <v>834</v>
      </c>
      <c r="F33" s="938"/>
      <c r="G33" s="939"/>
      <c r="H33" s="938"/>
      <c r="I33" s="938"/>
      <c r="J33" s="915"/>
      <c r="K33" s="917"/>
      <c r="L33" s="1010"/>
      <c r="M33" s="919"/>
      <c r="N33" s="954"/>
      <c r="O33" s="955"/>
      <c r="P33" s="952"/>
      <c r="Q33" s="901"/>
      <c r="R33" s="957"/>
      <c r="S33" s="702" t="s">
        <v>716</v>
      </c>
      <c r="T33" s="800"/>
      <c r="U33" s="508"/>
    </row>
    <row r="34" spans="1:21" ht="30.75" customHeight="1">
      <c r="A34" s="975"/>
      <c r="B34" s="832"/>
      <c r="C34" s="989"/>
      <c r="D34" s="937"/>
      <c r="E34" s="698" t="s">
        <v>835</v>
      </c>
      <c r="F34" s="938"/>
      <c r="G34" s="939"/>
      <c r="H34" s="938"/>
      <c r="I34" s="938"/>
      <c r="J34" s="915"/>
      <c r="K34" s="918"/>
      <c r="L34" s="1010"/>
      <c r="M34" s="919"/>
      <c r="N34" s="954"/>
      <c r="O34" s="955"/>
      <c r="P34" s="952"/>
      <c r="Q34" s="901"/>
      <c r="R34" s="957"/>
      <c r="S34" s="702" t="s">
        <v>717</v>
      </c>
      <c r="T34" s="800"/>
      <c r="U34" s="508"/>
    </row>
    <row r="35" spans="1:21" ht="35.25" customHeight="1">
      <c r="A35" s="975"/>
      <c r="B35" s="832"/>
      <c r="C35" s="989"/>
      <c r="D35" s="940" t="s">
        <v>1030</v>
      </c>
      <c r="E35" s="697" t="s">
        <v>1031</v>
      </c>
      <c r="F35" s="921">
        <v>25</v>
      </c>
      <c r="G35" s="941">
        <v>25</v>
      </c>
      <c r="H35" s="921"/>
      <c r="I35" s="921"/>
      <c r="J35" s="997" t="s">
        <v>1038</v>
      </c>
      <c r="K35" s="933">
        <v>0</v>
      </c>
      <c r="L35" s="923"/>
      <c r="M35" s="1011">
        <v>1</v>
      </c>
      <c r="N35" s="953"/>
      <c r="O35" s="924">
        <f>IF(M35&lt;1,(AVERAGE(F35:I40)/M35),SUM(F35:I35)/M35)</f>
        <v>50</v>
      </c>
      <c r="P35" s="952" t="str">
        <f t="shared" ref="P35" si="2">IF(O35&lt;=V$17,"T",IF(O35&lt;$X$17,"R",IF(O35&gt;=$X$17,"P")))</f>
        <v>P</v>
      </c>
      <c r="Q35" s="872"/>
      <c r="R35" s="947"/>
      <c r="S35" s="703" t="s">
        <v>718</v>
      </c>
      <c r="T35" s="962"/>
      <c r="U35" s="508"/>
    </row>
    <row r="36" spans="1:21" ht="35.25" customHeight="1">
      <c r="A36" s="975">
        <v>7</v>
      </c>
      <c r="B36" s="832"/>
      <c r="C36" s="989"/>
      <c r="D36" s="940"/>
      <c r="E36" s="697" t="s">
        <v>843</v>
      </c>
      <c r="F36" s="921"/>
      <c r="G36" s="941"/>
      <c r="H36" s="921"/>
      <c r="I36" s="921"/>
      <c r="J36" s="997"/>
      <c r="K36" s="922"/>
      <c r="L36" s="924"/>
      <c r="M36" s="1012"/>
      <c r="N36" s="953"/>
      <c r="O36" s="924"/>
      <c r="P36" s="952"/>
      <c r="Q36" s="901"/>
      <c r="R36" s="963" t="s">
        <v>720</v>
      </c>
      <c r="S36" s="702" t="s">
        <v>721</v>
      </c>
      <c r="T36" s="964" t="s">
        <v>722</v>
      </c>
      <c r="U36" s="508"/>
    </row>
    <row r="37" spans="1:21" ht="35.25" customHeight="1">
      <c r="A37" s="975"/>
      <c r="B37" s="832"/>
      <c r="C37" s="989"/>
      <c r="D37" s="940"/>
      <c r="E37" s="697" t="s">
        <v>344</v>
      </c>
      <c r="F37" s="921"/>
      <c r="G37" s="941"/>
      <c r="H37" s="921"/>
      <c r="I37" s="921"/>
      <c r="J37" s="997"/>
      <c r="K37" s="922"/>
      <c r="L37" s="924"/>
      <c r="M37" s="1012"/>
      <c r="N37" s="953"/>
      <c r="O37" s="924"/>
      <c r="P37" s="952"/>
      <c r="Q37" s="901"/>
      <c r="R37" s="963"/>
      <c r="S37" s="702" t="s">
        <v>716</v>
      </c>
      <c r="T37" s="964"/>
      <c r="U37" s="508"/>
    </row>
    <row r="38" spans="1:21" ht="35.25" customHeight="1">
      <c r="A38" s="975"/>
      <c r="B38" s="832"/>
      <c r="C38" s="989"/>
      <c r="D38" s="940"/>
      <c r="E38" s="697" t="s">
        <v>833</v>
      </c>
      <c r="F38" s="921"/>
      <c r="G38" s="941"/>
      <c r="H38" s="921"/>
      <c r="I38" s="921"/>
      <c r="J38" s="997"/>
      <c r="K38" s="922"/>
      <c r="L38" s="924"/>
      <c r="M38" s="1012"/>
      <c r="N38" s="953"/>
      <c r="O38" s="924"/>
      <c r="P38" s="952"/>
      <c r="Q38" s="901"/>
      <c r="R38" s="963"/>
      <c r="S38" s="702"/>
      <c r="T38" s="964"/>
      <c r="U38" s="508"/>
    </row>
    <row r="39" spans="1:21" ht="36">
      <c r="A39" s="975"/>
      <c r="B39" s="832"/>
      <c r="C39" s="989"/>
      <c r="D39" s="940"/>
      <c r="E39" s="697" t="s">
        <v>834</v>
      </c>
      <c r="F39" s="921"/>
      <c r="G39" s="941"/>
      <c r="H39" s="921"/>
      <c r="I39" s="921"/>
      <c r="J39" s="997"/>
      <c r="K39" s="922"/>
      <c r="L39" s="924"/>
      <c r="M39" s="1012"/>
      <c r="N39" s="953"/>
      <c r="O39" s="924"/>
      <c r="P39" s="952"/>
      <c r="Q39" s="901"/>
      <c r="R39" s="963"/>
      <c r="S39" s="702" t="s">
        <v>717</v>
      </c>
      <c r="T39" s="964"/>
      <c r="U39" s="508"/>
    </row>
    <row r="40" spans="1:21" ht="26.25" customHeight="1">
      <c r="A40" s="991">
        <v>8</v>
      </c>
      <c r="B40" s="832"/>
      <c r="C40" s="989"/>
      <c r="D40" s="940"/>
      <c r="E40" s="697" t="s">
        <v>835</v>
      </c>
      <c r="F40" s="921"/>
      <c r="G40" s="941"/>
      <c r="H40" s="921"/>
      <c r="I40" s="921"/>
      <c r="J40" s="997"/>
      <c r="K40" s="923"/>
      <c r="L40" s="924"/>
      <c r="M40" s="925"/>
      <c r="N40" s="953"/>
      <c r="O40" s="924"/>
      <c r="P40" s="952"/>
      <c r="Q40" s="901"/>
      <c r="R40" s="957" t="s">
        <v>724</v>
      </c>
      <c r="S40" s="704" t="s">
        <v>725</v>
      </c>
      <c r="T40" s="959"/>
    </row>
    <row r="41" spans="1:21" ht="20.25" customHeight="1">
      <c r="A41" s="992"/>
      <c r="B41" s="832"/>
      <c r="C41" s="989"/>
      <c r="D41" s="940" t="s">
        <v>1032</v>
      </c>
      <c r="E41" s="697" t="s">
        <v>827</v>
      </c>
      <c r="F41" s="921">
        <v>100</v>
      </c>
      <c r="G41" s="941"/>
      <c r="H41" s="921"/>
      <c r="I41" s="921"/>
      <c r="J41" s="997" t="s">
        <v>1039</v>
      </c>
      <c r="K41" s="933">
        <v>1200000</v>
      </c>
      <c r="L41" s="924">
        <v>1024460</v>
      </c>
      <c r="M41" s="926">
        <v>1</v>
      </c>
      <c r="N41" s="953"/>
      <c r="O41" s="924">
        <f>IF(M41&lt;1,(AVERAGE(F41:I44)/M41),SUM(F41:I41)/M41)</f>
        <v>100</v>
      </c>
      <c r="P41" s="952" t="str">
        <f t="shared" ref="P41" si="3">IF(O41&lt;=V$17,"T",IF(O41&lt;$X$17,"R",IF(O41&gt;=$X$17,"P")))</f>
        <v>P</v>
      </c>
      <c r="Q41" s="901"/>
      <c r="R41" s="957"/>
      <c r="S41" s="702" t="s">
        <v>726</v>
      </c>
      <c r="T41" s="959"/>
    </row>
    <row r="42" spans="1:21" ht="29.25" customHeight="1">
      <c r="A42" s="992"/>
      <c r="B42" s="832"/>
      <c r="C42" s="989"/>
      <c r="D42" s="940"/>
      <c r="E42" s="697" t="s">
        <v>723</v>
      </c>
      <c r="F42" s="921"/>
      <c r="G42" s="941"/>
      <c r="H42" s="921"/>
      <c r="I42" s="921"/>
      <c r="J42" s="997"/>
      <c r="K42" s="922"/>
      <c r="L42" s="924"/>
      <c r="M42" s="926"/>
      <c r="N42" s="953"/>
      <c r="O42" s="924"/>
      <c r="P42" s="952"/>
      <c r="Q42" s="901"/>
      <c r="R42" s="957"/>
      <c r="S42" s="702" t="s">
        <v>727</v>
      </c>
      <c r="T42" s="959"/>
    </row>
    <row r="43" spans="1:21" ht="26.25" customHeight="1">
      <c r="A43" s="992"/>
      <c r="B43" s="832"/>
      <c r="C43" s="989"/>
      <c r="D43" s="940"/>
      <c r="E43" s="697" t="s">
        <v>352</v>
      </c>
      <c r="F43" s="921"/>
      <c r="G43" s="941"/>
      <c r="H43" s="921"/>
      <c r="I43" s="921"/>
      <c r="J43" s="997"/>
      <c r="K43" s="922"/>
      <c r="L43" s="924"/>
      <c r="M43" s="926"/>
      <c r="N43" s="953"/>
      <c r="O43" s="924"/>
      <c r="P43" s="952"/>
      <c r="Q43" s="901"/>
      <c r="R43" s="957"/>
      <c r="S43" s="702" t="s">
        <v>728</v>
      </c>
      <c r="T43" s="959"/>
    </row>
    <row r="44" spans="1:21" ht="15" customHeight="1" thickBot="1">
      <c r="A44" s="993"/>
      <c r="B44" s="988"/>
      <c r="C44" s="990"/>
      <c r="D44" s="942"/>
      <c r="E44" s="708" t="s">
        <v>830</v>
      </c>
      <c r="F44" s="943"/>
      <c r="G44" s="946"/>
      <c r="H44" s="943"/>
      <c r="I44" s="943"/>
      <c r="J44" s="1013"/>
      <c r="K44" s="1014"/>
      <c r="L44" s="1015"/>
      <c r="M44" s="1016"/>
      <c r="N44" s="953"/>
      <c r="O44" s="924"/>
      <c r="P44" s="952"/>
      <c r="Q44" s="956"/>
      <c r="R44" s="958"/>
      <c r="S44" s="705" t="s">
        <v>721</v>
      </c>
      <c r="T44" s="960"/>
    </row>
    <row r="45" spans="1:21" ht="15" customHeight="1">
      <c r="A45" s="602"/>
      <c r="B45" s="87"/>
      <c r="C45" s="87"/>
      <c r="D45" s="944" t="s">
        <v>1033</v>
      </c>
      <c r="E45" s="706" t="s">
        <v>348</v>
      </c>
      <c r="F45" s="920"/>
      <c r="G45" s="945">
        <v>10</v>
      </c>
      <c r="H45" s="920"/>
      <c r="I45" s="920"/>
      <c r="J45" s="920" t="s">
        <v>1040</v>
      </c>
      <c r="K45" s="922">
        <v>2500000</v>
      </c>
      <c r="L45" s="923"/>
      <c r="M45" s="925">
        <v>1</v>
      </c>
      <c r="N45" s="953"/>
      <c r="O45" s="924">
        <f>IF(M45&lt;1,(AVERAGE(F45:I48)/M45),SUM(F45:I45)/M45)</f>
        <v>10</v>
      </c>
      <c r="P45" s="952" t="str">
        <f t="shared" ref="P45" si="4">IF(O45&lt;=V$17,"T",IF(O45&lt;$X$17,"R",IF(O45&gt;=$X$17,"P")))</f>
        <v>P</v>
      </c>
      <c r="Q45" s="3"/>
      <c r="R45" s="86"/>
      <c r="S45" s="603"/>
      <c r="T45" s="3"/>
    </row>
    <row r="46" spans="1:21" ht="15" customHeight="1">
      <c r="A46" s="602"/>
      <c r="B46" s="87"/>
      <c r="C46" s="87"/>
      <c r="D46" s="940"/>
      <c r="E46" s="697" t="s">
        <v>723</v>
      </c>
      <c r="F46" s="921"/>
      <c r="G46" s="941"/>
      <c r="H46" s="921"/>
      <c r="I46" s="921"/>
      <c r="J46" s="921"/>
      <c r="K46" s="922"/>
      <c r="L46" s="924"/>
      <c r="M46" s="926"/>
      <c r="N46" s="953"/>
      <c r="O46" s="924"/>
      <c r="P46" s="952"/>
      <c r="Q46" s="3"/>
      <c r="R46" s="86"/>
      <c r="S46" s="603"/>
      <c r="T46" s="3"/>
    </row>
    <row r="47" spans="1:21" ht="15" customHeight="1">
      <c r="A47" s="602"/>
      <c r="B47" s="87"/>
      <c r="C47" s="87"/>
      <c r="D47" s="940"/>
      <c r="E47" s="697" t="s">
        <v>352</v>
      </c>
      <c r="F47" s="921"/>
      <c r="G47" s="941"/>
      <c r="H47" s="921"/>
      <c r="I47" s="921"/>
      <c r="J47" s="921"/>
      <c r="K47" s="922"/>
      <c r="L47" s="924"/>
      <c r="M47" s="926"/>
      <c r="N47" s="953"/>
      <c r="O47" s="924"/>
      <c r="P47" s="952"/>
      <c r="Q47" s="3"/>
      <c r="R47" s="86"/>
      <c r="S47" s="603"/>
      <c r="T47" s="3"/>
    </row>
    <row r="48" spans="1:21" ht="15" customHeight="1">
      <c r="A48" s="602"/>
      <c r="B48" s="87"/>
      <c r="C48" s="87"/>
      <c r="D48" s="940"/>
      <c r="E48" s="697" t="s">
        <v>353</v>
      </c>
      <c r="F48" s="921"/>
      <c r="G48" s="941"/>
      <c r="H48" s="921"/>
      <c r="I48" s="921"/>
      <c r="J48" s="921"/>
      <c r="K48" s="923"/>
      <c r="L48" s="924"/>
      <c r="M48" s="926"/>
      <c r="N48" s="953"/>
      <c r="O48" s="924"/>
      <c r="P48" s="952"/>
      <c r="Q48" s="3"/>
      <c r="R48" s="86"/>
      <c r="S48" s="603"/>
      <c r="T48" s="3"/>
    </row>
    <row r="49" spans="1:20" ht="15" customHeight="1">
      <c r="A49" s="602"/>
      <c r="B49" s="87"/>
      <c r="C49" s="87"/>
      <c r="D49" s="934" t="s">
        <v>826</v>
      </c>
      <c r="E49" s="696" t="s">
        <v>827</v>
      </c>
      <c r="F49" s="935"/>
      <c r="G49" s="936"/>
      <c r="H49" s="935"/>
      <c r="I49" s="935"/>
      <c r="J49" s="927" t="s">
        <v>1041</v>
      </c>
      <c r="K49" s="928">
        <v>90000</v>
      </c>
      <c r="L49" s="931"/>
      <c r="M49" s="932">
        <v>1</v>
      </c>
      <c r="N49" s="950"/>
      <c r="O49" s="931">
        <f>IF(M49&lt;1,(AVERAGE(F49:I52)/M49),SUM(F49:I49)/M49)</f>
        <v>0</v>
      </c>
      <c r="P49" s="952" t="s">
        <v>547</v>
      </c>
      <c r="Q49" s="3"/>
      <c r="R49" s="86"/>
      <c r="S49" s="603"/>
      <c r="T49" s="3"/>
    </row>
    <row r="50" spans="1:20" ht="15" customHeight="1">
      <c r="A50" s="602"/>
      <c r="B50" s="87"/>
      <c r="C50" s="87"/>
      <c r="D50" s="934"/>
      <c r="E50" s="696" t="s">
        <v>828</v>
      </c>
      <c r="F50" s="935"/>
      <c r="G50" s="936"/>
      <c r="H50" s="935"/>
      <c r="I50" s="935"/>
      <c r="J50" s="927"/>
      <c r="K50" s="929"/>
      <c r="L50" s="931"/>
      <c r="M50" s="932"/>
      <c r="N50" s="950"/>
      <c r="O50" s="931"/>
      <c r="P50" s="952"/>
      <c r="Q50" s="3"/>
      <c r="R50" s="86"/>
      <c r="S50" s="603"/>
      <c r="T50" s="3"/>
    </row>
    <row r="51" spans="1:20" ht="15" customHeight="1">
      <c r="A51" s="602"/>
      <c r="B51" s="87"/>
      <c r="C51" s="87"/>
      <c r="D51" s="934"/>
      <c r="E51" s="696" t="s">
        <v>829</v>
      </c>
      <c r="F51" s="935"/>
      <c r="G51" s="936"/>
      <c r="H51" s="935"/>
      <c r="I51" s="935"/>
      <c r="J51" s="927"/>
      <c r="K51" s="929"/>
      <c r="L51" s="931"/>
      <c r="M51" s="932"/>
      <c r="N51" s="950"/>
      <c r="O51" s="931"/>
      <c r="P51" s="952"/>
      <c r="Q51" s="3"/>
      <c r="R51" s="86"/>
      <c r="S51" s="603"/>
      <c r="T51" s="3"/>
    </row>
    <row r="52" spans="1:20" ht="15" customHeight="1">
      <c r="A52" s="602"/>
      <c r="B52" s="87"/>
      <c r="C52" s="87"/>
      <c r="D52" s="934"/>
      <c r="E52" s="696" t="s">
        <v>830</v>
      </c>
      <c r="F52" s="935"/>
      <c r="G52" s="936"/>
      <c r="H52" s="935"/>
      <c r="I52" s="935"/>
      <c r="J52" s="927"/>
      <c r="K52" s="930"/>
      <c r="L52" s="931"/>
      <c r="M52" s="932"/>
      <c r="N52" s="950"/>
      <c r="O52" s="931"/>
      <c r="P52" s="952"/>
      <c r="Q52" s="3"/>
      <c r="R52" s="86"/>
      <c r="S52" s="603"/>
      <c r="T52" s="3"/>
    </row>
    <row r="53" spans="1:20" ht="15" customHeight="1">
      <c r="A53" s="602"/>
      <c r="B53" s="87"/>
      <c r="C53" s="87"/>
      <c r="D53" s="940" t="s">
        <v>831</v>
      </c>
      <c r="E53" s="697" t="s">
        <v>348</v>
      </c>
      <c r="F53" s="921">
        <v>25</v>
      </c>
      <c r="G53" s="941">
        <v>60</v>
      </c>
      <c r="H53" s="921"/>
      <c r="I53" s="921"/>
      <c r="J53" s="921" t="s">
        <v>1042</v>
      </c>
      <c r="K53" s="933">
        <v>100000</v>
      </c>
      <c r="L53" s="924"/>
      <c r="M53" s="926">
        <v>1</v>
      </c>
      <c r="N53" s="953"/>
      <c r="O53" s="924">
        <f>IF(M53&lt;1,(AVERAGE(F53:I56)/M53),SUM(F53:I53)/M53)</f>
        <v>85</v>
      </c>
      <c r="P53" s="952" t="str">
        <f t="shared" ref="P53" si="5">IF(O53&lt;=V$17,"T",IF(O53&lt;$X$17,"R",IF(O53&gt;=$X$17,"P")))</f>
        <v>P</v>
      </c>
      <c r="Q53" s="3"/>
      <c r="R53" s="86"/>
      <c r="S53" s="603"/>
      <c r="T53" s="3"/>
    </row>
    <row r="54" spans="1:20" ht="15" customHeight="1">
      <c r="A54" s="602"/>
      <c r="B54" s="87"/>
      <c r="C54" s="87"/>
      <c r="D54" s="940"/>
      <c r="E54" s="697" t="s">
        <v>723</v>
      </c>
      <c r="F54" s="921"/>
      <c r="G54" s="941"/>
      <c r="H54" s="921"/>
      <c r="I54" s="921"/>
      <c r="J54" s="921"/>
      <c r="K54" s="922"/>
      <c r="L54" s="924"/>
      <c r="M54" s="926"/>
      <c r="N54" s="953"/>
      <c r="O54" s="924"/>
      <c r="P54" s="952"/>
      <c r="Q54" s="3"/>
      <c r="R54" s="86"/>
      <c r="S54" s="603"/>
      <c r="T54" s="3"/>
    </row>
    <row r="55" spans="1:20" ht="15" customHeight="1">
      <c r="A55" s="602"/>
      <c r="B55" s="87"/>
      <c r="C55" s="87"/>
      <c r="D55" s="940"/>
      <c r="E55" s="697" t="s">
        <v>352</v>
      </c>
      <c r="F55" s="921"/>
      <c r="G55" s="941"/>
      <c r="H55" s="921"/>
      <c r="I55" s="921"/>
      <c r="J55" s="921"/>
      <c r="K55" s="922"/>
      <c r="L55" s="924"/>
      <c r="M55" s="926"/>
      <c r="N55" s="953"/>
      <c r="O55" s="924"/>
      <c r="P55" s="952"/>
      <c r="Q55" s="3"/>
      <c r="R55" s="86"/>
      <c r="S55" s="603"/>
      <c r="T55" s="3"/>
    </row>
    <row r="56" spans="1:20" ht="15" customHeight="1">
      <c r="A56" s="602"/>
      <c r="B56" s="87"/>
      <c r="C56" s="87"/>
      <c r="D56" s="940"/>
      <c r="E56" s="697" t="s">
        <v>353</v>
      </c>
      <c r="F56" s="921"/>
      <c r="G56" s="941"/>
      <c r="H56" s="921"/>
      <c r="I56" s="921"/>
      <c r="J56" s="921"/>
      <c r="K56" s="923"/>
      <c r="L56" s="924"/>
      <c r="M56" s="926"/>
      <c r="N56" s="953"/>
      <c r="O56" s="924"/>
      <c r="P56" s="952"/>
      <c r="Q56" s="3"/>
      <c r="R56" s="86"/>
      <c r="S56" s="603"/>
      <c r="T56" s="3"/>
    </row>
    <row r="57" spans="1:20" ht="15" customHeight="1">
      <c r="A57" s="602"/>
      <c r="B57" s="87"/>
      <c r="C57" s="87"/>
      <c r="D57" s="940" t="s">
        <v>832</v>
      </c>
      <c r="E57" s="697" t="s">
        <v>342</v>
      </c>
      <c r="F57" s="921">
        <v>100</v>
      </c>
      <c r="G57" s="941"/>
      <c r="H57" s="921"/>
      <c r="I57" s="921"/>
      <c r="J57" s="1017" t="s">
        <v>840</v>
      </c>
      <c r="K57" s="933">
        <v>1000000</v>
      </c>
      <c r="L57" s="924">
        <v>0</v>
      </c>
      <c r="M57" s="926">
        <v>1</v>
      </c>
      <c r="N57" s="953"/>
      <c r="O57" s="924">
        <f>IF(M57&lt;1,(AVERAGE(F57:I62)/M57),SUM(F57:I57)/M57)</f>
        <v>100</v>
      </c>
      <c r="P57" s="952" t="str">
        <f t="shared" ref="P57" si="6">IF(O57&lt;=V$17,"T",IF(O57&lt;$X$17,"R",IF(O57&gt;=$X$17,"P")))</f>
        <v>P</v>
      </c>
      <c r="Q57" s="3"/>
      <c r="R57" s="86"/>
      <c r="S57" s="603"/>
      <c r="T57" s="3"/>
    </row>
    <row r="58" spans="1:20" ht="15" customHeight="1">
      <c r="A58" s="602"/>
      <c r="B58" s="87"/>
      <c r="C58" s="87"/>
      <c r="D58" s="940"/>
      <c r="E58" s="697" t="s">
        <v>343</v>
      </c>
      <c r="F58" s="921"/>
      <c r="G58" s="941"/>
      <c r="H58" s="921"/>
      <c r="I58" s="921"/>
      <c r="J58" s="1018"/>
      <c r="K58" s="922"/>
      <c r="L58" s="924"/>
      <c r="M58" s="926"/>
      <c r="N58" s="953"/>
      <c r="O58" s="924"/>
      <c r="P58" s="952"/>
      <c r="Q58" s="3"/>
      <c r="R58" s="86"/>
      <c r="S58" s="603"/>
      <c r="T58" s="3"/>
    </row>
    <row r="59" spans="1:20" ht="15" customHeight="1">
      <c r="A59" s="602"/>
      <c r="B59" s="87"/>
      <c r="C59" s="87"/>
      <c r="D59" s="940"/>
      <c r="E59" s="697" t="s">
        <v>344</v>
      </c>
      <c r="F59" s="921"/>
      <c r="G59" s="941"/>
      <c r="H59" s="921"/>
      <c r="I59" s="921"/>
      <c r="J59" s="1018"/>
      <c r="K59" s="922"/>
      <c r="L59" s="924"/>
      <c r="M59" s="926"/>
      <c r="N59" s="953"/>
      <c r="O59" s="924"/>
      <c r="P59" s="952"/>
      <c r="Q59" s="3"/>
      <c r="R59" s="86"/>
      <c r="S59" s="603"/>
      <c r="T59" s="3"/>
    </row>
    <row r="60" spans="1:20" ht="15" customHeight="1">
      <c r="A60" s="602"/>
      <c r="B60" s="87"/>
      <c r="C60" s="87"/>
      <c r="D60" s="940"/>
      <c r="E60" s="697" t="s">
        <v>833</v>
      </c>
      <c r="F60" s="921"/>
      <c r="G60" s="941"/>
      <c r="H60" s="921"/>
      <c r="I60" s="921"/>
      <c r="J60" s="1018"/>
      <c r="K60" s="922"/>
      <c r="L60" s="924"/>
      <c r="M60" s="926"/>
      <c r="N60" s="953"/>
      <c r="O60" s="924"/>
      <c r="P60" s="952"/>
      <c r="Q60" s="3"/>
      <c r="R60" s="86"/>
      <c r="S60" s="603"/>
      <c r="T60" s="3"/>
    </row>
    <row r="61" spans="1:20" ht="15" customHeight="1">
      <c r="A61" s="602"/>
      <c r="B61" s="87"/>
      <c r="C61" s="87"/>
      <c r="D61" s="940"/>
      <c r="E61" s="697" t="s">
        <v>834</v>
      </c>
      <c r="F61" s="921"/>
      <c r="G61" s="941"/>
      <c r="H61" s="921"/>
      <c r="I61" s="921"/>
      <c r="J61" s="1018"/>
      <c r="K61" s="922"/>
      <c r="L61" s="924"/>
      <c r="M61" s="926"/>
      <c r="N61" s="953"/>
      <c r="O61" s="924"/>
      <c r="P61" s="952"/>
      <c r="Q61" s="3"/>
      <c r="R61" s="86"/>
      <c r="S61" s="603"/>
      <c r="T61" s="3"/>
    </row>
    <row r="62" spans="1:20" ht="15" customHeight="1">
      <c r="A62" s="602"/>
      <c r="B62" s="87"/>
      <c r="C62" s="87"/>
      <c r="D62" s="940"/>
      <c r="E62" s="697" t="s">
        <v>835</v>
      </c>
      <c r="F62" s="921"/>
      <c r="G62" s="941"/>
      <c r="H62" s="921"/>
      <c r="I62" s="921"/>
      <c r="J62" s="1019"/>
      <c r="K62" s="923"/>
      <c r="L62" s="924"/>
      <c r="M62" s="926"/>
      <c r="N62" s="953"/>
      <c r="O62" s="924"/>
      <c r="P62" s="952"/>
      <c r="Q62" s="3"/>
      <c r="R62" s="86"/>
      <c r="S62" s="603"/>
      <c r="T62" s="3"/>
    </row>
    <row r="63" spans="1:20" ht="15" customHeight="1">
      <c r="A63" s="602"/>
      <c r="B63" s="87"/>
      <c r="C63" s="87"/>
      <c r="D63" s="940" t="s">
        <v>836</v>
      </c>
      <c r="E63" s="697" t="s">
        <v>837</v>
      </c>
      <c r="F63" s="921">
        <v>25</v>
      </c>
      <c r="G63" s="941">
        <v>25</v>
      </c>
      <c r="H63" s="921"/>
      <c r="I63" s="921"/>
      <c r="J63" s="997" t="s">
        <v>841</v>
      </c>
      <c r="K63" s="933">
        <v>0</v>
      </c>
      <c r="L63" s="924">
        <v>0</v>
      </c>
      <c r="M63" s="926">
        <v>1</v>
      </c>
      <c r="N63" s="953"/>
      <c r="O63" s="924">
        <f>IF(M63&lt;1,(AVERAGE(F63:I65)/M63),SUM(F63:I63)/M63)</f>
        <v>50</v>
      </c>
      <c r="P63" s="952" t="str">
        <f t="shared" ref="P63" si="7">IF(O63&lt;=V$17,"T",IF(O63&lt;$X$17,"R",IF(O63&gt;=$X$17,"P")))</f>
        <v>P</v>
      </c>
      <c r="Q63" s="3"/>
      <c r="R63" s="86"/>
      <c r="S63" s="603"/>
      <c r="T63" s="3"/>
    </row>
    <row r="64" spans="1:20" ht="15" customHeight="1">
      <c r="A64" s="602"/>
      <c r="B64" s="87"/>
      <c r="C64" s="87"/>
      <c r="D64" s="940"/>
      <c r="E64" s="697" t="s">
        <v>838</v>
      </c>
      <c r="F64" s="921"/>
      <c r="G64" s="941"/>
      <c r="H64" s="921"/>
      <c r="I64" s="921"/>
      <c r="J64" s="997"/>
      <c r="K64" s="922"/>
      <c r="L64" s="924"/>
      <c r="M64" s="926"/>
      <c r="N64" s="953"/>
      <c r="O64" s="924"/>
      <c r="P64" s="952"/>
      <c r="Q64" s="3"/>
      <c r="R64" s="86"/>
      <c r="S64" s="603"/>
      <c r="T64" s="3"/>
    </row>
    <row r="65" spans="1:20" ht="15" customHeight="1">
      <c r="A65" s="602"/>
      <c r="B65" s="87"/>
      <c r="C65" s="87"/>
      <c r="D65" s="940"/>
      <c r="E65" s="697" t="s">
        <v>839</v>
      </c>
      <c r="F65" s="921"/>
      <c r="G65" s="941"/>
      <c r="H65" s="921"/>
      <c r="I65" s="921"/>
      <c r="J65" s="997"/>
      <c r="K65" s="923"/>
      <c r="L65" s="924"/>
      <c r="M65" s="926"/>
      <c r="N65" s="953"/>
      <c r="O65" s="924"/>
      <c r="P65" s="952"/>
      <c r="Q65" s="3"/>
      <c r="R65" s="86"/>
      <c r="S65" s="603"/>
      <c r="T65" s="3"/>
    </row>
    <row r="66" spans="1:20" ht="15" customHeight="1">
      <c r="A66" s="602"/>
      <c r="B66" s="87"/>
      <c r="C66" s="87"/>
      <c r="D66" s="937" t="s">
        <v>825</v>
      </c>
      <c r="E66" s="698" t="s">
        <v>711</v>
      </c>
      <c r="F66" s="938"/>
      <c r="G66" s="939"/>
      <c r="H66" s="938"/>
      <c r="I66" s="938"/>
      <c r="J66" s="1025" t="s">
        <v>1043</v>
      </c>
      <c r="K66" s="916">
        <v>0</v>
      </c>
      <c r="L66" s="955">
        <v>0</v>
      </c>
      <c r="M66" s="919">
        <v>1</v>
      </c>
      <c r="N66" s="954"/>
      <c r="O66" s="955">
        <f>IF(M66&lt;1,(AVERAGE(F66:I69)/M66),SUM(F66:I66)/M66)</f>
        <v>0</v>
      </c>
      <c r="P66" s="952" t="s">
        <v>547</v>
      </c>
      <c r="Q66" s="3"/>
      <c r="R66" s="86"/>
      <c r="S66" s="603"/>
      <c r="T66" s="3"/>
    </row>
    <row r="67" spans="1:20" ht="15" customHeight="1">
      <c r="A67" s="602"/>
      <c r="B67" s="87"/>
      <c r="C67" s="87"/>
      <c r="D67" s="937"/>
      <c r="E67" s="698" t="s">
        <v>712</v>
      </c>
      <c r="F67" s="938"/>
      <c r="G67" s="939"/>
      <c r="H67" s="938"/>
      <c r="I67" s="938"/>
      <c r="J67" s="1026"/>
      <c r="K67" s="917"/>
      <c r="L67" s="955"/>
      <c r="M67" s="919"/>
      <c r="N67" s="954"/>
      <c r="O67" s="955"/>
      <c r="P67" s="952"/>
      <c r="Q67" s="3"/>
      <c r="R67" s="86"/>
      <c r="S67" s="603"/>
      <c r="T67" s="3"/>
    </row>
    <row r="68" spans="1:20" ht="15" customHeight="1">
      <c r="A68" s="602"/>
      <c r="B68" s="87"/>
      <c r="C68" s="87"/>
      <c r="D68" s="937"/>
      <c r="E68" s="698" t="s">
        <v>713</v>
      </c>
      <c r="F68" s="938"/>
      <c r="G68" s="939"/>
      <c r="H68" s="938"/>
      <c r="I68" s="938"/>
      <c r="J68" s="1026"/>
      <c r="K68" s="917"/>
      <c r="L68" s="955"/>
      <c r="M68" s="919"/>
      <c r="N68" s="954"/>
      <c r="O68" s="955"/>
      <c r="P68" s="952"/>
      <c r="Q68" s="3"/>
      <c r="R68" s="86"/>
      <c r="S68" s="603"/>
      <c r="T68" s="3"/>
    </row>
    <row r="69" spans="1:20" ht="15" customHeight="1">
      <c r="A69" s="602"/>
      <c r="B69" s="87"/>
      <c r="C69" s="87"/>
      <c r="D69" s="937"/>
      <c r="E69" s="698" t="s">
        <v>714</v>
      </c>
      <c r="F69" s="938"/>
      <c r="G69" s="939"/>
      <c r="H69" s="938"/>
      <c r="I69" s="938"/>
      <c r="J69" s="1027"/>
      <c r="K69" s="918"/>
      <c r="L69" s="955"/>
      <c r="M69" s="919"/>
      <c r="N69" s="954"/>
      <c r="O69" s="955"/>
      <c r="P69" s="952"/>
      <c r="Q69" s="3"/>
      <c r="R69" s="86"/>
      <c r="S69" s="603"/>
      <c r="T69" s="3"/>
    </row>
    <row r="70" spans="1:20" ht="15" customHeight="1">
      <c r="A70" s="602"/>
      <c r="B70" s="87"/>
      <c r="C70" s="87"/>
      <c r="D70" s="699" t="s">
        <v>1034</v>
      </c>
      <c r="E70" s="698" t="s">
        <v>354</v>
      </c>
      <c r="F70" s="912">
        <v>25</v>
      </c>
      <c r="G70" s="912">
        <v>25</v>
      </c>
      <c r="H70" s="912"/>
      <c r="I70" s="912"/>
      <c r="J70" s="915" t="s">
        <v>1044</v>
      </c>
      <c r="K70" s="916">
        <v>0</v>
      </c>
      <c r="L70" s="916">
        <v>0</v>
      </c>
      <c r="M70" s="919">
        <v>1</v>
      </c>
      <c r="N70" s="1020"/>
      <c r="O70" s="924">
        <f>IF(M70&lt;1,(AVERAGE(F70:I72)/M70),SUM(F70:I70)/M70)</f>
        <v>50</v>
      </c>
      <c r="P70" s="1023" t="str">
        <f t="shared" ref="P70" si="8">IF(O70&lt;=V$17,"T",IF(O70&lt;$X$17,"R",IF(O70&gt;=$X$17,"P")))</f>
        <v>P</v>
      </c>
      <c r="Q70" s="3"/>
      <c r="R70" s="86"/>
      <c r="S70" s="603"/>
      <c r="T70" s="3"/>
    </row>
    <row r="71" spans="1:20" ht="15" customHeight="1">
      <c r="A71" s="602"/>
      <c r="B71" s="87"/>
      <c r="C71" s="87"/>
      <c r="D71" s="700"/>
      <c r="E71" s="698" t="s">
        <v>356</v>
      </c>
      <c r="F71" s="913"/>
      <c r="G71" s="913"/>
      <c r="H71" s="913"/>
      <c r="I71" s="913"/>
      <c r="J71" s="915"/>
      <c r="K71" s="917"/>
      <c r="L71" s="917"/>
      <c r="M71" s="919"/>
      <c r="N71" s="1021"/>
      <c r="O71" s="924"/>
      <c r="P71" s="1024"/>
      <c r="Q71" s="3"/>
      <c r="R71" s="86"/>
      <c r="S71" s="603"/>
      <c r="T71" s="3"/>
    </row>
    <row r="72" spans="1:20" ht="15.75">
      <c r="D72" s="701"/>
      <c r="E72" s="698" t="s">
        <v>1035</v>
      </c>
      <c r="F72" s="914"/>
      <c r="G72" s="914"/>
      <c r="H72" s="914"/>
      <c r="I72" s="914"/>
      <c r="J72" s="915"/>
      <c r="K72" s="918"/>
      <c r="L72" s="918"/>
      <c r="M72" s="919"/>
      <c r="N72" s="1022"/>
      <c r="O72" s="924"/>
      <c r="P72" s="951"/>
    </row>
  </sheetData>
  <mergeCells count="211">
    <mergeCell ref="P63:P65"/>
    <mergeCell ref="N66:N69"/>
    <mergeCell ref="O66:O69"/>
    <mergeCell ref="P66:P69"/>
    <mergeCell ref="N70:N72"/>
    <mergeCell ref="O70:O72"/>
    <mergeCell ref="P70:P72"/>
    <mergeCell ref="H66:H69"/>
    <mergeCell ref="I66:I69"/>
    <mergeCell ref="J66:J69"/>
    <mergeCell ref="K66:K69"/>
    <mergeCell ref="L66:L69"/>
    <mergeCell ref="M66:M69"/>
    <mergeCell ref="N63:N65"/>
    <mergeCell ref="O63:O65"/>
    <mergeCell ref="N41:N44"/>
    <mergeCell ref="O41:O44"/>
    <mergeCell ref="P41:P44"/>
    <mergeCell ref="N53:N56"/>
    <mergeCell ref="O53:O56"/>
    <mergeCell ref="P53:P56"/>
    <mergeCell ref="N57:N62"/>
    <mergeCell ref="O57:O62"/>
    <mergeCell ref="P57:P62"/>
    <mergeCell ref="N45:N48"/>
    <mergeCell ref="O45:O48"/>
    <mergeCell ref="N49:N52"/>
    <mergeCell ref="O49:O52"/>
    <mergeCell ref="P45:P48"/>
    <mergeCell ref="P49:P52"/>
    <mergeCell ref="H57:H62"/>
    <mergeCell ref="I57:I62"/>
    <mergeCell ref="J57:J62"/>
    <mergeCell ref="K57:K62"/>
    <mergeCell ref="L57:L62"/>
    <mergeCell ref="M57:M62"/>
    <mergeCell ref="H63:H65"/>
    <mergeCell ref="I63:I65"/>
    <mergeCell ref="J63:J65"/>
    <mergeCell ref="K63:K65"/>
    <mergeCell ref="L63:L65"/>
    <mergeCell ref="M63:M65"/>
    <mergeCell ref="D63:D65"/>
    <mergeCell ref="F63:F65"/>
    <mergeCell ref="G63:G65"/>
    <mergeCell ref="K23:K28"/>
    <mergeCell ref="L23:L28"/>
    <mergeCell ref="M23:M28"/>
    <mergeCell ref="H29:H34"/>
    <mergeCell ref="I29:I34"/>
    <mergeCell ref="J29:J34"/>
    <mergeCell ref="K29:K34"/>
    <mergeCell ref="L29:L34"/>
    <mergeCell ref="M29:M34"/>
    <mergeCell ref="H35:H40"/>
    <mergeCell ref="I35:I40"/>
    <mergeCell ref="J35:J40"/>
    <mergeCell ref="K35:K40"/>
    <mergeCell ref="L35:L40"/>
    <mergeCell ref="M35:M40"/>
    <mergeCell ref="H41:H44"/>
    <mergeCell ref="I41:I44"/>
    <mergeCell ref="J41:J44"/>
    <mergeCell ref="K41:K44"/>
    <mergeCell ref="L41:L44"/>
    <mergeCell ref="M41:M44"/>
    <mergeCell ref="A17:A19"/>
    <mergeCell ref="S20:S23"/>
    <mergeCell ref="A20:A23"/>
    <mergeCell ref="A13:L13"/>
    <mergeCell ref="M13:T13"/>
    <mergeCell ref="A14:A15"/>
    <mergeCell ref="D14:D15"/>
    <mergeCell ref="E14:E15"/>
    <mergeCell ref="F14:I14"/>
    <mergeCell ref="J14:J15"/>
    <mergeCell ref="T14:T15"/>
    <mergeCell ref="K14:K15"/>
    <mergeCell ref="L14:L15"/>
    <mergeCell ref="M14:M15"/>
    <mergeCell ref="R14:R15"/>
    <mergeCell ref="B14:B15"/>
    <mergeCell ref="C14:C15"/>
    <mergeCell ref="Q17:Q19"/>
    <mergeCell ref="R17:R19"/>
    <mergeCell ref="R20:R23"/>
    <mergeCell ref="D17:D22"/>
    <mergeCell ref="F17:F22"/>
    <mergeCell ref="G17:G22"/>
    <mergeCell ref="D23:D28"/>
    <mergeCell ref="A2:E4"/>
    <mergeCell ref="F2:M2"/>
    <mergeCell ref="N2:T2"/>
    <mergeCell ref="F3:M4"/>
    <mergeCell ref="N3:T3"/>
    <mergeCell ref="N4:T4"/>
    <mergeCell ref="A9:E9"/>
    <mergeCell ref="F9:M9"/>
    <mergeCell ref="A11:T11"/>
    <mergeCell ref="A6:E6"/>
    <mergeCell ref="F6:M6"/>
    <mergeCell ref="A7:E7"/>
    <mergeCell ref="F7:M7"/>
    <mergeCell ref="A8:E8"/>
    <mergeCell ref="F8:M8"/>
    <mergeCell ref="F23:F28"/>
    <mergeCell ref="G23:G28"/>
    <mergeCell ref="H17:H22"/>
    <mergeCell ref="I17:I22"/>
    <mergeCell ref="J17:J22"/>
    <mergeCell ref="K17:K22"/>
    <mergeCell ref="L17:L22"/>
    <mergeCell ref="H23:H28"/>
    <mergeCell ref="I23:I28"/>
    <mergeCell ref="J23:J28"/>
    <mergeCell ref="N14:P14"/>
    <mergeCell ref="Q14:Q15"/>
    <mergeCell ref="U28:U31"/>
    <mergeCell ref="A24:A27"/>
    <mergeCell ref="Q24:Q27"/>
    <mergeCell ref="R24:R27"/>
    <mergeCell ref="S24:S27"/>
    <mergeCell ref="T24:T27"/>
    <mergeCell ref="A28:A31"/>
    <mergeCell ref="Q28:Q31"/>
    <mergeCell ref="R28:R31"/>
    <mergeCell ref="S28:S31"/>
    <mergeCell ref="S17:S19"/>
    <mergeCell ref="T17:T19"/>
    <mergeCell ref="C17:C27"/>
    <mergeCell ref="B17:B27"/>
    <mergeCell ref="T28:T31"/>
    <mergeCell ref="B28:B44"/>
    <mergeCell ref="C28:C44"/>
    <mergeCell ref="A32:A35"/>
    <mergeCell ref="A36:A39"/>
    <mergeCell ref="A40:A44"/>
    <mergeCell ref="D29:D34"/>
    <mergeCell ref="F29:F34"/>
    <mergeCell ref="Q36:Q39"/>
    <mergeCell ref="Q32:Q35"/>
    <mergeCell ref="T20:T23"/>
    <mergeCell ref="Q20:Q23"/>
    <mergeCell ref="M17:M22"/>
    <mergeCell ref="N17:N22"/>
    <mergeCell ref="O17:O22"/>
    <mergeCell ref="P17:P22"/>
    <mergeCell ref="N23:N28"/>
    <mergeCell ref="O23:O28"/>
    <mergeCell ref="P23:P28"/>
    <mergeCell ref="N29:N34"/>
    <mergeCell ref="O29:O34"/>
    <mergeCell ref="P29:P34"/>
    <mergeCell ref="N35:N40"/>
    <mergeCell ref="O35:O40"/>
    <mergeCell ref="Q40:Q44"/>
    <mergeCell ref="R40:R44"/>
    <mergeCell ref="T40:T44"/>
    <mergeCell ref="T32:T35"/>
    <mergeCell ref="R32:R35"/>
    <mergeCell ref="R36:R39"/>
    <mergeCell ref="T36:T39"/>
    <mergeCell ref="P35:P40"/>
    <mergeCell ref="D49:D52"/>
    <mergeCell ref="F49:F52"/>
    <mergeCell ref="G49:G52"/>
    <mergeCell ref="H49:H52"/>
    <mergeCell ref="I49:I52"/>
    <mergeCell ref="D66:D69"/>
    <mergeCell ref="F66:F69"/>
    <mergeCell ref="G66:G69"/>
    <mergeCell ref="G29:G34"/>
    <mergeCell ref="D35:D40"/>
    <mergeCell ref="F35:F40"/>
    <mergeCell ref="G35:G40"/>
    <mergeCell ref="D41:D44"/>
    <mergeCell ref="F41:F44"/>
    <mergeCell ref="D45:D48"/>
    <mergeCell ref="F45:F48"/>
    <mergeCell ref="G45:G48"/>
    <mergeCell ref="G41:G44"/>
    <mergeCell ref="D53:D56"/>
    <mergeCell ref="F53:F56"/>
    <mergeCell ref="G53:G56"/>
    <mergeCell ref="D57:D62"/>
    <mergeCell ref="F57:F62"/>
    <mergeCell ref="G57:G62"/>
    <mergeCell ref="F70:F72"/>
    <mergeCell ref="G70:G72"/>
    <mergeCell ref="H70:H72"/>
    <mergeCell ref="I70:I72"/>
    <mergeCell ref="J70:J72"/>
    <mergeCell ref="K70:K72"/>
    <mergeCell ref="L70:L72"/>
    <mergeCell ref="M70:M72"/>
    <mergeCell ref="J45:J48"/>
    <mergeCell ref="K45:K48"/>
    <mergeCell ref="L45:L48"/>
    <mergeCell ref="M45:M48"/>
    <mergeCell ref="J49:J52"/>
    <mergeCell ref="K49:K52"/>
    <mergeCell ref="L49:L52"/>
    <mergeCell ref="M49:M52"/>
    <mergeCell ref="H45:H48"/>
    <mergeCell ref="I45:I48"/>
    <mergeCell ref="H53:H56"/>
    <mergeCell ref="I53:I56"/>
    <mergeCell ref="J53:J56"/>
    <mergeCell ref="K53:K56"/>
    <mergeCell ref="L53:L56"/>
    <mergeCell ref="M53:M56"/>
  </mergeCells>
  <conditionalFormatting sqref="P17 P23 P29 P35 P41 P45 P53 P57 P63 P66 P70">
    <cfRule type="containsText" dxfId="77" priority="5" stopIfTrue="1" operator="containsText" text="P">
      <formula>NOT(ISERROR(SEARCH("P",P17)))</formula>
    </cfRule>
    <cfRule type="containsText" dxfId="76" priority="6" stopIfTrue="1" operator="containsText" text="R">
      <formula>NOT(ISERROR(SEARCH("R",P17)))</formula>
    </cfRule>
    <cfRule type="containsText" dxfId="75" priority="7" operator="containsText" text="T">
      <formula>NOT(ISERROR(SEARCH("T",P17)))</formula>
    </cfRule>
  </conditionalFormatting>
  <conditionalFormatting sqref="P49">
    <cfRule type="containsText" dxfId="74" priority="1" stopIfTrue="1" operator="containsText" text="P">
      <formula>NOT(ISERROR(SEARCH("P",P49)))</formula>
    </cfRule>
    <cfRule type="containsText" dxfId="73" priority="2" stopIfTrue="1" operator="containsText" text="R">
      <formula>NOT(ISERROR(SEARCH("R",P49)))</formula>
    </cfRule>
    <cfRule type="containsText" dxfId="72" priority="3" operator="containsText" text="T">
      <formula>NOT(ISERROR(SEARCH("T",P49)))</formula>
    </cfRule>
    <cfRule type="iconSet" priority="4">
      <iconSet iconSet="3Symbols2">
        <cfvo type="percent" val="0"/>
        <cfvo type="percent" val="0.74"/>
        <cfvo type="percent" val="0.85"/>
      </iconSet>
    </cfRule>
  </conditionalFormatting>
  <conditionalFormatting sqref="P70 P66 P57 P17 P29 P41 P23 P35 P45 P53 P63">
    <cfRule type="iconSet" priority="8">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57"/>
  <sheetViews>
    <sheetView topLeftCell="B1" zoomScaleNormal="100" workbookViewId="0">
      <selection activeCell="F9" sqref="F9:M9"/>
    </sheetView>
  </sheetViews>
  <sheetFormatPr baseColWidth="10" defaultColWidth="11.42578125" defaultRowHeight="13.5"/>
  <cols>
    <col min="1" max="1" width="17" style="1" bestFit="1" customWidth="1"/>
    <col min="2" max="3" width="17" style="1" customWidth="1"/>
    <col min="4" max="4" width="28.140625" style="1" customWidth="1"/>
    <col min="5" max="5" width="45.42578125" style="1" customWidth="1"/>
    <col min="6" max="6" width="5.140625" style="1" bestFit="1" customWidth="1"/>
    <col min="7" max="7" width="4.42578125" style="1" bestFit="1" customWidth="1"/>
    <col min="8" max="8" width="3.42578125" style="1" bestFit="1" customWidth="1"/>
    <col min="9" max="9" width="3.5703125" style="1" bestFit="1" customWidth="1"/>
    <col min="10" max="10" width="57" style="1" customWidth="1"/>
    <col min="11" max="11" width="16.140625" style="1" bestFit="1" customWidth="1"/>
    <col min="12" max="12" width="23.28515625" style="1" customWidth="1"/>
    <col min="13" max="13" width="7.28515625" style="1" bestFit="1" customWidth="1"/>
    <col min="14" max="14" width="5.42578125" style="1" customWidth="1"/>
    <col min="15" max="15" width="7.5703125" style="1" customWidth="1"/>
    <col min="16" max="16" width="9.7109375" style="1"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788"/>
      <c r="B2" s="789"/>
      <c r="C2" s="789"/>
      <c r="D2" s="789"/>
      <c r="E2" s="790"/>
      <c r="F2" s="797" t="s">
        <v>18</v>
      </c>
      <c r="G2" s="798"/>
      <c r="H2" s="798"/>
      <c r="I2" s="798"/>
      <c r="J2" s="798"/>
      <c r="K2" s="798"/>
      <c r="L2" s="798"/>
      <c r="M2" s="799"/>
      <c r="N2" s="772" t="s">
        <v>953</v>
      </c>
      <c r="O2" s="773"/>
      <c r="P2" s="773"/>
      <c r="Q2" s="773"/>
      <c r="R2" s="773"/>
      <c r="S2" s="773"/>
      <c r="T2" s="774"/>
    </row>
    <row r="3" spans="1:20" ht="14.25" thickBot="1">
      <c r="A3" s="791"/>
      <c r="B3" s="792"/>
      <c r="C3" s="792"/>
      <c r="D3" s="792"/>
      <c r="E3" s="793"/>
      <c r="F3" s="775" t="s">
        <v>17</v>
      </c>
      <c r="G3" s="776"/>
      <c r="H3" s="776"/>
      <c r="I3" s="776"/>
      <c r="J3" s="776"/>
      <c r="K3" s="776"/>
      <c r="L3" s="776"/>
      <c r="M3" s="777"/>
      <c r="N3" s="781" t="s">
        <v>23</v>
      </c>
      <c r="O3" s="782"/>
      <c r="P3" s="782"/>
      <c r="Q3" s="782"/>
      <c r="R3" s="782"/>
      <c r="S3" s="782"/>
      <c r="T3" s="783"/>
    </row>
    <row r="4" spans="1:20" ht="14.25" thickBot="1">
      <c r="A4" s="794"/>
      <c r="B4" s="795"/>
      <c r="C4" s="795"/>
      <c r="D4" s="795"/>
      <c r="E4" s="796"/>
      <c r="F4" s="778"/>
      <c r="G4" s="779"/>
      <c r="H4" s="779"/>
      <c r="I4" s="779"/>
      <c r="J4" s="779"/>
      <c r="K4" s="779"/>
      <c r="L4" s="779"/>
      <c r="M4" s="780"/>
      <c r="N4" s="784" t="s">
        <v>8</v>
      </c>
      <c r="O4" s="785"/>
      <c r="P4" s="785"/>
      <c r="Q4" s="785"/>
      <c r="R4" s="785"/>
      <c r="S4" s="785"/>
      <c r="T4" s="786"/>
    </row>
    <row r="5" spans="1:20">
      <c r="A5" s="2"/>
      <c r="B5" s="2"/>
      <c r="C5" s="2"/>
      <c r="D5" s="2"/>
      <c r="E5" s="2"/>
      <c r="F5" s="2"/>
      <c r="G5" s="2"/>
      <c r="H5" s="2"/>
      <c r="I5" s="2"/>
      <c r="J5" s="3"/>
      <c r="K5" s="3"/>
      <c r="L5" s="4"/>
      <c r="M5" s="4"/>
      <c r="N5" s="4"/>
      <c r="O5" s="4"/>
      <c r="P5" s="4"/>
      <c r="Q5" s="4"/>
      <c r="R5" s="4"/>
      <c r="S5" s="4"/>
      <c r="T5" s="4"/>
    </row>
    <row r="6" spans="1:20">
      <c r="A6" s="735" t="s">
        <v>219</v>
      </c>
      <c r="B6" s="735"/>
      <c r="C6" s="735"/>
      <c r="D6" s="735"/>
      <c r="E6" s="735"/>
      <c r="F6" s="787" t="s">
        <v>220</v>
      </c>
      <c r="G6" s="737"/>
      <c r="H6" s="737"/>
      <c r="I6" s="737"/>
      <c r="J6" s="737"/>
      <c r="K6" s="737"/>
      <c r="L6" s="737"/>
      <c r="M6" s="738"/>
      <c r="N6" s="4"/>
      <c r="O6" s="4"/>
      <c r="P6" s="4"/>
      <c r="Q6" s="4"/>
      <c r="R6" s="4"/>
      <c r="S6" s="4"/>
      <c r="T6" s="4"/>
    </row>
    <row r="7" spans="1:20">
      <c r="A7" s="735" t="s">
        <v>221</v>
      </c>
      <c r="B7" s="735"/>
      <c r="C7" s="735"/>
      <c r="D7" s="735"/>
      <c r="E7" s="735"/>
      <c r="F7" s="787">
        <v>2023</v>
      </c>
      <c r="G7" s="737"/>
      <c r="H7" s="737"/>
      <c r="I7" s="737"/>
      <c r="J7" s="737"/>
      <c r="K7" s="737"/>
      <c r="L7" s="737"/>
      <c r="M7" s="738"/>
      <c r="N7" s="4"/>
      <c r="O7" s="4"/>
      <c r="P7" s="4"/>
      <c r="Q7" s="4"/>
      <c r="R7" s="4"/>
      <c r="S7" s="4"/>
      <c r="T7" s="4"/>
    </row>
    <row r="8" spans="1:20">
      <c r="A8" s="735" t="s">
        <v>222</v>
      </c>
      <c r="B8" s="735"/>
      <c r="C8" s="735"/>
      <c r="D8" s="735"/>
      <c r="E8" s="735"/>
      <c r="F8" s="736">
        <v>44927</v>
      </c>
      <c r="G8" s="737"/>
      <c r="H8" s="737"/>
      <c r="I8" s="737"/>
      <c r="J8" s="737"/>
      <c r="K8" s="737"/>
      <c r="L8" s="737"/>
      <c r="M8" s="738"/>
      <c r="N8" s="4"/>
      <c r="O8" s="4"/>
      <c r="P8" s="4"/>
      <c r="Q8" s="4"/>
      <c r="R8" s="4"/>
      <c r="S8" s="4"/>
      <c r="T8" s="4"/>
    </row>
    <row r="9" spans="1:20">
      <c r="A9" s="735" t="s">
        <v>7</v>
      </c>
      <c r="B9" s="735"/>
      <c r="C9" s="735"/>
      <c r="D9" s="735"/>
      <c r="E9" s="735"/>
      <c r="F9" s="736">
        <v>45107</v>
      </c>
      <c r="G9" s="737"/>
      <c r="H9" s="737"/>
      <c r="I9" s="737"/>
      <c r="J9" s="737"/>
      <c r="K9" s="737"/>
      <c r="L9" s="737"/>
      <c r="M9" s="738"/>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739" t="s">
        <v>9</v>
      </c>
      <c r="B11" s="740"/>
      <c r="C11" s="740"/>
      <c r="D11" s="740"/>
      <c r="E11" s="740"/>
      <c r="F11" s="740"/>
      <c r="G11" s="740"/>
      <c r="H11" s="740"/>
      <c r="I11" s="740"/>
      <c r="J11" s="740"/>
      <c r="K11" s="740"/>
      <c r="L11" s="740"/>
      <c r="M11" s="740"/>
      <c r="N11" s="740"/>
      <c r="O11" s="740"/>
      <c r="P11" s="740"/>
      <c r="Q11" s="740"/>
      <c r="R11" s="740"/>
      <c r="S11" s="740"/>
      <c r="T11" s="741"/>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742" t="s">
        <v>16</v>
      </c>
      <c r="B13" s="743"/>
      <c r="C13" s="743"/>
      <c r="D13" s="743"/>
      <c r="E13" s="743"/>
      <c r="F13" s="743"/>
      <c r="G13" s="743"/>
      <c r="H13" s="743"/>
      <c r="I13" s="743"/>
      <c r="J13" s="743"/>
      <c r="K13" s="743"/>
      <c r="L13" s="744"/>
      <c r="M13" s="745" t="s">
        <v>1</v>
      </c>
      <c r="N13" s="745"/>
      <c r="O13" s="745"/>
      <c r="P13" s="745"/>
      <c r="Q13" s="745"/>
      <c r="R13" s="745"/>
      <c r="S13" s="745"/>
      <c r="T13" s="746"/>
    </row>
    <row r="14" spans="1:20" ht="27" customHeight="1" thickBot="1">
      <c r="A14" s="751" t="s">
        <v>27</v>
      </c>
      <c r="B14" s="760" t="s">
        <v>434</v>
      </c>
      <c r="C14" s="760" t="s">
        <v>435</v>
      </c>
      <c r="D14" s="751" t="s">
        <v>26</v>
      </c>
      <c r="E14" s="755" t="s">
        <v>19</v>
      </c>
      <c r="F14" s="757" t="s">
        <v>11</v>
      </c>
      <c r="G14" s="758"/>
      <c r="H14" s="758"/>
      <c r="I14" s="759"/>
      <c r="J14" s="747" t="s">
        <v>20</v>
      </c>
      <c r="K14" s="747" t="s">
        <v>21</v>
      </c>
      <c r="L14" s="747" t="s">
        <v>2</v>
      </c>
      <c r="M14" s="749" t="s">
        <v>22</v>
      </c>
      <c r="N14" s="763" t="s">
        <v>3</v>
      </c>
      <c r="O14" s="764"/>
      <c r="P14" s="765"/>
      <c r="Q14" s="766" t="s">
        <v>303</v>
      </c>
      <c r="R14" s="768" t="s">
        <v>5</v>
      </c>
      <c r="S14" s="10" t="s">
        <v>29</v>
      </c>
      <c r="T14" s="770" t="s">
        <v>0</v>
      </c>
    </row>
    <row r="15" spans="1:20" ht="33.75" customHeight="1" thickBot="1">
      <c r="A15" s="752"/>
      <c r="B15" s="761"/>
      <c r="C15" s="761"/>
      <c r="D15" s="752"/>
      <c r="E15" s="756"/>
      <c r="F15" s="11" t="s">
        <v>12</v>
      </c>
      <c r="G15" s="11" t="s">
        <v>13</v>
      </c>
      <c r="H15" s="11" t="s">
        <v>14</v>
      </c>
      <c r="I15" s="11" t="s">
        <v>15</v>
      </c>
      <c r="J15" s="748"/>
      <c r="K15" s="748"/>
      <c r="L15" s="748"/>
      <c r="M15" s="750"/>
      <c r="N15" s="59" t="s">
        <v>30</v>
      </c>
      <c r="O15" s="13" t="s">
        <v>28</v>
      </c>
      <c r="P15" s="14" t="s">
        <v>31</v>
      </c>
      <c r="Q15" s="767"/>
      <c r="R15" s="769"/>
      <c r="S15" s="15"/>
      <c r="T15" s="771"/>
    </row>
    <row r="16" spans="1:20" ht="14.25" thickBot="1">
      <c r="A16" s="2"/>
      <c r="B16" s="2"/>
      <c r="C16" s="2"/>
      <c r="D16" s="2"/>
      <c r="E16" s="2"/>
      <c r="F16" s="2"/>
      <c r="G16" s="2"/>
      <c r="H16" s="86"/>
      <c r="I16" s="2"/>
      <c r="J16" s="2"/>
      <c r="K16" s="2"/>
      <c r="L16" s="16"/>
      <c r="M16" s="2"/>
      <c r="Q16" s="2"/>
      <c r="R16" s="2"/>
      <c r="S16" s="2"/>
      <c r="T16" s="2"/>
    </row>
    <row r="17" spans="1:20" ht="67.5">
      <c r="A17" s="998">
        <v>1</v>
      </c>
      <c r="B17" s="866" t="s">
        <v>440</v>
      </c>
      <c r="C17" s="866" t="s">
        <v>511</v>
      </c>
      <c r="D17" s="843" t="s">
        <v>223</v>
      </c>
      <c r="E17" s="74" t="s">
        <v>224</v>
      </c>
      <c r="F17" s="106">
        <v>3</v>
      </c>
      <c r="G17" s="106">
        <v>3</v>
      </c>
      <c r="H17" s="403"/>
      <c r="I17" s="109"/>
      <c r="J17" s="74" t="s">
        <v>225</v>
      </c>
      <c r="K17" s="107">
        <v>0</v>
      </c>
      <c r="L17" s="110"/>
      <c r="M17" s="91">
        <v>3</v>
      </c>
      <c r="N17" s="18">
        <f>IF(M17&lt;1,M17-AVERAGE(F17:I17),M17-(SUM(F17:I17)))</f>
        <v>-3</v>
      </c>
      <c r="O17" s="19">
        <f>IF(M17&lt;1,(AVERAGE(F17:I17)/M17),SUM(F17:I17)/M17)</f>
        <v>2</v>
      </c>
      <c r="P17" s="97" t="str">
        <f>IF(O17&lt;=V$16,"T",IF(O17&lt;$Y$16,"R",IF(O17&gt;=$Y$16,"P")))</f>
        <v>P</v>
      </c>
      <c r="Q17" s="61"/>
      <c r="R17" s="843" t="s">
        <v>226</v>
      </c>
      <c r="S17" s="843" t="s">
        <v>227</v>
      </c>
      <c r="T17" s="1053" t="s">
        <v>228</v>
      </c>
    </row>
    <row r="18" spans="1:20" ht="81">
      <c r="A18" s="809"/>
      <c r="B18" s="817"/>
      <c r="C18" s="817"/>
      <c r="D18" s="844"/>
      <c r="E18" s="28" t="s">
        <v>229</v>
      </c>
      <c r="F18" s="253"/>
      <c r="G18" s="253"/>
      <c r="H18" s="253"/>
      <c r="I18" s="111"/>
      <c r="J18" s="28" t="s">
        <v>230</v>
      </c>
      <c r="K18" s="108">
        <v>0</v>
      </c>
      <c r="L18" s="33"/>
      <c r="M18" s="94">
        <v>3</v>
      </c>
      <c r="N18" s="30">
        <f>IF(M18&lt;1,M18-AVERAGE(F18:I18),M18-(SUM(F18:I18)))</f>
        <v>3</v>
      </c>
      <c r="O18" s="31">
        <v>1</v>
      </c>
      <c r="P18" s="62" t="str">
        <f t="shared" ref="P18:P43" si="0">IF(O18&lt;=V$16,"T",IF(O18&lt;$Y$16,"R",IF(O18&gt;=$Y$16,"P")))</f>
        <v>P</v>
      </c>
      <c r="Q18" s="33"/>
      <c r="R18" s="844"/>
      <c r="S18" s="844"/>
      <c r="T18" s="970"/>
    </row>
    <row r="19" spans="1:20" ht="94.5">
      <c r="A19" s="809"/>
      <c r="B19" s="817"/>
      <c r="C19" s="817"/>
      <c r="D19" s="844"/>
      <c r="E19" s="28" t="s">
        <v>231</v>
      </c>
      <c r="F19" s="253"/>
      <c r="G19" s="253"/>
      <c r="H19" s="68"/>
      <c r="I19" s="122"/>
      <c r="J19" s="28" t="s">
        <v>232</v>
      </c>
      <c r="K19" s="108">
        <v>0</v>
      </c>
      <c r="L19" s="33"/>
      <c r="M19" s="84">
        <v>3</v>
      </c>
      <c r="N19" s="30">
        <f t="shared" ref="N19:N28" si="1">IF(M19&lt;1,M19-AVERAGE(F19:I19),M19-(SUM(F19:I19)))</f>
        <v>3</v>
      </c>
      <c r="O19" s="31">
        <v>1</v>
      </c>
      <c r="P19" s="62" t="str">
        <f t="shared" si="0"/>
        <v>P</v>
      </c>
      <c r="Q19" s="33"/>
      <c r="R19" s="844"/>
      <c r="S19" s="844"/>
      <c r="T19" s="970"/>
    </row>
    <row r="20" spans="1:20" ht="54">
      <c r="A20" s="809"/>
      <c r="B20" s="817"/>
      <c r="C20" s="817"/>
      <c r="D20" s="844"/>
      <c r="E20" s="28" t="s">
        <v>233</v>
      </c>
      <c r="F20" s="253"/>
      <c r="G20" s="253"/>
      <c r="H20" s="68"/>
      <c r="I20" s="122"/>
      <c r="J20" s="28" t="s">
        <v>234</v>
      </c>
      <c r="K20" s="108">
        <v>0</v>
      </c>
      <c r="L20" s="33"/>
      <c r="M20" s="84">
        <v>3</v>
      </c>
      <c r="N20" s="30">
        <f t="shared" si="1"/>
        <v>3</v>
      </c>
      <c r="O20" s="31">
        <v>1</v>
      </c>
      <c r="P20" s="62" t="str">
        <f t="shared" si="0"/>
        <v>P</v>
      </c>
      <c r="Q20" s="33"/>
      <c r="R20" s="844"/>
      <c r="S20" s="844"/>
      <c r="T20" s="970"/>
    </row>
    <row r="21" spans="1:20" ht="67.5">
      <c r="A21" s="809"/>
      <c r="B21" s="817"/>
      <c r="C21" s="817"/>
      <c r="D21" s="844"/>
      <c r="E21" s="28" t="s">
        <v>235</v>
      </c>
      <c r="F21" s="253"/>
      <c r="G21" s="253"/>
      <c r="H21" s="68"/>
      <c r="I21" s="122"/>
      <c r="J21" s="28" t="s">
        <v>236</v>
      </c>
      <c r="K21" s="108">
        <v>0</v>
      </c>
      <c r="L21" s="33"/>
      <c r="M21" s="84">
        <v>3</v>
      </c>
      <c r="N21" s="30">
        <f t="shared" si="1"/>
        <v>3</v>
      </c>
      <c r="O21" s="31">
        <v>1</v>
      </c>
      <c r="P21" s="62" t="str">
        <f t="shared" si="0"/>
        <v>P</v>
      </c>
      <c r="Q21" s="33"/>
      <c r="R21" s="844"/>
      <c r="S21" s="844"/>
      <c r="T21" s="970"/>
    </row>
    <row r="22" spans="1:20" ht="54">
      <c r="A22" s="809"/>
      <c r="B22" s="817"/>
      <c r="C22" s="817"/>
      <c r="D22" s="844"/>
      <c r="E22" s="28" t="s">
        <v>237</v>
      </c>
      <c r="F22" s="253"/>
      <c r="G22" s="253"/>
      <c r="H22" s="68"/>
      <c r="I22" s="122"/>
      <c r="J22" s="28" t="s">
        <v>238</v>
      </c>
      <c r="K22" s="108">
        <v>0</v>
      </c>
      <c r="L22" s="33"/>
      <c r="M22" s="84">
        <v>3</v>
      </c>
      <c r="N22" s="30"/>
      <c r="O22" s="31">
        <v>1</v>
      </c>
      <c r="P22" s="62" t="str">
        <f t="shared" si="0"/>
        <v>P</v>
      </c>
      <c r="Q22" s="33"/>
      <c r="R22" s="844"/>
      <c r="S22" s="844"/>
      <c r="T22" s="970"/>
    </row>
    <row r="23" spans="1:20" ht="40.5">
      <c r="A23" s="809"/>
      <c r="B23" s="817"/>
      <c r="C23" s="817"/>
      <c r="D23" s="844"/>
      <c r="E23" s="38" t="s">
        <v>239</v>
      </c>
      <c r="F23" s="253"/>
      <c r="G23" s="253"/>
      <c r="H23" s="68"/>
      <c r="I23" s="122"/>
      <c r="J23" s="28" t="s">
        <v>240</v>
      </c>
      <c r="K23" s="108">
        <v>0</v>
      </c>
      <c r="L23" s="33"/>
      <c r="M23" s="84">
        <v>3</v>
      </c>
      <c r="N23" s="30">
        <f t="shared" si="1"/>
        <v>3</v>
      </c>
      <c r="O23" s="31">
        <v>1</v>
      </c>
      <c r="P23" s="62" t="str">
        <f t="shared" si="0"/>
        <v>P</v>
      </c>
      <c r="Q23" s="33"/>
      <c r="R23" s="844"/>
      <c r="S23" s="844"/>
      <c r="T23" s="970"/>
    </row>
    <row r="24" spans="1:20" ht="54">
      <c r="A24" s="810"/>
      <c r="B24" s="817"/>
      <c r="C24" s="817"/>
      <c r="D24" s="845"/>
      <c r="E24" s="38" t="s">
        <v>241</v>
      </c>
      <c r="F24" s="253"/>
      <c r="G24" s="253"/>
      <c r="H24" s="68"/>
      <c r="I24" s="122"/>
      <c r="J24" s="28" t="s">
        <v>242</v>
      </c>
      <c r="K24" s="108">
        <v>0</v>
      </c>
      <c r="L24" s="33"/>
      <c r="M24" s="84"/>
      <c r="N24" s="30" t="e">
        <f t="shared" si="1"/>
        <v>#DIV/0!</v>
      </c>
      <c r="O24" s="31">
        <v>1</v>
      </c>
      <c r="P24" s="62" t="str">
        <f t="shared" si="0"/>
        <v>P</v>
      </c>
      <c r="Q24" s="33"/>
      <c r="R24" s="845"/>
      <c r="S24" s="845"/>
      <c r="T24" s="1006"/>
    </row>
    <row r="25" spans="1:20" ht="40.5">
      <c r="A25" s="808">
        <v>2</v>
      </c>
      <c r="B25" s="817"/>
      <c r="C25" s="817"/>
      <c r="D25" s="1032" t="s">
        <v>243</v>
      </c>
      <c r="E25" s="38" t="s">
        <v>244</v>
      </c>
      <c r="F25" s="68">
        <v>8</v>
      </c>
      <c r="G25" s="68">
        <v>8</v>
      </c>
      <c r="H25" s="68"/>
      <c r="I25" s="122"/>
      <c r="J25" s="815" t="s">
        <v>245</v>
      </c>
      <c r="K25" s="108">
        <v>0</v>
      </c>
      <c r="L25" s="33"/>
      <c r="M25" s="68">
        <v>3</v>
      </c>
      <c r="N25" s="30">
        <v>3</v>
      </c>
      <c r="O25" s="31">
        <v>1</v>
      </c>
      <c r="P25" s="62" t="str">
        <f t="shared" si="0"/>
        <v>P</v>
      </c>
      <c r="Q25" s="33"/>
      <c r="R25" s="811" t="s">
        <v>246</v>
      </c>
      <c r="S25" s="811" t="s">
        <v>247</v>
      </c>
      <c r="T25" s="1028" t="s">
        <v>248</v>
      </c>
    </row>
    <row r="26" spans="1:20">
      <c r="A26" s="809"/>
      <c r="B26" s="817"/>
      <c r="C26" s="817"/>
      <c r="D26" s="1041"/>
      <c r="E26" s="28" t="s">
        <v>249</v>
      </c>
      <c r="F26" s="68"/>
      <c r="G26" s="68"/>
      <c r="H26" s="68"/>
      <c r="I26" s="122"/>
      <c r="J26" s="815"/>
      <c r="K26" s="108">
        <v>0</v>
      </c>
      <c r="L26" s="33"/>
      <c r="M26" s="84"/>
      <c r="N26" s="30">
        <v>1</v>
      </c>
      <c r="O26" s="31">
        <v>1</v>
      </c>
      <c r="P26" s="62" t="str">
        <f t="shared" si="0"/>
        <v>P</v>
      </c>
      <c r="Q26" s="33"/>
      <c r="R26" s="812"/>
      <c r="S26" s="812"/>
      <c r="T26" s="1029"/>
    </row>
    <row r="27" spans="1:20" ht="66.75" customHeight="1">
      <c r="A27" s="810"/>
      <c r="B27" s="817"/>
      <c r="C27" s="817"/>
      <c r="D27" s="1042"/>
      <c r="E27" s="38" t="s">
        <v>250</v>
      </c>
      <c r="F27" s="68"/>
      <c r="G27" s="68"/>
      <c r="H27" s="68"/>
      <c r="I27" s="122"/>
      <c r="J27" s="815"/>
      <c r="K27" s="108">
        <v>0</v>
      </c>
      <c r="L27" s="33"/>
      <c r="M27" s="84">
        <v>3</v>
      </c>
      <c r="N27" s="30">
        <f t="shared" si="1"/>
        <v>3</v>
      </c>
      <c r="O27" s="31">
        <v>1</v>
      </c>
      <c r="P27" s="62" t="str">
        <f t="shared" si="0"/>
        <v>P</v>
      </c>
      <c r="Q27" s="33"/>
      <c r="R27" s="813"/>
      <c r="S27" s="813"/>
      <c r="T27" s="1030"/>
    </row>
    <row r="28" spans="1:20" ht="27">
      <c r="A28" s="808">
        <v>3</v>
      </c>
      <c r="B28" s="817"/>
      <c r="C28" s="817"/>
      <c r="D28" s="1032" t="s">
        <v>251</v>
      </c>
      <c r="E28" s="28" t="s">
        <v>252</v>
      </c>
      <c r="F28" s="68"/>
      <c r="G28" s="68"/>
      <c r="H28" s="68"/>
      <c r="I28" s="122"/>
      <c r="J28" s="28" t="s">
        <v>253</v>
      </c>
      <c r="K28" s="108">
        <v>0</v>
      </c>
      <c r="L28" s="33"/>
      <c r="M28" s="84"/>
      <c r="N28" s="30" t="e">
        <f t="shared" si="1"/>
        <v>#DIV/0!</v>
      </c>
      <c r="O28" s="31">
        <v>1</v>
      </c>
      <c r="P28" s="62" t="str">
        <f t="shared" si="0"/>
        <v>P</v>
      </c>
      <c r="Q28" s="33"/>
      <c r="R28" s="811" t="s">
        <v>254</v>
      </c>
      <c r="S28" s="811" t="s">
        <v>255</v>
      </c>
      <c r="T28" s="1028" t="s">
        <v>256</v>
      </c>
    </row>
    <row r="29" spans="1:20" ht="54">
      <c r="A29" s="809"/>
      <c r="B29" s="817"/>
      <c r="C29" s="817"/>
      <c r="D29" s="1041"/>
      <c r="E29" s="28" t="s">
        <v>257</v>
      </c>
      <c r="F29" s="68">
        <v>3</v>
      </c>
      <c r="G29" s="68">
        <v>3</v>
      </c>
      <c r="H29" s="68"/>
      <c r="I29" s="122"/>
      <c r="J29" s="815" t="s">
        <v>258</v>
      </c>
      <c r="K29" s="108">
        <v>0</v>
      </c>
      <c r="L29" s="33"/>
      <c r="M29" s="68">
        <v>3</v>
      </c>
      <c r="N29" s="30">
        <v>3</v>
      </c>
      <c r="O29" s="31">
        <f>IF(M29&lt;1,(AVERAGE(F29:I29)/M29),SUM(F29:I29)/M29)</f>
        <v>2</v>
      </c>
      <c r="P29" s="62" t="str">
        <f t="shared" si="0"/>
        <v>P</v>
      </c>
      <c r="Q29" s="33"/>
      <c r="R29" s="812"/>
      <c r="S29" s="812"/>
      <c r="T29" s="1029"/>
    </row>
    <row r="30" spans="1:20" ht="40.5">
      <c r="A30" s="810"/>
      <c r="B30" s="817"/>
      <c r="C30" s="817"/>
      <c r="D30" s="1042"/>
      <c r="E30" s="28" t="s">
        <v>259</v>
      </c>
      <c r="F30" s="68"/>
      <c r="G30" s="68"/>
      <c r="H30" s="68"/>
      <c r="I30" s="122"/>
      <c r="J30" s="815"/>
      <c r="K30" s="108">
        <v>0</v>
      </c>
      <c r="L30" s="33"/>
      <c r="M30" s="84">
        <v>3</v>
      </c>
      <c r="N30" s="30">
        <v>3</v>
      </c>
      <c r="O30" s="31">
        <v>1</v>
      </c>
      <c r="P30" s="62" t="str">
        <f t="shared" si="0"/>
        <v>P</v>
      </c>
      <c r="Q30" s="33"/>
      <c r="R30" s="813"/>
      <c r="S30" s="813"/>
      <c r="T30" s="1030"/>
    </row>
    <row r="31" spans="1:20" ht="67.5">
      <c r="A31" s="808">
        <v>4</v>
      </c>
      <c r="B31" s="817"/>
      <c r="C31" s="817"/>
      <c r="D31" s="1032" t="s">
        <v>260</v>
      </c>
      <c r="E31" s="28" t="s">
        <v>261</v>
      </c>
      <c r="F31" s="68">
        <v>1</v>
      </c>
      <c r="G31" s="68">
        <v>1</v>
      </c>
      <c r="H31" s="68"/>
      <c r="I31" s="122"/>
      <c r="J31" s="38" t="s">
        <v>262</v>
      </c>
      <c r="K31" s="108">
        <v>0</v>
      </c>
      <c r="L31" s="33"/>
      <c r="M31" s="68">
        <v>3</v>
      </c>
      <c r="N31" s="30">
        <v>1</v>
      </c>
      <c r="O31" s="31">
        <f>IF(M31&lt;1,(AVERAGE(F31:I31)/M31),SUM(F31:I31)/M31)</f>
        <v>0.66666666666666663</v>
      </c>
      <c r="P31" s="62" t="str">
        <f t="shared" si="0"/>
        <v>P</v>
      </c>
      <c r="Q31" s="33"/>
      <c r="R31" s="811" t="s">
        <v>263</v>
      </c>
      <c r="S31" s="811" t="s">
        <v>264</v>
      </c>
      <c r="T31" s="1028" t="s">
        <v>265</v>
      </c>
    </row>
    <row r="32" spans="1:20" ht="67.5">
      <c r="A32" s="809"/>
      <c r="B32" s="817"/>
      <c r="C32" s="817"/>
      <c r="D32" s="1041"/>
      <c r="E32" s="28" t="s">
        <v>266</v>
      </c>
      <c r="F32" s="68"/>
      <c r="G32" s="68"/>
      <c r="H32" s="68"/>
      <c r="I32" s="122"/>
      <c r="J32" s="38" t="s">
        <v>267</v>
      </c>
      <c r="K32" s="108">
        <v>0</v>
      </c>
      <c r="L32" s="33"/>
      <c r="M32" s="68">
        <v>3</v>
      </c>
      <c r="N32" s="30">
        <v>3</v>
      </c>
      <c r="O32" s="31">
        <v>1</v>
      </c>
      <c r="P32" s="62" t="str">
        <f t="shared" si="0"/>
        <v>P</v>
      </c>
      <c r="Q32" s="33"/>
      <c r="R32" s="812"/>
      <c r="S32" s="812"/>
      <c r="T32" s="1029"/>
    </row>
    <row r="33" spans="1:20" ht="94.5">
      <c r="A33" s="809"/>
      <c r="B33" s="817"/>
      <c r="C33" s="817"/>
      <c r="D33" s="1041"/>
      <c r="E33" s="28" t="s">
        <v>1082</v>
      </c>
      <c r="F33" s="68">
        <v>1</v>
      </c>
      <c r="G33" s="68">
        <v>1</v>
      </c>
      <c r="H33" s="68"/>
      <c r="I33" s="122"/>
      <c r="J33" s="38" t="s">
        <v>268</v>
      </c>
      <c r="K33" s="108">
        <v>0</v>
      </c>
      <c r="L33" s="33"/>
      <c r="M33" s="68">
        <v>1</v>
      </c>
      <c r="N33" s="30">
        <v>1</v>
      </c>
      <c r="O33" s="31">
        <f>IF(M33&lt;1,(AVERAGE(F33:I33)/M33),SUM(F33:I33)/M33)</f>
        <v>2</v>
      </c>
      <c r="P33" s="62" t="str">
        <f t="shared" si="0"/>
        <v>P</v>
      </c>
      <c r="Q33" s="33"/>
      <c r="R33" s="812"/>
      <c r="S33" s="813"/>
      <c r="T33" s="1030"/>
    </row>
    <row r="34" spans="1:20" ht="108">
      <c r="A34" s="810"/>
      <c r="B34" s="817"/>
      <c r="C34" s="817"/>
      <c r="D34" s="1042"/>
      <c r="E34" s="28" t="s">
        <v>269</v>
      </c>
      <c r="F34" s="68">
        <v>2</v>
      </c>
      <c r="G34" s="68">
        <v>2</v>
      </c>
      <c r="H34" s="68"/>
      <c r="I34" s="122"/>
      <c r="J34" s="38" t="s">
        <v>270</v>
      </c>
      <c r="K34" s="108">
        <v>0</v>
      </c>
      <c r="L34" s="33"/>
      <c r="M34" s="71">
        <v>1</v>
      </c>
      <c r="N34" s="30">
        <v>1</v>
      </c>
      <c r="O34" s="31">
        <f>IF(M34&lt;1,(AVERAGE(F34:I34)/M34),SUM(F34:I34)/M34)</f>
        <v>4</v>
      </c>
      <c r="P34" s="62" t="str">
        <f t="shared" si="0"/>
        <v>P</v>
      </c>
      <c r="Q34" s="33"/>
      <c r="R34" s="38" t="s">
        <v>271</v>
      </c>
      <c r="S34" s="38" t="s">
        <v>272</v>
      </c>
      <c r="T34" s="52" t="s">
        <v>273</v>
      </c>
    </row>
    <row r="35" spans="1:20" ht="67.5">
      <c r="A35" s="808">
        <v>5</v>
      </c>
      <c r="B35" s="817"/>
      <c r="C35" s="817"/>
      <c r="D35" s="1032" t="s">
        <v>274</v>
      </c>
      <c r="E35" s="28" t="s">
        <v>275</v>
      </c>
      <c r="F35" s="975">
        <v>3</v>
      </c>
      <c r="G35" s="975">
        <v>3</v>
      </c>
      <c r="H35" s="975"/>
      <c r="I35" s="975"/>
      <c r="J35" s="95" t="s">
        <v>276</v>
      </c>
      <c r="K35" s="108">
        <v>0</v>
      </c>
      <c r="L35" s="872"/>
      <c r="M35" s="824">
        <v>0</v>
      </c>
      <c r="N35" s="1051">
        <v>3</v>
      </c>
      <c r="O35" s="867">
        <v>1</v>
      </c>
      <c r="P35" s="1034" t="str">
        <f t="shared" si="0"/>
        <v>P</v>
      </c>
      <c r="Q35" s="872"/>
      <c r="R35" s="811" t="s">
        <v>277</v>
      </c>
      <c r="S35" s="811" t="s">
        <v>278</v>
      </c>
      <c r="T35" s="1028" t="s">
        <v>279</v>
      </c>
    </row>
    <row r="36" spans="1:20" ht="40.5">
      <c r="A36" s="809"/>
      <c r="B36" s="817"/>
      <c r="C36" s="817"/>
      <c r="D36" s="1041"/>
      <c r="E36" s="28" t="s">
        <v>280</v>
      </c>
      <c r="F36" s="975"/>
      <c r="G36" s="975"/>
      <c r="H36" s="975"/>
      <c r="I36" s="975"/>
      <c r="J36" s="815" t="s">
        <v>281</v>
      </c>
      <c r="K36" s="1052">
        <v>0</v>
      </c>
      <c r="L36" s="874"/>
      <c r="M36" s="826"/>
      <c r="N36" s="865"/>
      <c r="O36" s="847"/>
      <c r="P36" s="1043"/>
      <c r="Q36" s="874"/>
      <c r="R36" s="812"/>
      <c r="S36" s="812"/>
      <c r="T36" s="1029"/>
    </row>
    <row r="37" spans="1:20" ht="15" customHeight="1">
      <c r="A37" s="809"/>
      <c r="B37" s="817"/>
      <c r="C37" s="817"/>
      <c r="D37" s="1041"/>
      <c r="E37" s="28" t="s">
        <v>282</v>
      </c>
      <c r="F37" s="1050"/>
      <c r="G37" s="1050"/>
      <c r="H37" s="975"/>
      <c r="I37" s="975"/>
      <c r="J37" s="815"/>
      <c r="K37" s="1052"/>
      <c r="L37" s="872"/>
      <c r="M37" s="1044"/>
      <c r="N37" s="1038" t="e">
        <f>F37/M37</f>
        <v>#DIV/0!</v>
      </c>
      <c r="O37" s="1047">
        <v>1</v>
      </c>
      <c r="P37" s="1034" t="str">
        <f t="shared" si="0"/>
        <v>P</v>
      </c>
      <c r="Q37" s="33"/>
      <c r="R37" s="812"/>
      <c r="S37" s="812"/>
      <c r="T37" s="1029"/>
    </row>
    <row r="38" spans="1:20" ht="40.5">
      <c r="A38" s="809"/>
      <c r="B38" s="817"/>
      <c r="C38" s="817"/>
      <c r="D38" s="1041"/>
      <c r="E38" s="28" t="s">
        <v>283</v>
      </c>
      <c r="F38" s="975"/>
      <c r="G38" s="975"/>
      <c r="H38" s="975"/>
      <c r="I38" s="975"/>
      <c r="J38" s="815"/>
      <c r="K38" s="1052"/>
      <c r="L38" s="873"/>
      <c r="M38" s="1045"/>
      <c r="N38" s="1039"/>
      <c r="O38" s="1048"/>
      <c r="P38" s="870"/>
      <c r="Q38" s="33"/>
      <c r="R38" s="812"/>
      <c r="S38" s="812"/>
      <c r="T38" s="1029"/>
    </row>
    <row r="39" spans="1:20" ht="40.5">
      <c r="A39" s="810"/>
      <c r="B39" s="817"/>
      <c r="C39" s="817"/>
      <c r="D39" s="1042"/>
      <c r="E39" s="28" t="s">
        <v>284</v>
      </c>
      <c r="F39" s="975"/>
      <c r="G39" s="975"/>
      <c r="H39" s="975"/>
      <c r="I39" s="975"/>
      <c r="J39" s="815"/>
      <c r="K39" s="1052"/>
      <c r="L39" s="874"/>
      <c r="M39" s="1046"/>
      <c r="N39" s="1040"/>
      <c r="O39" s="1049"/>
      <c r="P39" s="870"/>
      <c r="Q39" s="33"/>
      <c r="R39" s="813"/>
      <c r="S39" s="813"/>
      <c r="T39" s="1030"/>
    </row>
    <row r="40" spans="1:20" ht="27">
      <c r="A40" s="808">
        <v>6</v>
      </c>
      <c r="B40" s="817"/>
      <c r="C40" s="817"/>
      <c r="D40" s="1032" t="s">
        <v>285</v>
      </c>
      <c r="E40" s="28" t="s">
        <v>286</v>
      </c>
      <c r="F40" s="479"/>
      <c r="G40" s="479"/>
      <c r="H40" s="824"/>
      <c r="I40" s="824"/>
      <c r="J40" s="811" t="s">
        <v>287</v>
      </c>
      <c r="K40" s="1035">
        <v>0</v>
      </c>
      <c r="L40" s="872"/>
      <c r="M40" s="824">
        <v>0</v>
      </c>
      <c r="N40" s="1038">
        <v>0</v>
      </c>
      <c r="O40" s="867">
        <v>1</v>
      </c>
      <c r="P40" s="1034" t="str">
        <f t="shared" si="0"/>
        <v>P</v>
      </c>
      <c r="Q40" s="33"/>
      <c r="R40" s="811" t="s">
        <v>288</v>
      </c>
      <c r="S40" s="811" t="s">
        <v>289</v>
      </c>
      <c r="T40" s="1028" t="s">
        <v>290</v>
      </c>
    </row>
    <row r="41" spans="1:20">
      <c r="A41" s="809"/>
      <c r="B41" s="817"/>
      <c r="C41" s="817"/>
      <c r="D41" s="1041"/>
      <c r="E41" s="28" t="s">
        <v>291</v>
      </c>
      <c r="F41" s="451">
        <v>9</v>
      </c>
      <c r="G41" s="451">
        <v>9</v>
      </c>
      <c r="H41" s="825"/>
      <c r="I41" s="825"/>
      <c r="J41" s="812"/>
      <c r="K41" s="1036"/>
      <c r="L41" s="873"/>
      <c r="M41" s="825"/>
      <c r="N41" s="1039"/>
      <c r="O41" s="868"/>
      <c r="P41" s="870"/>
      <c r="Q41" s="33"/>
      <c r="R41" s="812"/>
      <c r="S41" s="812"/>
      <c r="T41" s="1029"/>
    </row>
    <row r="42" spans="1:20" ht="27">
      <c r="A42" s="810"/>
      <c r="B42" s="817"/>
      <c r="C42" s="817"/>
      <c r="D42" s="1042"/>
      <c r="E42" s="28" t="s">
        <v>292</v>
      </c>
      <c r="F42" s="244"/>
      <c r="G42" s="244"/>
      <c r="H42" s="826"/>
      <c r="I42" s="826"/>
      <c r="J42" s="813"/>
      <c r="K42" s="1037"/>
      <c r="L42" s="874"/>
      <c r="M42" s="826"/>
      <c r="N42" s="1040"/>
      <c r="O42" s="847"/>
      <c r="P42" s="1043"/>
      <c r="Q42" s="33"/>
      <c r="R42" s="812"/>
      <c r="S42" s="812"/>
      <c r="T42" s="1029"/>
    </row>
    <row r="43" spans="1:20" ht="37.5" customHeight="1">
      <c r="A43" s="809">
        <v>7</v>
      </c>
      <c r="B43" s="817"/>
      <c r="C43" s="817"/>
      <c r="D43" s="1032" t="s">
        <v>293</v>
      </c>
      <c r="E43" s="28" t="s">
        <v>294</v>
      </c>
      <c r="F43" s="411"/>
      <c r="G43" s="411"/>
      <c r="H43" s="411"/>
      <c r="I43" s="434"/>
      <c r="J43" s="858" t="s">
        <v>295</v>
      </c>
      <c r="K43" s="104">
        <v>0</v>
      </c>
      <c r="L43" s="85"/>
      <c r="M43" s="96"/>
      <c r="N43" s="30" t="e">
        <f>F43/M43</f>
        <v>#DIV/0!</v>
      </c>
      <c r="O43" s="31">
        <v>1</v>
      </c>
      <c r="P43" s="1034" t="str">
        <f t="shared" si="0"/>
        <v>P</v>
      </c>
      <c r="Q43" s="85"/>
      <c r="R43" s="813"/>
      <c r="S43" s="813"/>
      <c r="T43" s="1030"/>
    </row>
    <row r="44" spans="1:20" ht="36" customHeight="1" thickBot="1">
      <c r="A44" s="1031"/>
      <c r="B44" s="819"/>
      <c r="C44" s="819"/>
      <c r="D44" s="1033"/>
      <c r="E44" s="41" t="s">
        <v>296</v>
      </c>
      <c r="F44" s="273">
        <v>0.01</v>
      </c>
      <c r="G44" s="273">
        <v>0.01</v>
      </c>
      <c r="H44" s="229"/>
      <c r="I44" s="425"/>
      <c r="J44" s="908"/>
      <c r="K44" s="105">
        <v>0</v>
      </c>
      <c r="L44" s="48"/>
      <c r="M44" s="72">
        <v>0.03</v>
      </c>
      <c r="N44" s="45">
        <f>M44/F44</f>
        <v>3</v>
      </c>
      <c r="O44" s="46">
        <f>IF(M44&lt;1,(AVERAGE(F44:I44)/M44),SUM(F44:I44)/M44)</f>
        <v>0.33333333333333337</v>
      </c>
      <c r="P44" s="871"/>
      <c r="Q44" s="48"/>
      <c r="R44" s="42" t="s">
        <v>297</v>
      </c>
      <c r="S44" s="42" t="s">
        <v>298</v>
      </c>
      <c r="T44" s="98" t="s">
        <v>299</v>
      </c>
    </row>
    <row r="45" spans="1:20" ht="25.5" customHeight="1">
      <c r="A45" s="86"/>
      <c r="B45" s="87"/>
      <c r="C45" s="87"/>
      <c r="D45" s="99"/>
      <c r="E45" s="88"/>
      <c r="F45" s="100"/>
      <c r="G45" s="101"/>
      <c r="H45" s="101"/>
      <c r="I45" s="101"/>
      <c r="J45" s="88"/>
      <c r="K45" s="2"/>
      <c r="L45" s="2"/>
      <c r="M45" s="100"/>
      <c r="N45" s="102"/>
      <c r="O45" s="89"/>
      <c r="P45" s="90"/>
      <c r="Q45" s="2"/>
      <c r="R45" s="103"/>
      <c r="S45" s="103"/>
      <c r="T45" s="103"/>
    </row>
    <row r="46" spans="1:20">
      <c r="A46" s="50" t="s">
        <v>24</v>
      </c>
      <c r="B46" s="2"/>
      <c r="C46" s="2"/>
      <c r="D46" s="2"/>
      <c r="E46" s="2"/>
      <c r="F46" s="2"/>
      <c r="G46" s="2"/>
      <c r="H46" s="2"/>
      <c r="I46" s="2"/>
      <c r="J46" s="2"/>
      <c r="K46" s="2"/>
      <c r="L46" s="2"/>
      <c r="M46" s="2"/>
      <c r="N46" s="2"/>
      <c r="O46" s="2"/>
      <c r="P46" s="2"/>
      <c r="Q46" s="2"/>
      <c r="R46" s="2"/>
      <c r="S46" s="2"/>
      <c r="T46" s="2"/>
    </row>
    <row r="47" spans="1:20">
      <c r="A47" s="800"/>
      <c r="B47" s="801"/>
      <c r="C47" s="801"/>
      <c r="D47" s="801"/>
      <c r="E47" s="801"/>
      <c r="F47" s="801"/>
      <c r="G47" s="801"/>
      <c r="H47" s="801"/>
      <c r="I47" s="801"/>
      <c r="J47" s="801"/>
      <c r="K47" s="801"/>
      <c r="L47" s="801"/>
      <c r="M47" s="801"/>
      <c r="N47" s="801"/>
      <c r="O47" s="801"/>
      <c r="P47" s="801"/>
      <c r="Q47" s="801"/>
      <c r="R47" s="801"/>
      <c r="S47" s="801"/>
      <c r="T47" s="802"/>
    </row>
    <row r="48" spans="1:20">
      <c r="A48" s="800"/>
      <c r="B48" s="801"/>
      <c r="C48" s="801"/>
      <c r="D48" s="801"/>
      <c r="E48" s="801"/>
      <c r="F48" s="801"/>
      <c r="G48" s="801"/>
      <c r="H48" s="801"/>
      <c r="I48" s="801"/>
      <c r="J48" s="801"/>
      <c r="K48" s="801"/>
      <c r="L48" s="801"/>
      <c r="M48" s="801"/>
      <c r="N48" s="801"/>
      <c r="O48" s="801"/>
      <c r="P48" s="801"/>
      <c r="Q48" s="801"/>
      <c r="R48" s="801"/>
      <c r="S48" s="801"/>
      <c r="T48" s="802"/>
    </row>
    <row r="49" spans="1:20">
      <c r="A49" s="800"/>
      <c r="B49" s="801"/>
      <c r="C49" s="801"/>
      <c r="D49" s="801"/>
      <c r="E49" s="801"/>
      <c r="F49" s="801"/>
      <c r="G49" s="801"/>
      <c r="H49" s="801"/>
      <c r="I49" s="801"/>
      <c r="J49" s="801"/>
      <c r="K49" s="801"/>
      <c r="L49" s="801"/>
      <c r="M49" s="801"/>
      <c r="N49" s="801"/>
      <c r="O49" s="801"/>
      <c r="P49" s="801"/>
      <c r="Q49" s="801"/>
      <c r="R49" s="801"/>
      <c r="S49" s="801"/>
      <c r="T49" s="802"/>
    </row>
    <row r="50" spans="1:20">
      <c r="A50" s="800"/>
      <c r="B50" s="801"/>
      <c r="C50" s="801"/>
      <c r="D50" s="801"/>
      <c r="E50" s="801"/>
      <c r="F50" s="801"/>
      <c r="G50" s="801"/>
      <c r="H50" s="801"/>
      <c r="I50" s="801"/>
      <c r="J50" s="801"/>
      <c r="K50" s="801"/>
      <c r="L50" s="801"/>
      <c r="M50" s="801"/>
      <c r="N50" s="801"/>
      <c r="O50" s="801"/>
      <c r="P50" s="801"/>
      <c r="Q50" s="801"/>
      <c r="R50" s="801"/>
      <c r="S50" s="801"/>
      <c r="T50" s="802"/>
    </row>
    <row r="51" spans="1:20">
      <c r="A51" s="800"/>
      <c r="B51" s="801"/>
      <c r="C51" s="801"/>
      <c r="D51" s="801"/>
      <c r="E51" s="801"/>
      <c r="F51" s="801"/>
      <c r="G51" s="801"/>
      <c r="H51" s="801"/>
      <c r="I51" s="801"/>
      <c r="J51" s="801"/>
      <c r="K51" s="801"/>
      <c r="L51" s="801"/>
      <c r="M51" s="801"/>
      <c r="N51" s="801"/>
      <c r="O51" s="801"/>
      <c r="P51" s="801"/>
      <c r="Q51" s="801"/>
      <c r="R51" s="801"/>
      <c r="S51" s="801"/>
      <c r="T51" s="802"/>
    </row>
    <row r="52" spans="1:20">
      <c r="A52" s="800"/>
      <c r="B52" s="801"/>
      <c r="C52" s="801"/>
      <c r="D52" s="801"/>
      <c r="E52" s="801"/>
      <c r="F52" s="801"/>
      <c r="G52" s="801"/>
      <c r="H52" s="801"/>
      <c r="I52" s="801"/>
      <c r="J52" s="801"/>
      <c r="K52" s="801"/>
      <c r="L52" s="801"/>
      <c r="M52" s="801"/>
      <c r="N52" s="801"/>
      <c r="O52" s="801"/>
      <c r="P52" s="801"/>
      <c r="Q52" s="801"/>
      <c r="R52" s="801"/>
      <c r="S52" s="801"/>
      <c r="T52" s="802"/>
    </row>
    <row r="53" spans="1:20">
      <c r="A53" s="800"/>
      <c r="B53" s="801"/>
      <c r="C53" s="801"/>
      <c r="D53" s="801"/>
      <c r="E53" s="801"/>
      <c r="F53" s="801"/>
      <c r="G53" s="801"/>
      <c r="H53" s="801"/>
      <c r="I53" s="801"/>
      <c r="J53" s="801"/>
      <c r="K53" s="801"/>
      <c r="L53" s="801"/>
      <c r="M53" s="801"/>
      <c r="N53" s="801"/>
      <c r="O53" s="801"/>
      <c r="P53" s="801"/>
      <c r="Q53" s="801"/>
      <c r="R53" s="801"/>
      <c r="S53" s="801"/>
      <c r="T53" s="802"/>
    </row>
    <row r="54" spans="1:20">
      <c r="A54" s="800"/>
      <c r="B54" s="801"/>
      <c r="C54" s="801"/>
      <c r="D54" s="801"/>
      <c r="E54" s="801"/>
      <c r="F54" s="801"/>
      <c r="G54" s="801"/>
      <c r="H54" s="801"/>
      <c r="I54" s="801"/>
      <c r="J54" s="801"/>
      <c r="K54" s="801"/>
      <c r="L54" s="801"/>
      <c r="M54" s="801"/>
      <c r="N54" s="801"/>
      <c r="O54" s="801"/>
      <c r="P54" s="801"/>
      <c r="Q54" s="801"/>
      <c r="R54" s="801"/>
      <c r="S54" s="801"/>
      <c r="T54" s="802"/>
    </row>
    <row r="55" spans="1:20">
      <c r="A55" s="800"/>
      <c r="B55" s="801"/>
      <c r="C55" s="801"/>
      <c r="D55" s="801"/>
      <c r="E55" s="801"/>
      <c r="F55" s="801"/>
      <c r="G55" s="801"/>
      <c r="H55" s="801"/>
      <c r="I55" s="801"/>
      <c r="J55" s="801"/>
      <c r="K55" s="801"/>
      <c r="L55" s="801"/>
      <c r="M55" s="801"/>
      <c r="N55" s="801"/>
      <c r="O55" s="801"/>
      <c r="P55" s="801"/>
      <c r="Q55" s="801"/>
      <c r="R55" s="801"/>
      <c r="S55" s="801"/>
      <c r="T55" s="802"/>
    </row>
    <row r="56" spans="1:20">
      <c r="A56" s="800"/>
      <c r="B56" s="801"/>
      <c r="C56" s="801"/>
      <c r="D56" s="801"/>
      <c r="E56" s="801"/>
      <c r="F56" s="801"/>
      <c r="G56" s="801"/>
      <c r="H56" s="801"/>
      <c r="I56" s="801"/>
      <c r="J56" s="801"/>
      <c r="K56" s="801"/>
      <c r="L56" s="801"/>
      <c r="M56" s="801"/>
      <c r="N56" s="801"/>
      <c r="O56" s="801"/>
      <c r="P56" s="801"/>
      <c r="Q56" s="801"/>
      <c r="R56" s="801"/>
      <c r="S56" s="801"/>
      <c r="T56" s="802"/>
    </row>
    <row r="57" spans="1:20">
      <c r="A57" s="800"/>
      <c r="B57" s="801"/>
      <c r="C57" s="801"/>
      <c r="D57" s="801"/>
      <c r="E57" s="801"/>
      <c r="F57" s="801"/>
      <c r="G57" s="801"/>
      <c r="H57" s="801"/>
      <c r="I57" s="801"/>
      <c r="J57" s="801"/>
      <c r="K57" s="801"/>
      <c r="L57" s="801"/>
      <c r="M57" s="801"/>
      <c r="N57" s="801"/>
      <c r="O57" s="801"/>
      <c r="P57" s="801"/>
      <c r="Q57" s="801"/>
      <c r="R57" s="801"/>
      <c r="S57" s="801"/>
      <c r="T57" s="802"/>
    </row>
  </sheetData>
  <mergeCells count="110">
    <mergeCell ref="A6:E6"/>
    <mergeCell ref="F6:M6"/>
    <mergeCell ref="A7:E7"/>
    <mergeCell ref="F7:M7"/>
    <mergeCell ref="A8:E8"/>
    <mergeCell ref="F8:M8"/>
    <mergeCell ref="A2:E4"/>
    <mergeCell ref="F2:M2"/>
    <mergeCell ref="N2:T2"/>
    <mergeCell ref="F3:M4"/>
    <mergeCell ref="N3:T3"/>
    <mergeCell ref="N4:T4"/>
    <mergeCell ref="A9:E9"/>
    <mergeCell ref="F9:M9"/>
    <mergeCell ref="A11:T11"/>
    <mergeCell ref="A13:L13"/>
    <mergeCell ref="M13:T13"/>
    <mergeCell ref="A14:A15"/>
    <mergeCell ref="D14:D15"/>
    <mergeCell ref="E14:E15"/>
    <mergeCell ref="F14:I14"/>
    <mergeCell ref="J14:J15"/>
    <mergeCell ref="T14:T15"/>
    <mergeCell ref="S17:S24"/>
    <mergeCell ref="T17:T24"/>
    <mergeCell ref="K14:K15"/>
    <mergeCell ref="L14:L15"/>
    <mergeCell ref="M14:M15"/>
    <mergeCell ref="N14:P14"/>
    <mergeCell ref="Q14:Q15"/>
    <mergeCell ref="R14:R15"/>
    <mergeCell ref="B14:B15"/>
    <mergeCell ref="C14:C15"/>
    <mergeCell ref="S28:S30"/>
    <mergeCell ref="T28:T30"/>
    <mergeCell ref="J29:J30"/>
    <mergeCell ref="A25:A27"/>
    <mergeCell ref="D25:D27"/>
    <mergeCell ref="J25:J27"/>
    <mergeCell ref="R25:R27"/>
    <mergeCell ref="S25:S27"/>
    <mergeCell ref="T25:T27"/>
    <mergeCell ref="S31:S33"/>
    <mergeCell ref="T31:T33"/>
    <mergeCell ref="D35:D39"/>
    <mergeCell ref="F35:F36"/>
    <mergeCell ref="G35:G36"/>
    <mergeCell ref="H35:H36"/>
    <mergeCell ref="I35:I36"/>
    <mergeCell ref="Q35:Q36"/>
    <mergeCell ref="R35:R39"/>
    <mergeCell ref="S35:S39"/>
    <mergeCell ref="T35:T39"/>
    <mergeCell ref="J36:J39"/>
    <mergeCell ref="F37:F39"/>
    <mergeCell ref="G37:G39"/>
    <mergeCell ref="H37:H39"/>
    <mergeCell ref="I37:I39"/>
    <mergeCell ref="L35:L36"/>
    <mergeCell ref="M35:M36"/>
    <mergeCell ref="N35:N36"/>
    <mergeCell ref="K36:K39"/>
    <mergeCell ref="A31:A34"/>
    <mergeCell ref="D31:D34"/>
    <mergeCell ref="R31:R33"/>
    <mergeCell ref="C17:C44"/>
    <mergeCell ref="B17:B44"/>
    <mergeCell ref="A35:A39"/>
    <mergeCell ref="J40:J42"/>
    <mergeCell ref="R40:R43"/>
    <mergeCell ref="O35:O36"/>
    <mergeCell ref="P35:P36"/>
    <mergeCell ref="L37:L39"/>
    <mergeCell ref="M37:M39"/>
    <mergeCell ref="N37:N39"/>
    <mergeCell ref="O37:O39"/>
    <mergeCell ref="P37:P39"/>
    <mergeCell ref="A28:A30"/>
    <mergeCell ref="D28:D30"/>
    <mergeCell ref="R28:R30"/>
    <mergeCell ref="A17:A24"/>
    <mergeCell ref="D17:D24"/>
    <mergeCell ref="R17:R24"/>
    <mergeCell ref="S40:S43"/>
    <mergeCell ref="T40:T43"/>
    <mergeCell ref="A43:A44"/>
    <mergeCell ref="D43:D44"/>
    <mergeCell ref="J43:J44"/>
    <mergeCell ref="P43:P44"/>
    <mergeCell ref="I40:I42"/>
    <mergeCell ref="K40:K42"/>
    <mergeCell ref="L40:L42"/>
    <mergeCell ref="M40:M42"/>
    <mergeCell ref="N40:N42"/>
    <mergeCell ref="O40:O42"/>
    <mergeCell ref="A40:A42"/>
    <mergeCell ref="D40:D42"/>
    <mergeCell ref="H40:H42"/>
    <mergeCell ref="P40:P42"/>
    <mergeCell ref="A52:T52"/>
    <mergeCell ref="A53:T53"/>
    <mergeCell ref="A54:T54"/>
    <mergeCell ref="A55:T55"/>
    <mergeCell ref="A56:T56"/>
    <mergeCell ref="A57:T57"/>
    <mergeCell ref="A47:T47"/>
    <mergeCell ref="A48:T48"/>
    <mergeCell ref="A49:T49"/>
    <mergeCell ref="A50:T50"/>
    <mergeCell ref="A51:T51"/>
  </mergeCells>
  <conditionalFormatting sqref="P17:P30">
    <cfRule type="iconSet" priority="16">
      <iconSet iconSet="3Symbols2">
        <cfvo type="percent" val="0"/>
        <cfvo type="percent" val="0.74"/>
        <cfvo type="percent" val="0.85"/>
      </iconSet>
    </cfRule>
  </conditionalFormatting>
  <conditionalFormatting sqref="P17:P34">
    <cfRule type="containsText" dxfId="71" priority="10" stopIfTrue="1" operator="containsText" text="P">
      <formula>NOT(ISERROR(SEARCH("P",P17)))</formula>
    </cfRule>
    <cfRule type="containsText" dxfId="70" priority="11" stopIfTrue="1" operator="containsText" text="R">
      <formula>NOT(ISERROR(SEARCH("R",P17)))</formula>
    </cfRule>
    <cfRule type="containsText" dxfId="69" priority="12" operator="containsText" text="T">
      <formula>NOT(ISERROR(SEARCH("T",P17)))</formula>
    </cfRule>
  </conditionalFormatting>
  <conditionalFormatting sqref="P31:P34">
    <cfRule type="iconSet" priority="9">
      <iconSet iconSet="3Symbols2">
        <cfvo type="percent" val="0"/>
        <cfvo type="percent" val="0.74"/>
        <cfvo type="percent" val="0.85"/>
      </iconSet>
    </cfRule>
  </conditionalFormatting>
  <conditionalFormatting sqref="P35 P37 P43">
    <cfRule type="containsText" dxfId="68" priority="5" stopIfTrue="1" operator="containsText" text="P">
      <formula>NOT(ISERROR(SEARCH("P",P35)))</formula>
    </cfRule>
    <cfRule type="containsText" dxfId="67" priority="6" stopIfTrue="1" operator="containsText" text="R">
      <formula>NOT(ISERROR(SEARCH("R",P35)))</formula>
    </cfRule>
    <cfRule type="containsText" dxfId="66" priority="7" operator="containsText" text="T">
      <formula>NOT(ISERROR(SEARCH("T",P35)))</formula>
    </cfRule>
    <cfRule type="iconSet" priority="109">
      <iconSet iconSet="3Symbols2">
        <cfvo type="percent" val="0"/>
        <cfvo type="percent" val="0.74"/>
        <cfvo type="percent" val="0.85"/>
      </iconSet>
    </cfRule>
  </conditionalFormatting>
  <conditionalFormatting sqref="P40">
    <cfRule type="iconSet" priority="1">
      <iconSet iconSet="3Symbols2">
        <cfvo type="percent" val="0"/>
        <cfvo type="percent" val="0.74"/>
        <cfvo type="percent" val="0.85"/>
      </iconSet>
    </cfRule>
    <cfRule type="containsText" dxfId="65" priority="2" stopIfTrue="1" operator="containsText" text="P">
      <formula>NOT(ISERROR(SEARCH("P",P40)))</formula>
    </cfRule>
    <cfRule type="containsText" dxfId="64" priority="3" stopIfTrue="1" operator="containsText" text="R">
      <formula>NOT(ISERROR(SEARCH("R",P40)))</formula>
    </cfRule>
    <cfRule type="containsText" dxfId="63" priority="4" operator="containsText" text="T">
      <formula>NOT(ISERROR(SEARCH("T",P40)))</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42"/>
  <sheetViews>
    <sheetView topLeftCell="B1" zoomScale="56" zoomScaleNormal="56" workbookViewId="0">
      <selection activeCell="F9" sqref="F9:M9"/>
    </sheetView>
  </sheetViews>
  <sheetFormatPr baseColWidth="10" defaultColWidth="11.42578125" defaultRowHeight="15"/>
  <cols>
    <col min="1" max="1" width="6.5703125" style="132" customWidth="1"/>
    <col min="2" max="2" width="30.5703125" style="132" customWidth="1"/>
    <col min="3" max="3" width="26.85546875" style="132" customWidth="1"/>
    <col min="4" max="4" width="24.5703125" style="132" customWidth="1"/>
    <col min="5" max="5" width="41" style="132" customWidth="1"/>
    <col min="6" max="6" width="11.42578125" style="132"/>
    <col min="7" max="7" width="7.140625" style="132" customWidth="1"/>
    <col min="8" max="8" width="6" style="132" customWidth="1"/>
    <col min="9" max="9" width="5.85546875" style="132" customWidth="1"/>
    <col min="10" max="10" width="54.85546875" style="132" customWidth="1"/>
    <col min="11" max="12" width="20.42578125" style="132" customWidth="1"/>
    <col min="13" max="13" width="11.42578125" style="132"/>
    <col min="14" max="14" width="17" style="132" customWidth="1"/>
    <col min="15" max="15" width="11.42578125" style="132"/>
    <col min="16" max="16" width="14.85546875" style="132" customWidth="1"/>
    <col min="17" max="17" width="26" style="132" customWidth="1"/>
    <col min="18" max="18" width="19.85546875" style="132" customWidth="1"/>
    <col min="19" max="19" width="21.28515625" style="132" customWidth="1"/>
    <col min="20" max="20" width="20.28515625" style="132" customWidth="1"/>
    <col min="21" max="16384" width="11.42578125" style="132"/>
  </cols>
  <sheetData>
    <row r="1" spans="1:20" ht="15.75" thickBot="1"/>
    <row r="2" spans="1:20" ht="17.25" thickBot="1">
      <c r="A2" s="1110"/>
      <c r="B2" s="1111"/>
      <c r="C2" s="1111"/>
      <c r="D2" s="1111"/>
      <c r="E2" s="1112"/>
      <c r="F2" s="1119" t="s">
        <v>18</v>
      </c>
      <c r="G2" s="1120"/>
      <c r="H2" s="1120"/>
      <c r="I2" s="1120"/>
      <c r="J2" s="1120"/>
      <c r="K2" s="1120"/>
      <c r="L2" s="1120"/>
      <c r="M2" s="1121"/>
      <c r="N2" s="1122" t="s">
        <v>953</v>
      </c>
      <c r="O2" s="1123"/>
      <c r="P2" s="1123"/>
      <c r="Q2" s="1123"/>
      <c r="R2" s="1123"/>
      <c r="S2" s="1123"/>
      <c r="T2" s="1124"/>
    </row>
    <row r="3" spans="1:20" ht="17.25" thickBot="1">
      <c r="A3" s="1113"/>
      <c r="B3" s="1114"/>
      <c r="C3" s="1114"/>
      <c r="D3" s="1114"/>
      <c r="E3" s="1115"/>
      <c r="F3" s="1125" t="s">
        <v>17</v>
      </c>
      <c r="G3" s="1126"/>
      <c r="H3" s="1126"/>
      <c r="I3" s="1126"/>
      <c r="J3" s="1126"/>
      <c r="K3" s="1126"/>
      <c r="L3" s="1126"/>
      <c r="M3" s="1127"/>
      <c r="N3" s="1131" t="s">
        <v>300</v>
      </c>
      <c r="O3" s="1132"/>
      <c r="P3" s="1132"/>
      <c r="Q3" s="1132"/>
      <c r="R3" s="1132"/>
      <c r="S3" s="1132"/>
      <c r="T3" s="1133"/>
    </row>
    <row r="4" spans="1:20" ht="17.25" thickBot="1">
      <c r="A4" s="1116"/>
      <c r="B4" s="1117"/>
      <c r="C4" s="1117"/>
      <c r="D4" s="1117"/>
      <c r="E4" s="1118"/>
      <c r="F4" s="1128"/>
      <c r="G4" s="1129"/>
      <c r="H4" s="1129"/>
      <c r="I4" s="1129"/>
      <c r="J4" s="1129"/>
      <c r="K4" s="1129"/>
      <c r="L4" s="1129"/>
      <c r="M4" s="1130"/>
      <c r="N4" s="1134" t="s">
        <v>8</v>
      </c>
      <c r="O4" s="1135"/>
      <c r="P4" s="1135"/>
      <c r="Q4" s="1135"/>
      <c r="R4" s="1135"/>
      <c r="S4" s="1135"/>
      <c r="T4" s="1136"/>
    </row>
    <row r="5" spans="1:20" ht="16.5">
      <c r="A5" s="150"/>
      <c r="B5" s="150"/>
      <c r="C5" s="150"/>
      <c r="D5" s="150"/>
      <c r="E5" s="150"/>
      <c r="F5" s="150"/>
      <c r="G5" s="150"/>
      <c r="H5" s="150"/>
      <c r="I5" s="150"/>
      <c r="J5" s="151"/>
      <c r="K5" s="151"/>
      <c r="L5" s="152"/>
      <c r="M5" s="152"/>
      <c r="N5" s="152"/>
      <c r="O5" s="152"/>
      <c r="P5" s="152"/>
      <c r="Q5" s="152"/>
      <c r="R5" s="152"/>
      <c r="S5" s="152"/>
      <c r="T5" s="152"/>
    </row>
    <row r="6" spans="1:20" ht="16.5">
      <c r="A6" s="1087" t="s">
        <v>301</v>
      </c>
      <c r="B6" s="1087"/>
      <c r="C6" s="1087"/>
      <c r="D6" s="1087"/>
      <c r="E6" s="1087"/>
      <c r="F6" s="1109" t="s">
        <v>302</v>
      </c>
      <c r="G6" s="1089"/>
      <c r="H6" s="1089"/>
      <c r="I6" s="1089"/>
      <c r="J6" s="1089"/>
      <c r="K6" s="1089"/>
      <c r="L6" s="1089"/>
      <c r="M6" s="1090"/>
      <c r="N6" s="152"/>
      <c r="O6" s="152"/>
      <c r="P6" s="152"/>
      <c r="Q6" s="152"/>
      <c r="R6" s="152"/>
      <c r="S6" s="152"/>
      <c r="T6" s="152"/>
    </row>
    <row r="7" spans="1:20" ht="16.5">
      <c r="A7" s="1087" t="s">
        <v>221</v>
      </c>
      <c r="B7" s="1087"/>
      <c r="C7" s="1087"/>
      <c r="D7" s="1087"/>
      <c r="E7" s="1087"/>
      <c r="F7" s="1109">
        <v>2023</v>
      </c>
      <c r="G7" s="1089"/>
      <c r="H7" s="1089"/>
      <c r="I7" s="1089"/>
      <c r="J7" s="1089"/>
      <c r="K7" s="1089"/>
      <c r="L7" s="1089"/>
      <c r="M7" s="1090"/>
      <c r="N7" s="152"/>
      <c r="O7" s="152"/>
      <c r="P7" s="152"/>
      <c r="Q7" s="152"/>
      <c r="R7" s="152"/>
      <c r="S7" s="152"/>
      <c r="T7" s="152"/>
    </row>
    <row r="8" spans="1:20" ht="16.5">
      <c r="A8" s="1087" t="s">
        <v>658</v>
      </c>
      <c r="B8" s="1087"/>
      <c r="C8" s="1087"/>
      <c r="D8" s="1087"/>
      <c r="E8" s="1087"/>
      <c r="F8" s="1088">
        <v>44927</v>
      </c>
      <c r="G8" s="1089"/>
      <c r="H8" s="1089"/>
      <c r="I8" s="1089"/>
      <c r="J8" s="1089"/>
      <c r="K8" s="1089"/>
      <c r="L8" s="1089"/>
      <c r="M8" s="1090"/>
      <c r="N8" s="152"/>
      <c r="O8" s="152"/>
      <c r="P8" s="152"/>
      <c r="Q8" s="152"/>
      <c r="R8" s="152"/>
      <c r="S8" s="152"/>
      <c r="T8" s="152"/>
    </row>
    <row r="9" spans="1:20" ht="16.5">
      <c r="A9" s="1087" t="s">
        <v>7</v>
      </c>
      <c r="B9" s="1087"/>
      <c r="C9" s="1087"/>
      <c r="D9" s="1087"/>
      <c r="E9" s="1087"/>
      <c r="F9" s="736">
        <v>45107</v>
      </c>
      <c r="G9" s="737"/>
      <c r="H9" s="737"/>
      <c r="I9" s="737"/>
      <c r="J9" s="737"/>
      <c r="K9" s="737"/>
      <c r="L9" s="737"/>
      <c r="M9" s="738"/>
      <c r="N9" s="152"/>
      <c r="O9" s="152"/>
      <c r="P9" s="152"/>
      <c r="Q9" s="152"/>
      <c r="R9" s="152"/>
      <c r="S9" s="152"/>
      <c r="T9" s="152"/>
    </row>
    <row r="10" spans="1:20" ht="17.25" thickBot="1">
      <c r="A10" s="153"/>
      <c r="B10" s="153"/>
      <c r="C10" s="153"/>
      <c r="D10" s="153"/>
      <c r="E10" s="153"/>
      <c r="F10" s="153"/>
      <c r="G10" s="153"/>
      <c r="H10" s="153"/>
      <c r="I10" s="153"/>
      <c r="J10" s="151"/>
      <c r="K10" s="151"/>
      <c r="L10" s="151"/>
      <c r="M10" s="151"/>
      <c r="N10" s="152"/>
      <c r="O10" s="152"/>
      <c r="P10" s="152"/>
      <c r="Q10" s="152"/>
      <c r="R10" s="152"/>
      <c r="S10" s="152"/>
      <c r="T10" s="152"/>
    </row>
    <row r="11" spans="1:20" ht="17.25" thickBot="1">
      <c r="A11" s="1091" t="s">
        <v>9</v>
      </c>
      <c r="B11" s="1092"/>
      <c r="C11" s="1092"/>
      <c r="D11" s="1092"/>
      <c r="E11" s="1092"/>
      <c r="F11" s="1092"/>
      <c r="G11" s="1092"/>
      <c r="H11" s="1092"/>
      <c r="I11" s="1092"/>
      <c r="J11" s="1092"/>
      <c r="K11" s="1092"/>
      <c r="L11" s="1092"/>
      <c r="M11" s="1092"/>
      <c r="N11" s="1092"/>
      <c r="O11" s="1092"/>
      <c r="P11" s="1092"/>
      <c r="Q11" s="1092"/>
      <c r="R11" s="1092"/>
      <c r="S11" s="1092"/>
      <c r="T11" s="1093"/>
    </row>
    <row r="12" spans="1:20" ht="17.25" thickBot="1">
      <c r="A12" s="154"/>
      <c r="B12" s="155"/>
      <c r="C12" s="155"/>
      <c r="D12" s="155"/>
      <c r="E12" s="155"/>
      <c r="F12" s="155"/>
      <c r="G12" s="155"/>
      <c r="H12" s="155"/>
      <c r="I12" s="155"/>
      <c r="J12" s="155"/>
      <c r="K12" s="155"/>
      <c r="L12" s="155"/>
      <c r="M12" s="155"/>
      <c r="N12" s="155"/>
      <c r="O12" s="155"/>
      <c r="P12" s="155"/>
      <c r="Q12" s="155"/>
      <c r="R12" s="155"/>
      <c r="S12" s="155"/>
      <c r="T12" s="156"/>
    </row>
    <row r="13" spans="1:20" ht="17.25" thickBot="1">
      <c r="A13" s="1094" t="s">
        <v>16</v>
      </c>
      <c r="B13" s="1095"/>
      <c r="C13" s="1095"/>
      <c r="D13" s="1095"/>
      <c r="E13" s="1095"/>
      <c r="F13" s="1095"/>
      <c r="G13" s="1095"/>
      <c r="H13" s="1095"/>
      <c r="I13" s="1095"/>
      <c r="J13" s="1095"/>
      <c r="K13" s="1095"/>
      <c r="L13" s="1096"/>
      <c r="M13" s="1097" t="s">
        <v>1</v>
      </c>
      <c r="N13" s="1097"/>
      <c r="O13" s="1097"/>
      <c r="P13" s="1097"/>
      <c r="Q13" s="1097"/>
      <c r="R13" s="1097"/>
      <c r="S13" s="1097"/>
      <c r="T13" s="1098"/>
    </row>
    <row r="14" spans="1:20" ht="32.25" customHeight="1" thickBot="1">
      <c r="A14" s="1099" t="s">
        <v>27</v>
      </c>
      <c r="B14" s="1107" t="s">
        <v>434</v>
      </c>
      <c r="C14" s="1107" t="s">
        <v>435</v>
      </c>
      <c r="D14" s="1099" t="s">
        <v>26</v>
      </c>
      <c r="E14" s="1102" t="s">
        <v>19</v>
      </c>
      <c r="F14" s="1104" t="s">
        <v>11</v>
      </c>
      <c r="G14" s="1105"/>
      <c r="H14" s="1105"/>
      <c r="I14" s="1106"/>
      <c r="J14" s="1076" t="s">
        <v>20</v>
      </c>
      <c r="K14" s="1076" t="s">
        <v>21</v>
      </c>
      <c r="L14" s="1076" t="s">
        <v>2</v>
      </c>
      <c r="M14" s="1078" t="s">
        <v>22</v>
      </c>
      <c r="N14" s="1080" t="s">
        <v>3</v>
      </c>
      <c r="O14" s="1081"/>
      <c r="P14" s="1082"/>
      <c r="Q14" s="1083" t="s">
        <v>303</v>
      </c>
      <c r="R14" s="1085" t="s">
        <v>5</v>
      </c>
      <c r="S14" s="157" t="s">
        <v>29</v>
      </c>
      <c r="T14" s="1069" t="s">
        <v>0</v>
      </c>
    </row>
    <row r="15" spans="1:20" ht="27.75" customHeight="1" thickBot="1">
      <c r="A15" s="1100"/>
      <c r="B15" s="1108"/>
      <c r="C15" s="1108"/>
      <c r="D15" s="1101"/>
      <c r="E15" s="1103"/>
      <c r="F15" s="557" t="s">
        <v>12</v>
      </c>
      <c r="G15" s="557" t="s">
        <v>13</v>
      </c>
      <c r="H15" s="557" t="s">
        <v>14</v>
      </c>
      <c r="I15" s="557" t="s">
        <v>15</v>
      </c>
      <c r="J15" s="1077"/>
      <c r="K15" s="1077"/>
      <c r="L15" s="1077"/>
      <c r="M15" s="1079"/>
      <c r="N15" s="567" t="s">
        <v>30</v>
      </c>
      <c r="O15" s="568" t="s">
        <v>28</v>
      </c>
      <c r="P15" s="569" t="s">
        <v>31</v>
      </c>
      <c r="Q15" s="1084"/>
      <c r="R15" s="1086"/>
      <c r="S15" s="157"/>
      <c r="T15" s="1070"/>
    </row>
    <row r="16" spans="1:20" ht="60.75" customHeight="1" thickBot="1">
      <c r="A16" s="1063">
        <v>1</v>
      </c>
      <c r="B16" s="1054" t="s">
        <v>440</v>
      </c>
      <c r="C16" s="1054" t="s">
        <v>511</v>
      </c>
      <c r="D16" s="1066" t="s">
        <v>613</v>
      </c>
      <c r="E16" s="562" t="s">
        <v>614</v>
      </c>
      <c r="F16" s="601">
        <v>0</v>
      </c>
      <c r="G16" s="435">
        <v>0</v>
      </c>
      <c r="H16" s="401"/>
      <c r="I16" s="563"/>
      <c r="J16" s="198" t="s">
        <v>618</v>
      </c>
      <c r="K16" s="564"/>
      <c r="L16" s="398"/>
      <c r="M16" s="517">
        <v>0</v>
      </c>
      <c r="N16" s="570"/>
      <c r="O16" s="402">
        <v>100</v>
      </c>
      <c r="P16" s="173" t="str">
        <f>P17</f>
        <v>P</v>
      </c>
      <c r="Q16" s="571"/>
      <c r="R16" s="1054" t="s">
        <v>621</v>
      </c>
      <c r="S16" s="1054" t="s">
        <v>622</v>
      </c>
      <c r="T16" s="1056" t="s">
        <v>623</v>
      </c>
    </row>
    <row r="17" spans="1:20" ht="75.75" customHeight="1" thickBot="1">
      <c r="A17" s="1064"/>
      <c r="B17" s="1055"/>
      <c r="C17" s="1055"/>
      <c r="D17" s="1067"/>
      <c r="E17" s="397" t="s">
        <v>615</v>
      </c>
      <c r="F17" s="601">
        <v>0</v>
      </c>
      <c r="G17" s="406">
        <v>0</v>
      </c>
      <c r="H17" s="404"/>
      <c r="I17" s="436"/>
      <c r="J17" s="565" t="s">
        <v>619</v>
      </c>
      <c r="K17" s="174"/>
      <c r="L17" s="398"/>
      <c r="M17" s="517">
        <v>0</v>
      </c>
      <c r="N17" s="399"/>
      <c r="O17" s="400">
        <v>100</v>
      </c>
      <c r="P17" s="166" t="str">
        <f>P18</f>
        <v>P</v>
      </c>
      <c r="Q17" s="196"/>
      <c r="R17" s="1055"/>
      <c r="S17" s="1055"/>
      <c r="T17" s="1057"/>
    </row>
    <row r="18" spans="1:20" ht="60.75" customHeight="1" thickBot="1">
      <c r="A18" s="1064"/>
      <c r="B18" s="1055"/>
      <c r="C18" s="1055"/>
      <c r="D18" s="1067"/>
      <c r="E18" s="396" t="s">
        <v>616</v>
      </c>
      <c r="F18" s="601">
        <v>0</v>
      </c>
      <c r="G18" s="405">
        <v>0</v>
      </c>
      <c r="H18" s="405"/>
      <c r="I18" s="435"/>
      <c r="J18" s="198" t="s">
        <v>620</v>
      </c>
      <c r="K18" s="174"/>
      <c r="L18" s="174"/>
      <c r="M18" s="517">
        <v>0</v>
      </c>
      <c r="N18" s="163"/>
      <c r="O18" s="402">
        <v>100</v>
      </c>
      <c r="P18" s="166" t="str">
        <f>P19</f>
        <v>P</v>
      </c>
      <c r="Q18" s="196"/>
      <c r="R18" s="1055"/>
      <c r="S18" s="1055"/>
      <c r="T18" s="1057"/>
    </row>
    <row r="19" spans="1:20" ht="61.5" customHeight="1" thickBot="1">
      <c r="A19" s="1065"/>
      <c r="B19" s="1055"/>
      <c r="C19" s="1055"/>
      <c r="D19" s="1068"/>
      <c r="E19" s="396" t="s">
        <v>617</v>
      </c>
      <c r="F19" s="601">
        <v>1</v>
      </c>
      <c r="G19" s="406">
        <v>0</v>
      </c>
      <c r="H19" s="566"/>
      <c r="I19" s="404"/>
      <c r="J19" s="198" t="s">
        <v>620</v>
      </c>
      <c r="K19" s="174"/>
      <c r="L19" s="398"/>
      <c r="M19" s="517">
        <v>1</v>
      </c>
      <c r="N19" s="400"/>
      <c r="O19" s="400">
        <v>100</v>
      </c>
      <c r="P19" s="572" t="str">
        <f>P20</f>
        <v>P</v>
      </c>
      <c r="Q19" s="398"/>
      <c r="R19" s="1055"/>
      <c r="S19" s="1055"/>
      <c r="T19" s="1058"/>
    </row>
    <row r="20" spans="1:20" ht="36.75" customHeight="1" thickBot="1">
      <c r="A20" s="1071">
        <v>2</v>
      </c>
      <c r="B20" s="1055"/>
      <c r="C20" s="1055"/>
      <c r="D20" s="1073" t="s">
        <v>444</v>
      </c>
      <c r="E20" s="512" t="s">
        <v>304</v>
      </c>
      <c r="F20" s="601">
        <v>1</v>
      </c>
      <c r="G20" s="558">
        <v>0.01</v>
      </c>
      <c r="H20" s="559"/>
      <c r="I20" s="559"/>
      <c r="J20" s="560" t="s">
        <v>305</v>
      </c>
      <c r="K20" s="561">
        <v>0</v>
      </c>
      <c r="L20" s="174"/>
      <c r="M20" s="517">
        <v>1</v>
      </c>
      <c r="N20" s="171">
        <v>0</v>
      </c>
      <c r="O20" s="172">
        <v>1</v>
      </c>
      <c r="P20" s="173" t="str">
        <f>P21</f>
        <v>P</v>
      </c>
      <c r="Q20" s="174"/>
      <c r="R20" s="1074" t="s">
        <v>306</v>
      </c>
      <c r="S20" s="1074" t="s">
        <v>307</v>
      </c>
      <c r="T20" s="1075" t="s">
        <v>308</v>
      </c>
    </row>
    <row r="21" spans="1:20" ht="79.5" thickBot="1">
      <c r="A21" s="1072"/>
      <c r="B21" s="1055"/>
      <c r="C21" s="1055"/>
      <c r="D21" s="1062"/>
      <c r="E21" s="167" t="s">
        <v>309</v>
      </c>
      <c r="F21" s="601">
        <v>1</v>
      </c>
      <c r="G21" s="406">
        <v>1</v>
      </c>
      <c r="H21" s="406"/>
      <c r="I21" s="406"/>
      <c r="J21" s="168" t="s">
        <v>310</v>
      </c>
      <c r="K21" s="169">
        <v>0</v>
      </c>
      <c r="L21" s="174"/>
      <c r="M21" s="517">
        <v>1</v>
      </c>
      <c r="N21" s="171">
        <f t="shared" ref="N21:N29" si="0">IF(M21&lt;1,M21-AVERAGE(F21:I21),M21-(SUM(F21:I21)))</f>
        <v>-1</v>
      </c>
      <c r="O21" s="172">
        <v>1</v>
      </c>
      <c r="P21" s="173" t="str">
        <f t="shared" ref="P21:P29" si="1">IF(O21&lt;=V$16,"T",IF(O21&lt;$Y$16,"R",IF(O21&gt;=$Y$16,"P")))</f>
        <v>P</v>
      </c>
      <c r="Q21" s="174"/>
      <c r="R21" s="1074"/>
      <c r="S21" s="1074"/>
      <c r="T21" s="1075"/>
    </row>
    <row r="22" spans="1:20" ht="95.25" thickBot="1">
      <c r="A22" s="1072"/>
      <c r="B22" s="1055"/>
      <c r="C22" s="1055"/>
      <c r="D22" s="1062"/>
      <c r="E22" s="167" t="s">
        <v>311</v>
      </c>
      <c r="F22" s="601">
        <v>1</v>
      </c>
      <c r="G22" s="436">
        <v>0.01</v>
      </c>
      <c r="H22" s="406"/>
      <c r="I22" s="406"/>
      <c r="J22" s="168" t="s">
        <v>312</v>
      </c>
      <c r="K22" s="169">
        <v>0</v>
      </c>
      <c r="L22" s="174"/>
      <c r="M22" s="517">
        <v>1</v>
      </c>
      <c r="N22" s="171">
        <f t="shared" si="0"/>
        <v>-1.0000000000000009E-2</v>
      </c>
      <c r="O22" s="172">
        <v>1</v>
      </c>
      <c r="P22" s="173" t="str">
        <f t="shared" si="1"/>
        <v>P</v>
      </c>
      <c r="Q22" s="174"/>
      <c r="R22" s="1074"/>
      <c r="S22" s="1074"/>
      <c r="T22" s="1075"/>
    </row>
    <row r="23" spans="1:20" ht="111" thickBot="1">
      <c r="A23" s="1072"/>
      <c r="B23" s="1055"/>
      <c r="C23" s="1055"/>
      <c r="D23" s="1062"/>
      <c r="E23" s="167" t="s">
        <v>313</v>
      </c>
      <c r="F23" s="601">
        <v>1</v>
      </c>
      <c r="G23" s="406">
        <v>1</v>
      </c>
      <c r="H23" s="406"/>
      <c r="I23" s="406"/>
      <c r="J23" s="168" t="s">
        <v>314</v>
      </c>
      <c r="K23" s="169">
        <v>0</v>
      </c>
      <c r="L23" s="174"/>
      <c r="M23" s="517">
        <v>1</v>
      </c>
      <c r="N23" s="171">
        <f t="shared" si="0"/>
        <v>-1</v>
      </c>
      <c r="O23" s="172">
        <v>1</v>
      </c>
      <c r="P23" s="173" t="str">
        <f t="shared" si="1"/>
        <v>P</v>
      </c>
      <c r="Q23" s="174"/>
      <c r="R23" s="1074"/>
      <c r="S23" s="1074"/>
      <c r="T23" s="1075"/>
    </row>
    <row r="24" spans="1:20" ht="63.75" thickBot="1">
      <c r="A24" s="1072"/>
      <c r="B24" s="1055"/>
      <c r="C24" s="1055"/>
      <c r="D24" s="1062"/>
      <c r="E24" s="167" t="s">
        <v>599</v>
      </c>
      <c r="F24" s="601">
        <v>1</v>
      </c>
      <c r="G24" s="406">
        <v>1</v>
      </c>
      <c r="H24" s="406"/>
      <c r="I24" s="406"/>
      <c r="J24" s="168" t="s">
        <v>315</v>
      </c>
      <c r="K24" s="169">
        <v>0</v>
      </c>
      <c r="L24" s="174"/>
      <c r="M24" s="517">
        <v>1</v>
      </c>
      <c r="N24" s="171">
        <f t="shared" si="0"/>
        <v>-1</v>
      </c>
      <c r="O24" s="172">
        <f>IF(M24&lt;1,(AVERAGE(F24:I24)/M24),SUM(F24:I24)/M24)</f>
        <v>2</v>
      </c>
      <c r="P24" s="173" t="str">
        <f>IF(O24&lt;=V$16,"T",IF(O24&lt;$Y$16,"R",IF(O24&gt;=$Y$16,"P")))</f>
        <v>P</v>
      </c>
      <c r="Q24" s="174"/>
      <c r="R24" s="1074"/>
      <c r="S24" s="1074"/>
      <c r="T24" s="1075"/>
    </row>
    <row r="25" spans="1:20" ht="63.75" thickBot="1">
      <c r="A25" s="1072"/>
      <c r="B25" s="1055"/>
      <c r="C25" s="1055"/>
      <c r="D25" s="1062"/>
      <c r="E25" s="167" t="s">
        <v>316</v>
      </c>
      <c r="F25" s="601">
        <v>1</v>
      </c>
      <c r="G25" s="191">
        <v>0.01</v>
      </c>
      <c r="H25" s="406"/>
      <c r="I25" s="406"/>
      <c r="J25" s="168" t="s">
        <v>317</v>
      </c>
      <c r="K25" s="169">
        <v>0</v>
      </c>
      <c r="L25" s="170"/>
      <c r="M25" s="517">
        <v>1</v>
      </c>
      <c r="N25" s="171">
        <f t="shared" si="0"/>
        <v>-1.0000000000000009E-2</v>
      </c>
      <c r="O25" s="172">
        <v>1</v>
      </c>
      <c r="P25" s="173" t="str">
        <f t="shared" si="1"/>
        <v>P</v>
      </c>
      <c r="Q25" s="174"/>
      <c r="R25" s="1074" t="s">
        <v>318</v>
      </c>
      <c r="S25" s="1074" t="s">
        <v>319</v>
      </c>
      <c r="T25" s="1075" t="s">
        <v>320</v>
      </c>
    </row>
    <row r="26" spans="1:20" ht="79.5" thickBot="1">
      <c r="A26" s="1072">
        <v>3</v>
      </c>
      <c r="B26" s="1055"/>
      <c r="C26" s="1055"/>
      <c r="D26" s="1062" t="s">
        <v>445</v>
      </c>
      <c r="E26" s="167" t="s">
        <v>321</v>
      </c>
      <c r="F26" s="601">
        <v>1</v>
      </c>
      <c r="G26" s="191">
        <v>0.01</v>
      </c>
      <c r="H26" s="406"/>
      <c r="I26" s="406"/>
      <c r="J26" s="168" t="s">
        <v>322</v>
      </c>
      <c r="K26" s="169">
        <v>0</v>
      </c>
      <c r="L26" s="170"/>
      <c r="M26" s="517">
        <v>1</v>
      </c>
      <c r="N26" s="171">
        <f t="shared" si="0"/>
        <v>-1.0000000000000009E-2</v>
      </c>
      <c r="O26" s="172">
        <f>IF(M26&lt;1,(AVERAGE(F26:I26)/M26),SUM(F26:I26)/M26)</f>
        <v>1.01</v>
      </c>
      <c r="P26" s="173" t="str">
        <f t="shared" si="1"/>
        <v>P</v>
      </c>
      <c r="Q26" s="174"/>
      <c r="R26" s="1074"/>
      <c r="S26" s="1074"/>
      <c r="T26" s="1075"/>
    </row>
    <row r="27" spans="1:20" ht="63.75" thickBot="1">
      <c r="A27" s="1072"/>
      <c r="B27" s="1055"/>
      <c r="C27" s="1055"/>
      <c r="D27" s="1062"/>
      <c r="E27" s="167" t="s">
        <v>323</v>
      </c>
      <c r="F27" s="601">
        <v>1</v>
      </c>
      <c r="G27" s="191">
        <v>0.01</v>
      </c>
      <c r="H27" s="406"/>
      <c r="I27" s="406"/>
      <c r="J27" s="168" t="s">
        <v>324</v>
      </c>
      <c r="K27" s="169">
        <v>0</v>
      </c>
      <c r="L27" s="170"/>
      <c r="M27" s="517">
        <v>1</v>
      </c>
      <c r="N27" s="171">
        <f t="shared" si="0"/>
        <v>-1.0000000000000009E-2</v>
      </c>
      <c r="O27" s="172">
        <v>1</v>
      </c>
      <c r="P27" s="173" t="str">
        <f t="shared" si="1"/>
        <v>P</v>
      </c>
      <c r="Q27" s="174"/>
      <c r="R27" s="1074"/>
      <c r="S27" s="1074"/>
      <c r="T27" s="1075"/>
    </row>
    <row r="28" spans="1:20" ht="79.5" thickBot="1">
      <c r="A28" s="1072"/>
      <c r="B28" s="1055"/>
      <c r="C28" s="1055"/>
      <c r="D28" s="1062"/>
      <c r="E28" s="167" t="s">
        <v>325</v>
      </c>
      <c r="F28" s="601">
        <v>3</v>
      </c>
      <c r="G28" s="191">
        <v>0.03</v>
      </c>
      <c r="H28" s="406"/>
      <c r="I28" s="406"/>
      <c r="J28" s="168" t="s">
        <v>326</v>
      </c>
      <c r="K28" s="169">
        <v>0</v>
      </c>
      <c r="L28" s="170"/>
      <c r="M28" s="517">
        <v>3</v>
      </c>
      <c r="N28" s="171">
        <f t="shared" si="0"/>
        <v>-2.9999999999999805E-2</v>
      </c>
      <c r="O28" s="172">
        <v>1</v>
      </c>
      <c r="P28" s="173" t="str">
        <f t="shared" si="1"/>
        <v>P</v>
      </c>
      <c r="Q28" s="174"/>
      <c r="R28" s="1074"/>
      <c r="S28" s="1074"/>
      <c r="T28" s="1075"/>
    </row>
    <row r="29" spans="1:20" ht="63">
      <c r="A29" s="1072"/>
      <c r="B29" s="1055"/>
      <c r="C29" s="1055"/>
      <c r="D29" s="1062"/>
      <c r="E29" s="167" t="s">
        <v>327</v>
      </c>
      <c r="F29" s="601">
        <v>3</v>
      </c>
      <c r="G29" s="406">
        <v>4</v>
      </c>
      <c r="H29" s="406"/>
      <c r="I29" s="406"/>
      <c r="J29" s="168" t="s">
        <v>328</v>
      </c>
      <c r="K29" s="169">
        <v>0</v>
      </c>
      <c r="L29" s="170"/>
      <c r="M29" s="517">
        <v>3</v>
      </c>
      <c r="N29" s="171">
        <f t="shared" si="0"/>
        <v>-4</v>
      </c>
      <c r="O29" s="172">
        <v>1</v>
      </c>
      <c r="P29" s="173" t="str">
        <f t="shared" si="1"/>
        <v>P</v>
      </c>
      <c r="Q29" s="174"/>
      <c r="R29" s="1074"/>
      <c r="S29" s="1074"/>
      <c r="T29" s="1075"/>
    </row>
    <row r="30" spans="1:20" ht="16.5">
      <c r="A30" s="178" t="s">
        <v>24</v>
      </c>
      <c r="B30" s="178"/>
      <c r="C30" s="178"/>
      <c r="D30" s="178"/>
      <c r="E30" s="150"/>
      <c r="F30" s="150"/>
      <c r="G30" s="150"/>
      <c r="H30" s="150"/>
      <c r="I30" s="150"/>
      <c r="J30" s="150"/>
      <c r="K30" s="150"/>
      <c r="L30" s="150"/>
      <c r="M30" s="150"/>
      <c r="N30" s="150"/>
      <c r="O30" s="150"/>
      <c r="P30" s="150"/>
      <c r="Q30" s="150"/>
      <c r="R30" s="150"/>
      <c r="S30" s="150"/>
      <c r="T30" s="150"/>
    </row>
    <row r="31" spans="1:20" ht="15.75">
      <c r="A31" s="150"/>
      <c r="B31" s="150"/>
      <c r="C31" s="150"/>
      <c r="D31" s="150"/>
      <c r="E31" s="150"/>
      <c r="F31" s="150"/>
      <c r="G31" s="150"/>
      <c r="H31" s="150"/>
      <c r="I31" s="150"/>
      <c r="J31" s="150"/>
      <c r="K31" s="150"/>
      <c r="L31" s="150"/>
      <c r="M31" s="150"/>
      <c r="N31" s="150"/>
      <c r="O31" s="150"/>
      <c r="P31" s="150"/>
      <c r="Q31" s="150"/>
      <c r="R31" s="150"/>
      <c r="S31" s="150"/>
      <c r="T31" s="150"/>
    </row>
    <row r="32" spans="1:20" ht="15.75">
      <c r="A32" s="1059"/>
      <c r="B32" s="1060"/>
      <c r="C32" s="1060"/>
      <c r="D32" s="1060"/>
      <c r="E32" s="1060"/>
      <c r="F32" s="1060"/>
      <c r="G32" s="1060"/>
      <c r="H32" s="1060"/>
      <c r="I32" s="1060"/>
      <c r="J32" s="1060"/>
      <c r="K32" s="1060"/>
      <c r="L32" s="1060"/>
      <c r="M32" s="1060"/>
      <c r="N32" s="1060"/>
      <c r="O32" s="1060"/>
      <c r="P32" s="1060"/>
      <c r="Q32" s="1060"/>
      <c r="R32" s="1060"/>
      <c r="S32" s="1060"/>
      <c r="T32" s="1061"/>
    </row>
    <row r="33" spans="1:20" ht="15.75">
      <c r="A33" s="1059"/>
      <c r="B33" s="1060"/>
      <c r="C33" s="1060"/>
      <c r="D33" s="1060"/>
      <c r="E33" s="1060"/>
      <c r="F33" s="1060"/>
      <c r="G33" s="1060"/>
      <c r="H33" s="1060"/>
      <c r="I33" s="1060"/>
      <c r="J33" s="1060"/>
      <c r="K33" s="1060"/>
      <c r="L33" s="1060"/>
      <c r="M33" s="1060"/>
      <c r="N33" s="1060"/>
      <c r="O33" s="1060"/>
      <c r="P33" s="1060"/>
      <c r="Q33" s="1060"/>
      <c r="R33" s="1060"/>
      <c r="S33" s="1060"/>
      <c r="T33" s="1061"/>
    </row>
    <row r="34" spans="1:20" ht="15.75">
      <c r="A34" s="1059"/>
      <c r="B34" s="1060"/>
      <c r="C34" s="1060"/>
      <c r="D34" s="1060"/>
      <c r="E34" s="1060"/>
      <c r="F34" s="1060"/>
      <c r="G34" s="1060"/>
      <c r="H34" s="1060"/>
      <c r="I34" s="1060"/>
      <c r="J34" s="1060"/>
      <c r="K34" s="1060"/>
      <c r="L34" s="1060"/>
      <c r="M34" s="1060"/>
      <c r="N34" s="1060"/>
      <c r="O34" s="1060"/>
      <c r="P34" s="1060"/>
      <c r="Q34" s="1060"/>
      <c r="R34" s="1060"/>
      <c r="S34" s="1060"/>
      <c r="T34" s="1061"/>
    </row>
    <row r="35" spans="1:20" ht="15.75">
      <c r="A35" s="1059"/>
      <c r="B35" s="1060"/>
      <c r="C35" s="1060"/>
      <c r="D35" s="1060"/>
      <c r="E35" s="1060"/>
      <c r="F35" s="1060"/>
      <c r="G35" s="1060"/>
      <c r="H35" s="1060"/>
      <c r="I35" s="1060"/>
      <c r="J35" s="1060"/>
      <c r="K35" s="1060"/>
      <c r="L35" s="1060"/>
      <c r="M35" s="1060"/>
      <c r="N35" s="1060"/>
      <c r="O35" s="1060"/>
      <c r="P35" s="1060"/>
      <c r="Q35" s="1060"/>
      <c r="R35" s="1060"/>
      <c r="S35" s="1060"/>
      <c r="T35" s="1061"/>
    </row>
    <row r="36" spans="1:20" ht="15.75">
      <c r="A36" s="1059"/>
      <c r="B36" s="1060"/>
      <c r="C36" s="1060"/>
      <c r="D36" s="1060"/>
      <c r="E36" s="1060"/>
      <c r="F36" s="1060"/>
      <c r="G36" s="1060"/>
      <c r="H36" s="1060"/>
      <c r="I36" s="1060"/>
      <c r="J36" s="1060"/>
      <c r="K36" s="1060"/>
      <c r="L36" s="1060"/>
      <c r="M36" s="1060"/>
      <c r="N36" s="1060"/>
      <c r="O36" s="1060"/>
      <c r="P36" s="1060"/>
      <c r="Q36" s="1060"/>
      <c r="R36" s="1060"/>
      <c r="S36" s="1060"/>
      <c r="T36" s="1061"/>
    </row>
    <row r="37" spans="1:20" ht="15.75">
      <c r="A37" s="1059"/>
      <c r="B37" s="1060"/>
      <c r="C37" s="1060"/>
      <c r="D37" s="1060"/>
      <c r="E37" s="1060"/>
      <c r="F37" s="1060"/>
      <c r="G37" s="1060"/>
      <c r="H37" s="1060"/>
      <c r="I37" s="1060"/>
      <c r="J37" s="1060"/>
      <c r="K37" s="1060"/>
      <c r="L37" s="1060"/>
      <c r="M37" s="1060"/>
      <c r="N37" s="1060"/>
      <c r="O37" s="1060"/>
      <c r="P37" s="1060"/>
      <c r="Q37" s="1060"/>
      <c r="R37" s="1060"/>
      <c r="S37" s="1060"/>
      <c r="T37" s="1061"/>
    </row>
    <row r="38" spans="1:20" ht="15.75">
      <c r="A38" s="1059"/>
      <c r="B38" s="1060"/>
      <c r="C38" s="1060"/>
      <c r="D38" s="1060"/>
      <c r="E38" s="1060"/>
      <c r="F38" s="1060"/>
      <c r="G38" s="1060"/>
      <c r="H38" s="1060"/>
      <c r="I38" s="1060"/>
      <c r="J38" s="1060"/>
      <c r="K38" s="1060"/>
      <c r="L38" s="1060"/>
      <c r="M38" s="1060"/>
      <c r="N38" s="1060"/>
      <c r="O38" s="1060"/>
      <c r="P38" s="1060"/>
      <c r="Q38" s="1060"/>
      <c r="R38" s="1060"/>
      <c r="S38" s="1060"/>
      <c r="T38" s="1061"/>
    </row>
    <row r="39" spans="1:20" ht="15.75">
      <c r="A39" s="1059"/>
      <c r="B39" s="1060"/>
      <c r="C39" s="1060"/>
      <c r="D39" s="1060"/>
      <c r="E39" s="1060"/>
      <c r="F39" s="1060"/>
      <c r="G39" s="1060"/>
      <c r="H39" s="1060"/>
      <c r="I39" s="1060"/>
      <c r="J39" s="1060"/>
      <c r="K39" s="1060"/>
      <c r="L39" s="1060"/>
      <c r="M39" s="1060"/>
      <c r="N39" s="1060"/>
      <c r="O39" s="1060"/>
      <c r="P39" s="1060"/>
      <c r="Q39" s="1060"/>
      <c r="R39" s="1060"/>
      <c r="S39" s="1060"/>
      <c r="T39" s="1061"/>
    </row>
    <row r="40" spans="1:20" ht="15.75">
      <c r="A40" s="1059"/>
      <c r="B40" s="1060"/>
      <c r="C40" s="1060"/>
      <c r="D40" s="1060"/>
      <c r="E40" s="1060"/>
      <c r="F40" s="1060"/>
      <c r="G40" s="1060"/>
      <c r="H40" s="1060"/>
      <c r="I40" s="1060"/>
      <c r="J40" s="1060"/>
      <c r="K40" s="1060"/>
      <c r="L40" s="1060"/>
      <c r="M40" s="1060"/>
      <c r="N40" s="1060"/>
      <c r="O40" s="1060"/>
      <c r="P40" s="1060"/>
      <c r="Q40" s="1060"/>
      <c r="R40" s="1060"/>
      <c r="S40" s="1060"/>
      <c r="T40" s="1061"/>
    </row>
    <row r="41" spans="1:20" ht="15.75">
      <c r="A41" s="1059"/>
      <c r="B41" s="1060"/>
      <c r="C41" s="1060"/>
      <c r="D41" s="1060"/>
      <c r="E41" s="1060"/>
      <c r="F41" s="1060"/>
      <c r="G41" s="1060"/>
      <c r="H41" s="1060"/>
      <c r="I41" s="1060"/>
      <c r="J41" s="1060"/>
      <c r="K41" s="1060"/>
      <c r="L41" s="1060"/>
      <c r="M41" s="1060"/>
      <c r="N41" s="1060"/>
      <c r="O41" s="1060"/>
      <c r="P41" s="1060"/>
      <c r="Q41" s="1060"/>
      <c r="R41" s="1060"/>
      <c r="S41" s="1060"/>
      <c r="T41" s="1061"/>
    </row>
    <row r="42" spans="1:20" ht="15.75">
      <c r="A42" s="1059"/>
      <c r="B42" s="1060"/>
      <c r="C42" s="1060"/>
      <c r="D42" s="1060"/>
      <c r="E42" s="1060"/>
      <c r="F42" s="1060"/>
      <c r="G42" s="1060"/>
      <c r="H42" s="1060"/>
      <c r="I42" s="1060"/>
      <c r="J42" s="1060"/>
      <c r="K42" s="1060"/>
      <c r="L42" s="1060"/>
      <c r="M42" s="1060"/>
      <c r="N42" s="1060"/>
      <c r="O42" s="1060"/>
      <c r="P42" s="1060"/>
      <c r="Q42" s="1060"/>
      <c r="R42" s="1060"/>
      <c r="S42" s="1060"/>
      <c r="T42" s="1061"/>
    </row>
  </sheetData>
  <mergeCells count="59">
    <mergeCell ref="A2:E4"/>
    <mergeCell ref="F2:M2"/>
    <mergeCell ref="N2:T2"/>
    <mergeCell ref="F3:M4"/>
    <mergeCell ref="N3:T3"/>
    <mergeCell ref="N4:T4"/>
    <mergeCell ref="A6:E6"/>
    <mergeCell ref="F6:M6"/>
    <mergeCell ref="A7:E7"/>
    <mergeCell ref="F7:M7"/>
    <mergeCell ref="A8:E8"/>
    <mergeCell ref="F8:M8"/>
    <mergeCell ref="N14:P14"/>
    <mergeCell ref="Q14:Q15"/>
    <mergeCell ref="R14:R15"/>
    <mergeCell ref="A9:E9"/>
    <mergeCell ref="F9:M9"/>
    <mergeCell ref="A11:T11"/>
    <mergeCell ref="A13:L13"/>
    <mergeCell ref="M13:T13"/>
    <mergeCell ref="A14:A15"/>
    <mergeCell ref="D14:D15"/>
    <mergeCell ref="E14:E15"/>
    <mergeCell ref="F14:I14"/>
    <mergeCell ref="J14:J15"/>
    <mergeCell ref="B14:B15"/>
    <mergeCell ref="C14:C15"/>
    <mergeCell ref="A16:A19"/>
    <mergeCell ref="D16:D19"/>
    <mergeCell ref="R16:R19"/>
    <mergeCell ref="T14:T15"/>
    <mergeCell ref="A20:A25"/>
    <mergeCell ref="D20:D25"/>
    <mergeCell ref="R20:R24"/>
    <mergeCell ref="S20:S24"/>
    <mergeCell ref="T20:T24"/>
    <mergeCell ref="R25:R29"/>
    <mergeCell ref="S25:S29"/>
    <mergeCell ref="T25:T29"/>
    <mergeCell ref="A26:A29"/>
    <mergeCell ref="K14:K15"/>
    <mergeCell ref="L14:L15"/>
    <mergeCell ref="M14:M15"/>
    <mergeCell ref="S16:S19"/>
    <mergeCell ref="T16:T19"/>
    <mergeCell ref="C16:C29"/>
    <mergeCell ref="A42:T42"/>
    <mergeCell ref="D26:D29"/>
    <mergeCell ref="A32:T32"/>
    <mergeCell ref="A33:T33"/>
    <mergeCell ref="A34:T34"/>
    <mergeCell ref="A35:T35"/>
    <mergeCell ref="A36:T36"/>
    <mergeCell ref="A37:T37"/>
    <mergeCell ref="A38:T38"/>
    <mergeCell ref="A39:T39"/>
    <mergeCell ref="A40:T40"/>
    <mergeCell ref="A41:T41"/>
    <mergeCell ref="B16:B29"/>
  </mergeCells>
  <conditionalFormatting sqref="P16:P29">
    <cfRule type="containsText" dxfId="62" priority="1" stopIfTrue="1" operator="containsText" text="P">
      <formula>NOT(ISERROR(SEARCH("P",P16)))</formula>
    </cfRule>
    <cfRule type="containsText" dxfId="61" priority="2" stopIfTrue="1" operator="containsText" text="R">
      <formula>NOT(ISERROR(SEARCH("R",P16)))</formula>
    </cfRule>
    <cfRule type="containsText" dxfId="60" priority="3" stopIfTrue="1" operator="containsText" text="T">
      <formula>NOT(ISERROR(SEARCH("T",P16)))</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PLANTILLA RESUMEN</vt:lpstr>
      <vt:lpstr>PyD</vt:lpstr>
      <vt:lpstr>RRHH</vt:lpstr>
      <vt:lpstr>JURID</vt:lpstr>
      <vt:lpstr>COMUNICACIONES</vt:lpstr>
      <vt:lpstr>ADMVO</vt:lpstr>
      <vt:lpstr>TIC</vt:lpstr>
      <vt:lpstr>CONTABILIDAD</vt:lpstr>
      <vt:lpstr>PRESUPUESTO</vt:lpstr>
      <vt:lpstr>ENCADENAMIENTO P</vt:lpstr>
      <vt:lpstr>PROMOCION</vt:lpstr>
      <vt:lpstr>SERVICIOS AL USUARIO</vt:lpstr>
      <vt:lpstr>ESTADISTICAS</vt:lpstr>
      <vt:lpstr>ANALISIS EYC</vt:lpstr>
      <vt:lpstr>ZFP</vt:lpstr>
      <vt:lpstr>ZFE</vt:lpstr>
      <vt:lpstr>RTPYC</vt:lpstr>
      <vt:lpstr>SERVICIOS GENERALES</vt:lpstr>
      <vt:lpstr>COMPRAS Y CONTRATACIONES</vt:lpstr>
      <vt:lpstr>TESORERIA</vt:lpstr>
      <vt:lpstr>OAI</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Corina Martinez</cp:lastModifiedBy>
  <cp:lastPrinted>2022-04-04T14:45:19Z</cp:lastPrinted>
  <dcterms:created xsi:type="dcterms:W3CDTF">2011-02-28T16:26:44Z</dcterms:created>
  <dcterms:modified xsi:type="dcterms:W3CDTF">2023-07-12T12:42:54Z</dcterms:modified>
</cp:coreProperties>
</file>