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24226"/>
  <mc:AlternateContent xmlns:mc="http://schemas.openxmlformats.org/markup-compatibility/2006">
    <mc:Choice Requires="x15">
      <x15ac:absPath xmlns:x15ac="http://schemas.microsoft.com/office/spreadsheetml/2010/11/ac" url="\\cnzfenx400\COMUN\DIV. DE PLANIFICACION Y DESARROLLO\INFORME POA TRIMESTRE NO.1 2023\"/>
    </mc:Choice>
  </mc:AlternateContent>
  <xr:revisionPtr revIDLastSave="0" documentId="8_{8E76E5CA-FA7D-41C2-8132-398178CDBD72}"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TIC" sheetId="8" state="hidden" r:id="rId2"/>
    <sheet name="CONTABILIDAD" sheetId="11" state="hidden" r:id="rId3"/>
    <sheet name="PRESUPUESTO" sheetId="10" state="hidden" r:id="rId4"/>
    <sheet name="ENCADENAMIENTO P" sheetId="18" state="hidden" r:id="rId5"/>
    <sheet name="PROMOCION" sheetId="12" state="hidden" r:id="rId6"/>
    <sheet name="ADMVO" sheetId="9" state="hidden" r:id="rId7"/>
    <sheet name="SERVICIOS AL USUARIO" sheetId="13" state="hidden" r:id="rId8"/>
    <sheet name="ESTADISTICAS" sheetId="14" state="hidden" r:id="rId9"/>
    <sheet name="ANALISIS EYC" sheetId="20" state="hidden" r:id="rId10"/>
    <sheet name="ZFP" sheetId="15" state="hidden" r:id="rId11"/>
    <sheet name="ZFE" sheetId="19" state="hidden" r:id="rId12"/>
    <sheet name="RTPYC" sheetId="21" state="hidden" r:id="rId13"/>
    <sheet name="SERVICIOS GENERALES" sheetId="23" state="hidden" r:id="rId14"/>
    <sheet name="COMPRAS Y CONTRATACIONES" sheetId="24" state="hidden" r:id="rId15"/>
    <sheet name="TESORERIA" sheetId="25" state="hidden" r:id="rId16"/>
    <sheet name="OAI" sheetId="26" state="hidden"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24" i="26" l="1"/>
  <c r="P28" i="26"/>
  <c r="P20" i="26"/>
  <c r="P16" i="26"/>
  <c r="O30" i="26"/>
  <c r="P30" i="26" s="1"/>
  <c r="N30" i="26"/>
  <c r="P29" i="26"/>
  <c r="N29" i="26"/>
  <c r="N28" i="26"/>
  <c r="P27" i="26"/>
  <c r="N27" i="26"/>
  <c r="P26" i="26"/>
  <c r="N26" i="26"/>
  <c r="P25" i="26"/>
  <c r="N25" i="26"/>
  <c r="N24" i="26"/>
  <c r="P23" i="26"/>
  <c r="N23" i="26"/>
  <c r="P22" i="26"/>
  <c r="N22" i="26"/>
  <c r="P21" i="26"/>
  <c r="N21" i="26"/>
  <c r="N20" i="26"/>
  <c r="P19" i="26"/>
  <c r="N19" i="26"/>
  <c r="P18" i="26"/>
  <c r="N18" i="26"/>
  <c r="P17" i="26"/>
  <c r="N17" i="26"/>
  <c r="N16" i="26"/>
  <c r="P40" i="25" l="1"/>
  <c r="P30" i="25"/>
  <c r="R19" i="24"/>
  <c r="R20" i="24"/>
  <c r="R21" i="24"/>
  <c r="R22" i="24"/>
  <c r="R23" i="24"/>
  <c r="R24" i="24"/>
  <c r="R25" i="24"/>
  <c r="R26" i="24"/>
  <c r="R27" i="24"/>
  <c r="R28" i="24"/>
  <c r="R29" i="24"/>
  <c r="R30" i="24"/>
  <c r="R31" i="24"/>
  <c r="R32" i="24"/>
  <c r="R18" i="24"/>
  <c r="P55" i="23"/>
  <c r="P40" i="23"/>
  <c r="P22" i="23"/>
  <c r="P17" i="23"/>
  <c r="P16" i="23"/>
  <c r="O46" i="25" l="1"/>
  <c r="P46" i="25" s="1"/>
  <c r="N46" i="25"/>
  <c r="O43" i="25"/>
  <c r="P43" i="25" s="1"/>
  <c r="N43" i="25"/>
  <c r="O41" i="25"/>
  <c r="P41" i="25" s="1"/>
  <c r="N41" i="25"/>
  <c r="N40" i="25"/>
  <c r="O34" i="25"/>
  <c r="P34" i="25" s="1"/>
  <c r="N34" i="25"/>
  <c r="O24" i="25"/>
  <c r="P24" i="25" s="1"/>
  <c r="O16" i="25"/>
  <c r="P16" i="25" s="1"/>
  <c r="N16" i="25"/>
  <c r="P49" i="8" l="1"/>
  <c r="P45" i="8"/>
  <c r="Q21" i="9" l="1"/>
  <c r="P47" i="9"/>
  <c r="P45" i="9"/>
  <c r="P35" i="9"/>
  <c r="P31" i="9"/>
  <c r="P27" i="9"/>
  <c r="P21" i="9"/>
  <c r="P17" i="9"/>
  <c r="N25" i="18"/>
  <c r="N26" i="18"/>
  <c r="N27" i="18"/>
  <c r="N28" i="18"/>
  <c r="N23" i="18"/>
  <c r="N24" i="18"/>
  <c r="P33" i="18"/>
  <c r="P24" i="18"/>
  <c r="P25" i="18"/>
  <c r="P26" i="18"/>
  <c r="P27" i="18"/>
  <c r="P28" i="18"/>
  <c r="P23" i="18"/>
  <c r="P34" i="14"/>
  <c r="P32" i="14"/>
  <c r="P36" i="14"/>
  <c r="O45" i="20"/>
  <c r="P45" i="20" s="1"/>
  <c r="P40" i="8" l="1"/>
  <c r="P36" i="8"/>
  <c r="P32" i="8"/>
  <c r="N21" i="14"/>
  <c r="N24" i="14"/>
  <c r="Q32" i="24"/>
  <c r="P32" i="24"/>
  <c r="Q31" i="24"/>
  <c r="P31" i="24"/>
  <c r="Q30" i="24"/>
  <c r="P30" i="24"/>
  <c r="Q29" i="24"/>
  <c r="P29" i="24"/>
  <c r="Q28" i="24"/>
  <c r="P28" i="24"/>
  <c r="Q27" i="24"/>
  <c r="P27" i="24"/>
  <c r="Q26" i="24"/>
  <c r="P26" i="24"/>
  <c r="Q25" i="24"/>
  <c r="P25" i="24"/>
  <c r="Q24" i="24"/>
  <c r="P24" i="24"/>
  <c r="Q23" i="24"/>
  <c r="P23" i="24"/>
  <c r="Q22" i="24"/>
  <c r="P22" i="24"/>
  <c r="Q21" i="24"/>
  <c r="P21" i="24"/>
  <c r="Q20" i="24"/>
  <c r="Q19" i="24"/>
  <c r="P19" i="24"/>
  <c r="Q18" i="24"/>
  <c r="P18" i="24"/>
  <c r="O55" i="23"/>
  <c r="O45" i="23" s="1"/>
  <c r="N55" i="23"/>
  <c r="N45" i="23"/>
  <c r="O40" i="23"/>
  <c r="N40" i="23"/>
  <c r="O31" i="23"/>
  <c r="N31" i="23"/>
  <c r="O25" i="23"/>
  <c r="O22" i="23"/>
  <c r="O17" i="23"/>
  <c r="O16" i="23"/>
  <c r="F18" i="17" l="1"/>
  <c r="P21" i="10"/>
  <c r="P20" i="10" s="1"/>
  <c r="P19" i="10" s="1"/>
  <c r="P18" i="10" s="1"/>
  <c r="P17" i="10" s="1"/>
  <c r="P16" i="10" s="1"/>
  <c r="N24" i="19" l="1"/>
  <c r="N23" i="19"/>
  <c r="N25" i="19"/>
  <c r="N21" i="19"/>
  <c r="N20" i="19"/>
  <c r="O22" i="21"/>
  <c r="O20" i="21"/>
  <c r="O17" i="21"/>
  <c r="N17" i="13" l="1"/>
  <c r="P28" i="14"/>
  <c r="O24" i="21"/>
  <c r="N23" i="21" l="1"/>
  <c r="P31" i="12" l="1"/>
  <c r="P29" i="12"/>
  <c r="N17" i="12"/>
  <c r="N28" i="12"/>
  <c r="N27" i="12"/>
  <c r="N18" i="18"/>
  <c r="N22" i="18"/>
  <c r="N20" i="18"/>
  <c r="N19" i="18"/>
  <c r="P19" i="18"/>
  <c r="P20" i="18"/>
  <c r="P21" i="18"/>
  <c r="P22" i="18"/>
  <c r="P29" i="10"/>
  <c r="P28" i="10"/>
  <c r="P27" i="10"/>
  <c r="P25" i="10"/>
  <c r="P23" i="10"/>
  <c r="P22" i="10"/>
  <c r="O17" i="11" l="1"/>
  <c r="F13" i="17" l="1"/>
  <c r="F9" i="17"/>
  <c r="O40" i="15" l="1"/>
  <c r="P40" i="15" s="1"/>
  <c r="O39" i="15"/>
  <c r="P39" i="15" s="1"/>
  <c r="N39" i="15"/>
  <c r="O38" i="15"/>
  <c r="P38" i="15" s="1"/>
  <c r="N38" i="15"/>
  <c r="P26" i="13"/>
  <c r="P17" i="18"/>
  <c r="P18" i="18"/>
  <c r="P29" i="18"/>
  <c r="P31" i="18"/>
  <c r="P32" i="18"/>
  <c r="P30" i="18"/>
  <c r="P30" i="12" l="1"/>
  <c r="Q17" i="21" l="1"/>
  <c r="P19" i="21"/>
  <c r="P18" i="21"/>
  <c r="O23" i="21" l="1"/>
  <c r="P17" i="21"/>
  <c r="P24" i="14" l="1"/>
  <c r="Q24" i="12"/>
  <c r="Q18" i="12" l="1"/>
  <c r="O17" i="9" l="1"/>
  <c r="N36" i="15" l="1"/>
  <c r="O36" i="15"/>
  <c r="P36" i="15" s="1"/>
  <c r="Q25" i="15"/>
  <c r="Q19" i="19"/>
  <c r="N19" i="19"/>
  <c r="P21" i="20" l="1"/>
  <c r="N21" i="20"/>
  <c r="O39" i="20"/>
  <c r="P39" i="20" s="1"/>
  <c r="N39" i="20"/>
  <c r="O42" i="20"/>
  <c r="P42" i="20" s="1"/>
  <c r="N42" i="20"/>
  <c r="P17" i="20"/>
  <c r="P37" i="20"/>
  <c r="N37" i="20"/>
  <c r="O35" i="20"/>
  <c r="P35" i="20" s="1"/>
  <c r="N35" i="20"/>
  <c r="O32" i="20"/>
  <c r="P32" i="20" s="1"/>
  <c r="N32" i="20"/>
  <c r="O28" i="20"/>
  <c r="P28" i="20" s="1"/>
  <c r="N28" i="20"/>
  <c r="O24" i="20"/>
  <c r="P24" i="20" s="1"/>
  <c r="N24" i="20"/>
  <c r="O28" i="19" l="1"/>
  <c r="P28" i="19" s="1"/>
  <c r="N28" i="19"/>
  <c r="O27" i="19"/>
  <c r="P27" i="19" s="1"/>
  <c r="N27" i="19"/>
  <c r="O26" i="19"/>
  <c r="P26" i="19" s="1"/>
  <c r="N26" i="19"/>
  <c r="O25" i="19"/>
  <c r="P25" i="19" s="1"/>
  <c r="O24" i="19"/>
  <c r="P24" i="19" s="1"/>
  <c r="O23" i="19"/>
  <c r="P23"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28" i="8" l="1"/>
  <c r="Q24" i="8"/>
  <c r="O24" i="8"/>
  <c r="P24" i="8" s="1"/>
  <c r="N24" i="8"/>
  <c r="O20" i="8"/>
  <c r="P20" i="8" s="1"/>
  <c r="N20" i="8"/>
  <c r="P17" i="8"/>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9" i="10" l="1"/>
  <c r="N27" i="10"/>
  <c r="O26" i="10"/>
  <c r="P26" i="10" s="1"/>
  <c r="N26" i="10"/>
  <c r="N25" i="10"/>
  <c r="O24" i="10"/>
  <c r="P24" i="10" s="1"/>
  <c r="N24" i="10"/>
  <c r="N23" i="10"/>
  <c r="N22" i="10"/>
  <c r="N21"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N24" i="11"/>
  <c r="P23" i="11"/>
  <c r="N23" i="11"/>
  <c r="P22" i="11"/>
  <c r="P21" i="11"/>
  <c r="N21" i="11"/>
  <c r="P20" i="11"/>
  <c r="N20" i="11"/>
  <c r="P19" i="11"/>
  <c r="N19" i="11"/>
  <c r="P18" i="11"/>
  <c r="N18" i="11"/>
  <c r="P17" i="11"/>
  <c r="N17" i="11"/>
  <c r="P43" i="9" l="1"/>
  <c r="P41" i="9"/>
  <c r="O37" i="9"/>
  <c r="P37" i="9" s="1"/>
  <c r="O32" i="9"/>
  <c r="O27" i="9"/>
  <c r="P21" i="14" l="1"/>
  <c r="P17" i="14"/>
  <c r="P20" i="13" l="1"/>
  <c r="O19" i="13"/>
  <c r="P19" i="13" s="1"/>
  <c r="N19" i="13"/>
  <c r="O17" i="13"/>
  <c r="P17" i="13" s="1"/>
  <c r="O25" i="13"/>
  <c r="P25" i="13" s="1"/>
  <c r="N25" i="13"/>
  <c r="O23" i="13"/>
  <c r="P23" i="13" s="1"/>
  <c r="N23" i="13"/>
  <c r="N18" i="19" l="1"/>
  <c r="P18" i="19"/>
  <c r="A7" i="20"/>
  <c r="A7" i="20"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0" authorId="0" shapeId="0" xr:uid="{00000000-0006-0000-0900-000001000000}">
      <text>
        <r>
          <rPr>
            <b/>
            <sz val="9"/>
            <color indexed="81"/>
            <rFont val="Tahoma"/>
            <family val="2"/>
          </rPr>
          <t>Corina Martinez:</t>
        </r>
        <r>
          <rPr>
            <sz val="9"/>
            <color indexed="81"/>
            <rFont val="Tahoma"/>
            <family val="2"/>
          </rPr>
          <t xml:space="preserve">
DESVIACION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6" authorId="0" shapeId="0" xr:uid="{00000000-0006-0000-0B00-000001000000}">
      <text>
        <r>
          <rPr>
            <b/>
            <sz val="9"/>
            <color indexed="81"/>
            <rFont val="Tahoma"/>
            <family val="2"/>
          </rPr>
          <t>Corina Martinez:</t>
        </r>
        <r>
          <rPr>
            <sz val="9"/>
            <color indexed="81"/>
            <rFont val="Tahoma"/>
            <family val="2"/>
          </rPr>
          <t xml:space="preserve">
DESVIACION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8" authorId="0" shapeId="0" xr:uid="{00000000-0006-0000-0E00-000001000000}">
      <text>
        <r>
          <rPr>
            <b/>
            <sz val="9"/>
            <color indexed="81"/>
            <rFont val="Tahoma"/>
            <family val="2"/>
          </rPr>
          <t>Corina Martinez:</t>
        </r>
        <r>
          <rPr>
            <sz val="9"/>
            <color indexed="81"/>
            <rFont val="Tahoma"/>
            <family val="2"/>
          </rPr>
          <t xml:space="preserve">
DESVIACION</t>
        </r>
      </text>
    </comment>
  </commentList>
</comments>
</file>

<file path=xl/sharedStrings.xml><?xml version="1.0" encoding="utf-8"?>
<sst xmlns="http://schemas.openxmlformats.org/spreadsheetml/2006/main" count="1628" uniqueCount="934">
  <si>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</si>
  <si>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</si>
  <si>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</si>
  <si>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</si>
  <si>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</si>
  <si>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</si>
  <si>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</si>
  <si>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</si>
  <si>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</si>
  <si>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</si>
  <si>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</si>
  <si>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</si>
  <si>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</si>
  <si>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</si>
  <si>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</si>
  <si>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</si>
  <si>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</si>
  <si>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</si>
  <si>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</si>
  <si>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CÓDIGO: FSPOA-P&amp;D-01</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</si>
  <si>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</si>
  <si>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</si>
  <si>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</si>
  <si>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</si>
  <si>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</si>
  <si>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</si>
  <si>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</si>
  <si>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</si>
  <si>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</si>
  <si>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</si>
  <si>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</si>
  <si>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</si>
  <si>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</si>
  <si>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Promoción</t>
  </si>
  <si>
    <t>Difundir material promocional, a nivel nacional e internacional, para la atracción de nuevas inversiones</t>
  </si>
  <si>
    <t xml:space="preserve">Promover la instalación de  nuevas empresas, sobre todo las pertenecientes a los sectores con mayor potencial de crecimiento en el país, como es el caso de Dispositivos Médicos, Componentes Eléctricos y Electrónica, Calzados, Servicios de Apoyo a Negocios (Call Centers &amp; BPO´s) </t>
  </si>
  <si>
    <t>1. Diseñar e imprimir las carpetas y folletos promocionales.</t>
  </si>
  <si>
    <t>2. Coordinar, diseñar e imprimir material promocional a exhibir y entregables en ferias y misiones comerciales en los cuales participe la institución.</t>
  </si>
  <si>
    <t>3. Dar seguimiento a empresas con potencial de instalarse en el país.  Difusión de material promocional a estas empresas contactadas.</t>
  </si>
  <si>
    <t>1. Identificar y coordinar la participación en ferias internacionales relacionadas con sectores con potencial de crecimiento.</t>
  </si>
  <si>
    <t>2. Visitar empresas y coordinar reuniones con empresas de interés, durante la participación en eventos internacionales.</t>
  </si>
  <si>
    <t>3. Brindar seguimiento a las empresas contactadas en las distintas actividades en las cuales participe el Departamento de Promoción.</t>
  </si>
  <si>
    <t>4. Remitir información y procedimiento para la clasificación de nuevas empresas.</t>
  </si>
  <si>
    <t>1. Recibir solicitudes de visitas de inversionistas extranjeros</t>
  </si>
  <si>
    <t>2. Coordinar la agenda de visitas a parques y empresas de zonas francas, a potenciales inversionistas</t>
  </si>
  <si>
    <t>3. Realizar una presentación de los beneficios de la Ley No. 8-90 y ventajas de instalarse en RD</t>
  </si>
  <si>
    <t>4. Dar seguimiento a la solicitud de instalación de la empresa</t>
  </si>
  <si>
    <t xml:space="preserve">5. Dar asistencia en proceso de instalación de la empresa </t>
  </si>
  <si>
    <t>Brindar asistencia técnica a los inversionistas</t>
  </si>
  <si>
    <t xml:space="preserve">Participar en ferias internaciones </t>
  </si>
  <si>
    <t>1. Identificar ferias internacionales de interés para atracción de inversión a RD</t>
  </si>
  <si>
    <t>2. Realizar presupuesto de participación en la feria</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</si>
  <si>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</si>
  <si>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</si>
  <si>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</si>
  <si>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</si>
  <si>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</si>
  <si>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</si>
  <si>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</si>
  <si>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</si>
  <si>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</si>
  <si>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</si>
  <si>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</si>
  <si>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</si>
  <si>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Solicitud impresión y compra Ley 8-90</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</si>
  <si>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</si>
  <si>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</si>
  <si>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</si>
  <si>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</si>
  <si>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</si>
  <si>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</si>
  <si>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</si>
  <si>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</si>
  <si>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Informes mensuales enero -marzo Departamento de Promoción</t>
  </si>
  <si>
    <t>Registro Medica 2021</t>
  </si>
  <si>
    <t>Perfiles de Oportunidades 10 países principales</t>
  </si>
  <si>
    <t>Registro Medica 2021.  Presentación de la Cámara de Comercio Dominico Rusa - propuesta de participación dominicana en la feria World Food Moscow.</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</si>
  <si>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</si>
  <si>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</si>
  <si>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</si>
  <si>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</si>
  <si>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</si>
  <si>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</si>
  <si>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</si>
  <si>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</si>
  <si>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</si>
  <si>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</si>
  <si>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</si>
  <si>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</si>
  <si>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</si>
  <si>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</si>
  <si>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</si>
  <si>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</si>
  <si>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</si>
  <si>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</si>
  <si>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</si>
  <si>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</si>
  <si>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</si>
  <si>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</si>
  <si>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</si>
  <si>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</si>
  <si>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</si>
  <si>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</si>
  <si>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</si>
  <si>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</si>
  <si>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</si>
  <si>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</si>
  <si>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</si>
  <si>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</si>
  <si>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</si>
  <si>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</si>
  <si>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Que una cantidad significativa no se acopien
Que no se puedan procesar dentro del plazo establecido
Que una cantidad significativa no se puedan validar
Que no se elabore</t>
  </si>
  <si>
    <t>Perfiles elaborados</t>
  </si>
  <si>
    <t>Que se solicite con carácter de urgencia y no pueda ser entregado en tiempo hábil</t>
  </si>
  <si>
    <t>Elaboración previa perfiles de principales socios comerciales y paises DR-CAFTA</t>
  </si>
  <si>
    <t>Informes elaborados y remitidos</t>
  </si>
  <si>
    <t>Que no se acopie el dato de manera oportuna
Que no se acopie el universo
Que no se valide adecuadamente</t>
  </si>
  <si>
    <t>Seguimiento al proceso con responsables</t>
  </si>
  <si>
    <t>Fecha: 09/12/2020</t>
  </si>
  <si>
    <t>ADMINISTRATIVO Y FINANCIERO</t>
  </si>
  <si>
    <t>PACC</t>
  </si>
  <si>
    <t>QUE NO SE CUMPLAN LOS PROCESOS, TAL Y COMO LO ESTABLECE LA LEY DE COMPRAS Y CONTRATACIONES 340-06 Y SU REGLAMENTO 543-12 Y NORMAS REFERENTES</t>
  </si>
  <si>
    <t>LLEVAR AL COMITÉ DE COMPRAS TODOS LOS PROCESOS PARA LA ADQUISICION DE BIENES Y SERVICIOS  DE NUESTRA INSTITUCION PARA SU REVISION Y EVALUACION</t>
  </si>
  <si>
    <t>RELACION INGRESOS</t>
  </si>
  <si>
    <t>DISMINUCION DE LOS INGRESOS PROVENIENTES DEL PAGO DE LAS CUOTAS POR SERVICIOS</t>
  </si>
  <si>
    <t>REALIZAR GESTION DE COBROS EFECTIVA MENDIANTE LLAMADAS, CORREOS Y COMUNICACIONES</t>
  </si>
  <si>
    <t xml:space="preserve">RELACION CHEQUES </t>
  </si>
  <si>
    <t>QUE SE REALICEN COMPRAS DE ARTICULOS Y PAGOS DE VIATICOS QUE NO ESTEN DEBIDAMENTE SOPORTADOS GENERANDO PAGOS INCORRECTOS Y COMPRAS NO NECESARIAS</t>
  </si>
  <si>
    <t>VALIDACIÓN Y CONFIRMACION DE LAS NECESIDADES REALES</t>
  </si>
  <si>
    <t>1. IMPLEMENTAR LAS NORMATIVAS DE NOBACI</t>
  </si>
  <si>
    <t>SE OBSERVARON LAS NORMAS DE CONTROL</t>
  </si>
  <si>
    <t>12&amp;</t>
  </si>
  <si>
    <t>NOBACI</t>
  </si>
  <si>
    <t>LA NO OBSERVANCIA DE LAS REGLAS Y NORMAS DISPUESTAS POR LA NOBACI</t>
  </si>
  <si>
    <t>SEGUIMIENTO DIARIO A LA IMPLEMENTACION DE LA NOBACI</t>
  </si>
  <si>
    <t>1. RECIBIR LAS SOLICITUDES DE LOS DIFERENTES DEPARTAMENTOS</t>
  </si>
  <si>
    <t>FORMULARIOS DE AUTORIZACIÓN</t>
  </si>
  <si>
    <t>DESABASTECIMIENTO DE LOS ARTICULOS NECESARIOS QUE IMPIDAN PODER CUMPLIR CON LO REQUERIDO POR LOS DEPARTAMENTOS</t>
  </si>
  <si>
    <t>REVISION DEL INVENTARIO FISICO Y EJECUCION DEL INVENTARIO ANUAL DE MATERIALES VS INVENTARIO DIGITAL</t>
  </si>
  <si>
    <t>2. AUTORIZAR EL DESPACHO DE SUMINISTRO</t>
  </si>
  <si>
    <t>3. FACTURAR EL MATERIAL SOLICITADO POR LOS DEPARTAMENTOS</t>
  </si>
  <si>
    <t>4. ENTREGAR LOS SUMINISTROS</t>
  </si>
  <si>
    <t>ELABORACION RUTAS DE VIAJE</t>
  </si>
  <si>
    <t>QUE SE HAGA UN CONSUMO INNECESARIO INCREMENTANTO LOS GASTOS POR SERVICIO</t>
  </si>
  <si>
    <t>SEGUIMIENTO DIARIO PARA DETECTAR AREAS DE MAYOR CONSUMO</t>
  </si>
  <si>
    <t>SE REALIZARON MANTENIMIENTOS MENSUALES</t>
  </si>
  <si>
    <t>FORMULARIO CONTROL DE MANTENIMIENTO</t>
  </si>
  <si>
    <t>DAR IMAGEN NO FAVORABLE A NUESTROS COLABORADORES E INVERSIONISTAS</t>
  </si>
  <si>
    <t>ADECUADO SEGUIMIENTO A LAS LABORES REALIZADAS POR EL PERSONAL DE MAYORDOMIA</t>
  </si>
  <si>
    <t>MANTENIMIENTOS NO EJECUTADOS CAUSANDO DAÑOS A LOS EQUIPOS</t>
  </si>
  <si>
    <t>REVISION DIARIA DE EQUIPOS PARA COMPROBAR SU CORRECTO FUNCIONAMIENTO</t>
  </si>
  <si>
    <t>SE REALIZARON REPORTES MENSUALES DE RUTAS DE DISTRIBUCION</t>
  </si>
  <si>
    <t>FORMULARIO CONTROL ENTREGA DOCUMENTOS</t>
  </si>
  <si>
    <t>QUE VISITAS DE INSPECCION O RUTAS CON INVERSIONISTAS NO SE REALICEN, QUE LAS COMUNICACIONES NO LLEGUEN A TIEMPO A SU LUGAR DE DESTINO</t>
  </si>
  <si>
    <t>PREPARACION DE UNA AGENDA SEMANAL SEGÚN REQUERIMIENTOS RECIBIDOS</t>
  </si>
  <si>
    <t>FORMULARIO CONTROL MANTENIMIENTO VEHICULOS</t>
  </si>
  <si>
    <t xml:space="preserve">QUE NO SE DISPONGA DE MEDIOS DE TRANSPORTE IDONEOS PARA BRINDAR SERVICIOS A NUESTROS INVERSIONISTAS </t>
  </si>
  <si>
    <t>SEGUIMIENTO A LA ASIGNACION PRESUPUESTARIA QUE NOS PERMITA LA MATERIALIZACIÓN DE LA ADQUISICIÓN</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</si>
  <si>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</si>
  <si>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</si>
  <si>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</si>
  <si>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</si>
  <si>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</si>
  <si>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</si>
  <si>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</si>
  <si>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</si>
  <si>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</si>
  <si>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</si>
  <si>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</si>
  <si>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</si>
  <si>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</si>
  <si>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</si>
  <si>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</si>
  <si>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</si>
  <si>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</si>
  <si>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</si>
  <si>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</si>
  <si>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</si>
  <si>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</si>
  <si>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</si>
  <si>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</si>
  <si>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</si>
  <si>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</si>
  <si>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</si>
  <si>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</si>
  <si>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</si>
  <si>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</si>
  <si>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</si>
  <si>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</si>
  <si>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</si>
  <si>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</si>
  <si>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</si>
  <si>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</si>
  <si>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</si>
  <si>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</si>
  <si>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</si>
  <si>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</si>
  <si>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</si>
  <si>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</si>
  <si>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</si>
  <si>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</si>
  <si>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</si>
  <si>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</si>
  <si>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</si>
  <si>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</si>
  <si>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</si>
  <si>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</si>
  <si>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</si>
  <si>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</si>
  <si>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</si>
  <si>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</si>
  <si>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</si>
  <si>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</si>
  <si>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</si>
  <si>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</si>
  <si>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</si>
  <si>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</si>
  <si>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</si>
  <si>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</si>
  <si>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</si>
  <si>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</si>
  <si>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</si>
  <si>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</si>
  <si>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</si>
  <si>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</si>
  <si>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</si>
  <si>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</si>
  <si>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</si>
  <si>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</si>
  <si>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</si>
  <si>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</si>
  <si>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</si>
  <si>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</si>
  <si>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</si>
  <si>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</si>
  <si>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</si>
  <si>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</si>
  <si>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</si>
  <si>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</si>
  <si>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</si>
  <si>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</si>
  <si>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</si>
  <si>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</si>
  <si>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</si>
  <si>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</si>
  <si>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</si>
  <si>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Formularios del SIGEF, en el modulo de Programacion Fisica Financiera del producto.</t>
  </si>
  <si>
    <t>1. Falta de capacitacion del usuario.                                2.  incumplimiento en la fecha de programacion.</t>
  </si>
  <si>
    <t>1.Capacitacion del personal.                      
2. Optimizacion de los sistemas.                       
3. Entrega a tiempo de las informaciones.</t>
  </si>
  <si>
    <t>2. Registrar la Programacion trimestral de las  Metas Fisicas Financieras del presupuesto en el SIGEF.</t>
  </si>
  <si>
    <t>La programacion se registró en los primeros 15 dias del primer mes del trimestre.</t>
  </si>
  <si>
    <t>3. Dar seguimiento a la ejecucion presupuestaria, conjuntamente con la programacion de las metas, para su cumplimiento eficiente y eficaz.</t>
  </si>
  <si>
    <t>El seguimiento a la ejecucion de las metas, se efectuó en el plazo establecido por la DIGEPRES.</t>
  </si>
  <si>
    <t>4. Preparar informe de la evaluacion de la ejecucion trimestralmente, para la DIGEPRES, en coordinacion con el analista asignado de calidad del gasto presupuestario en DIGEPRES.</t>
  </si>
  <si>
    <t>Concluido el trimestre para la realizacion del informe de evaluacion de la ejecucion.</t>
  </si>
  <si>
    <t>A la fecha, no hemos recibido el reporte de Indice de Gestión para el 1er trimestre.</t>
  </si>
  <si>
    <t>6. Digitar la ejecucion fisica trimestral, en la fecha establecida por la DIGEPRES.</t>
  </si>
  <si>
    <t>La ejecucion Financiera se realizó en el plazo establecido por la DIGEPRES</t>
  </si>
  <si>
    <t>Reportes del SIGEF, Comunicaciones, certificaciones.</t>
  </si>
  <si>
    <t>1. Que las partidas ejecutadas, no estén contempladas en el presupuesto.           2. No exista justificacion para el desvio en la ejecucion.</t>
  </si>
  <si>
    <t>Asignar personal para el monitoreo d elas metas programadas.</t>
  </si>
  <si>
    <t>1. Realizar la Regularizacion de los pagos por Fase 1 en Sigef, según  avisos de debitos conciliados.</t>
  </si>
  <si>
    <t>Al momento, tenemos pendiente la  regularizacion de pagos, por cuotas en el fondo que corresponde.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</si>
  <si>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</si>
  <si>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</si>
  <si>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</si>
  <si>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</si>
  <si>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</si>
  <si>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a requerimientos de la Div. de Contabilidad  y Compras.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</si>
  <si>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</si>
  <si>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</si>
  <si>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</si>
  <si>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</si>
  <si>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</si>
  <si>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</si>
  <si>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</si>
  <si>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</si>
  <si>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</si>
  <si>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</si>
  <si>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</si>
  <si>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</si>
  <si>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TECNOLOGIA DE LA INFORMACION Y LA COMUNICACION</t>
  </si>
  <si>
    <t>Gestionar el desarrollo e implementación del Sistema Financiero y Administrativo</t>
  </si>
  <si>
    <t xml:space="preserve">1. Determinar la necesidad de las áreas involucradas </t>
  </si>
  <si>
    <t>2. Socializar y acordar con el proveedor los terminos de referencia</t>
  </si>
  <si>
    <t>3. Implementación y/o desarrollo de la solución</t>
  </si>
  <si>
    <t>Proveer soporte técnico a todos los usuarios de la institución</t>
  </si>
  <si>
    <t>1. Registrar acorde  a lo establecido los casos requeridos por los usuarios.</t>
  </si>
  <si>
    <t>Estas actividades son recurrentes en la gestión de servicios de TIC y sirven de soporte al logro de los objetivos estratégicos de la institución.</t>
  </si>
  <si>
    <t>Reporte mensual de la gestión de servicios de TI</t>
  </si>
  <si>
    <t>1.1 Registro y catálogación inadecuado.
1.2 Usuarios no utilicen los medios establecidos para el registro.
2.1-Incumplimiento de los tiempos establecidos en solución a casos.
2.2-Cantidad excesiva de casos.
3.1 Registro inadecuado de la solución.
3.2 Cierre con solución incorrecta.</t>
  </si>
  <si>
    <t>Capacitación del personal.</t>
  </si>
  <si>
    <t>2. Dar solución a los casos en los tiempos establecidos.</t>
  </si>
  <si>
    <t>3. Documentar solución.</t>
  </si>
  <si>
    <t>4. Cerrar caso.</t>
  </si>
  <si>
    <t>Renovar los servicios de firewall, antivirus, antispyware y filtrado Web para los equipos de la institución</t>
  </si>
  <si>
    <t>1. Determinar la caducidad del servicio e incluir renovación en presupuesto departamental.</t>
  </si>
  <si>
    <t>Esta actividad involucra tanto a TI como a la unidad de Compras y Contrataciones. Se ejecutó en su totalidad y se adquirió el servicio acorde a lo planificado.</t>
  </si>
  <si>
    <t>Certificación de renovación</t>
  </si>
  <si>
    <t>1-No agendar fecha de caducidad.
2-No incluirlo en presupuesto anual.
3-Solicitud sea rechazada por departamento administrativo.
4-Servicio adquirido no incluya el tiempo solicitado
5-Funcionalidad del servicio difiere de lo contratado.</t>
  </si>
  <si>
    <t>Incluir fecha caducidad en calendario.
Registar en POA y PACC.
Realizar solicitud a depto. Administrativo y Financiero previo a fecha de vencimiento.
Recibir y registrar la recepción.
Revisar funcionamiento del producto o servicio.</t>
  </si>
  <si>
    <t>2.Realizar solicitud departamento administrativo.</t>
  </si>
  <si>
    <t>3. Recepción del servicio por el tiempo acordado.</t>
  </si>
  <si>
    <t>4. Validar la funcionalidad del servicio según lo acordado.</t>
  </si>
  <si>
    <t>Fortalecer el Sistema LIVE PRO BUSINESS (LPB) en sus diversos módulos.</t>
  </si>
  <si>
    <t>1. Recibir requerimiento del usuario y evaluar su factibilidad.</t>
  </si>
  <si>
    <t>Reporte del servicio LPB en mesa de servicio.</t>
  </si>
  <si>
    <t>2. Ejecutar lo acordado con el usuario</t>
  </si>
  <si>
    <t>3. Prueba de la solución implementada</t>
  </si>
  <si>
    <t>4. Entrega de la mejora solicitada</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</si>
  <si>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</si>
  <si>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</si>
  <si>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</si>
  <si>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</si>
  <si>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</si>
  <si>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</si>
  <si>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</si>
  <si>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</si>
  <si>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</si>
  <si>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</si>
  <si>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</si>
  <si>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</si>
  <si>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</si>
  <si>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</si>
  <si>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</si>
  <si>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</si>
  <si>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</si>
  <si>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</si>
  <si>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</si>
  <si>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</si>
  <si>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</si>
  <si>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</si>
  <si>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</si>
  <si>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</si>
  <si>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</si>
  <si>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 xml:space="preserve">Contribuir con la implementación de iniciativas para el fortalecimiento de la Logística y la facilitación del comercio en la República Dominicana 
Apoyar al CLRD en los ejes de trabajo: e-commerce y desarrollo de nuevos negocios
</t>
  </si>
  <si>
    <t xml:space="preserve">Identificar nuevos prospectos de inversión con el apoyo de información inteligencia de mercados (Investment Map, Big Data, etc.) </t>
  </si>
  <si>
    <t>Analizar los principales obstáculos que limitan el crecimiento y desarrollo de las Empresas de Zona Francas, incluyendo aquellos factores que amenazan su permanencia en la República Dominicana</t>
  </si>
  <si>
    <t>A la espera de la publicación del informe estadístico del 2020</t>
  </si>
  <si>
    <t>Incidir y participar activamente en la implementación y consolidación de la política comercial de la República Dominicana, específicamente en aquellos temas de especial relevancia para el sector de zonas francas</t>
  </si>
  <si>
    <t>Realizar el seguimiento, registro y monitoreo de los indicadores económicos, competitivos, y laborales de la República Dominicana, y sus principales países competidores</t>
  </si>
  <si>
    <t>Desarrollar el programa de capacitación para los colaboradores del área en temas de competitividad y comercio exterior</t>
  </si>
  <si>
    <t>Promover la participación de las empresas de zonas francas en el Premio Nacional de Producción Más Limpia</t>
  </si>
  <si>
    <t>Se planteó iniciativas en las reuniones. del equipo técnico  del proyecto de biolectricidad, así como, la posición del Consejo ante diversos temas tratados.</t>
  </si>
  <si>
    <t>Elaborar resúmenes trimestrales incluyendo las proyecciones sobre el comportamiento de las exportaciones y otras variables económicas de zona franca, así como la opinión de los principales líderes sectoriales</t>
  </si>
  <si>
    <t>Programa de intercambio de conocimientos sector de manufactura componentes electrónicos, en colaboración con la República de Corea</t>
  </si>
  <si>
    <t>Participación en seminarios entre las instituciones pertinentes, además, seguimiento y gestión del levantamiento de información pautado entre los asesores y las empresas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</si>
  <si>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</si>
  <si>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</si>
  <si>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</si>
  <si>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</si>
  <si>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</si>
  <si>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</si>
  <si>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</si>
  <si>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</si>
  <si>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</si>
  <si>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</si>
  <si>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</si>
  <si>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</si>
  <si>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</si>
  <si>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</si>
  <si>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</si>
  <si>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</si>
  <si>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</si>
  <si>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RESULTADO</t>
  </si>
  <si>
    <t>PRODUCTO</t>
  </si>
  <si>
    <t>R3.2. Aumentada las inversiones en zonas francas</t>
  </si>
  <si>
    <t>R1.3. Fortalecidas las competencias del talento humano del CNZFE</t>
  </si>
  <si>
    <t>R1.1. Fortalecido el seguimiento de los planes, programas y proyectos institucionales</t>
  </si>
  <si>
    <t>R1.4. Mitigados los riesgos identificados en los procesos por cada área</t>
  </si>
  <si>
    <t>R3.1. Mejorada la eficiencia en la expedición de permisos de operación de parques y zonas francas</t>
  </si>
  <si>
    <t>Programación de la Ejecución.</t>
  </si>
  <si>
    <t>Formulación presupuestaria</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</si>
  <si>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</si>
  <si>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</si>
  <si>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</si>
  <si>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</si>
  <si>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</si>
  <si>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</si>
  <si>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</si>
  <si>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</si>
  <si>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</si>
  <si>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</si>
  <si>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</si>
  <si>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</si>
  <si>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 xml:space="preserve">
Elaborar perfiles de intercambio comercial de la RD con otros países
</t>
  </si>
  <si>
    <t>Implementar las actividades aprobadas.</t>
  </si>
  <si>
    <t>Recolección y presentación de datos de la industria a través de encuestas a empresas del sector.</t>
  </si>
  <si>
    <t>2. Procesar los datos</t>
  </si>
  <si>
    <t>3. Validar registros</t>
  </si>
  <si>
    <t>4. Elaborar informe general</t>
  </si>
  <si>
    <t>1. Culminar acopio formularios censo</t>
  </si>
  <si>
    <t>Comunicación de sensibilización previa de la Máxima Autoridad
Socializar protocolos establecidos con el grupo, previo inicio Censo.</t>
  </si>
  <si>
    <t>2. Elaborar el perfil del país solicitado</t>
  </si>
  <si>
    <t>3. Entregar al departamento que haya solicitado la información</t>
  </si>
  <si>
    <t>1. Contactar a las empresas a través de diferentes vias, solicitando número de empleos de las empresas en operación</t>
  </si>
  <si>
    <t>2. Realizar reportes de los empleos generados por las empresas</t>
  </si>
  <si>
    <t>3. Evaluar y comparar</t>
  </si>
  <si>
    <t>1. Solicitar información a diferentes organismos</t>
  </si>
  <si>
    <t>4. Enviar a la Dirección Ejecutiva, al Banco Central de la RD y la Oficina Nacional de Estadísticas</t>
  </si>
  <si>
    <t>Elaborar informes de avances y resultados.</t>
  </si>
  <si>
    <t>Identificar y seleccionar, previa autorización de la Dirección Ejecutiva, de actividades formativas a participar en el año.</t>
  </si>
  <si>
    <t>Difusión de informes finales a usuarios y grupos de interés, previa autorización de la Dirección Ejecutiva.</t>
  </si>
  <si>
    <t xml:space="preserve">Seminarios informativos con la participación local del CNZFE, MESCYT,  MICM, MEPYD, Prodominicana e INFOTEP.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</si>
  <si>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</si>
  <si>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</si>
  <si>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</si>
  <si>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</si>
  <si>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</si>
  <si>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</si>
  <si>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</si>
  <si>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</si>
  <si>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</si>
  <si>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</si>
  <si>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</si>
  <si>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</si>
  <si>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</si>
  <si>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</si>
  <si>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</si>
  <si>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</si>
  <si>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</si>
  <si>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</si>
  <si>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</si>
  <si>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</si>
  <si>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</si>
  <si>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</si>
  <si>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</si>
  <si>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</si>
  <si>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</si>
  <si>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</si>
  <si>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</si>
  <si>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</si>
  <si>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</si>
  <si>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</si>
  <si>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</si>
  <si>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</si>
  <si>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</si>
  <si>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</si>
  <si>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</si>
  <si>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</si>
  <si>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Apoyar al CLRD en los ejes de trabajo: e-commerce y desarrollo de nuevos negocios</t>
  </si>
  <si>
    <t>Recolectar, generar y difundir estadisticas de impacto de actividades logisticas de zona franca en la economía de la Rep. Dom.</t>
  </si>
  <si>
    <t>Participar en reuniones mensuales del Comité de Facilitación del Comercio de AMCHAMDR</t>
  </si>
  <si>
    <t xml:space="preserve">Participar en reuniones mensuales generales del Clúster de Logística de la República Dominicana (CLRD) </t>
  </si>
  <si>
    <t>Realizar y depurar listas de productos para país competidor (según países y/o regiones de origen) e informaciones de Inversión</t>
  </si>
  <si>
    <t>Compartir lista de contactos con entidades homólogas, que contribuyan al establecimiento de relaciones comerciales con dichas empresas</t>
  </si>
  <si>
    <t>Realizar y depurar listas de empresas atractivas para el país (según países y/o regiones de origen) utilizando el Investment Map</t>
  </si>
  <si>
    <t>Capturar información estratégica sobre empresas con alto potencial para invertir en Zona Francas en RD</t>
  </si>
  <si>
    <t>Difundir el informe final para su utilización en actividades indicadas por la Dirección Ejecutiva</t>
  </si>
  <si>
    <t>Elaborar los informes/resumen ejecutivo de resultados</t>
  </si>
  <si>
    <t xml:space="preserve">Tabular datos levantados a través de encuesta anual CNZFE y estratificación según principales categorías
</t>
  </si>
  <si>
    <t>Participar en grupos técnicos para los procesos de negociaciones comerciales, con países de interés</t>
  </si>
  <si>
    <t xml:space="preserve">Contribuir en los procesos de defensa de los sub- sectores productivos de zonas francas, particularmente ante las autoridades de los EE.UU., con respecto a los procesos de negociación de nuevos acuerdos y al mejoramiento de los existentes. </t>
  </si>
  <si>
    <t>Difusión de Matriz actualizada y/o indicadores específicos, según demanda de grupos de interés, previa autorización de la Dirección Ejecutiva.</t>
  </si>
  <si>
    <t>Procesamiento y análisis de datos obtenidos en fuentes indicadas.</t>
  </si>
  <si>
    <t>Revisión mensual y trimestral de fuentes secundarias de información, basadas en datos directos y datos espejos (BCRD, USITC Dataweb, TradeMap y EuroSTAT).</t>
  </si>
  <si>
    <t>Realizar talleres sobre diagnóstico y postulación al Premio Nacional de Producción Más Limpia, en coordinación con RED.</t>
  </si>
  <si>
    <t>Participar en reuniones periódicas de la Red Nacional de Producción Más Limpia, en condición de miembro observador.</t>
  </si>
  <si>
    <t>Revisión y actualización mensual de Matriz, según fuentes de información identificadas.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</si>
  <si>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</si>
  <si>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</si>
  <si>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</si>
  <si>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</si>
  <si>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</si>
  <si>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</si>
  <si>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</si>
  <si>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Reporte de solicitudes del Sistema LPB
Resolución de clasificación.</t>
  </si>
  <si>
    <t>Reporte de gestión  de plataforma VUCCE</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</si>
  <si>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</si>
  <si>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</si>
  <si>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</si>
  <si>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</si>
  <si>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</si>
  <si>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</si>
  <si>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</si>
  <si>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</si>
  <si>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</si>
  <si>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</si>
  <si>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</si>
  <si>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</si>
  <si>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</si>
  <si>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</si>
  <si>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</si>
  <si>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</si>
  <si>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</si>
  <si>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</si>
  <si>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</si>
  <si>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</si>
  <si>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</si>
  <si>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</si>
  <si>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</si>
  <si>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</si>
  <si>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</si>
  <si>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</si>
  <si>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</si>
  <si>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</si>
  <si>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</si>
  <si>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</si>
  <si>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</si>
  <si>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</si>
  <si>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</si>
  <si>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</si>
  <si>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</si>
  <si>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</si>
  <si>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Definición clara de los requisitos para la recepción de solicitudes de este tipo.
Asistencia tecnica previa, para comunicarle los detalles de los requisitos.
Revisión constantemente del proceso de registro y realizar las mejoras de lugar.
Procesos responsabilizados.</t>
  </si>
  <si>
    <t>Seguimiento al plan de implementación de la encuesta 
Reuniones con los grupos de interes interno
Uso de plataforma digital y segura
Procesos responsabilizados</t>
  </si>
  <si>
    <t xml:space="preserve">2.1.1 Que los documentos adjuntos no estén actualizados en la solicitud.
2.1.2 Que no verifique la existencia del documento adjunto en la solicitud.
2.2.1 No aprobar solicitud dentro del plazo establecido.
</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</si>
  <si>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</si>
  <si>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</si>
  <si>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 xml:space="preserve">Cronograma
Formulario
Ficha técnica 
Informe
</t>
  </si>
  <si>
    <t>P</t>
  </si>
  <si>
    <t>T</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</si>
  <si>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</si>
  <si>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</si>
  <si>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</si>
  <si>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</si>
  <si>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</si>
  <si>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</si>
  <si>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</si>
  <si>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</si>
  <si>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</si>
  <si>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</si>
  <si>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</si>
  <si>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</si>
  <si>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DEPARTAMENTO PLANIFICACION Y DESARROLLO</t>
  </si>
  <si>
    <t>ELABORADO POR: CORINA MARTINEZ</t>
  </si>
  <si>
    <t>3. Realizar el montaje de stand o visita a la feria</t>
  </si>
  <si>
    <t>4. Realizar contactos con los visitantes al stand</t>
  </si>
  <si>
    <t>II. AICE 2021</t>
  </si>
  <si>
    <t>5. Dar seguimiento a las empresas contactadas en la feria con posibilidad de instalarse en RD</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</si>
  <si>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</si>
  <si>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</si>
  <si>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</si>
  <si>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</si>
  <si>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</si>
  <si>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</si>
  <si>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</si>
  <si>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</si>
  <si>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</si>
  <si>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Implementar la Oficina Virtual MICM-CNZFE</t>
  </si>
  <si>
    <t>1. Asistir a las reuniones con el MICM</t>
  </si>
  <si>
    <t>2. Elaborar minutas de reunión</t>
  </si>
  <si>
    <t>3. Dar seguimiento al cronograma de trabajo para su implementación</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</si>
  <si>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</si>
  <si>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</si>
  <si>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</si>
  <si>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</si>
  <si>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</si>
  <si>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 xml:space="preserve">1.1- Identificación inadecuada de necesidades.
2.1- Gestion de tiempo mal estimado
3.1- No cumplimiento de las necesidades identificadas.
3.2- No identificar posibles errores del sistema.
4.1- Incumplimiento de los tiempos y terminos acordados.
Diseñar matríz.
Revisar matríz una vez completada por requiriente de solución.
Seguimiento constante a plan de trabajo, ajustarlo ante cualquier necesidad.
Realizar pruebas acogidos a lista de comprobación.
Firma y cierre de documento de entrega.
</t>
  </si>
  <si>
    <t>Desviaciones</t>
  </si>
  <si>
    <t>5. Dar seguimiento al cumplimiento de los indicadores de medicion IGP: 1 y IGP: 2</t>
  </si>
  <si>
    <r>
      <t xml:space="preserve">Las proyecciones deben ser reducidas, los efectos del COVID-19, siguen afectando el desempeño de las empresas de la Ley Núm. 56-07.
La proyeccion para el siguiente trimestre son </t>
    </r>
    <r>
      <rPr>
        <b/>
        <sz val="11"/>
        <color rgb="FFFF0000"/>
        <rFont val="Artifex CF Light"/>
        <family val="3"/>
      </rPr>
      <t>25</t>
    </r>
  </si>
  <si>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</si>
  <si>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</si>
  <si>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</si>
  <si>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</si>
  <si>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Reporte de asistencia.</t>
  </si>
  <si>
    <t>4.1.1 Que llamadas y correos no sean contestadas o ignoradas.
4.1.2 Que no se le respuesta a la solicitud.
4.1.3 Técnico no desconozca la información que debe suministrar y  entrega de información equivocada.
Reuniones intradepartamentales
Correo de socialización de informaciones actualizadas
Entrenamiento sobre la plataforma de registro de asistencia</t>
  </si>
  <si>
    <t xml:space="preserve">Permisos de operación para empresas de zonas francas
</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</si>
  <si>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</si>
  <si>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</si>
  <si>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 xml:space="preserve">Designación diplomado Relaciones Dominico - Europeas
Designación Especialidad Diplomacia Comercial
Designación Webinar Intercambio de mejores prácticas internacionales para la recolección de data en comercio de servicios
 Participación en la capacitación de la herramienta comercial Hoovers
Taller virtual sobre el uso de las Plataformas Magic Plus y SIAGRO
Curso de Gestión y Resolución de Conflictos
Capacitación sobre Negociaciones Comerciales Internacionales </t>
  </si>
  <si>
    <t>En el trimestre enero-marzo se realizaron 15 perfiles de oprotunidades comerciales para las zonas francas dominicanos con los países: España, Alemania, Jamaica, Japón, Qatar, Bosnia, Croacia, Eslovaquia, Canadá, Montenegro, Rep. Checa, Chile, Reino Unido, República de Corea y Serbia
En el trimestre abril-junio se realizaron 10perfiles de oprotunidades comerciales para las zonas francas dominicanos con los países:  República de Corea , China, México, Qatar, USA, Panamá, Paraguay, Costa Rica, Países Bajos y Bélgica</t>
  </si>
  <si>
    <t>En el trimestre enero-marzo se celebró una (1) reunión de  de AMCHAM;  tres (3) reuniones del Clúster  y una del Clúster  Logístico; una (1) reunión del Primer Comité Consultivo ODCI-INTEC , minutas disponibles en formato word.
En el trimestre abril-junio no se  celebró  reunión de  de AMCHAM; sólo  tres (3) reuniones del Clúster   Logístico.</t>
  </si>
  <si>
    <t xml:space="preserve">Actualización de informaciónes de regímenes de zonas francas en la región.
Actualización de la matriz con indicadores de los principales competidores en la región. Análisis de las modificaciones hechas a la Ley de Zonas Francas de Guatemala (Decreto No. 65-89), emitidas mediante el Decreto No. 6-2021, de fecha 12 de mayo de 2021, que entró en vigor a partir del 1ro de junio de los corrientes. </t>
  </si>
  <si>
    <t>Participación en las reuniones de la Comisión Nacional de Negociaciones Comerciales.
La división participó en diversas reuniones con el cuerpo diplomático dominicano, acreditado en los siguientes países:  España, Jamaica, Venezuela, Japón, Reino Unido y Washington. De igual manera, con el cuerpo diplomático en Rep. Dominicana de Alemania y España.</t>
  </si>
  <si>
    <t>Cuadro comparativo de las exportaciones de los subsectores de zonas francas hacia los Estados Unidos en periodo octubre - diciembre 2019 vs. 2020.
Análisis de las exportaciones del régimen de zonas francas (2019 vs 2020).
Análisis del comportamiento real del comercio mundial 2020 frente a las estimaciones por covid-19.
Análisis de la evolución de las exportaciones de tabaco hacia Estados Unidos (enero-abril 2020 vs 2021)
Análisis de las exportaciones de Velas hacia Estados Unidos 2019-2020.</t>
  </si>
  <si>
    <t>SERVICIOS A ZONAS FRANCAS ESPECIALES</t>
  </si>
  <si>
    <r>
      <t xml:space="preserve">El departamento ha realizado el registro y digitalización, asi como la entrega del 100% de los servicios y comunicaciones a los usuarios correspondientes, para un total de </t>
    </r>
    <r>
      <rPr>
        <b/>
        <sz val="10"/>
        <color theme="1"/>
        <rFont val="Artifex CF Light"/>
        <family val="3"/>
      </rPr>
      <t xml:space="preserve">3,486. </t>
    </r>
  </si>
  <si>
    <t>División de Servicios a Zonas Francas Especiales</t>
  </si>
  <si>
    <t>Planificar y formular el anteproyecto del presupuesto de ingresos y gastos corrientes de la entidad en el SIGEF.</t>
  </si>
  <si>
    <t>1. Revisar y Velar por el cumplimiento de las disposiciones y reglamentaciones relacionadas con el presupuesto de la entidad.</t>
  </si>
  <si>
    <t xml:space="preserve"> 2. Coordinar y participar en la elaboracion del presupuesto de ingresos y egresos de la institucion, conjuntamente con las areas de RR.HH, Compras, Financieras y </t>
  </si>
  <si>
    <t>3. Digitar las partidas de  ingresos y  el anteproyecto por programas, fondos  y actividades del gasto corriente en el SIGEF.</t>
  </si>
  <si>
    <t>4. Ajustar y Distribuir el Presupuesto según el Tope aprobado en el SIGEF.</t>
  </si>
  <si>
    <t>El presupuesto anual de la entidad se encuentra en la fase Aprobado, y las programaciones de las cuotas anuales se realizaron conforme  al PACC</t>
  </si>
  <si>
    <t>Las areas correspondientes se mantiene informadas de los cambios, ajustes del presupuesto.</t>
  </si>
  <si>
    <t>El presupuesto de la entidad fue digitado en el SIGEF. De igual forma la programacion annual y trimestral de cuotas en sus respectivos fondos y programas.</t>
  </si>
  <si>
    <t>Presupuesto Fisico, Reportes del SIGEF.</t>
  </si>
  <si>
    <t>1. Incumplimiento a la Ley 423-06 de presupuesto y su ejecucion.             2. La formulacion presupuestaria no se corresponda con la planificacion.</t>
  </si>
  <si>
    <t>Informacion oportuna de las directrices de la Digepres para la elaboracion y Distribucion del presupuesto de la entidad.</t>
  </si>
  <si>
    <t>Nivel de Cumplimiento</t>
  </si>
  <si>
    <t>Fecha: 06/12/2021</t>
  </si>
  <si>
    <t>SERVICIOS GENERALES</t>
  </si>
  <si>
    <t>FORTALECER LAS NORMAS DE CONTROL INTERNO</t>
  </si>
  <si>
    <t>FORTALECER Y CONTROLAR EL PROCESO DE SUMINISTRO</t>
  </si>
  <si>
    <t>SE REALIZARON DESPACHOS SEMANALES</t>
  </si>
  <si>
    <t>REVISION DEL INVENTARIO FISICO Y EJECUCION DEL INVENTARIO SEMESTRAL DE MATERIALES VS INVENTARIO DIGITAL</t>
  </si>
  <si>
    <t>5. LLEVAR EL CONTROL DEL CONSUMO MENSUAL POR DEPTO.</t>
  </si>
  <si>
    <t>CONTROLAR Y OPTIMIZAR LOS SERVICIOS DE SOPORTE A LA INFRAESTRUCTURA</t>
  </si>
  <si>
    <t>1. Establecer los horarios de trabajo para optimizar el consumo de energía</t>
  </si>
  <si>
    <t>SE REALIZARON REPORTES RUTAS SEMANALES Y COORDINACION DE LAS  LABORES</t>
  </si>
  <si>
    <t>2. Coordinar los viajes y rutas para optimización del combustible</t>
  </si>
  <si>
    <t>3. Seguimiento a la renovación anual de la póliza contra incendios</t>
  </si>
  <si>
    <t>REALIZAR EL MANTENIMIENTO DE LOS ESPACIOS Y MOBILIARIO</t>
  </si>
  <si>
    <t xml:space="preserve">L1.impieza diaria de las áreas </t>
  </si>
  <si>
    <t>2.Fumigar periódicamente las instalaciones</t>
  </si>
  <si>
    <t>3. Pintar, brillar pisos y limpieza de ventanas y pasillos laterales</t>
  </si>
  <si>
    <t>4. Realizar reparaciones menores al mobiliario</t>
  </si>
  <si>
    <t>5. Realizar instalaciones eléctricas requeridas</t>
  </si>
  <si>
    <t>6. Dar mantenimiento de las fotocopiadoras</t>
  </si>
  <si>
    <t>REALIZAR EL MANTENIMIENTO DE INFRAESTRUCTURA DE APOYO</t>
  </si>
  <si>
    <t>1. Dar mantenimiento al ascensor</t>
  </si>
  <si>
    <t>2. Dar mantenimiento a la planta eléctrica</t>
  </si>
  <si>
    <t>4. Dar mantenimiento a los aires acondicionados</t>
  </si>
  <si>
    <t>MODERNIZAR AREAS DE LA INSTITUCIÓN</t>
  </si>
  <si>
    <t>Remozar baños generales 4to nivel</t>
  </si>
  <si>
    <t>SE TRASLADO EL COMEDOR.  LAS DEMAS PARTIDAS ESTAN PROGRAMADAS PARA EL 2DO. Y 3ER. CUATRIMESTRE</t>
  </si>
  <si>
    <t>Traslado de área de comedor para el 4to. Nivel</t>
  </si>
  <si>
    <t>Cámaras de seguridas</t>
  </si>
  <si>
    <t xml:space="preserve">Instalación de shutter en ventanales </t>
  </si>
  <si>
    <t>Instalación ascensor</t>
  </si>
  <si>
    <t>Adecuación eléctrica de la institución general</t>
  </si>
  <si>
    <t>EFICIENTIZAR LA DISTRIBUCION DE CORRESPONDENCIA Y TRANSPORTE EN LAS LABORES TECNICAS</t>
  </si>
  <si>
    <t xml:space="preserve">1. Recibir las solicitudes de traslado de empleados. </t>
  </si>
  <si>
    <t xml:space="preserve">2. Recibir y distribuir documentos en las diferentes áreas de la institución </t>
  </si>
  <si>
    <t xml:space="preserve">3. Elaborar la ruta diaria y/o semanal  de los choferes evaluando los requerimientos de los diferentes departamentos para optimizar los recursos de combustible y viáticos </t>
  </si>
  <si>
    <t>4. Priorizar las rutas para distribución de documentación acorde con su ubicación geográfica</t>
  </si>
  <si>
    <t>5. Realizar reporte mensual de viajes</t>
  </si>
  <si>
    <t>OPTIMIZAR LA FLOTILLA DE VEHICULO</t>
  </si>
  <si>
    <t xml:space="preserve">Entregar diariamente los vehiculos al Depto. De Seguridad </t>
  </si>
  <si>
    <t>SE REALIZAN INSPECCIONES SEMANALES Y MANTENIMIENTOS MENSUALES</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</si>
  <si>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</si>
  <si>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</si>
  <si>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</si>
  <si>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</si>
  <si>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Velar con el cumplimiento del mantenimiento de los vehículos</t>
  </si>
  <si>
    <t>Adquisición  vehículo</t>
  </si>
  <si>
    <t xml:space="preserve">ADQUISICIÓN DE VEHICULO PAUTADA PARA EL TERCER TRIMESTRE, PREVIA AUTORIZACION </t>
  </si>
  <si>
    <t xml:space="preserve">PACC.  </t>
  </si>
  <si>
    <t>QUE NO SE DISPONGA DE LOS RECURSOS</t>
  </si>
  <si>
    <t>SEGUIMIENTO A ASIGNACION PRESUPUESTARIA Y PERMISOS CORRESPONDIENTES</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</si>
  <si>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</si>
  <si>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</si>
  <si>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</si>
  <si>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</si>
  <si>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</si>
  <si>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</si>
  <si>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</si>
  <si>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</si>
  <si>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</si>
  <si>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</si>
  <si>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</si>
  <si>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</si>
  <si>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</si>
  <si>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</si>
  <si>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</si>
  <si>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</si>
  <si>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</si>
  <si>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</si>
  <si>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</si>
  <si>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</si>
  <si>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</si>
  <si>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</si>
  <si>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</si>
  <si>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</si>
  <si>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</si>
  <si>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</si>
  <si>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</si>
  <si>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</si>
  <si>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</si>
  <si>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</si>
  <si>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</si>
  <si>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</si>
  <si>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</si>
  <si>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El PACC, es colocado en el portal Transparencia de la entidad en cumplimiento con las normas y procedimientos de la DIGEI.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</si>
  <si>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</si>
  <si>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</si>
  <si>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</si>
  <si>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</si>
  <si>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</si>
  <si>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</si>
  <si>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</si>
  <si>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1. Realizar la solicitud a la OPTIC.</t>
  </si>
  <si>
    <t>2. Cumplir con lo establecido para aprobar la NORTIC.</t>
  </si>
  <si>
    <t>3. Recibir evaluación de auditores.</t>
  </si>
  <si>
    <t>4. Recibir certificación de cumplimiento.</t>
  </si>
  <si>
    <t>Certificado de renovación</t>
  </si>
  <si>
    <t>Retraso en entrega de evidencias o de requisitos al auditor/consultor.</t>
  </si>
  <si>
    <t>Retraso en la entrega del certificado por parte de entidad certificadora</t>
  </si>
  <si>
    <t xml:space="preserve">No contar con un consultor de parte de la autoridad certificadora en el tiempo estipulado.
 </t>
  </si>
  <si>
    <t xml:space="preserve">Dar estricto seguimiento a las fechas de entrega calendarizadas
</t>
  </si>
  <si>
    <t>Diseñar,  implementar y supervisar el cumplimiento de politcas, normas y procedimientos en materia de TIC</t>
  </si>
  <si>
    <t>1. Identificar las áreas impactadas por las políticas, normas o procedimientos.</t>
  </si>
  <si>
    <t>2. Establecer calendario de revisión.</t>
  </si>
  <si>
    <t>3. Realizar auditorías para garantizar el cumplimiento.</t>
  </si>
  <si>
    <t>Políticas, normas y procedimientos</t>
  </si>
  <si>
    <t>Falta de apoyo de los departamentos institucional u otras instituciones involucradas.</t>
  </si>
  <si>
    <t>Requerir compromiso de la alta dirección</t>
  </si>
  <si>
    <t>Renovar las licencias de servicios de Exchange Online (correo electrónico empresarial con calendarios de uso compartido) a través de la plataforma de Office 365</t>
  </si>
  <si>
    <t>2. Hacer solicitud renovación del servicio.</t>
  </si>
  <si>
    <t>La solicitud para esta renovación ya fue realizada a Compra</t>
  </si>
  <si>
    <t>Servicio renovado</t>
  </si>
  <si>
    <t>No agendar fecha de caducidad.</t>
  </si>
  <si>
    <t>No incluirlo en presupuesto anual.</t>
  </si>
  <si>
    <t>Solicitud sea rechazada por departamento administrativo.</t>
  </si>
  <si>
    <t>Servicio adquirido no incluya el tiempo solicitado</t>
  </si>
  <si>
    <t>Directorio eleborado</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</si>
  <si>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</si>
  <si>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</si>
  <si>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</si>
  <si>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</si>
  <si>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</si>
  <si>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</si>
  <si>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</si>
  <si>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</si>
  <si>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</si>
  <si>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6. Remitir al RAI para carga en Portal único de transparencia</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</si>
  <si>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</si>
  <si>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</si>
  <si>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</si>
  <si>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</si>
  <si>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</si>
  <si>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Proceso de elaboración del TDR ha sido postpuesto por falta de presupuesto para este fin.</t>
  </si>
  <si>
    <t>1. No entendimiento de las partes
2. Falta de disponibilidad financiera</t>
  </si>
  <si>
    <t>Definir adecuadamente y lo más claro posible los TDR.</t>
  </si>
  <si>
    <r>
      <t>1. En el caso de la</t>
    </r>
    <r>
      <rPr>
        <b/>
        <sz val="10"/>
        <color theme="1"/>
        <rFont val="Artifex CF Light"/>
      </rPr>
      <t xml:space="preserve"> </t>
    </r>
    <r>
      <rPr>
        <b/>
        <sz val="10"/>
        <rFont val="Artifex CF Light"/>
      </rPr>
      <t>NORTIC A3</t>
    </r>
    <r>
      <rPr>
        <sz val="10"/>
        <color theme="1"/>
        <rFont val="Artifex CF Light"/>
        <family val="3"/>
      </rPr>
      <t>, en el mes de Enero 2022 recibimos la recertificacion de esta norma.
2. En marzo 2022 recibimos la recertificación de la</t>
    </r>
    <r>
      <rPr>
        <b/>
        <sz val="10"/>
        <color theme="1"/>
        <rFont val="Artifex CF Light"/>
      </rPr>
      <t xml:space="preserve"> NORTIC A4.</t>
    </r>
    <r>
      <rPr>
        <sz val="10"/>
        <color theme="1"/>
        <rFont val="Artifex CF Light"/>
        <family val="3"/>
      </rPr>
      <t xml:space="preserve">
</t>
    </r>
  </si>
  <si>
    <t xml:space="preserve"> Comisión de Nearshoring, Proceso de  revisión  de  las  oportunidades  y  desafíos  surgidos  para República Dominicana a raíz de la reconfiguración de las cadenas globales de suministro y valor, así como el aprovechamiento de proximidades geográficas(nearshoring),en consulta con el sectorprivado.</t>
  </si>
  <si>
    <t>Participar en reuniones periódicas de la Comisión.</t>
  </si>
  <si>
    <t>Colaboración con en el informe del Plan de Acción Informe Nearshoring
La división participó en diversas reuniones con el MICM sobre Avances Eje Fiscal en el Informe sobre Nearshoring</t>
  </si>
  <si>
    <t>Elaborar Informe Estadistico año 2022</t>
  </si>
  <si>
    <t>Elaboración del  Brochur de Confecciones y Textil</t>
  </si>
  <si>
    <t>Elaborar informes de actualización de
empleos en las empresas del sector</t>
  </si>
  <si>
    <t>Respuestas a diferentes solicitudes de informacón (Listado de empresas, perfiles de parques y empresas, ect)</t>
  </si>
  <si>
    <t>Exortaciones del sector por rama de actividad</t>
  </si>
  <si>
    <t>Actualización de listado de empresas (operando y no operando)</t>
  </si>
  <si>
    <t>Validar los datos de: Empresas, empleos, exportación e inversión de la encuesta anual.</t>
  </si>
  <si>
    <t>1. Generación desde el LPB de listado de empresas</t>
  </si>
  <si>
    <t>2. Preparar base para dar respuestas a dichas solicitudes</t>
  </si>
  <si>
    <t>1. Solicitar información a la Direccion General de Aduanas</t>
  </si>
  <si>
    <t>2. Elaboración de cuadros y gráficos para la Dirección Ejecutiva.</t>
  </si>
  <si>
    <t xml:space="preserve">Difundir informaciones puntuales sobre el listado de empresas </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</si>
  <si>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</si>
  <si>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</si>
  <si>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Realizados Censos empleos del Cuarto Trimestre (Octubre-Diciembre).
Evaluada, registrada y presentada en formato de tablas los datos octubre-noviembre
Remitidos los datos</t>
  </si>
  <si>
    <t>1. Revisados y adecuados los formularios para los levantamientos
2. Preparada y revisada la base (población)
3. Definida la plaraforma, remitidos los formularios, iniciado los registros de confirmación</t>
  </si>
  <si>
    <t>Solicitadas y recibidas bases de Export e Import (DGA) enero-febrero</t>
  </si>
  <si>
    <t>1-Verificar en el sistema LPB, las diferentes solicitudes de materias primas. 2-Contactar esas empresas para verificar si han comenzado sus operaciones 3-Cambiar su estatus en el sistema</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</si>
  <si>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</si>
  <si>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</si>
  <si>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</si>
  <si>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</si>
  <si>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</si>
  <si>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</si>
  <si>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</si>
  <si>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</si>
  <si>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</si>
  <si>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</si>
  <si>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</si>
  <si>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</si>
  <si>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</si>
  <si>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</si>
  <si>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</si>
  <si>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</si>
  <si>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</si>
  <si>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</si>
  <si>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</si>
  <si>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</si>
  <si>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</si>
  <si>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</si>
  <si>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</si>
  <si>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</si>
  <si>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</si>
  <si>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</si>
  <si>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</si>
  <si>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</si>
  <si>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</si>
  <si>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</si>
  <si>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</si>
  <si>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</si>
  <si>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</si>
  <si>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</si>
  <si>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</si>
  <si>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</si>
  <si>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</si>
  <si>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</si>
  <si>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</si>
  <si>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</si>
  <si>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</si>
  <si>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</si>
  <si>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</si>
  <si>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</si>
  <si>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</si>
  <si>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</si>
  <si>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MODERNIZACIÓN FLOTILLA COMUNACIÓN INSTITUCIONAL</t>
  </si>
  <si>
    <t>1. Cambio equipos flota institucional</t>
  </si>
  <si>
    <t xml:space="preserve">Se cambiaron los equipos correspondiente a las flotas institucionales del staff </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</si>
  <si>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</si>
  <si>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</si>
  <si>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</si>
  <si>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</si>
  <si>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</si>
  <si>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</si>
  <si>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</si>
  <si>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</si>
  <si>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</si>
  <si>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</si>
  <si>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</si>
  <si>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</si>
  <si>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</si>
  <si>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</si>
  <si>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</si>
  <si>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</si>
  <si>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</si>
  <si>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</si>
  <si>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</si>
  <si>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</si>
  <si>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Obtener la certificación NORTIC A5:2015 (OPTIC)
sobre la Prestación y Automatización de los Servicios
Públicos del Estado Dominicano.</t>
  </si>
  <si>
    <t>Renovar servicios para el Web Site Institucional</t>
  </si>
  <si>
    <t>1. Determinar la caducidad del servicio e incluir renovación en presupuesto departamental</t>
  </si>
  <si>
    <t>2. Hacer solicitud renovación del servicio</t>
  </si>
  <si>
    <t>3. Recepción del servicio por el tiempo acordado</t>
  </si>
  <si>
    <t>4. Validar la funcionalidad del servicio según lo acordado</t>
  </si>
  <si>
    <t>Renovar el servicio Portafirmas Gubernamental</t>
  </si>
  <si>
    <t>Gestionar el desarrollo de los portales institucionales
y de transparencia.</t>
  </si>
  <si>
    <t>4. Prueba del funcionamiento del sistema</t>
  </si>
  <si>
    <t>5. Capacitar al personal involucrado</t>
  </si>
  <si>
    <t>6. Entrega Definitiva de la solución</t>
  </si>
  <si>
    <t>Realizar la planificación estratégica y presupuestaria
del departamento</t>
  </si>
  <si>
    <t>1. Participar en reuniones de staff.</t>
  </si>
  <si>
    <t>2. Identificar los temas que impactan el departamento de TI tanto en
el ámbito estratégico como en el presupuestario</t>
  </si>
  <si>
    <t>3. Realizar POA y PACC del año correspondiente.</t>
  </si>
  <si>
    <t>Fue desarrollada y aplicada la nueva platilla al portal  dando cumplimiento a la Nortic A2</t>
  </si>
  <si>
    <t xml:space="preserve">Se actualizo el poa departamental a una nueva plantilla </t>
  </si>
  <si>
    <t>Gestionar el desarrollo e implementación del Sistema
de Gestión Estadístico</t>
  </si>
  <si>
    <t>1. Determinar la necesidad de las áreas involucrada</t>
  </si>
  <si>
    <t xml:space="preserve">       Fueron levantadas todas las necesitades de los departamentos involucrados y se socializo con el proveedor para comenzar el desarrollo del sistema</t>
  </si>
  <si>
    <t>2. Socializar y acordar con el proveedor los términos de referencia</t>
  </si>
  <si>
    <t>Gestionar el desarrollo e implementación del Sistema
de Gestión Documental</t>
  </si>
  <si>
    <t>En proceso de levantamiento de las necesidades de las areas involucradas</t>
  </si>
  <si>
    <t xml:space="preserve">3. Implementación y/o desarrollo de la solución </t>
  </si>
  <si>
    <t>DEPARTAMENTO/DIVISIÓN/SECCION</t>
  </si>
  <si>
    <t>TESORERIA</t>
  </si>
  <si>
    <t>1 DE ENERO DE 2023</t>
  </si>
  <si>
    <t>31 DE MARZO DE 2023</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</si>
  <si>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</si>
  <si>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</si>
  <si>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</si>
  <si>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</si>
  <si>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</si>
  <si>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</si>
  <si>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</si>
  <si>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</si>
  <si>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</si>
  <si>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</si>
  <si>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</si>
  <si>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</si>
  <si>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</si>
  <si>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</si>
  <si>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</si>
  <si>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</si>
  <si>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</si>
  <si>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</si>
  <si>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</si>
  <si>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</si>
  <si>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</si>
  <si>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</si>
  <si>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</si>
  <si>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</si>
  <si>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</si>
  <si>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</si>
  <si>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</si>
  <si>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</si>
  <si>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</si>
  <si>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</si>
  <si>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</si>
  <si>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</si>
  <si>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</si>
  <si>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</si>
  <si>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</si>
  <si>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</si>
  <si>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</si>
  <si>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</si>
  <si>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</si>
  <si>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</si>
  <si>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</si>
  <si>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</si>
  <si>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</si>
  <si>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</si>
  <si>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</si>
  <si>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</si>
  <si>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</si>
  <si>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</si>
  <si>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</si>
  <si>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</si>
  <si>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</si>
  <si>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</si>
  <si>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</si>
  <si>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</si>
  <si>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</si>
  <si>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</si>
  <si>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</si>
  <si>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</si>
  <si>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</si>
  <si>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</si>
  <si>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</si>
  <si>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r>
      <rPr>
        <sz val="12"/>
        <rFont val="Calibri"/>
        <family val="2"/>
        <scheme val="minor"/>
      </rPr>
      <t>Difundir y aplicar las disposiciones de la Tesoreria Nacional</t>
    </r>
  </si>
  <si>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</si>
  <si>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</si>
  <si>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</si>
  <si>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</si>
  <si>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</si>
  <si>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</si>
  <si>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</si>
  <si>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</si>
  <si>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Requerimientos de información del ciudadano gestionado</t>
  </si>
  <si>
    <t>1.Verificar y enviar al área correspondiente, la solicitud de información realizada por el ciudadano</t>
  </si>
  <si>
    <t>Completado al 100%</t>
  </si>
  <si>
    <t>2.Gestionar la información solicitada, a través del departamento</t>
  </si>
  <si>
    <t>3.Revisar la información recibida y dar respuesta oportuna al ciudadano</t>
  </si>
  <si>
    <t>4.Elaboración de los Informes (trimestrales, semestrales y anuales)</t>
  </si>
  <si>
    <t>Sub Portal de Transparencia Institucional actualizado</t>
  </si>
  <si>
    <t>1.Gestionar, con las áreas involucradas, las informaciones a ser colgadas en el Portal</t>
  </si>
  <si>
    <t>2.Verificar y organizar los documentos e informaciones recibidos para fines de publicación</t>
  </si>
  <si>
    <t>3.Actualizar e lPortal de Transparencia y validar las informaciones publicadas</t>
  </si>
  <si>
    <t>4.Socializar,con la maxima autoridad y el STAFF, los Reportes de Evaluación del Sub Portal de Transparencia</t>
  </si>
  <si>
    <t>Informaciones del Sistema Nacional de Atención Ciudadana 311 gestionadas</t>
  </si>
  <si>
    <t>1.Recepción y validación de las solicitudes del sistema 311</t>
  </si>
  <si>
    <t>2.Realizar un levantamiento sobre los casos de denuncia, queja o reclamación presentados, según área correspondiente</t>
  </si>
  <si>
    <t>3.Elaborar respuesta  final  de cada caso reportado, y remitir al ciudadano</t>
  </si>
  <si>
    <t>Coordinación de las actividades de la CIGCN</t>
  </si>
  <si>
    <t>1.Concluir con el proceso de inducción de los miembros de la CIGCN</t>
  </si>
  <si>
    <t>2.Implementar la primera fase del sistema de Integridad</t>
  </si>
  <si>
    <t>3.Desarrollar jornadas formativas para los Oficiales</t>
  </si>
  <si>
    <t>4.Realizar diplomados y talleres de fortalecimiento</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</si>
  <si>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</si>
  <si>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</si>
  <si>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</si>
  <si>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</si>
  <si>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</si>
  <si>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</si>
  <si>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FECHA: 31 Marzo 2023</t>
  </si>
  <si>
    <t>Enero-Marzo  2023</t>
  </si>
  <si>
    <t>INFORME SEGUIMIENTO DEL PLAN OPERATIVO ANUAL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</si>
</sst>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54">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rgb="FFFF0000"/>
      <name val="Artifex CF Light"/>
      <family val="3"/>
    </font>
    <font>
      <b/>
      <sz val="11"/>
      <color theme="1" tint="0.14999847407452621"/>
      <name val="Artifex CF Light"/>
      <family val="3"/>
    </font>
    <font>
      <sz val="9"/>
      <color indexed="81"/>
      <name val="Tahoma"/>
      <family val="2"/>
    </font>
    <font>
      <b/>
      <sz val="9"/>
      <color indexed="81"/>
      <name val="Tahoma"/>
      <family val="2"/>
    </font>
    <font>
      <b/>
      <sz val="11"/>
      <name val="Artifex CF Light"/>
      <family val="3"/>
    </font>
    <font>
      <sz val="11"/>
      <color rgb="FF000000"/>
      <name val="Artifex CF Light"/>
      <family val="3"/>
    </font>
    <font>
      <sz val="11"/>
      <color rgb="FF000000"/>
      <name val="Calibri"/>
      <family val="2"/>
      <scheme val="minor"/>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1"/>
      <color theme="1"/>
      <name val="Arial"/>
      <family val="2"/>
    </font>
    <font>
      <sz val="10"/>
      <name val="Arial"/>
      <family val="2"/>
    </font>
    <font>
      <sz val="12"/>
      <name val="Calibri"/>
      <family val="2"/>
      <scheme val="minor"/>
    </font>
    <font>
      <b/>
      <sz val="14"/>
      <color theme="1"/>
      <name val="Calibri"/>
      <family val="2"/>
      <scheme val="minor"/>
    </font>
    <font>
      <sz val="16"/>
      <color theme="1"/>
      <name val="Calibri"/>
      <family val="2"/>
      <scheme val="minor"/>
    </font>
    <font>
      <sz val="18"/>
      <color theme="1"/>
      <name val="Calibri"/>
      <family val="2"/>
      <scheme val="minor"/>
    </font>
    <font>
      <sz val="14"/>
      <color theme="1"/>
      <name val="Calibri"/>
      <family val="2"/>
      <scheme val="minor"/>
    </font>
    <font>
      <sz val="10"/>
      <color theme="1"/>
      <name val="Calibri"/>
      <family val="2"/>
      <scheme val="minor"/>
    </font>
    <font>
      <sz val="11"/>
      <color rgb="FF006100"/>
      <name val="Calibri"/>
      <family val="2"/>
      <scheme val="minor"/>
    </font>
    <font>
      <sz val="11"/>
      <color rgb="FF9C5700"/>
      <name val="Calibri"/>
      <family val="2"/>
      <scheme val="minor"/>
    </font>
    <font>
      <sz val="12"/>
      <color rgb="FF000000"/>
      <name val="Calibri"/>
      <family val="2"/>
      <scheme val="minor"/>
    </font>
    <font>
      <sz val="9"/>
      <color theme="1"/>
      <name val="Artifex CF Light"/>
      <family val="3"/>
    </font>
    <font>
      <sz val="9"/>
      <name val="Artifex CF Light"/>
      <family val="3"/>
    </font>
    <font>
      <b/>
      <sz val="14"/>
      <color theme="1"/>
      <name val="Artifex CF Light"/>
      <family val="3"/>
    </font>
    <font>
      <sz val="17"/>
      <color theme="1"/>
      <name val="Calibri"/>
      <family val="2"/>
      <scheme val="minor"/>
    </font>
    <font>
      <b/>
      <sz val="10"/>
      <color theme="1"/>
      <name val="Artifex CF Light"/>
    </font>
    <font>
      <b/>
      <sz val="10"/>
      <name val="Artifex CF Light"/>
    </font>
    <font>
      <sz val="12"/>
      <color theme="1"/>
      <name val="Arial"/>
      <family val="2"/>
    </font>
    <font>
      <b/>
      <sz val="12"/>
      <name val="Wingdings 2"/>
      <family val="1"/>
      <charset val="2"/>
    </font>
    <font>
      <sz val="9"/>
      <color theme="1"/>
      <name val="Calibri"/>
      <family val="2"/>
      <scheme val="minor"/>
    </font>
    <font>
      <sz val="10"/>
      <name val="Arial"/>
    </font>
    <font>
      <b/>
      <sz val="11"/>
      <color theme="0"/>
      <name val="Artifex CF Light"/>
      <family val="3"/>
    </font>
    <font>
      <sz val="14"/>
      <name val="Calibri"/>
      <family val="2"/>
      <scheme val="minor"/>
    </font>
    <font>
      <sz val="10"/>
      <name val="Calibri"/>
      <family val="2"/>
      <scheme val="minor"/>
    </font>
    <font>
      <b/>
      <sz val="9"/>
      <name val="Calibri"/>
      <family val="2"/>
      <scheme val="minor"/>
    </font>
  </fonts>
  <fills count="10">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0"/>
        <bgColor indexed="64"/>
      </patternFill>
    </fill>
    <fill>
      <patternFill patternType="solid">
        <fgColor rgb="FFC6EFCE"/>
      </patternFill>
    </fill>
    <fill>
      <patternFill patternType="solid">
        <fgColor rgb="FFFFEB9C"/>
      </patternFill>
    </fill>
  </fills>
  <borders count="77">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30" fillId="0" borderId="0"/>
    <xf numFmtId="0" fontId="37" fillId="8" borderId="0" applyNumberFormat="0" applyBorder="0" applyAlignment="0" applyProtection="0"/>
    <xf numFmtId="0" fontId="38" fillId="9" borderId="0" applyNumberFormat="0" applyBorder="0" applyAlignment="0" applyProtection="0"/>
    <xf numFmtId="0" fontId="49" fillId="0" borderId="0"/>
  </cellStyleXfs>
  <cellXfs count="1581">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2" fillId="0" borderId="17" xfId="0" applyFont="1" applyBorder="1" applyAlignment="1" applyProtection="1">
      <alignment horizontal="justify" wrapText="1"/>
      <protection locked="0"/>
    </xf>
    <xf numFmtId="0" fontId="2" fillId="0" borderId="17"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4" fillId="0" borderId="17" xfId="0" applyFont="1" applyBorder="1" applyAlignment="1">
      <alignment horizontal="center" vertical="center"/>
    </xf>
    <xf numFmtId="0" fontId="2" fillId="0" borderId="17" xfId="0" applyFont="1" applyBorder="1" applyAlignment="1" applyProtection="1">
      <alignment horizontal="left" vertical="center" wrapText="1"/>
      <protection locked="0"/>
    </xf>
    <xf numFmtId="0" fontId="2" fillId="0" borderId="55" xfId="0" applyFont="1" applyBorder="1" applyAlignment="1" applyProtection="1">
      <alignment horizontal="justify" vertical="center" wrapText="1"/>
      <protection locked="0"/>
    </xf>
    <xf numFmtId="0" fontId="2" fillId="0" borderId="4" xfId="0" applyFont="1" applyBorder="1"/>
    <xf numFmtId="0" fontId="2" fillId="0" borderId="4" xfId="0" applyFont="1" applyBorder="1" applyAlignment="1">
      <alignment horizontal="center"/>
    </xf>
    <xf numFmtId="0" fontId="2" fillId="0" borderId="4" xfId="0" applyFont="1" applyBorder="1" applyAlignment="1" applyProtection="1">
      <alignment horizontal="justify" vertical="center" wrapText="1"/>
      <protection locked="0"/>
    </xf>
    <xf numFmtId="0" fontId="2" fillId="0" borderId="4" xfId="2" applyNumberFormat="1" applyFont="1" applyBorder="1" applyAlignment="1" applyProtection="1">
      <alignment horizontal="center" vertical="center"/>
    </xf>
    <xf numFmtId="9" fontId="2" fillId="0" borderId="4" xfId="0" applyNumberFormat="1" applyFont="1" applyBorder="1" applyAlignment="1">
      <alignment horizontal="center" vertical="center"/>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9" fontId="2" fillId="0" borderId="4" xfId="2" applyFont="1" applyBorder="1" applyAlignment="1" applyProtection="1">
      <alignment horizontal="center" vertical="center"/>
    </xf>
    <xf numFmtId="0" fontId="2" fillId="0" borderId="20" xfId="0" applyFont="1" applyBorder="1" applyProtection="1">
      <protection locked="0"/>
    </xf>
    <xf numFmtId="0" fontId="2" fillId="0" borderId="4" xfId="0" applyFont="1" applyBorder="1" applyAlignment="1" applyProtection="1">
      <alignment horizontal="justify" wrapText="1"/>
      <protection locked="0"/>
    </xf>
    <xf numFmtId="0" fontId="2" fillId="0" borderId="4" xfId="0" applyFont="1" applyBorder="1" applyAlignment="1">
      <alignment horizontal="justify"/>
    </xf>
    <xf numFmtId="0" fontId="2" fillId="0" borderId="4" xfId="0" applyFont="1" applyBorder="1" applyAlignment="1" applyProtection="1">
      <alignment wrapText="1"/>
      <protection locked="0"/>
    </xf>
    <xf numFmtId="0" fontId="2" fillId="0" borderId="21" xfId="0" applyFont="1" applyBorder="1" applyAlignment="1" applyProtection="1">
      <alignment horizontal="justify" vertical="center" wrapText="1"/>
      <protection locked="0"/>
    </xf>
    <xf numFmtId="0" fontId="2" fillId="0" borderId="11" xfId="0" applyFont="1" applyBorder="1" applyAlignment="1" applyProtection="1">
      <alignment horizontal="justify" wrapText="1"/>
      <protection locked="0"/>
    </xf>
    <xf numFmtId="0" fontId="2" fillId="0" borderId="11" xfId="0" applyFont="1" applyBorder="1" applyAlignment="1">
      <alignment horizontal="justify"/>
    </xf>
    <xf numFmtId="9" fontId="2" fillId="0" borderId="11" xfId="2" applyFont="1" applyBorder="1" applyAlignment="1" applyProtection="1">
      <alignment horizontal="center" vertical="center"/>
    </xf>
    <xf numFmtId="9" fontId="2"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Protection="1">
      <protection locked="0"/>
    </xf>
    <xf numFmtId="0" fontId="3" fillId="0" borderId="0" xfId="0" applyFont="1" applyProtection="1">
      <protection locked="0"/>
    </xf>
    <xf numFmtId="0" fontId="2" fillId="0" borderId="20" xfId="0" applyFont="1" applyBorder="1" applyAlignment="1" applyProtection="1">
      <alignment horizontal="justify" wrapText="1"/>
      <protection locked="0"/>
    </xf>
    <xf numFmtId="0" fontId="2" fillId="0" borderId="11" xfId="2" applyNumberFormat="1" applyFont="1" applyBorder="1" applyAlignment="1" applyProtection="1">
      <alignment horizontal="center" vertical="center"/>
    </xf>
    <xf numFmtId="0" fontId="4" fillId="4" borderId="42" xfId="0" applyFont="1" applyFill="1" applyBorder="1" applyAlignment="1">
      <alignment vertical="center" wrapText="1"/>
    </xf>
    <xf numFmtId="0" fontId="2" fillId="0" borderId="17" xfId="0" applyFont="1" applyBorder="1" applyAlignment="1" applyProtection="1">
      <alignment vertical="center"/>
      <protection locked="0"/>
    </xf>
    <xf numFmtId="0" fontId="4" fillId="0" borderId="49" xfId="0" applyFont="1" applyBorder="1" applyAlignment="1">
      <alignment horizontal="center" vertical="center"/>
    </xf>
    <xf numFmtId="0" fontId="2" fillId="0" borderId="20" xfId="0" applyFont="1" applyBorder="1" applyAlignment="1" applyProtection="1">
      <alignment horizontal="justify" vertical="center" wrapText="1"/>
      <protection locked="0"/>
    </xf>
    <xf numFmtId="0" fontId="2" fillId="0" borderId="4" xfId="0" applyFont="1" applyBorder="1" applyAlignment="1" applyProtection="1">
      <alignment horizontal="center" vertical="center"/>
      <protection locked="0"/>
    </xf>
    <xf numFmtId="0" fontId="2" fillId="0" borderId="4" xfId="2" applyNumberFormat="1" applyFont="1" applyFill="1" applyBorder="1" applyAlignment="1" applyProtection="1">
      <alignment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9" fontId="2" fillId="0" borderId="11" xfId="0" applyNumberFormat="1" applyFont="1" applyBorder="1" applyAlignment="1" applyProtection="1">
      <alignment horizontal="center"/>
      <protection locked="0"/>
    </xf>
    <xf numFmtId="0" fontId="2" fillId="0" borderId="28" xfId="0" applyFont="1" applyBorder="1" applyAlignment="1" applyProtection="1">
      <alignment horizontal="justify" vertical="center" wrapText="1"/>
      <protection locked="0"/>
    </xf>
    <xf numFmtId="9" fontId="2" fillId="0" borderId="4" xfId="2" applyFont="1" applyFill="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6" xfId="0" applyFont="1" applyBorder="1" applyAlignment="1" applyProtection="1">
      <alignment horizontal="center" vertical="center"/>
      <protection locked="0"/>
    </xf>
    <xf numFmtId="0" fontId="2" fillId="0" borderId="54"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2" fillId="0" borderId="17" xfId="0" applyFont="1" applyBorder="1" applyAlignment="1" applyProtection="1">
      <alignment horizontal="center" vertical="center"/>
      <protection locked="0"/>
    </xf>
    <xf numFmtId="164" fontId="2" fillId="0" borderId="4" xfId="1" applyNumberFormat="1" applyFont="1" applyFill="1" applyBorder="1" applyAlignment="1" applyProtection="1">
      <alignment vertical="center"/>
      <protection locked="0"/>
    </xf>
    <xf numFmtId="0" fontId="2" fillId="0" borderId="16" xfId="0" applyFont="1" applyBorder="1" applyAlignment="1" applyProtection="1">
      <alignment horizontal="center"/>
      <protection locked="0"/>
    </xf>
    <xf numFmtId="1" fontId="2" fillId="0" borderId="6" xfId="0" applyNumberFormat="1" applyFont="1" applyBorder="1" applyAlignment="1" applyProtection="1">
      <alignment horizontal="center" vertical="center"/>
      <protection locked="0"/>
    </xf>
    <xf numFmtId="0" fontId="2" fillId="0" borderId="4" xfId="0" applyFont="1" applyBorder="1" applyAlignment="1" applyProtection="1">
      <alignment horizontal="justify" vertical="top" wrapText="1"/>
      <protection locked="0"/>
    </xf>
    <xf numFmtId="0" fontId="2" fillId="0" borderId="50" xfId="0" applyFont="1" applyBorder="1" applyAlignment="1" applyProtection="1">
      <alignment horizontal="center"/>
      <protection locked="0"/>
    </xf>
    <xf numFmtId="0" fontId="4" fillId="0" borderId="61" xfId="0" applyFont="1" applyBorder="1" applyAlignment="1">
      <alignment horizontal="center" vertical="center"/>
    </xf>
    <xf numFmtId="0" fontId="2" fillId="0" borderId="19" xfId="0" applyFont="1" applyBorder="1" applyAlignment="1" applyProtection="1">
      <alignment horizontal="justify" wrapText="1"/>
      <protection locked="0"/>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44" fontId="2" fillId="0" borderId="54" xfId="1" applyFont="1" applyFill="1" applyBorder="1" applyProtection="1">
      <protection locked="0"/>
    </xf>
    <xf numFmtId="44" fontId="2" fillId="0" borderId="11" xfId="1" applyFont="1" applyFill="1" applyBorder="1" applyProtection="1">
      <protection locked="0"/>
    </xf>
    <xf numFmtId="0" fontId="2" fillId="0" borderId="28" xfId="2" applyNumberFormat="1" applyFont="1" applyFill="1" applyBorder="1" applyAlignment="1" applyProtection="1">
      <alignment horizontal="center" vertical="center"/>
      <protection locked="0"/>
    </xf>
    <xf numFmtId="44" fontId="2" fillId="0" borderId="28" xfId="1" applyFont="1" applyFill="1" applyBorder="1" applyAlignment="1" applyProtection="1">
      <alignment vertical="center"/>
      <protection locked="0"/>
    </xf>
    <xf numFmtId="44" fontId="2" fillId="0" borderId="4" xfId="1" applyFont="1" applyFill="1" applyBorder="1" applyAlignment="1" applyProtection="1">
      <alignment vertical="center"/>
      <protection locked="0"/>
    </xf>
    <xf numFmtId="9" fontId="2" fillId="0" borderId="28" xfId="2" applyFont="1" applyFill="1" applyBorder="1" applyAlignment="1" applyProtection="1">
      <alignment horizontal="justify" vertical="center"/>
      <protection locked="0"/>
    </xf>
    <xf numFmtId="0" fontId="2" fillId="0" borderId="28" xfId="0" applyFont="1" applyBorder="1" applyAlignment="1" applyProtection="1">
      <alignment vertical="center"/>
      <protection locked="0"/>
    </xf>
    <xf numFmtId="0" fontId="2" fillId="0" borderId="4" xfId="2" applyNumberFormat="1" applyFont="1" applyFill="1" applyBorder="1" applyAlignment="1" applyProtection="1">
      <alignment horizontal="justify" vertical="center"/>
      <protection locked="0"/>
    </xf>
    <xf numFmtId="9" fontId="2" fillId="0" borderId="17" xfId="2" applyFont="1" applyFill="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11" xfId="0" applyFont="1" applyBorder="1" applyAlignment="1" applyProtection="1">
      <alignment horizontal="left" vertical="center" wrapText="1"/>
      <protection locked="0"/>
    </xf>
    <xf numFmtId="0" fontId="2" fillId="0" borderId="62" xfId="0" applyFont="1" applyBorder="1" applyAlignment="1" applyProtection="1">
      <alignment horizontal="center"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9" fontId="2" fillId="0" borderId="4" xfId="2"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protection locked="0"/>
    </xf>
    <xf numFmtId="44" fontId="2" fillId="0" borderId="4" xfId="1" applyFont="1" applyFill="1" applyBorder="1" applyProtection="1">
      <protection locked="0"/>
    </xf>
    <xf numFmtId="9" fontId="2" fillId="0" borderId="4" xfId="2" applyFont="1" applyFill="1" applyBorder="1" applyProtection="1">
      <protection locked="0"/>
    </xf>
    <xf numFmtId="0" fontId="2" fillId="0" borderId="17" xfId="0" applyFont="1" applyBorder="1" applyAlignment="1">
      <alignment horizontal="justify" vertical="center"/>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xf>
    <xf numFmtId="0" fontId="7" fillId="5" borderId="4" xfId="0" applyFont="1" applyFill="1" applyBorder="1" applyAlignment="1">
      <alignment horizontal="center" wrapText="1"/>
    </xf>
    <xf numFmtId="0" fontId="7" fillId="0" borderId="4" xfId="0" applyFont="1" applyBorder="1"/>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9" fillId="0" borderId="4" xfId="0" applyFont="1" applyBorder="1" applyAlignment="1">
      <alignment horizontal="justify"/>
    </xf>
    <xf numFmtId="0" fontId="9" fillId="0" borderId="4" xfId="0" applyFont="1" applyBorder="1" applyAlignment="1">
      <alignment horizontal="justify" wrapText="1"/>
    </xf>
    <xf numFmtId="0" fontId="9" fillId="0" borderId="4" xfId="0" applyFont="1" applyBorder="1" applyAlignment="1">
      <alignment horizontal="justify" vertical="center" wrapText="1"/>
    </xf>
    <xf numFmtId="0" fontId="7" fillId="0" borderId="0" xfId="0" applyFont="1"/>
    <xf numFmtId="0" fontId="7" fillId="5" borderId="4" xfId="0" applyFont="1" applyFill="1" applyBorder="1"/>
    <xf numFmtId="0" fontId="7" fillId="0" borderId="55" xfId="0" applyFont="1" applyBorder="1"/>
    <xf numFmtId="0" fontId="6" fillId="0" borderId="55" xfId="0" applyFont="1" applyBorder="1"/>
    <xf numFmtId="0" fontId="7" fillId="0" borderId="4" xfId="0" applyFont="1" applyBorder="1" applyAlignment="1">
      <alignment wrapText="1"/>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0" fillId="0" borderId="17" xfId="0" applyFont="1" applyBorder="1" applyAlignment="1" applyProtection="1">
      <alignment horizontal="justify" vertical="center" wrapText="1"/>
      <protection locked="0"/>
    </xf>
    <xf numFmtId="9" fontId="10" fillId="0" borderId="17" xfId="0" applyNumberFormat="1" applyFont="1" applyBorder="1" applyAlignment="1">
      <alignment horizontal="center" vertical="center"/>
    </xf>
    <xf numFmtId="0" fontId="12" fillId="0" borderId="17" xfId="0" applyFont="1" applyBorder="1" applyAlignment="1">
      <alignment horizontal="center" vertical="center"/>
    </xf>
    <xf numFmtId="0" fontId="10" fillId="0" borderId="4" xfId="0" applyFont="1" applyBorder="1" applyAlignment="1" applyProtection="1">
      <alignment horizontal="justify" vertical="center" wrapText="1"/>
      <protection locked="0"/>
    </xf>
    <xf numFmtId="0" fontId="10" fillId="0" borderId="5" xfId="0" applyFont="1" applyBorder="1" applyAlignment="1" applyProtection="1">
      <alignment horizontal="justify" vertical="center" wrapText="1"/>
      <protection locked="0"/>
    </xf>
    <xf numFmtId="44" fontId="10" fillId="0" borderId="4" xfId="1" applyFont="1" applyFill="1" applyBorder="1" applyProtection="1">
      <protection locked="0"/>
    </xf>
    <xf numFmtId="0" fontId="10" fillId="0" borderId="6" xfId="0" applyFont="1" applyBorder="1" applyProtection="1">
      <protection locked="0"/>
    </xf>
    <xf numFmtId="0" fontId="10" fillId="0" borderId="4" xfId="2" applyNumberFormat="1" applyFont="1" applyBorder="1" applyAlignment="1" applyProtection="1">
      <alignment horizontal="center" vertical="center"/>
    </xf>
    <xf numFmtId="9" fontId="10" fillId="0" borderId="4" xfId="0" applyNumberFormat="1" applyFont="1" applyBorder="1" applyAlignment="1">
      <alignment horizontal="center" vertical="center"/>
    </xf>
    <xf numFmtId="0" fontId="12" fillId="0" borderId="4" xfId="0" applyFont="1" applyBorder="1" applyAlignment="1">
      <alignment horizontal="center" vertical="center"/>
    </xf>
    <xf numFmtId="0" fontId="10" fillId="0" borderId="4" xfId="0" applyFont="1" applyBorder="1" applyProtection="1">
      <protection locked="0"/>
    </xf>
    <xf numFmtId="9" fontId="10" fillId="0" borderId="4" xfId="2" applyFont="1" applyFill="1" applyBorder="1" applyAlignment="1" applyProtection="1">
      <alignment horizontal="center"/>
      <protection locked="0"/>
    </xf>
    <xf numFmtId="9" fontId="10" fillId="0" borderId="11" xfId="0" applyNumberFormat="1" applyFont="1" applyBorder="1" applyAlignment="1">
      <alignment horizontal="center" vertical="center"/>
    </xf>
    <xf numFmtId="0" fontId="10" fillId="0" borderId="11" xfId="0" applyFont="1" applyBorder="1" applyProtection="1">
      <protection locked="0"/>
    </xf>
    <xf numFmtId="0" fontId="11" fillId="0" borderId="0" xfId="0" applyFont="1" applyProtection="1">
      <protection locked="0"/>
    </xf>
    <xf numFmtId="0" fontId="6" fillId="0" borderId="0" xfId="0" applyFont="1" applyProtection="1">
      <protection locked="0"/>
    </xf>
    <xf numFmtId="0" fontId="6" fillId="0" borderId="4" xfId="0" applyFont="1" applyBorder="1" applyAlignment="1">
      <alignment horizontal="justify"/>
    </xf>
    <xf numFmtId="0" fontId="12" fillId="4" borderId="42" xfId="0" applyFont="1" applyFill="1" applyBorder="1" applyAlignment="1">
      <alignment vertical="center" wrapText="1"/>
    </xf>
    <xf numFmtId="9" fontId="10" fillId="0" borderId="17" xfId="2" applyFont="1" applyFill="1" applyBorder="1" applyAlignment="1" applyProtection="1">
      <alignment vertical="center"/>
      <protection locked="0"/>
    </xf>
    <xf numFmtId="164" fontId="10" fillId="0" borderId="17" xfId="1" applyNumberFormat="1" applyFont="1" applyFill="1" applyBorder="1" applyAlignment="1" applyProtection="1">
      <alignment vertical="center" wrapText="1"/>
      <protection locked="0"/>
    </xf>
    <xf numFmtId="0" fontId="10" fillId="0" borderId="17" xfId="0" applyFont="1" applyBorder="1" applyAlignment="1" applyProtection="1">
      <alignment vertical="center"/>
      <protection locked="0"/>
    </xf>
    <xf numFmtId="9" fontId="10" fillId="0" borderId="23" xfId="2" applyFont="1" applyFill="1" applyBorder="1" applyAlignment="1" applyProtection="1">
      <alignment horizontal="center" vertical="center"/>
      <protection locked="0"/>
    </xf>
    <xf numFmtId="9" fontId="10" fillId="0" borderId="17" xfId="2" applyFont="1" applyBorder="1" applyAlignment="1" applyProtection="1">
      <alignment horizontal="center" vertical="center"/>
    </xf>
    <xf numFmtId="0" fontId="12" fillId="0" borderId="61" xfId="0" applyFont="1" applyBorder="1" applyAlignment="1">
      <alignment horizontal="center" vertical="center"/>
    </xf>
    <xf numFmtId="0" fontId="10" fillId="0" borderId="22" xfId="0" applyFont="1" applyBorder="1" applyAlignment="1" applyProtection="1">
      <alignment vertical="center"/>
      <protection locked="0"/>
    </xf>
    <xf numFmtId="0" fontId="10" fillId="0" borderId="18" xfId="0" applyFont="1" applyBorder="1" applyAlignment="1" applyProtection="1">
      <alignment vertical="center"/>
      <protection locked="0"/>
    </xf>
    <xf numFmtId="0" fontId="10" fillId="0" borderId="4" xfId="0" applyFont="1" applyBorder="1" applyAlignment="1">
      <alignment horizontal="justify" wrapText="1"/>
    </xf>
    <xf numFmtId="9" fontId="10" fillId="0" borderId="4" xfId="2" applyFont="1" applyFill="1" applyBorder="1" applyAlignment="1" applyProtection="1">
      <alignment horizontal="center" vertical="center"/>
      <protection locked="0"/>
    </xf>
    <xf numFmtId="0" fontId="10" fillId="0" borderId="4" xfId="2" applyNumberFormat="1" applyFont="1" applyFill="1" applyBorder="1" applyAlignment="1" applyProtection="1">
      <alignment vertical="center"/>
      <protection locked="0"/>
    </xf>
    <xf numFmtId="164" fontId="10" fillId="0" borderId="4" xfId="1" applyNumberFormat="1" applyFont="1" applyFill="1" applyBorder="1" applyAlignment="1" applyProtection="1">
      <alignment wrapText="1"/>
      <protection locked="0"/>
    </xf>
    <xf numFmtId="9" fontId="10" fillId="0" borderId="4" xfId="2" applyFont="1" applyBorder="1" applyAlignment="1" applyProtection="1">
      <alignment horizontal="center" vertical="center"/>
    </xf>
    <xf numFmtId="0" fontId="12" fillId="0" borderId="49" xfId="0" applyFont="1" applyBorder="1" applyAlignment="1">
      <alignment horizontal="center" vertical="center"/>
    </xf>
    <xf numFmtId="0" fontId="10" fillId="0" borderId="5" xfId="0" applyFont="1" applyBorder="1" applyProtection="1">
      <protection locked="0"/>
    </xf>
    <xf numFmtId="0" fontId="10" fillId="0" borderId="20" xfId="0" applyFont="1" applyBorder="1" applyProtection="1">
      <protection locked="0"/>
    </xf>
    <xf numFmtId="0" fontId="10" fillId="0" borderId="4" xfId="0" applyFont="1" applyBorder="1" applyAlignment="1" applyProtection="1">
      <alignment wrapText="1"/>
      <protection locked="0"/>
    </xf>
    <xf numFmtId="0" fontId="10" fillId="0" borderId="23" xfId="2" applyNumberFormat="1" applyFont="1" applyFill="1" applyBorder="1" applyAlignment="1" applyProtection="1">
      <alignment horizontal="center" vertical="center"/>
      <protection locked="0"/>
    </xf>
    <xf numFmtId="0" fontId="10" fillId="0" borderId="4" xfId="0" applyFont="1" applyBorder="1" applyAlignment="1" applyProtection="1">
      <alignment horizontal="justify" wrapText="1"/>
      <protection locked="0"/>
    </xf>
    <xf numFmtId="0" fontId="10" fillId="0" borderId="4" xfId="2" applyNumberFormat="1" applyFont="1" applyFill="1" applyBorder="1" applyAlignment="1" applyProtection="1">
      <alignment horizontal="center" vertical="center"/>
      <protection locked="0"/>
    </xf>
    <xf numFmtId="44" fontId="10" fillId="0" borderId="4" xfId="1" applyFont="1" applyFill="1" applyBorder="1" applyAlignment="1" applyProtection="1">
      <alignment wrapText="1"/>
      <protection locked="0"/>
    </xf>
    <xf numFmtId="9" fontId="10" fillId="0" borderId="4" xfId="2" applyFont="1" applyFill="1" applyBorder="1" applyProtection="1">
      <protection locked="0"/>
    </xf>
    <xf numFmtId="0" fontId="10" fillId="0" borderId="4" xfId="0" applyFont="1" applyBorder="1" applyAlignment="1">
      <alignment horizontal="justify"/>
    </xf>
    <xf numFmtId="0" fontId="10" fillId="0" borderId="21" xfId="0" applyFont="1" applyBorder="1" applyAlignment="1" applyProtection="1">
      <alignment horizontal="justify" wrapText="1"/>
      <protection locked="0"/>
    </xf>
    <xf numFmtId="0" fontId="10" fillId="0" borderId="11" xfId="0" applyFont="1" applyBorder="1" applyAlignment="1" applyProtection="1">
      <alignment wrapText="1"/>
      <protection locked="0"/>
    </xf>
    <xf numFmtId="9" fontId="10" fillId="0" borderId="11" xfId="2" applyFont="1" applyBorder="1" applyAlignment="1" applyProtection="1">
      <alignment horizontal="center" vertical="center"/>
    </xf>
    <xf numFmtId="0" fontId="12" fillId="0" borderId="59" xfId="0" applyFont="1" applyBorder="1" applyAlignment="1">
      <alignment horizontal="center" vertical="center"/>
    </xf>
    <xf numFmtId="0" fontId="10" fillId="0" borderId="47" xfId="0" applyFont="1" applyBorder="1" applyProtection="1">
      <protection locked="0"/>
    </xf>
    <xf numFmtId="0" fontId="10" fillId="0" borderId="19" xfId="0" applyFont="1" applyBorder="1" applyProtection="1">
      <protection locked="0"/>
    </xf>
    <xf numFmtId="0" fontId="10" fillId="0" borderId="22" xfId="0" applyFont="1" applyBorder="1" applyAlignment="1">
      <alignment horizontal="justify"/>
    </xf>
    <xf numFmtId="0" fontId="10" fillId="0" borderId="17" xfId="2" applyNumberFormat="1" applyFont="1" applyFill="1" applyBorder="1" applyAlignment="1" applyProtection="1">
      <alignment horizontal="center" vertical="center" wrapText="1"/>
      <protection locked="0"/>
    </xf>
    <xf numFmtId="0" fontId="10" fillId="0" borderId="5" xfId="0" applyFont="1" applyBorder="1" applyAlignment="1">
      <alignment horizontal="justify"/>
    </xf>
    <xf numFmtId="0" fontId="10" fillId="0" borderId="5" xfId="0" applyFont="1" applyBorder="1" applyAlignment="1">
      <alignment horizontal="justify" wrapText="1"/>
    </xf>
    <xf numFmtId="44" fontId="10" fillId="0" borderId="4" xfId="0" applyNumberFormat="1" applyFont="1" applyBorder="1" applyProtection="1">
      <protection locked="0"/>
    </xf>
    <xf numFmtId="0" fontId="10" fillId="0" borderId="55" xfId="0" applyFont="1" applyBorder="1" applyAlignment="1" applyProtection="1">
      <alignment wrapText="1"/>
      <protection locked="0"/>
    </xf>
    <xf numFmtId="0" fontId="10" fillId="0" borderId="55" xfId="0" applyFont="1" applyBorder="1" applyProtection="1">
      <protection locked="0"/>
    </xf>
    <xf numFmtId="0" fontId="10" fillId="0" borderId="21" xfId="0" applyFont="1" applyBorder="1" applyAlignment="1">
      <alignment horizontal="justify"/>
    </xf>
    <xf numFmtId="9" fontId="10" fillId="0" borderId="41" xfId="2" applyFont="1" applyFill="1" applyBorder="1" applyAlignment="1" applyProtection="1">
      <alignment horizontal="center" vertical="center"/>
      <protection locked="0"/>
    </xf>
    <xf numFmtId="9" fontId="10" fillId="0" borderId="67" xfId="2" applyFont="1" applyFill="1" applyBorder="1" applyAlignment="1" applyProtection="1">
      <alignment horizontal="center" vertical="center"/>
      <protection locked="0"/>
    </xf>
    <xf numFmtId="0" fontId="8" fillId="0" borderId="0" xfId="0" applyFont="1"/>
    <xf numFmtId="0" fontId="2" fillId="0" borderId="18" xfId="0" applyFont="1" applyBorder="1" applyAlignment="1" applyProtection="1">
      <alignment horizontal="justify" wrapText="1"/>
      <protection locked="0"/>
    </xf>
    <xf numFmtId="0" fontId="14" fillId="0" borderId="0" xfId="0" applyFont="1"/>
    <xf numFmtId="9" fontId="10" fillId="0" borderId="4" xfId="2" applyFont="1" applyFill="1" applyBorder="1" applyAlignment="1" applyProtection="1">
      <alignment vertical="center"/>
      <protection locked="0"/>
    </xf>
    <xf numFmtId="0" fontId="6" fillId="0" borderId="0" xfId="0" applyFont="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2" fillId="0" borderId="11" xfId="0" applyFont="1" applyBorder="1" applyAlignment="1" applyProtection="1">
      <alignment horizontal="center" vertical="center"/>
      <protection locked="0"/>
    </xf>
    <xf numFmtId="0" fontId="2" fillId="0" borderId="35" xfId="0" applyFont="1" applyBorder="1" applyAlignment="1" applyProtection="1">
      <alignment horizontal="center"/>
      <protection locked="0"/>
    </xf>
    <xf numFmtId="0" fontId="2" fillId="0" borderId="28" xfId="2" applyNumberFormat="1" applyFont="1" applyBorder="1" applyAlignment="1" applyProtection="1">
      <alignment horizontal="center" vertical="center"/>
    </xf>
    <xf numFmtId="9" fontId="2" fillId="0" borderId="28" xfId="0" applyNumberFormat="1" applyFont="1" applyBorder="1" applyAlignment="1">
      <alignment horizontal="center" vertical="center"/>
    </xf>
    <xf numFmtId="0" fontId="2" fillId="0" borderId="26"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4" fillId="0" borderId="28" xfId="0" applyFont="1" applyBorder="1" applyAlignment="1">
      <alignment horizontal="center" vertical="center"/>
    </xf>
    <xf numFmtId="164" fontId="2" fillId="0" borderId="4" xfId="1"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164" fontId="2" fillId="0" borderId="55" xfId="1" applyNumberFormat="1" applyFont="1" applyFill="1" applyBorder="1" applyAlignment="1" applyProtection="1">
      <alignment vertical="center"/>
      <protection locked="0"/>
    </xf>
    <xf numFmtId="0" fontId="2" fillId="0" borderId="4" xfId="0" applyFont="1" applyBorder="1" applyAlignment="1">
      <alignment horizontal="justify" vertical="center"/>
    </xf>
    <xf numFmtId="9" fontId="2" fillId="0" borderId="54" xfId="2" applyFont="1" applyFill="1" applyBorder="1" applyAlignment="1" applyProtection="1">
      <alignment vertical="center"/>
      <protection locked="0"/>
    </xf>
    <xf numFmtId="9" fontId="2" fillId="0" borderId="26" xfId="2" applyFont="1" applyFill="1" applyBorder="1" applyAlignment="1" applyProtection="1">
      <alignment vertical="center"/>
      <protection locked="0"/>
    </xf>
    <xf numFmtId="9" fontId="2" fillId="0" borderId="55" xfId="2" applyFont="1" applyFill="1" applyBorder="1" applyAlignment="1" applyProtection="1">
      <alignment vertical="center"/>
      <protection locked="0"/>
    </xf>
    <xf numFmtId="0" fontId="2" fillId="0" borderId="26" xfId="0" applyFont="1" applyBorder="1" applyAlignment="1" applyProtection="1">
      <alignment vertical="center"/>
      <protection locked="0"/>
    </xf>
    <xf numFmtId="0" fontId="2" fillId="0" borderId="55" xfId="0" applyFont="1" applyBorder="1" applyAlignment="1" applyProtection="1">
      <alignment vertical="center"/>
      <protection locked="0"/>
    </xf>
    <xf numFmtId="0" fontId="2" fillId="0" borderId="17" xfId="0" applyFont="1" applyBorder="1" applyAlignment="1" applyProtection="1">
      <alignment horizontal="justify" vertical="center" wrapText="1"/>
      <protection locked="0"/>
    </xf>
    <xf numFmtId="9" fontId="2" fillId="0" borderId="17" xfId="2" applyFont="1" applyFill="1" applyBorder="1" applyAlignment="1" applyProtection="1">
      <alignment horizontal="center" vertical="center"/>
      <protection locked="0"/>
    </xf>
    <xf numFmtId="0" fontId="2" fillId="0" borderId="24" xfId="0" applyFont="1" applyBorder="1" applyAlignment="1" applyProtection="1">
      <alignment horizontal="justify" vertical="center" wrapText="1"/>
      <protection locked="0"/>
    </xf>
    <xf numFmtId="0" fontId="2" fillId="0" borderId="17" xfId="0" applyFont="1" applyBorder="1" applyAlignment="1">
      <alignment horizontal="justify"/>
    </xf>
    <xf numFmtId="164" fontId="2" fillId="0" borderId="28" xfId="1" applyNumberFormat="1" applyFont="1" applyFill="1" applyBorder="1" applyAlignment="1" applyProtection="1">
      <alignment vertical="center"/>
      <protection locked="0"/>
    </xf>
    <xf numFmtId="0" fontId="2" fillId="0" borderId="48" xfId="0" applyFont="1" applyBorder="1" applyProtection="1">
      <protection locked="0"/>
    </xf>
    <xf numFmtId="0" fontId="2" fillId="0" borderId="54" xfId="2" applyNumberFormat="1" applyFont="1" applyFill="1" applyBorder="1" applyAlignment="1" applyProtection="1">
      <alignment horizontal="center" vertical="center"/>
      <protection locked="0"/>
    </xf>
    <xf numFmtId="0" fontId="2" fillId="0" borderId="26" xfId="2" applyNumberFormat="1" applyFont="1" applyFill="1" applyBorder="1" applyAlignment="1" applyProtection="1">
      <alignment horizontal="center" vertical="center"/>
      <protection locked="0"/>
    </xf>
    <xf numFmtId="0" fontId="2" fillId="0" borderId="4" xfId="0" applyFont="1" applyBorder="1" applyAlignment="1">
      <alignment horizontal="justify" vertical="center" wrapText="1"/>
    </xf>
    <xf numFmtId="0" fontId="4" fillId="0" borderId="54" xfId="0" applyFont="1" applyBorder="1" applyAlignment="1">
      <alignment horizontal="center" vertical="center"/>
    </xf>
    <xf numFmtId="0" fontId="2" fillId="0" borderId="4" xfId="2" applyNumberFormat="1" applyFont="1" applyFill="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2" fillId="0" borderId="11" xfId="0" applyFont="1" applyBorder="1" applyAlignment="1" applyProtection="1">
      <alignment wrapText="1"/>
      <protection locked="0"/>
    </xf>
    <xf numFmtId="44" fontId="2" fillId="0" borderId="4" xfId="1" applyFont="1" applyBorder="1" applyProtection="1">
      <protection locked="0"/>
    </xf>
    <xf numFmtId="0" fontId="2" fillId="0" borderId="4" xfId="0" applyFont="1" applyBorder="1" applyAlignment="1">
      <alignment horizontal="center" vertical="center"/>
    </xf>
    <xf numFmtId="9" fontId="2" fillId="0" borderId="4" xfId="0" applyNumberFormat="1" applyFont="1" applyBorder="1" applyAlignment="1" applyProtection="1">
      <alignment horizontal="center" vertical="center"/>
      <protection locked="0"/>
    </xf>
    <xf numFmtId="9" fontId="2" fillId="0" borderId="11" xfId="0" applyNumberFormat="1" applyFont="1" applyBorder="1" applyAlignment="1" applyProtection="1">
      <alignment horizontal="center" vertical="center"/>
      <protection locked="0"/>
    </xf>
    <xf numFmtId="44" fontId="2" fillId="0" borderId="17" xfId="1" applyFont="1" applyFill="1" applyBorder="1" applyAlignment="1" applyProtection="1">
      <alignment vertical="center"/>
      <protection locked="0"/>
    </xf>
    <xf numFmtId="44" fontId="2" fillId="0" borderId="4" xfId="1" applyFont="1" applyBorder="1" applyAlignment="1" applyProtection="1">
      <alignment horizontal="center"/>
      <protection locked="0"/>
    </xf>
    <xf numFmtId="9" fontId="2" fillId="0" borderId="54" xfId="2" applyFont="1" applyFill="1" applyBorder="1" applyAlignment="1" applyProtection="1">
      <alignment horizontal="center" vertical="center"/>
      <protection locked="0"/>
    </xf>
    <xf numFmtId="1" fontId="2" fillId="0" borderId="4" xfId="0" applyNumberFormat="1" applyFont="1" applyBorder="1" applyAlignment="1" applyProtection="1">
      <alignment horizontal="center" vertical="center"/>
      <protection locked="0"/>
    </xf>
    <xf numFmtId="1" fontId="2" fillId="0" borderId="17" xfId="0" applyNumberFormat="1" applyFont="1" applyBorder="1" applyAlignment="1" applyProtection="1">
      <alignment horizontal="center" vertical="center"/>
      <protection locked="0"/>
    </xf>
    <xf numFmtId="44" fontId="2" fillId="0" borderId="11" xfId="1" applyFont="1" applyBorder="1" applyProtection="1">
      <protection locked="0"/>
    </xf>
    <xf numFmtId="0" fontId="6" fillId="0" borderId="0" xfId="0" applyFont="1" applyAlignment="1" applyProtection="1">
      <alignment horizontal="center"/>
      <protection locked="0"/>
    </xf>
    <xf numFmtId="0" fontId="6" fillId="0" borderId="4" xfId="0" applyFont="1" applyBorder="1" applyAlignment="1" applyProtection="1">
      <alignment horizontal="justify" vertical="center" wrapText="1"/>
      <protection locked="0"/>
    </xf>
    <xf numFmtId="0" fontId="17"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7"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7" fillId="4" borderId="42" xfId="0" applyFont="1" applyFill="1" applyBorder="1" applyAlignment="1">
      <alignment vertical="center" wrapText="1"/>
    </xf>
    <xf numFmtId="0" fontId="17" fillId="4" borderId="43" xfId="0" applyFont="1" applyFill="1" applyBorder="1" applyAlignment="1">
      <alignment horizontal="center" vertical="center" wrapText="1"/>
    </xf>
    <xf numFmtId="0" fontId="17" fillId="4" borderId="44" xfId="0" applyFont="1" applyFill="1" applyBorder="1" applyAlignment="1">
      <alignment horizontal="center" vertical="center" wrapText="1"/>
    </xf>
    <xf numFmtId="0" fontId="17"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17" xfId="0" applyFont="1" applyBorder="1" applyAlignment="1" applyProtection="1">
      <alignment horizontal="justify" vertical="center" wrapText="1"/>
      <protection locked="0"/>
    </xf>
    <xf numFmtId="0" fontId="6" fillId="0" borderId="17" xfId="2" applyNumberFormat="1" applyFont="1" applyFill="1" applyBorder="1" applyAlignment="1" applyProtection="1">
      <alignment vertical="center"/>
      <protection locked="0"/>
    </xf>
    <xf numFmtId="9" fontId="6" fillId="0" borderId="17" xfId="2" applyFont="1" applyFill="1" applyBorder="1" applyAlignment="1" applyProtection="1">
      <alignment vertical="center"/>
      <protection locked="0"/>
    </xf>
    <xf numFmtId="0" fontId="6" fillId="0" borderId="55" xfId="0" applyFont="1" applyBorder="1" applyAlignment="1" applyProtection="1">
      <alignment horizontal="justify" vertical="center" wrapText="1"/>
      <protection locked="0"/>
    </xf>
    <xf numFmtId="0" fontId="6" fillId="0" borderId="4" xfId="2" applyNumberFormat="1" applyFont="1" applyFill="1" applyBorder="1" applyAlignment="1" applyProtection="1">
      <alignment vertical="center"/>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55" xfId="0" applyNumberFormat="1" applyFont="1" applyBorder="1" applyAlignment="1">
      <alignment horizontal="center" vertical="center"/>
    </xf>
    <xf numFmtId="9" fontId="6" fillId="0" borderId="4" xfId="2" applyFont="1" applyBorder="1" applyAlignment="1" applyProtection="1">
      <alignment horizontal="center" vertical="center"/>
    </xf>
    <xf numFmtId="9" fontId="6" fillId="0" borderId="4" xfId="0" applyNumberFormat="1" applyFont="1" applyBorder="1" applyAlignment="1">
      <alignment horizontal="center" vertical="center"/>
    </xf>
    <xf numFmtId="0" fontId="17" fillId="0" borderId="4" xfId="0" applyFont="1" applyBorder="1" applyAlignment="1">
      <alignment horizontal="center" vertical="center"/>
    </xf>
    <xf numFmtId="9" fontId="6" fillId="0" borderId="17" xfId="0" applyNumberFormat="1" applyFont="1" applyBorder="1" applyAlignment="1">
      <alignment horizontal="center" vertical="center"/>
    </xf>
    <xf numFmtId="9" fontId="6" fillId="0" borderId="11" xfId="0" applyNumberFormat="1" applyFont="1" applyBorder="1" applyAlignment="1">
      <alignment horizontal="center" vertical="center"/>
    </xf>
    <xf numFmtId="0" fontId="6" fillId="0" borderId="11" xfId="0" applyFont="1" applyBorder="1" applyProtection="1">
      <protection locked="0"/>
    </xf>
    <xf numFmtId="0" fontId="6" fillId="0" borderId="62" xfId="0" applyFont="1" applyBorder="1" applyAlignment="1" applyProtection="1">
      <alignment horizontal="center" vertical="center"/>
      <protection locked="0"/>
    </xf>
    <xf numFmtId="0" fontId="6" fillId="0" borderId="4" xfId="0" applyFont="1" applyBorder="1" applyAlignment="1" applyProtection="1">
      <alignment vertical="center" wrapText="1"/>
      <protection locked="0"/>
    </xf>
    <xf numFmtId="44" fontId="6" fillId="0" borderId="4" xfId="1" applyFont="1" applyFill="1" applyBorder="1" applyAlignment="1" applyProtection="1">
      <alignment horizontal="center" vertical="center"/>
      <protection locked="0"/>
    </xf>
    <xf numFmtId="44" fontId="6" fillId="0" borderId="4" xfId="1" applyFont="1" applyBorder="1"/>
    <xf numFmtId="0" fontId="6" fillId="0" borderId="48" xfId="0" applyFont="1" applyBorder="1"/>
    <xf numFmtId="0" fontId="6" fillId="0" borderId="48" xfId="0" applyFont="1" applyBorder="1" applyAlignment="1" applyProtection="1">
      <alignment horizontal="center"/>
      <protection locked="0"/>
    </xf>
    <xf numFmtId="0" fontId="6" fillId="0" borderId="15" xfId="0" applyFont="1" applyBorder="1"/>
    <xf numFmtId="0" fontId="6" fillId="0" borderId="4" xfId="2" applyNumberFormat="1" applyFont="1" applyBorder="1" applyAlignment="1" applyProtection="1">
      <alignment horizontal="center" vertical="center"/>
    </xf>
    <xf numFmtId="9" fontId="6" fillId="0" borderId="55" xfId="2" applyFont="1" applyBorder="1" applyAlignment="1" applyProtection="1">
      <alignment horizontal="center" vertical="center"/>
    </xf>
    <xf numFmtId="0" fontId="17" fillId="0" borderId="55" xfId="0" applyFont="1" applyBorder="1" applyAlignment="1">
      <alignment horizontal="center" vertical="center"/>
    </xf>
    <xf numFmtId="0" fontId="6" fillId="0" borderId="4" xfId="0" applyFont="1" applyBorder="1" applyAlignment="1" applyProtection="1">
      <alignment vertical="center"/>
      <protection locked="0"/>
    </xf>
    <xf numFmtId="0" fontId="6" fillId="0" borderId="4" xfId="0" applyFont="1" applyBorder="1" applyAlignment="1">
      <alignment horizontal="center"/>
    </xf>
    <xf numFmtId="0" fontId="6" fillId="0" borderId="17" xfId="0" applyFont="1" applyBorder="1" applyAlignment="1">
      <alignment horizontal="justify" wrapText="1"/>
    </xf>
    <xf numFmtId="9" fontId="6" fillId="0" borderId="17" xfId="2" applyFont="1" applyFill="1" applyBorder="1" applyAlignment="1" applyProtection="1">
      <alignment horizontal="center" vertical="center" wrapText="1"/>
      <protection locked="0"/>
    </xf>
    <xf numFmtId="164" fontId="6" fillId="0" borderId="17" xfId="1" applyNumberFormat="1" applyFont="1" applyFill="1" applyBorder="1" applyAlignment="1" applyProtection="1">
      <alignment vertical="center" wrapText="1"/>
      <protection locked="0"/>
    </xf>
    <xf numFmtId="0" fontId="6" fillId="0" borderId="17" xfId="0" applyFont="1" applyBorder="1" applyAlignment="1" applyProtection="1">
      <alignment vertical="center"/>
      <protection locked="0"/>
    </xf>
    <xf numFmtId="9" fontId="6" fillId="0" borderId="23" xfId="2" applyFont="1" applyFill="1" applyBorder="1" applyAlignment="1" applyProtection="1">
      <alignment horizontal="center" vertical="center"/>
      <protection locked="0"/>
    </xf>
    <xf numFmtId="9" fontId="6" fillId="0" borderId="17" xfId="2" applyFont="1" applyBorder="1" applyAlignment="1" applyProtection="1">
      <alignment horizontal="center" vertical="center"/>
    </xf>
    <xf numFmtId="0" fontId="17" fillId="0" borderId="61" xfId="0" applyFont="1" applyBorder="1" applyAlignment="1">
      <alignment horizontal="center" vertical="center"/>
    </xf>
    <xf numFmtId="0" fontId="6" fillId="0" borderId="22" xfId="0" applyFont="1" applyBorder="1" applyAlignment="1" applyProtection="1">
      <alignment vertical="center"/>
      <protection locked="0"/>
    </xf>
    <xf numFmtId="0" fontId="6" fillId="0" borderId="18" xfId="0" applyFont="1" applyBorder="1" applyAlignment="1" applyProtection="1">
      <alignment vertical="center"/>
      <protection locked="0"/>
    </xf>
    <xf numFmtId="164" fontId="6" fillId="0" borderId="4" xfId="1" applyNumberFormat="1" applyFont="1" applyFill="1" applyBorder="1" applyAlignment="1" applyProtection="1">
      <alignment wrapText="1"/>
      <protection locked="0"/>
    </xf>
    <xf numFmtId="0" fontId="17" fillId="0" borderId="49" xfId="0" applyFont="1" applyBorder="1" applyAlignment="1">
      <alignment horizontal="center" vertical="center"/>
    </xf>
    <xf numFmtId="0" fontId="6" fillId="0" borderId="5" xfId="0" applyFont="1" applyBorder="1" applyProtection="1">
      <protection locked="0"/>
    </xf>
    <xf numFmtId="0" fontId="6" fillId="0" borderId="20" xfId="0" applyFont="1" applyBorder="1" applyProtection="1">
      <protection locked="0"/>
    </xf>
    <xf numFmtId="0" fontId="6" fillId="0" borderId="4" xfId="0" applyFont="1" applyBorder="1" applyAlignment="1" applyProtection="1">
      <alignment wrapText="1"/>
      <protection locked="0"/>
    </xf>
    <xf numFmtId="0" fontId="6" fillId="0" borderId="23" xfId="2" applyNumberFormat="1" applyFont="1" applyFill="1" applyBorder="1" applyAlignment="1" applyProtection="1">
      <alignment horizontal="center" vertical="center"/>
      <protection locked="0"/>
    </xf>
    <xf numFmtId="0" fontId="6" fillId="0" borderId="4" xfId="0" applyFont="1" applyBorder="1" applyAlignment="1" applyProtection="1">
      <alignment horizontal="justify" wrapText="1"/>
      <protection locked="0"/>
    </xf>
    <xf numFmtId="9" fontId="6" fillId="0" borderId="4" xfId="0" applyNumberFormat="1" applyFont="1" applyBorder="1" applyAlignment="1">
      <alignment horizontal="center" vertical="center" wrapText="1"/>
    </xf>
    <xf numFmtId="0" fontId="6" fillId="0" borderId="5" xfId="0" applyFont="1" applyBorder="1" applyAlignment="1" applyProtection="1">
      <alignment wrapText="1"/>
      <protection locked="0"/>
    </xf>
    <xf numFmtId="0" fontId="6" fillId="0" borderId="20" xfId="0" applyFont="1" applyBorder="1" applyAlignment="1" applyProtection="1">
      <alignment wrapText="1"/>
      <protection locked="0"/>
    </xf>
    <xf numFmtId="44" fontId="6" fillId="0" borderId="4" xfId="1" applyFont="1" applyFill="1" applyBorder="1" applyAlignment="1" applyProtection="1">
      <alignment wrapText="1"/>
      <protection locked="0"/>
    </xf>
    <xf numFmtId="44" fontId="6" fillId="0" borderId="4" xfId="1" applyFont="1" applyFill="1" applyBorder="1" applyProtection="1">
      <protection locked="0"/>
    </xf>
    <xf numFmtId="9" fontId="6" fillId="0" borderId="4" xfId="2" applyFont="1" applyFill="1" applyBorder="1" applyProtection="1">
      <protection locked="0"/>
    </xf>
    <xf numFmtId="0" fontId="6" fillId="0" borderId="55" xfId="0" applyFont="1" applyBorder="1" applyAlignment="1">
      <alignment horizontal="justify" wrapText="1"/>
    </xf>
    <xf numFmtId="0" fontId="6" fillId="0" borderId="11" xfId="0" applyFont="1" applyBorder="1" applyAlignment="1">
      <alignment horizontal="justify" wrapText="1"/>
    </xf>
    <xf numFmtId="0" fontId="6" fillId="0" borderId="21" xfId="0" applyFont="1" applyBorder="1" applyAlignment="1" applyProtection="1">
      <alignment horizontal="justify" wrapText="1"/>
      <protection locked="0"/>
    </xf>
    <xf numFmtId="0" fontId="6" fillId="0" borderId="11" xfId="0" applyFont="1" applyBorder="1" applyAlignment="1" applyProtection="1">
      <alignment wrapText="1"/>
      <protection locked="0"/>
    </xf>
    <xf numFmtId="9" fontId="6" fillId="0" borderId="11" xfId="2" applyFont="1" applyBorder="1" applyAlignment="1" applyProtection="1">
      <alignment horizontal="center" vertical="center"/>
    </xf>
    <xf numFmtId="0" fontId="17" fillId="0" borderId="59" xfId="0" applyFont="1" applyBorder="1" applyAlignment="1">
      <alignment horizontal="center" vertical="center"/>
    </xf>
    <xf numFmtId="0" fontId="6" fillId="0" borderId="47" xfId="0" applyFont="1" applyBorder="1" applyProtection="1">
      <protection locked="0"/>
    </xf>
    <xf numFmtId="0" fontId="6" fillId="0" borderId="19" xfId="0" applyFont="1" applyBorder="1" applyProtection="1">
      <protection locked="0"/>
    </xf>
    <xf numFmtId="0" fontId="6" fillId="0" borderId="4" xfId="0" applyFont="1" applyBorder="1" applyAlignment="1" applyProtection="1">
      <alignment horizontal="center"/>
      <protection locked="0"/>
    </xf>
    <xf numFmtId="0" fontId="17" fillId="0" borderId="28" xfId="0" applyFont="1" applyBorder="1" applyAlignment="1">
      <alignment horizontal="center" vertical="center"/>
    </xf>
    <xf numFmtId="0" fontId="6" fillId="0" borderId="11" xfId="0" applyFont="1" applyBorder="1" applyAlignment="1">
      <alignment horizontal="justify"/>
    </xf>
    <xf numFmtId="0" fontId="6" fillId="0" borderId="11" xfId="0" applyFont="1" applyBorder="1" applyAlignment="1" applyProtection="1">
      <alignment horizontal="center"/>
      <protection locked="0"/>
    </xf>
    <xf numFmtId="9" fontId="6" fillId="0" borderId="11" xfId="0" applyNumberFormat="1" applyFont="1" applyBorder="1" applyAlignment="1" applyProtection="1">
      <alignment horizontal="center"/>
      <protection locked="0"/>
    </xf>
    <xf numFmtId="0" fontId="6" fillId="0" borderId="11" xfId="0" applyFont="1" applyBorder="1" applyAlignment="1">
      <alignment horizontal="center"/>
    </xf>
    <xf numFmtId="0" fontId="17" fillId="0" borderId="43" xfId="0" applyFont="1" applyBorder="1" applyAlignment="1">
      <alignment horizontal="center" vertical="center"/>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7" fillId="0" borderId="0" xfId="0" applyFont="1" applyAlignment="1">
      <alignment horizontal="center" vertical="center"/>
    </xf>
    <xf numFmtId="0" fontId="6" fillId="0" borderId="17" xfId="0" applyFont="1" applyBorder="1" applyAlignment="1" applyProtection="1">
      <alignment horizontal="justify" wrapText="1"/>
      <protection locked="0"/>
    </xf>
    <xf numFmtId="0" fontId="18" fillId="0" borderId="4" xfId="0" applyFont="1" applyBorder="1" applyAlignment="1">
      <alignment vertical="center" wrapText="1"/>
    </xf>
    <xf numFmtId="0" fontId="6" fillId="0" borderId="4" xfId="0" applyFont="1" applyBorder="1" applyAlignment="1" applyProtection="1">
      <alignment horizontal="left"/>
      <protection locked="0"/>
    </xf>
    <xf numFmtId="0" fontId="6" fillId="0" borderId="4" xfId="0" applyFont="1" applyBorder="1" applyAlignment="1" applyProtection="1">
      <alignment horizontal="left" wrapText="1"/>
      <protection locked="0"/>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7"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7"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6" fillId="0" borderId="26" xfId="0" applyFont="1" applyBorder="1" applyAlignment="1">
      <alignment horizontal="justify" wrapText="1"/>
    </xf>
    <xf numFmtId="0" fontId="6" fillId="0" borderId="4" xfId="0" applyFont="1" applyBorder="1" applyAlignment="1">
      <alignment vertical="center"/>
    </xf>
    <xf numFmtId="0" fontId="10" fillId="0" borderId="17" xfId="2" applyNumberFormat="1" applyFont="1" applyFill="1" applyBorder="1" applyAlignment="1" applyProtection="1">
      <alignment horizontal="center" vertical="center"/>
      <protection locked="0"/>
    </xf>
    <xf numFmtId="9" fontId="2" fillId="0" borderId="4" xfId="0" applyNumberFormat="1" applyFont="1" applyBorder="1" applyAlignment="1">
      <alignment vertical="center"/>
    </xf>
    <xf numFmtId="9" fontId="2" fillId="0" borderId="4" xfId="0" applyNumberFormat="1" applyFont="1" applyBorder="1" applyAlignment="1" applyProtection="1">
      <alignment vertical="center"/>
      <protection locked="0"/>
    </xf>
    <xf numFmtId="0" fontId="10" fillId="0" borderId="6" xfId="0" applyFont="1" applyBorder="1" applyAlignment="1" applyProtection="1">
      <alignment horizontal="center" vertical="center" wrapText="1"/>
      <protection locked="0"/>
    </xf>
    <xf numFmtId="0" fontId="10" fillId="0" borderId="6" xfId="0" applyFont="1" applyBorder="1" applyAlignment="1" applyProtection="1">
      <alignment wrapText="1"/>
      <protection locked="0"/>
    </xf>
    <xf numFmtId="0" fontId="10" fillId="0" borderId="54" xfId="0" applyFont="1" applyBorder="1" applyProtection="1">
      <protection locked="0"/>
    </xf>
    <xf numFmtId="0" fontId="10" fillId="0" borderId="5" xfId="0" applyFont="1" applyBorder="1"/>
    <xf numFmtId="0" fontId="10" fillId="0" borderId="54" xfId="0" applyFont="1" applyBorder="1"/>
    <xf numFmtId="0" fontId="10" fillId="0" borderId="54" xfId="0" applyFont="1" applyBorder="1" applyAlignment="1" applyProtection="1">
      <alignment horizontal="center" vertical="center"/>
      <protection locked="0"/>
    </xf>
    <xf numFmtId="0" fontId="10" fillId="0" borderId="4" xfId="0" applyFont="1" applyBorder="1"/>
    <xf numFmtId="9" fontId="2" fillId="0" borderId="28" xfId="2" applyFont="1" applyFill="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9" fontId="6" fillId="0" borderId="67" xfId="2" applyFont="1" applyFill="1" applyBorder="1" applyAlignment="1" applyProtection="1">
      <alignment horizontal="center" vertical="center"/>
      <protection locked="0"/>
    </xf>
    <xf numFmtId="0" fontId="2" fillId="0" borderId="28" xfId="0" applyFont="1" applyBorder="1" applyAlignment="1">
      <alignment horizontal="center" vertical="center"/>
    </xf>
    <xf numFmtId="9" fontId="6" fillId="0" borderId="4" xfId="2" applyFont="1" applyFill="1" applyBorder="1" applyAlignment="1" applyProtection="1">
      <alignment vertical="center"/>
      <protection locked="0"/>
    </xf>
    <xf numFmtId="0" fontId="2" fillId="0" borderId="54" xfId="0" applyFont="1" applyBorder="1" applyAlignment="1" applyProtection="1">
      <alignment horizontal="center" vertical="center"/>
      <protection locked="0"/>
    </xf>
    <xf numFmtId="0" fontId="2" fillId="0" borderId="11" xfId="2" applyNumberFormat="1" applyFont="1" applyFill="1" applyBorder="1" applyAlignment="1" applyProtection="1">
      <alignment horizontal="center" vertical="center"/>
      <protection locked="0"/>
    </xf>
    <xf numFmtId="0" fontId="6" fillId="0" borderId="4" xfId="0" applyFont="1" applyBorder="1" applyAlignment="1" applyProtection="1">
      <alignment horizontal="center" vertical="center" wrapText="1"/>
      <protection locked="0"/>
    </xf>
    <xf numFmtId="9" fontId="6" fillId="0" borderId="4" xfId="2" applyFont="1" applyFill="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4" xfId="2" applyNumberFormat="1" applyFont="1" applyFill="1" applyBorder="1" applyAlignment="1" applyProtection="1">
      <alignment horizontal="center" vertical="center"/>
      <protection locked="0"/>
    </xf>
    <xf numFmtId="0" fontId="2" fillId="0" borderId="17" xfId="0" applyFont="1" applyBorder="1" applyAlignment="1" applyProtection="1">
      <alignment horizontal="justify"/>
      <protection locked="0"/>
    </xf>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4" xfId="0" applyFont="1" applyBorder="1" applyAlignment="1" applyProtection="1">
      <alignment horizontal="left" vertical="top"/>
      <protection locked="0"/>
    </xf>
    <xf numFmtId="0" fontId="2" fillId="0" borderId="4" xfId="0" applyFont="1" applyBorder="1" applyAlignment="1" applyProtection="1">
      <alignment horizontal="left" vertical="top" wrapText="1"/>
      <protection locked="0"/>
    </xf>
    <xf numFmtId="0" fontId="2" fillId="0" borderId="20" xfId="0" applyFont="1" applyBorder="1" applyAlignment="1" applyProtection="1">
      <alignment horizontal="left" vertical="top" wrapText="1"/>
      <protection locked="0"/>
    </xf>
    <xf numFmtId="0" fontId="2" fillId="0" borderId="11" xfId="0" applyFont="1" applyBorder="1" applyAlignment="1" applyProtection="1">
      <alignment horizontal="justify" vertical="center"/>
      <protection locked="0"/>
    </xf>
    <xf numFmtId="0" fontId="2" fillId="0" borderId="54" xfId="0" applyFont="1" applyBorder="1" applyAlignment="1" applyProtection="1">
      <alignment horizontal="justify" vertical="center"/>
      <protection locked="0"/>
    </xf>
    <xf numFmtId="0" fontId="10" fillId="0" borderId="35" xfId="0" applyFont="1" applyBorder="1" applyAlignment="1" applyProtection="1">
      <alignment horizontal="center" vertical="center"/>
      <protection locked="0"/>
    </xf>
    <xf numFmtId="9" fontId="10" fillId="0" borderId="4" xfId="0" applyNumberFormat="1" applyFont="1" applyBorder="1" applyAlignment="1" applyProtection="1">
      <alignment horizontal="center" vertical="center"/>
      <protection locked="0"/>
    </xf>
    <xf numFmtId="9" fontId="6" fillId="0" borderId="4" xfId="0" applyNumberFormat="1" applyFont="1" applyBorder="1" applyAlignment="1" applyProtection="1">
      <alignment vertical="center"/>
      <protection locked="0"/>
    </xf>
    <xf numFmtId="9" fontId="6" fillId="0" borderId="4" xfId="0" applyNumberFormat="1" applyFont="1" applyBorder="1" applyAlignment="1" applyProtection="1">
      <alignment vertical="center" wrapText="1"/>
      <protection locked="0"/>
    </xf>
    <xf numFmtId="3" fontId="6" fillId="0" borderId="4" xfId="0" applyNumberFormat="1" applyFont="1" applyBorder="1" applyAlignment="1" applyProtection="1">
      <alignment vertical="center"/>
      <protection locked="0"/>
    </xf>
    <xf numFmtId="0" fontId="6" fillId="0" borderId="21" xfId="0" applyFont="1" applyBorder="1" applyAlignment="1" applyProtection="1">
      <alignment vertical="center"/>
      <protection locked="0"/>
    </xf>
    <xf numFmtId="9" fontId="6" fillId="0" borderId="21" xfId="0" applyNumberFormat="1" applyFont="1" applyBorder="1" applyAlignment="1" applyProtection="1">
      <alignment vertical="center"/>
      <protection locked="0"/>
    </xf>
    <xf numFmtId="0" fontId="6" fillId="0" borderId="4" xfId="0" applyFont="1" applyBorder="1" applyAlignment="1">
      <alignment horizontal="center" vertical="center"/>
    </xf>
    <xf numFmtId="9" fontId="6" fillId="0" borderId="11" xfId="0" applyNumberFormat="1" applyFont="1" applyBorder="1" applyAlignment="1">
      <alignment vertical="center"/>
    </xf>
    <xf numFmtId="9" fontId="6" fillId="0" borderId="11" xfId="0" applyNumberFormat="1" applyFont="1" applyBorder="1" applyAlignment="1" applyProtection="1">
      <alignment vertical="center"/>
      <protection locked="0"/>
    </xf>
    <xf numFmtId="0" fontId="6" fillId="0" borderId="11" xfId="0" applyFont="1" applyBorder="1" applyAlignment="1" applyProtection="1">
      <alignment vertical="center"/>
      <protection locked="0"/>
    </xf>
    <xf numFmtId="0" fontId="10" fillId="0" borderId="4" xfId="0" applyFont="1" applyBorder="1" applyAlignment="1" applyProtection="1">
      <alignment vertical="center"/>
      <protection locked="0"/>
    </xf>
    <xf numFmtId="9" fontId="10" fillId="0" borderId="4" xfId="0" applyNumberFormat="1" applyFont="1" applyBorder="1" applyAlignment="1" applyProtection="1">
      <alignment vertical="center"/>
      <protection locked="0"/>
    </xf>
    <xf numFmtId="9" fontId="10" fillId="0" borderId="21" xfId="0" applyNumberFormat="1" applyFont="1" applyBorder="1" applyAlignment="1" applyProtection="1">
      <alignment horizontal="center" vertical="center"/>
      <protection locked="0"/>
    </xf>
    <xf numFmtId="9" fontId="10" fillId="0" borderId="21" xfId="0" applyNumberFormat="1" applyFont="1" applyBorder="1" applyAlignment="1" applyProtection="1">
      <alignment vertical="center"/>
      <protection locked="0"/>
    </xf>
    <xf numFmtId="0" fontId="10" fillId="0" borderId="21" xfId="0" applyFont="1" applyBorder="1" applyAlignment="1" applyProtection="1">
      <alignment vertical="center"/>
      <protection locked="0"/>
    </xf>
    <xf numFmtId="0" fontId="2" fillId="0" borderId="26" xfId="0" applyFont="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center"/>
      <protection locked="0"/>
    </xf>
    <xf numFmtId="0" fontId="23" fillId="0" borderId="0" xfId="0" applyFont="1" applyAlignment="1" applyProtection="1">
      <alignment horizontal="left" vertical="center"/>
      <protection locked="0"/>
    </xf>
    <xf numFmtId="0" fontId="20" fillId="0" borderId="0" xfId="0" applyFont="1" applyAlignment="1" applyProtection="1">
      <alignment horizontal="left"/>
      <protection locked="0"/>
    </xf>
    <xf numFmtId="0" fontId="21" fillId="3" borderId="7" xfId="0" applyFont="1" applyFill="1" applyBorder="1" applyAlignment="1" applyProtection="1">
      <alignment horizontal="center"/>
      <protection locked="0"/>
    </xf>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6" fillId="4" borderId="45"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6" fillId="4" borderId="42" xfId="0" applyFont="1" applyFill="1" applyBorder="1" applyAlignment="1">
      <alignment vertical="center" wrapText="1"/>
    </xf>
    <xf numFmtId="0" fontId="26" fillId="4" borderId="43" xfId="0" applyFont="1" applyFill="1" applyBorder="1" applyAlignment="1">
      <alignment horizontal="center" vertical="center" wrapText="1"/>
    </xf>
    <xf numFmtId="0" fontId="26" fillId="4" borderId="44" xfId="0" applyFont="1" applyFill="1" applyBorder="1" applyAlignment="1">
      <alignment horizontal="center" vertical="center" wrapText="1"/>
    </xf>
    <xf numFmtId="0" fontId="26" fillId="4" borderId="46" xfId="0" applyFont="1" applyFill="1" applyBorder="1" applyAlignment="1" applyProtection="1">
      <alignment horizontal="center" vertical="center" wrapText="1"/>
      <protection locked="0"/>
    </xf>
    <xf numFmtId="0" fontId="0" fillId="0" borderId="5" xfId="0" applyBorder="1" applyProtection="1">
      <protection locked="0"/>
    </xf>
    <xf numFmtId="0" fontId="0" fillId="0" borderId="67" xfId="0" applyBorder="1" applyAlignment="1" applyProtection="1">
      <alignment horizontal="center"/>
      <protection locked="0"/>
    </xf>
    <xf numFmtId="164" fontId="0" fillId="0" borderId="43" xfId="1" applyNumberFormat="1" applyFont="1" applyFill="1" applyBorder="1" applyAlignment="1" applyProtection="1">
      <alignment horizontal="center" vertical="center"/>
      <protection locked="0"/>
    </xf>
    <xf numFmtId="0" fontId="0" fillId="0" borderId="43" xfId="0" applyBorder="1" applyAlignment="1" applyProtection="1">
      <alignment horizontal="center"/>
      <protection locked="0"/>
    </xf>
    <xf numFmtId="0" fontId="0" fillId="0" borderId="73" xfId="0" applyBorder="1" applyAlignment="1" applyProtection="1">
      <alignment horizontal="center" wrapText="1"/>
      <protection locked="0"/>
    </xf>
    <xf numFmtId="0" fontId="0" fillId="0" borderId="44" xfId="0" applyBorder="1" applyAlignment="1" applyProtection="1">
      <alignment horizontal="center" wrapText="1"/>
      <protection locked="0"/>
    </xf>
    <xf numFmtId="0" fontId="27" fillId="0" borderId="5" xfId="0" applyFont="1" applyBorder="1" applyAlignment="1" applyProtection="1">
      <alignment horizontal="justify" wrapText="1"/>
      <protection locked="0"/>
    </xf>
    <xf numFmtId="0" fontId="27" fillId="0" borderId="70" xfId="0" applyFont="1" applyBorder="1" applyAlignment="1" applyProtection="1">
      <alignment horizontal="justify" wrapText="1"/>
      <protection locked="0"/>
    </xf>
    <xf numFmtId="0" fontId="0" fillId="0" borderId="30" xfId="0" applyBorder="1"/>
    <xf numFmtId="0" fontId="27" fillId="0" borderId="71" xfId="0" applyFont="1" applyBorder="1" applyAlignment="1" applyProtection="1">
      <alignment horizontal="justify" wrapText="1"/>
      <protection locked="0"/>
    </xf>
    <xf numFmtId="0" fontId="27" fillId="0" borderId="11" xfId="0" applyFont="1" applyBorder="1" applyAlignment="1" applyProtection="1">
      <alignment horizontal="justify" wrapText="1"/>
      <protection locked="0"/>
    </xf>
    <xf numFmtId="0" fontId="31" fillId="0" borderId="17" xfId="3" quotePrefix="1" applyFont="1" applyBorder="1" applyAlignment="1">
      <alignment horizontal="justify" vertical="center" wrapText="1"/>
    </xf>
    <xf numFmtId="0" fontId="27" fillId="0" borderId="17" xfId="0" applyFont="1" applyBorder="1" applyAlignment="1" applyProtection="1">
      <alignment horizontal="justify" wrapText="1"/>
      <protection locked="0"/>
    </xf>
    <xf numFmtId="0" fontId="0" fillId="0" borderId="70" xfId="0" applyBorder="1" applyProtection="1">
      <protection locked="0"/>
    </xf>
    <xf numFmtId="0" fontId="0" fillId="0" borderId="8" xfId="0" applyBorder="1" applyProtection="1">
      <protection locked="0"/>
    </xf>
    <xf numFmtId="0" fontId="27" fillId="0" borderId="42" xfId="0" applyFont="1" applyBorder="1" applyAlignment="1" applyProtection="1">
      <alignment horizontal="center"/>
      <protection locked="0"/>
    </xf>
    <xf numFmtId="0" fontId="31" fillId="0" borderId="6" xfId="3" quotePrefix="1" applyFont="1" applyBorder="1" applyAlignment="1">
      <alignment horizontal="justify" vertical="center" wrapText="1"/>
    </xf>
    <xf numFmtId="0" fontId="31" fillId="0" borderId="6" xfId="3" applyFont="1" applyBorder="1" applyAlignment="1">
      <alignment horizontal="justify" vertical="center" wrapText="1"/>
    </xf>
    <xf numFmtId="0" fontId="20" fillId="0" borderId="0" xfId="0" applyFont="1" applyProtection="1">
      <protection locked="0"/>
    </xf>
    <xf numFmtId="0" fontId="0" fillId="0" borderId="4" xfId="0" applyBorder="1" applyProtection="1">
      <protection locked="0"/>
    </xf>
    <xf numFmtId="0" fontId="0" fillId="0" borderId="11" xfId="0" applyBorder="1" applyProtection="1">
      <protection locked="0"/>
    </xf>
    <xf numFmtId="0" fontId="0" fillId="0" borderId="40" xfId="0" applyBorder="1" applyProtection="1">
      <protection locked="0"/>
    </xf>
    <xf numFmtId="0" fontId="2" fillId="0" borderId="54" xfId="0" applyFont="1" applyBorder="1" applyAlignment="1" applyProtection="1">
      <alignment vertical="center"/>
      <protection locked="0"/>
    </xf>
    <xf numFmtId="3" fontId="6" fillId="0" borderId="4" xfId="2" applyNumberFormat="1" applyFont="1" applyFill="1" applyBorder="1" applyAlignment="1" applyProtection="1">
      <alignment horizontal="center" vertical="center"/>
      <protection locked="0"/>
    </xf>
    <xf numFmtId="9" fontId="6" fillId="0" borderId="41" xfId="2" applyFont="1" applyFill="1" applyBorder="1" applyAlignment="1" applyProtection="1">
      <alignment horizontal="center" vertical="center"/>
      <protection locked="0"/>
    </xf>
    <xf numFmtId="164" fontId="0" fillId="0" borderId="4" xfId="1" applyNumberFormat="1" applyFont="1" applyFill="1" applyBorder="1" applyAlignment="1" applyProtection="1">
      <protection locked="0"/>
    </xf>
    <xf numFmtId="0" fontId="29" fillId="0" borderId="4" xfId="2" applyNumberFormat="1" applyFont="1" applyFill="1" applyBorder="1" applyAlignment="1" applyProtection="1">
      <alignment horizontal="center" vertical="center"/>
    </xf>
    <xf numFmtId="0" fontId="0" fillId="7" borderId="4" xfId="0" applyFill="1" applyBorder="1" applyProtection="1">
      <protection locked="0"/>
    </xf>
    <xf numFmtId="0" fontId="29" fillId="7" borderId="4" xfId="2" applyNumberFormat="1" applyFont="1" applyFill="1" applyBorder="1" applyAlignment="1" applyProtection="1">
      <alignment horizontal="center" vertical="center"/>
    </xf>
    <xf numFmtId="9" fontId="29" fillId="7" borderId="4" xfId="0" applyNumberFormat="1" applyFont="1" applyFill="1" applyBorder="1" applyAlignment="1">
      <alignment horizontal="center" vertical="center"/>
    </xf>
    <xf numFmtId="0" fontId="31" fillId="0" borderId="6" xfId="0" applyFont="1" applyBorder="1" applyAlignment="1">
      <alignment horizontal="justify" wrapText="1"/>
    </xf>
    <xf numFmtId="0" fontId="27" fillId="0" borderId="4" xfId="2" applyNumberFormat="1" applyFont="1" applyFill="1" applyBorder="1" applyAlignment="1" applyProtection="1">
      <alignment vertical="center"/>
      <protection locked="0"/>
    </xf>
    <xf numFmtId="0" fontId="27" fillId="0" borderId="26" xfId="0" applyFont="1" applyBorder="1" applyAlignment="1" applyProtection="1">
      <alignment vertical="center" wrapText="1"/>
      <protection locked="0"/>
    </xf>
    <xf numFmtId="0" fontId="31" fillId="7" borderId="6" xfId="0" applyFont="1" applyFill="1" applyBorder="1" applyAlignment="1">
      <alignment horizontal="justify" wrapText="1"/>
    </xf>
    <xf numFmtId="1" fontId="27" fillId="0" borderId="54" xfId="2" applyNumberFormat="1" applyFont="1" applyFill="1" applyBorder="1" applyAlignment="1" applyProtection="1">
      <alignment horizontal="center" vertical="center"/>
      <protection locked="0"/>
    </xf>
    <xf numFmtId="0" fontId="27" fillId="0" borderId="54" xfId="2" applyNumberFormat="1" applyFont="1" applyFill="1" applyBorder="1" applyAlignment="1" applyProtection="1">
      <alignment vertical="center"/>
      <protection locked="0"/>
    </xf>
    <xf numFmtId="0" fontId="27" fillId="7" borderId="26" xfId="0" applyFont="1" applyFill="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26" xfId="0" applyFont="1" applyBorder="1" applyAlignment="1" applyProtection="1">
      <alignment horizontal="left" vertical="center" wrapText="1"/>
      <protection locked="0"/>
    </xf>
    <xf numFmtId="0" fontId="27" fillId="0" borderId="26" xfId="0" applyFont="1" applyBorder="1" applyAlignment="1" applyProtection="1">
      <alignment horizontal="center" vertical="center" wrapText="1"/>
      <protection locked="0"/>
    </xf>
    <xf numFmtId="0" fontId="2" fillId="0" borderId="48" xfId="0" applyFont="1" applyBorder="1" applyAlignment="1" applyProtection="1">
      <alignment horizontal="center"/>
      <protection locked="0"/>
    </xf>
    <xf numFmtId="0" fontId="2" fillId="0" borderId="54" xfId="0" applyFont="1" applyBorder="1" applyAlignment="1" applyProtection="1">
      <alignment horizontal="justify" vertical="center" wrapText="1"/>
      <protection locked="0"/>
    </xf>
    <xf numFmtId="0" fontId="27" fillId="0" borderId="4" xfId="0" applyFont="1" applyBorder="1" applyAlignment="1" applyProtection="1">
      <alignment vertical="center" wrapText="1"/>
      <protection locked="0"/>
    </xf>
    <xf numFmtId="0" fontId="40" fillId="0" borderId="4" xfId="0" applyFont="1" applyBorder="1" applyAlignment="1">
      <alignment horizontal="justify"/>
    </xf>
    <xf numFmtId="0" fontId="41" fillId="0" borderId="4" xfId="4" applyFont="1" applyFill="1" applyBorder="1" applyAlignment="1">
      <alignment horizontal="justify" vertical="center" wrapText="1"/>
    </xf>
    <xf numFmtId="0" fontId="3" fillId="0" borderId="31" xfId="0" applyFont="1" applyBorder="1" applyProtection="1">
      <protection locked="0"/>
    </xf>
    <xf numFmtId="0" fontId="41" fillId="0" borderId="54" xfId="4" applyFont="1" applyFill="1" applyBorder="1" applyAlignment="1">
      <alignment horizontal="justify" vertical="top" wrapText="1"/>
    </xf>
    <xf numFmtId="0" fontId="2" fillId="0" borderId="37" xfId="0" applyFont="1" applyBorder="1"/>
    <xf numFmtId="0" fontId="41" fillId="0" borderId="11" xfId="4" applyFont="1" applyFill="1" applyBorder="1" applyAlignment="1">
      <alignment horizontal="justify" vertical="center" wrapText="1"/>
    </xf>
    <xf numFmtId="0" fontId="2" fillId="0" borderId="2" xfId="0" applyFont="1" applyBorder="1"/>
    <xf numFmtId="0" fontId="2" fillId="0" borderId="30" xfId="0" applyFont="1" applyBorder="1"/>
    <xf numFmtId="0" fontId="41" fillId="0" borderId="4" xfId="4" applyFont="1" applyFill="1" applyBorder="1" applyAlignment="1">
      <alignment horizontal="left" wrapText="1"/>
    </xf>
    <xf numFmtId="0" fontId="2" fillId="0" borderId="22" xfId="0" applyFont="1" applyBorder="1" applyAlignment="1" applyProtection="1">
      <alignment horizontal="center"/>
      <protection locked="0"/>
    </xf>
    <xf numFmtId="0" fontId="10" fillId="0" borderId="55" xfId="0" applyFont="1" applyBorder="1" applyAlignment="1" applyProtection="1">
      <alignment horizontal="justify" vertical="center" wrapText="1"/>
      <protection locked="0"/>
    </xf>
    <xf numFmtId="0" fontId="6" fillId="0" borderId="20" xfId="0" applyFont="1" applyBorder="1" applyAlignment="1" applyProtection="1">
      <alignment horizontal="left" vertical="center" wrapText="1"/>
      <protection locked="0"/>
    </xf>
    <xf numFmtId="0" fontId="6" fillId="0" borderId="4" xfId="0" applyFont="1" applyBorder="1" applyAlignment="1">
      <alignment horizontal="justify" vertical="center" wrapText="1"/>
    </xf>
    <xf numFmtId="0" fontId="6" fillId="0" borderId="17" xfId="0" applyFont="1" applyBorder="1" applyAlignment="1">
      <alignment horizontal="justify" vertical="center" wrapText="1"/>
    </xf>
    <xf numFmtId="0" fontId="26" fillId="4" borderId="28" xfId="0" applyFont="1" applyFill="1" applyBorder="1" applyAlignment="1" applyProtection="1">
      <alignment horizontal="center" vertical="center" wrapText="1"/>
      <protection locked="0"/>
    </xf>
    <xf numFmtId="1" fontId="27" fillId="0" borderId="26" xfId="2"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1" fontId="27" fillId="0" borderId="11" xfId="2" applyNumberFormat="1" applyFont="1" applyFill="1" applyBorder="1" applyAlignment="1" applyProtection="1">
      <alignment horizontal="center" vertical="center"/>
      <protection locked="0"/>
    </xf>
    <xf numFmtId="9" fontId="29" fillId="0" borderId="4" xfId="0" applyNumberFormat="1" applyFont="1" applyBorder="1" applyAlignment="1">
      <alignment horizontal="center" vertical="center"/>
    </xf>
    <xf numFmtId="0" fontId="0" fillId="0" borderId="4" xfId="0"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2" fillId="0" borderId="48" xfId="0" applyFont="1" applyBorder="1" applyAlignment="1" applyProtection="1">
      <alignment horizontal="center"/>
      <protection locked="0"/>
    </xf>
    <xf numFmtId="0" fontId="6" fillId="0" borderId="20" xfId="0" applyFont="1" applyBorder="1"/>
    <xf numFmtId="0" fontId="6" fillId="0" borderId="20" xfId="0" applyFont="1" applyBorder="1" applyAlignment="1">
      <alignment vertical="center"/>
    </xf>
    <xf numFmtId="0" fontId="6" fillId="0" borderId="11" xfId="2" applyNumberFormat="1" applyFont="1" applyBorder="1" applyAlignment="1" applyProtection="1">
      <alignment horizontal="center" vertical="center"/>
    </xf>
    <xf numFmtId="0" fontId="17" fillId="0" borderId="11" xfId="0" applyFont="1" applyBorder="1" applyAlignment="1">
      <alignment horizontal="center" vertical="center"/>
    </xf>
    <xf numFmtId="0" fontId="6" fillId="0" borderId="11" xfId="0" applyFont="1" applyBorder="1" applyAlignment="1" applyProtection="1">
      <alignment horizontal="left" vertical="center" wrapText="1"/>
      <protection locked="0"/>
    </xf>
    <xf numFmtId="0" fontId="31" fillId="0" borderId="25" xfId="0" applyFont="1" applyBorder="1" applyAlignment="1">
      <alignment horizontal="justify" wrapText="1"/>
    </xf>
    <xf numFmtId="0" fontId="27" fillId="0" borderId="26" xfId="2" applyNumberFormat="1" applyFont="1" applyFill="1" applyBorder="1" applyAlignment="1" applyProtection="1">
      <alignment vertical="center"/>
      <protection locked="0"/>
    </xf>
    <xf numFmtId="164" fontId="0" fillId="0" borderId="55" xfId="1" applyNumberFormat="1" applyFont="1" applyFill="1" applyBorder="1" applyAlignment="1" applyProtection="1">
      <alignment vertical="center"/>
      <protection locked="0"/>
    </xf>
    <xf numFmtId="0" fontId="0" fillId="0" borderId="55" xfId="0" applyBorder="1" applyAlignment="1" applyProtection="1">
      <alignment vertical="center"/>
      <protection locked="0"/>
    </xf>
    <xf numFmtId="0" fontId="29" fillId="0" borderId="55" xfId="2" applyNumberFormat="1" applyFont="1" applyBorder="1" applyAlignment="1" applyProtection="1">
      <alignment horizontal="center" vertical="center"/>
    </xf>
    <xf numFmtId="9" fontId="29" fillId="0" borderId="55" xfId="0" applyNumberFormat="1" applyFont="1" applyBorder="1" applyAlignment="1">
      <alignment horizontal="center" vertical="center"/>
    </xf>
    <xf numFmtId="0" fontId="0" fillId="0" borderId="7" xfId="0" applyBorder="1" applyProtection="1">
      <protection locked="0"/>
    </xf>
    <xf numFmtId="0" fontId="0" fillId="0" borderId="67" xfId="0" applyBorder="1" applyProtection="1">
      <protection locked="0"/>
    </xf>
    <xf numFmtId="0" fontId="0" fillId="0" borderId="8" xfId="0" applyBorder="1"/>
    <xf numFmtId="0" fontId="0" fillId="0" borderId="9" xfId="0" applyBorder="1" applyProtection="1">
      <protection locked="0"/>
    </xf>
    <xf numFmtId="0" fontId="0" fillId="0" borderId="1" xfId="0" applyBorder="1" applyProtection="1">
      <protection locked="0"/>
    </xf>
    <xf numFmtId="0" fontId="31" fillId="0" borderId="11" xfId="0" applyFont="1" applyBorder="1" applyAlignment="1">
      <alignment horizontal="justify" wrapText="1"/>
    </xf>
    <xf numFmtId="0" fontId="27" fillId="0" borderId="11" xfId="2" applyNumberFormat="1" applyFont="1" applyFill="1" applyBorder="1" applyAlignment="1" applyProtection="1">
      <alignment vertical="center"/>
      <protection locked="0"/>
    </xf>
    <xf numFmtId="0" fontId="27" fillId="0" borderId="21" xfId="0" applyFont="1" applyBorder="1" applyAlignment="1" applyProtection="1">
      <alignment horizontal="center" vertical="center" wrapText="1"/>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0" fillId="0" borderId="47" xfId="0" applyBorder="1" applyProtection="1">
      <protection locked="0"/>
    </xf>
    <xf numFmtId="0" fontId="0" fillId="0" borderId="46" xfId="0" applyBorder="1" applyProtection="1">
      <protection locked="0"/>
    </xf>
    <xf numFmtId="0" fontId="0" fillId="0" borderId="58" xfId="0" applyBorder="1" applyProtection="1">
      <protection locked="0"/>
    </xf>
    <xf numFmtId="0" fontId="0" fillId="0" borderId="37" xfId="0" applyBorder="1" applyProtection="1">
      <protection locked="0"/>
    </xf>
    <xf numFmtId="0" fontId="0" fillId="0" borderId="12" xfId="0" applyBorder="1" applyProtection="1">
      <protection locked="0"/>
    </xf>
    <xf numFmtId="0" fontId="27" fillId="0" borderId="26" xfId="0" applyFont="1" applyBorder="1" applyAlignment="1" applyProtection="1">
      <alignment horizontal="center" vertical="center"/>
      <protection locked="0"/>
    </xf>
    <xf numFmtId="0" fontId="27" fillId="0" borderId="0" xfId="0" applyFont="1" applyAlignment="1" applyProtection="1">
      <alignment vertical="center"/>
      <protection locked="0"/>
    </xf>
    <xf numFmtId="0" fontId="0" fillId="0" borderId="75" xfId="0" applyBorder="1" applyProtection="1">
      <protection locked="0"/>
    </xf>
    <xf numFmtId="0" fontId="28" fillId="7" borderId="43" xfId="0" applyFont="1" applyFill="1" applyBorder="1" applyAlignment="1" applyProtection="1">
      <alignment horizontal="center"/>
      <protection locked="0"/>
    </xf>
    <xf numFmtId="0" fontId="0" fillId="0" borderId="38" xfId="0" applyBorder="1" applyProtection="1">
      <protection locked="0"/>
    </xf>
    <xf numFmtId="0" fontId="27" fillId="0" borderId="21" xfId="0" applyFont="1" applyBorder="1" applyAlignment="1" applyProtection="1">
      <alignment horizontal="center" vertical="center"/>
      <protection locked="0"/>
    </xf>
    <xf numFmtId="0" fontId="0" fillId="0" borderId="14" xfId="0" applyBorder="1" applyProtection="1">
      <protection locked="0"/>
    </xf>
    <xf numFmtId="9" fontId="6" fillId="0" borderId="21" xfId="2" applyFont="1" applyFill="1" applyBorder="1" applyAlignment="1" applyProtection="1">
      <alignment vertical="center"/>
      <protection locked="0"/>
    </xf>
    <xf numFmtId="0" fontId="2" fillId="0" borderId="11" xfId="0" applyFont="1" applyBorder="1" applyAlignment="1" applyProtection="1">
      <alignment horizontal="left" vertical="top"/>
      <protection locked="0"/>
    </xf>
    <xf numFmtId="0" fontId="2" fillId="0" borderId="5" xfId="0" applyFont="1" applyBorder="1" applyAlignment="1" applyProtection="1">
      <alignment horizontal="left" vertical="top" wrapText="1"/>
      <protection locked="0"/>
    </xf>
    <xf numFmtId="0" fontId="11" fillId="2" borderId="54" xfId="0" applyFont="1" applyFill="1" applyBorder="1" applyAlignment="1" applyProtection="1">
      <alignment horizontal="center" vertical="center" wrapText="1"/>
      <protection locked="0"/>
    </xf>
    <xf numFmtId="9" fontId="10" fillId="0" borderId="55" xfId="2" applyFont="1" applyFill="1" applyBorder="1" applyAlignment="1" applyProtection="1">
      <alignment horizontal="center" vertical="center"/>
      <protection locked="0"/>
    </xf>
    <xf numFmtId="0" fontId="10" fillId="0" borderId="55" xfId="0" applyFont="1" applyBorder="1" applyAlignment="1" applyProtection="1">
      <alignment horizontal="center" vertical="center"/>
      <protection locked="0"/>
    </xf>
    <xf numFmtId="0" fontId="10" fillId="0" borderId="71" xfId="0" applyFont="1" applyBorder="1" applyAlignment="1" applyProtection="1">
      <alignment horizontal="justify" vertical="center" wrapText="1"/>
      <protection locked="0"/>
    </xf>
    <xf numFmtId="44" fontId="10" fillId="0" borderId="55" xfId="1" applyFont="1" applyFill="1" applyBorder="1" applyProtection="1">
      <protection locked="0"/>
    </xf>
    <xf numFmtId="0" fontId="10" fillId="0" borderId="35" xfId="0" applyFont="1" applyBorder="1" applyAlignment="1" applyProtection="1">
      <alignment wrapText="1"/>
      <protection locked="0"/>
    </xf>
    <xf numFmtId="9" fontId="10" fillId="0" borderId="35" xfId="0" applyNumberFormat="1" applyFont="1" applyBorder="1" applyAlignment="1" applyProtection="1">
      <alignment horizontal="center" vertical="center"/>
      <protection locked="0"/>
    </xf>
    <xf numFmtId="0" fontId="10" fillId="0" borderId="50" xfId="0" applyFont="1" applyBorder="1" applyProtection="1">
      <protection locked="0"/>
    </xf>
    <xf numFmtId="0" fontId="10" fillId="0" borderId="0" xfId="0" applyFont="1" applyAlignment="1" applyProtection="1">
      <alignment wrapText="1"/>
      <protection locked="0"/>
    </xf>
    <xf numFmtId="0" fontId="10" fillId="0" borderId="48" xfId="0" applyFont="1" applyBorder="1" applyAlignment="1" applyProtection="1">
      <alignment horizontal="center" vertical="center"/>
      <protection locked="0"/>
    </xf>
    <xf numFmtId="0" fontId="12" fillId="4" borderId="51"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3" xfId="0" applyFont="1" applyFill="1" applyBorder="1" applyAlignment="1">
      <alignment horizontal="center" vertical="center" wrapText="1"/>
    </xf>
    <xf numFmtId="0" fontId="10" fillId="0" borderId="70" xfId="0" applyFont="1" applyBorder="1"/>
    <xf numFmtId="0" fontId="10" fillId="0" borderId="70" xfId="0" applyFont="1" applyBorder="1" applyProtection="1">
      <protection locked="0"/>
    </xf>
    <xf numFmtId="0" fontId="12" fillId="0" borderId="28" xfId="0" applyFont="1" applyBorder="1" applyAlignment="1">
      <alignment horizontal="center" vertical="center"/>
    </xf>
    <xf numFmtId="0" fontId="6" fillId="0" borderId="5" xfId="0" applyFont="1" applyBorder="1" applyAlignment="1">
      <alignment horizontal="center"/>
    </xf>
    <xf numFmtId="0" fontId="6" fillId="0" borderId="15" xfId="0" applyFont="1" applyBorder="1" applyAlignment="1">
      <alignment horizontal="center"/>
    </xf>
    <xf numFmtId="0" fontId="6" fillId="0" borderId="6"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6" fillId="0" borderId="6" xfId="0" applyFont="1" applyBorder="1" applyAlignment="1">
      <alignment horizontal="left"/>
    </xf>
    <xf numFmtId="0" fontId="2" fillId="7" borderId="17" xfId="0" applyFont="1" applyFill="1" applyBorder="1" applyAlignment="1" applyProtection="1">
      <alignment horizontal="justify" vertical="center" wrapText="1"/>
      <protection locked="0"/>
    </xf>
    <xf numFmtId="0" fontId="2" fillId="7" borderId="4" xfId="0" applyFont="1" applyFill="1" applyBorder="1" applyAlignment="1" applyProtection="1">
      <alignment horizontal="justify" vertical="center" wrapText="1"/>
      <protection locked="0"/>
    </xf>
    <xf numFmtId="0" fontId="2" fillId="7" borderId="4" xfId="0" applyFont="1" applyFill="1" applyBorder="1" applyAlignment="1" applyProtection="1">
      <alignment vertical="center" wrapText="1"/>
      <protection locked="0"/>
    </xf>
    <xf numFmtId="0" fontId="2" fillId="7" borderId="54" xfId="0" applyFont="1" applyFill="1" applyBorder="1" applyAlignment="1" applyProtection="1">
      <alignment vertical="center" wrapText="1"/>
      <protection locked="0"/>
    </xf>
    <xf numFmtId="0" fontId="41" fillId="7" borderId="4" xfId="5" applyFont="1" applyFill="1" applyBorder="1" applyAlignment="1">
      <alignment horizontal="justify" vertical="center" wrapText="1"/>
    </xf>
    <xf numFmtId="164" fontId="2" fillId="0" borderId="54" xfId="1" applyNumberFormat="1" applyFont="1" applyFill="1" applyBorder="1" applyAlignment="1" applyProtection="1">
      <alignment horizontal="center" vertical="center"/>
      <protection locked="0"/>
    </xf>
    <xf numFmtId="9" fontId="2" fillId="0" borderId="54" xfId="0" applyNumberFormat="1" applyFont="1" applyBorder="1" applyAlignment="1">
      <alignment horizontal="center" vertical="center"/>
    </xf>
    <xf numFmtId="0" fontId="2" fillId="0" borderId="54" xfId="2" applyNumberFormat="1" applyFont="1" applyBorder="1" applyAlignment="1" applyProtection="1">
      <alignment horizontal="center" vertical="center"/>
    </xf>
    <xf numFmtId="44" fontId="2" fillId="0" borderId="54" xfId="1" applyFont="1" applyFill="1" applyBorder="1" applyAlignment="1" applyProtection="1">
      <alignment horizontal="center" vertical="center"/>
      <protection locked="0"/>
    </xf>
    <xf numFmtId="0" fontId="27" fillId="0" borderId="4" xfId="0" applyFont="1" applyBorder="1" applyAlignment="1">
      <alignment vertical="center" wrapText="1"/>
    </xf>
    <xf numFmtId="0" fontId="27" fillId="0" borderId="4" xfId="0" applyFont="1" applyBorder="1" applyAlignment="1">
      <alignment horizontal="justify" vertical="center" wrapText="1"/>
    </xf>
    <xf numFmtId="9" fontId="27" fillId="0" borderId="11" xfId="2" applyFont="1" applyFill="1" applyBorder="1" applyAlignment="1">
      <alignment vertical="center"/>
    </xf>
    <xf numFmtId="0" fontId="27" fillId="0" borderId="11" xfId="0" applyFont="1" applyBorder="1" applyAlignment="1">
      <alignment vertical="center" wrapText="1"/>
    </xf>
    <xf numFmtId="0" fontId="27" fillId="0" borderId="11" xfId="0" applyFont="1" applyBorder="1"/>
    <xf numFmtId="9" fontId="27" fillId="0" borderId="24" xfId="2" applyFont="1" applyFill="1" applyBorder="1" applyAlignment="1">
      <alignment horizontal="center" vertical="center"/>
    </xf>
    <xf numFmtId="0" fontId="46" fillId="0" borderId="11" xfId="2" applyNumberFormat="1" applyFont="1" applyBorder="1" applyAlignment="1" applyProtection="1">
      <alignment horizontal="center" vertical="center"/>
    </xf>
    <xf numFmtId="9" fontId="46" fillId="0" borderId="17" xfId="0" applyNumberFormat="1" applyFont="1" applyBorder="1" applyAlignment="1" applyProtection="1">
      <alignment horizontal="center" vertical="center"/>
      <protection locked="0"/>
    </xf>
    <xf numFmtId="0" fontId="47" fillId="0" borderId="59" xfId="0" applyFont="1" applyBorder="1" applyAlignment="1">
      <alignment horizontal="center" vertical="center"/>
    </xf>
    <xf numFmtId="0" fontId="27" fillId="0" borderId="47" xfId="0" applyFont="1" applyBorder="1"/>
    <xf numFmtId="0" fontId="27" fillId="0" borderId="19" xfId="0" applyFont="1" applyBorder="1"/>
    <xf numFmtId="9" fontId="27" fillId="0" borderId="11" xfId="2" applyFont="1" applyFill="1" applyBorder="1" applyAlignment="1">
      <alignment horizontal="center" vertical="center"/>
    </xf>
    <xf numFmtId="0" fontId="2" fillId="0" borderId="74" xfId="0" applyFont="1" applyBorder="1" applyAlignment="1" applyProtection="1">
      <alignment horizontal="center" vertical="center"/>
      <protection locked="0"/>
    </xf>
    <xf numFmtId="0" fontId="6" fillId="0" borderId="48" xfId="0" applyFont="1" applyBorder="1" applyAlignment="1">
      <alignment wrapText="1"/>
    </xf>
    <xf numFmtId="0" fontId="2" fillId="0" borderId="29" xfId="0" applyFont="1" applyBorder="1" applyAlignment="1" applyProtection="1">
      <alignment horizontal="justify" vertical="center" wrapText="1"/>
      <protection locked="0"/>
    </xf>
    <xf numFmtId="0" fontId="48" fillId="0" borderId="17" xfId="0" applyFont="1" applyBorder="1" applyAlignment="1">
      <alignment horizontal="left" vertical="center" wrapText="1"/>
    </xf>
    <xf numFmtId="0" fontId="48" fillId="0" borderId="4" xfId="0" applyFont="1" applyBorder="1" applyAlignment="1">
      <alignment horizontal="left" vertical="center" wrapText="1"/>
    </xf>
    <xf numFmtId="0" fontId="48" fillId="0" borderId="11" xfId="0" applyFont="1" applyBorder="1" applyAlignment="1">
      <alignment horizontal="left" vertical="center" wrapText="1"/>
    </xf>
    <xf numFmtId="0" fontId="2" fillId="0" borderId="54" xfId="2" applyNumberFormat="1" applyFont="1" applyFill="1" applyBorder="1" applyAlignment="1" applyProtection="1">
      <alignment vertical="center"/>
      <protection locked="0"/>
    </xf>
    <xf numFmtId="0" fontId="2" fillId="0" borderId="57" xfId="0" applyFont="1" applyBorder="1" applyAlignment="1" applyProtection="1">
      <alignment horizontal="justify" vertical="center" wrapText="1"/>
      <protection locked="0"/>
    </xf>
    <xf numFmtId="0" fontId="48" fillId="0" borderId="54" xfId="0" applyFont="1" applyBorder="1" applyAlignment="1">
      <alignment horizontal="left" vertical="center" wrapText="1"/>
    </xf>
    <xf numFmtId="0" fontId="2" fillId="0" borderId="57" xfId="0" applyFont="1" applyBorder="1" applyProtection="1">
      <protection locked="0"/>
    </xf>
    <xf numFmtId="164" fontId="0" fillId="0" borderId="4" xfId="1" applyNumberFormat="1" applyFont="1" applyFill="1" applyBorder="1" applyAlignment="1" applyProtection="1">
      <alignment horizontal="center" vertical="center"/>
      <protection locked="0"/>
    </xf>
    <xf numFmtId="164" fontId="0" fillId="0" borderId="11" xfId="1" applyNumberFormat="1" applyFont="1" applyFill="1" applyBorder="1" applyAlignment="1" applyProtection="1">
      <alignment horizontal="center" vertical="center"/>
      <protection locked="0"/>
    </xf>
    <xf numFmtId="0" fontId="0" fillId="0" borderId="28" xfId="0" applyBorder="1" applyAlignment="1" applyProtection="1">
      <alignment horizontal="center"/>
      <protection locked="0"/>
    </xf>
    <xf numFmtId="0" fontId="0" fillId="0" borderId="4" xfId="1"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7" fillId="0" borderId="5" xfId="0" applyFont="1" applyBorder="1" applyAlignment="1" applyProtection="1">
      <alignment horizontal="justify" vertical="center" wrapText="1"/>
      <protection locked="0"/>
    </xf>
    <xf numFmtId="0" fontId="0" fillId="0" borderId="5" xfId="0" applyBorder="1" applyAlignment="1" applyProtection="1">
      <alignment vertical="center"/>
      <protection locked="0"/>
    </xf>
    <xf numFmtId="164" fontId="28" fillId="0" borderId="4" xfId="1" applyNumberFormat="1" applyFont="1" applyFill="1" applyBorder="1" applyAlignment="1" applyProtection="1">
      <alignment horizontal="center" vertical="center"/>
      <protection locked="0"/>
    </xf>
    <xf numFmtId="164" fontId="28" fillId="0" borderId="26" xfId="1" applyNumberFormat="1" applyFont="1" applyFill="1" applyBorder="1" applyAlignment="1" applyProtection="1">
      <alignment vertical="center"/>
      <protection locked="0"/>
    </xf>
    <xf numFmtId="164" fontId="28" fillId="0" borderId="55" xfId="1" applyNumberFormat="1" applyFont="1" applyFill="1" applyBorder="1" applyAlignment="1" applyProtection="1">
      <alignment vertical="center"/>
      <protection locked="0"/>
    </xf>
    <xf numFmtId="0" fontId="0" fillId="0" borderId="39" xfId="0" applyBorder="1" applyProtection="1">
      <protection locked="0"/>
    </xf>
    <xf numFmtId="164" fontId="28" fillId="0" borderId="11" xfId="1" applyNumberFormat="1" applyFont="1" applyFill="1" applyBorder="1" applyAlignment="1" applyProtection="1">
      <alignment vertical="center"/>
      <protection locked="0"/>
    </xf>
    <xf numFmtId="0" fontId="35" fillId="0" borderId="17" xfId="2"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41" fillId="0" borderId="0" xfId="4" applyFont="1" applyFill="1" applyBorder="1" applyAlignment="1">
      <alignment horizontal="justify" vertical="center" wrapText="1"/>
    </xf>
    <xf numFmtId="0" fontId="27" fillId="0" borderId="4" xfId="0" applyFont="1" applyBorder="1" applyProtection="1">
      <protection locked="0"/>
    </xf>
    <xf numFmtId="0" fontId="0" fillId="0" borderId="4" xfId="0" applyBorder="1" applyAlignment="1" applyProtection="1">
      <alignment horizontal="center"/>
      <protection locked="0"/>
    </xf>
    <xf numFmtId="9" fontId="27" fillId="0" borderId="4" xfId="2"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0" fontId="0" fillId="0" borderId="54" xfId="2" applyNumberFormat="1" applyFont="1" applyFill="1" applyBorder="1" applyAlignment="1" applyProtection="1">
      <alignment horizontal="center" vertical="center"/>
      <protection locked="0"/>
    </xf>
    <xf numFmtId="0" fontId="35" fillId="0" borderId="55" xfId="2" applyNumberFormat="1" applyFont="1" applyFill="1" applyBorder="1" applyAlignment="1" applyProtection="1">
      <alignment horizontal="center" vertical="center"/>
      <protection locked="0"/>
    </xf>
    <xf numFmtId="0" fontId="35" fillId="0" borderId="28" xfId="2" applyNumberFormat="1" applyFont="1" applyFill="1" applyBorder="1" applyAlignment="1" applyProtection="1">
      <alignment horizontal="center" vertical="center"/>
      <protection locked="0"/>
    </xf>
    <xf numFmtId="0" fontId="35" fillId="7" borderId="4" xfId="2" applyNumberFormat="1" applyFont="1" applyFill="1" applyBorder="1" applyAlignment="1" applyProtection="1">
      <alignment horizontal="center" vertical="center"/>
      <protection locked="0"/>
    </xf>
    <xf numFmtId="0" fontId="35" fillId="0" borderId="4" xfId="2" applyNumberFormat="1" applyFont="1" applyFill="1" applyBorder="1" applyAlignment="1" applyProtection="1">
      <alignment horizontal="center" vertical="center"/>
      <protection locked="0"/>
    </xf>
    <xf numFmtId="0" fontId="35" fillId="0" borderId="26" xfId="2" applyNumberFormat="1" applyFont="1" applyFill="1" applyBorder="1" applyAlignment="1" applyProtection="1">
      <alignment horizontal="center" vertical="center"/>
      <protection locked="0"/>
    </xf>
    <xf numFmtId="0" fontId="35" fillId="0" borderId="54" xfId="0" applyFont="1" applyBorder="1" applyAlignment="1" applyProtection="1">
      <alignment horizontal="center"/>
      <protection locked="0"/>
    </xf>
    <xf numFmtId="0" fontId="35" fillId="7" borderId="26" xfId="2" applyNumberFormat="1" applyFont="1" applyFill="1" applyBorder="1" applyAlignment="1" applyProtection="1">
      <alignment horizontal="center" vertical="center"/>
      <protection locked="0"/>
    </xf>
    <xf numFmtId="0" fontId="51" fillId="0" borderId="4" xfId="2" applyNumberFormat="1" applyFont="1" applyFill="1" applyBorder="1" applyAlignment="1" applyProtection="1">
      <alignment horizontal="center" vertical="center"/>
      <protection locked="0"/>
    </xf>
    <xf numFmtId="0" fontId="0" fillId="0" borderId="29" xfId="0" applyBorder="1" applyProtection="1">
      <protection locked="0"/>
    </xf>
    <xf numFmtId="0" fontId="0" fillId="0" borderId="17" xfId="0" applyBorder="1" applyAlignment="1" applyProtection="1">
      <alignment vertical="center"/>
      <protection locked="0"/>
    </xf>
    <xf numFmtId="0" fontId="28" fillId="0" borderId="54" xfId="2" applyNumberFormat="1" applyFont="1" applyFill="1" applyBorder="1" applyAlignment="1" applyProtection="1">
      <alignment horizontal="center" vertical="center" wrapText="1"/>
      <protection locked="0"/>
    </xf>
    <xf numFmtId="164" fontId="28" fillId="0" borderId="54" xfId="1" applyNumberFormat="1" applyFont="1" applyFill="1" applyBorder="1" applyAlignment="1" applyProtection="1">
      <alignment horizontal="center" vertical="center"/>
      <protection locked="0"/>
    </xf>
    <xf numFmtId="0" fontId="29" fillId="0" borderId="54" xfId="2" applyNumberFormat="1" applyFont="1" applyBorder="1" applyAlignment="1" applyProtection="1">
      <alignment horizontal="center" vertical="center"/>
    </xf>
    <xf numFmtId="9" fontId="29" fillId="0" borderId="54" xfId="0" applyNumberFormat="1" applyFont="1" applyBorder="1" applyAlignment="1">
      <alignment horizontal="center" vertical="center"/>
    </xf>
    <xf numFmtId="9" fontId="0" fillId="0" borderId="54" xfId="0" applyNumberFormat="1" applyBorder="1" applyAlignment="1" applyProtection="1">
      <alignment horizontal="center"/>
      <protection locked="0"/>
    </xf>
    <xf numFmtId="0" fontId="0" fillId="0" borderId="54" xfId="0" applyBorder="1" applyAlignment="1" applyProtection="1">
      <alignment horizontal="center" wrapText="1"/>
      <protection locked="0"/>
    </xf>
    <xf numFmtId="0" fontId="52" fillId="0" borderId="4" xfId="6" quotePrefix="1" applyFont="1" applyBorder="1" applyAlignment="1">
      <alignment horizontal="justify" vertical="center" wrapText="1"/>
    </xf>
    <xf numFmtId="0" fontId="27" fillId="7" borderId="50" xfId="0" applyFont="1" applyFill="1" applyBorder="1" applyAlignment="1" applyProtection="1">
      <alignment horizontal="center" vertical="center" wrapText="1"/>
      <protection locked="0"/>
    </xf>
    <xf numFmtId="0" fontId="31" fillId="0" borderId="4" xfId="6" quotePrefix="1" applyFont="1" applyBorder="1" applyAlignment="1">
      <alignment horizontal="justify" vertical="center" wrapText="1"/>
    </xf>
    <xf numFmtId="0" fontId="17" fillId="0" borderId="28" xfId="0" applyFont="1" applyBorder="1" applyAlignment="1">
      <alignment vertical="center"/>
    </xf>
    <xf numFmtId="0" fontId="17" fillId="0" borderId="26" xfId="0" applyFont="1" applyBorder="1" applyAlignment="1">
      <alignment vertical="center"/>
    </xf>
    <xf numFmtId="0" fontId="17" fillId="0" borderId="21" xfId="0" applyFont="1" applyBorder="1" applyAlignment="1">
      <alignment vertical="center"/>
    </xf>
    <xf numFmtId="0" fontId="27" fillId="0" borderId="4" xfId="0" applyFont="1" applyBorder="1" applyAlignment="1" applyProtection="1">
      <alignment horizontal="center" vertical="center"/>
      <protection locked="0"/>
    </xf>
    <xf numFmtId="0" fontId="0" fillId="0" borderId="22" xfId="0" applyBorder="1" applyAlignment="1" applyProtection="1">
      <alignment vertical="center"/>
      <protection locked="0"/>
    </xf>
    <xf numFmtId="0" fontId="0" fillId="0" borderId="18" xfId="0" applyBorder="1" applyAlignment="1" applyProtection="1">
      <alignment vertical="center"/>
      <protection locked="0"/>
    </xf>
    <xf numFmtId="0" fontId="0" fillId="0" borderId="20" xfId="0" applyBorder="1" applyProtection="1">
      <protection locked="0"/>
    </xf>
    <xf numFmtId="0" fontId="27" fillId="0" borderId="4" xfId="0" applyFont="1" applyBorder="1" applyAlignment="1" applyProtection="1">
      <alignment horizontal="justify"/>
      <protection locked="0"/>
    </xf>
    <xf numFmtId="0" fontId="50" fillId="0" borderId="28" xfId="0" applyFont="1" applyBorder="1" applyAlignment="1">
      <alignment vertical="center"/>
    </xf>
    <xf numFmtId="0" fontId="53" fillId="0" borderId="0" xfId="0" applyFont="1" applyAlignment="1">
      <alignment horizontal="justify" vertical="center" wrapText="1"/>
    </xf>
    <xf numFmtId="0" fontId="0" fillId="0" borderId="35" xfId="0" applyBorder="1"/>
    <xf numFmtId="0" fontId="53" fillId="0" borderId="0" xfId="0" applyFont="1" applyAlignment="1">
      <alignment vertical="center" wrapText="1"/>
    </xf>
    <xf numFmtId="0" fontId="27" fillId="0" borderId="4" xfId="0" applyFont="1" applyBorder="1" applyAlignment="1" applyProtection="1">
      <alignment horizontal="justify" vertical="center" wrapText="1"/>
      <protection locked="0"/>
    </xf>
    <xf numFmtId="9" fontId="0" fillId="0" borderId="4" xfId="2" applyFont="1" applyFill="1" applyBorder="1" applyAlignment="1" applyProtection="1">
      <alignment horizontal="center" vertical="center"/>
      <protection locked="0"/>
    </xf>
    <xf numFmtId="0" fontId="0" fillId="0" borderId="4" xfId="2" applyNumberFormat="1" applyFont="1" applyFill="1" applyBorder="1" applyAlignment="1" applyProtection="1">
      <alignment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164" fontId="0" fillId="0" borderId="4" xfId="1" applyNumberFormat="1" applyFont="1" applyFill="1" applyBorder="1" applyAlignment="1" applyProtection="1">
      <alignment vertical="center"/>
      <protection locked="0"/>
    </xf>
    <xf numFmtId="9" fontId="27" fillId="0" borderId="4" xfId="2" applyFont="1" applyBorder="1" applyAlignment="1" applyProtection="1">
      <alignment horizontal="center" vertical="center"/>
      <protection locked="0"/>
    </xf>
    <xf numFmtId="0" fontId="6" fillId="0" borderId="6" xfId="0" applyFont="1" applyBorder="1" applyProtection="1">
      <protection locked="0"/>
    </xf>
    <xf numFmtId="9" fontId="6" fillId="0" borderId="55" xfId="0" applyNumberFormat="1" applyFont="1" applyBorder="1" applyAlignment="1">
      <alignment horizontal="center"/>
    </xf>
    <xf numFmtId="0" fontId="28" fillId="0" borderId="6" xfId="0" applyFont="1" applyBorder="1" applyAlignment="1" applyProtection="1">
      <alignment horizontal="center" vertical="center"/>
      <protection locked="0"/>
    </xf>
    <xf numFmtId="0" fontId="3" fillId="0" borderId="8"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8" fillId="0" borderId="0" xfId="0" applyFont="1" applyAlignment="1">
      <alignment horizontal="center"/>
    </xf>
    <xf numFmtId="0" fontId="2" fillId="0" borderId="4" xfId="0" applyFont="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4" xfId="0" applyFont="1" applyBorder="1" applyAlignment="1">
      <alignment horizontal="justify" vertical="center" wrapText="1"/>
    </xf>
    <xf numFmtId="0" fontId="2" fillId="0" borderId="6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0" borderId="54" xfId="0" applyFont="1" applyBorder="1" applyAlignment="1" applyProtection="1">
      <alignment horizontal="justify" wrapText="1"/>
      <protection locked="0"/>
    </xf>
    <xf numFmtId="0" fontId="2" fillId="0" borderId="26" xfId="0" applyFont="1" applyBorder="1" applyAlignment="1" applyProtection="1">
      <alignment horizontal="justify" wrapText="1"/>
      <protection locked="0"/>
    </xf>
    <xf numFmtId="0" fontId="2" fillId="0" borderId="55" xfId="0" applyFont="1" applyBorder="1" applyAlignment="1" applyProtection="1">
      <alignment horizontal="justify" wrapText="1"/>
      <protection locked="0"/>
    </xf>
    <xf numFmtId="0" fontId="2" fillId="0" borderId="54" xfId="0"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2" borderId="4" xfId="0" applyFont="1" applyFill="1" applyBorder="1" applyAlignment="1" applyProtection="1">
      <alignment horizontal="left"/>
      <protection locked="0"/>
    </xf>
    <xf numFmtId="14" fontId="3" fillId="0" borderId="5" xfId="0" applyNumberFormat="1"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3" fillId="0" borderId="5"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8" xfId="0" applyFont="1" applyFill="1" applyBorder="1" applyAlignment="1" applyProtection="1">
      <alignment horizontal="center" vertical="center" wrapText="1"/>
      <protection locked="0"/>
    </xf>
    <xf numFmtId="0" fontId="3" fillId="2" borderId="69"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2" fillId="0" borderId="45" xfId="0" applyFont="1" applyBorder="1" applyAlignment="1" applyProtection="1">
      <alignment horizontal="center" vertical="center" wrapText="1"/>
      <protection locked="0"/>
    </xf>
    <xf numFmtId="0" fontId="2" fillId="0" borderId="17"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54"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5"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26"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9" fontId="2" fillId="0" borderId="28" xfId="0" applyNumberFormat="1" applyFont="1" applyBorder="1" applyAlignment="1">
      <alignment horizontal="center" vertical="center"/>
    </xf>
    <xf numFmtId="9" fontId="2" fillId="0" borderId="55" xfId="0" applyNumberFormat="1" applyFont="1" applyBorder="1" applyAlignment="1">
      <alignment horizontal="center" vertical="center"/>
    </xf>
    <xf numFmtId="0" fontId="2" fillId="0" borderId="16" xfId="0" applyFont="1" applyBorder="1" applyAlignment="1" applyProtection="1">
      <alignment horizontal="center" vertical="center"/>
      <protection locked="0"/>
    </xf>
    <xf numFmtId="0" fontId="2" fillId="0" borderId="55" xfId="2" applyNumberFormat="1" applyFont="1" applyBorder="1" applyAlignment="1" applyProtection="1">
      <alignment horizontal="center" vertical="center"/>
    </xf>
    <xf numFmtId="0" fontId="2" fillId="0" borderId="28"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5" xfId="0" applyFont="1" applyBorder="1" applyAlignment="1" applyProtection="1">
      <alignment horizontal="justify" vertical="center" wrapText="1"/>
      <protection locked="0"/>
    </xf>
    <xf numFmtId="0" fontId="2" fillId="0" borderId="54"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2" fillId="0" borderId="4" xfId="0" applyFont="1" applyBorder="1" applyAlignment="1" applyProtection="1">
      <alignment horizontal="justify" wrapText="1"/>
      <protection locked="0"/>
    </xf>
    <xf numFmtId="0" fontId="2" fillId="0" borderId="28"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41" xfId="0" applyFont="1" applyBorder="1" applyAlignment="1" applyProtection="1">
      <alignment horizontal="center" vertical="center" wrapText="1"/>
      <protection locked="0"/>
    </xf>
    <xf numFmtId="0" fontId="2" fillId="0" borderId="21" xfId="0" applyFont="1" applyBorder="1" applyAlignment="1" applyProtection="1">
      <alignment horizontal="justify" vertical="center" wrapText="1"/>
      <protection locked="0"/>
    </xf>
    <xf numFmtId="0" fontId="31" fillId="0" borderId="54" xfId="0" applyFont="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0" fontId="29" fillId="0" borderId="4" xfId="2" applyNumberFormat="1" applyFont="1" applyBorder="1" applyAlignment="1" applyProtection="1">
      <alignment horizontal="center" vertical="center"/>
    </xf>
    <xf numFmtId="0" fontId="2" fillId="0" borderId="28" xfId="0" applyFont="1" applyBorder="1" applyAlignment="1" applyProtection="1">
      <alignment horizontal="center"/>
      <protection locked="0"/>
    </xf>
    <xf numFmtId="0" fontId="2" fillId="0" borderId="26" xfId="0" applyFont="1" applyBorder="1" applyAlignment="1" applyProtection="1">
      <alignment horizontal="center"/>
      <protection locked="0"/>
    </xf>
    <xf numFmtId="0" fontId="2" fillId="0" borderId="55" xfId="0" applyFont="1" applyBorder="1" applyAlignment="1" applyProtection="1">
      <alignment horizontal="center"/>
      <protection locked="0"/>
    </xf>
    <xf numFmtId="9" fontId="2" fillId="0" borderId="26" xfId="0" applyNumberFormat="1" applyFont="1" applyBorder="1" applyAlignment="1">
      <alignment horizontal="center" vertical="center"/>
    </xf>
    <xf numFmtId="0" fontId="4" fillId="0" borderId="28" xfId="0" applyFont="1" applyBorder="1" applyAlignment="1">
      <alignment horizontal="center" vertical="center"/>
    </xf>
    <xf numFmtId="0" fontId="4" fillId="0" borderId="26" xfId="0" applyFont="1" applyBorder="1" applyAlignment="1">
      <alignment horizontal="center" vertical="center"/>
    </xf>
    <xf numFmtId="0" fontId="0" fillId="0" borderId="4" xfId="2" applyNumberFormat="1" applyFont="1" applyFill="1" applyBorder="1" applyAlignment="1" applyProtection="1">
      <alignment horizontal="center" vertical="center"/>
      <protection locked="0"/>
    </xf>
    <xf numFmtId="0" fontId="2" fillId="0" borderId="74" xfId="0" applyFont="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164" fontId="0" fillId="0" borderId="4" xfId="1" applyNumberFormat="1" applyFont="1" applyFill="1" applyBorder="1" applyAlignment="1" applyProtection="1">
      <alignment horizontal="center" vertical="center"/>
      <protection locked="0"/>
    </xf>
    <xf numFmtId="164" fontId="28" fillId="0" borderId="4" xfId="1"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7" fillId="0" borderId="54" xfId="0" applyFont="1" applyBorder="1" applyAlignment="1" applyProtection="1">
      <alignment horizontal="center" vertical="center" wrapText="1"/>
      <protection locked="0"/>
    </xf>
    <xf numFmtId="0" fontId="27" fillId="0" borderId="55"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4" fillId="0" borderId="4" xfId="0" applyFont="1" applyBorder="1" applyAlignment="1">
      <alignment horizontal="center" vertical="center"/>
    </xf>
    <xf numFmtId="0" fontId="2" fillId="0" borderId="4" xfId="0" applyFont="1" applyBorder="1" applyAlignment="1" applyProtection="1">
      <alignment horizontal="center"/>
      <protection locked="0"/>
    </xf>
    <xf numFmtId="0" fontId="2" fillId="0" borderId="20" xfId="0" applyFont="1" applyBorder="1" applyAlignment="1" applyProtection="1">
      <alignment horizontal="justify" wrapText="1"/>
      <protection locked="0"/>
    </xf>
    <xf numFmtId="9" fontId="2" fillId="0" borderId="4" xfId="0" applyNumberFormat="1" applyFont="1" applyBorder="1" applyAlignment="1">
      <alignment horizontal="center" vertical="center"/>
    </xf>
    <xf numFmtId="0" fontId="28" fillId="0" borderId="4" xfId="2" applyNumberFormat="1" applyFont="1" applyFill="1" applyBorder="1" applyAlignment="1" applyProtection="1">
      <alignment horizontal="center" vertical="center"/>
      <protection locked="0"/>
    </xf>
    <xf numFmtId="0" fontId="28" fillId="0" borderId="54" xfId="2" applyNumberFormat="1" applyFont="1" applyFill="1" applyBorder="1" applyAlignment="1" applyProtection="1">
      <alignment horizontal="center" vertical="center"/>
      <protection locked="0"/>
    </xf>
    <xf numFmtId="0" fontId="28" fillId="0" borderId="54"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55" xfId="0" applyFont="1" applyBorder="1" applyAlignment="1" applyProtection="1">
      <alignment horizontal="center" vertical="center" wrapText="1"/>
      <protection locked="0"/>
    </xf>
    <xf numFmtId="0" fontId="2" fillId="0" borderId="22" xfId="0" applyFont="1" applyBorder="1" applyAlignment="1" applyProtection="1">
      <alignment horizontal="center"/>
      <protection locked="0"/>
    </xf>
    <xf numFmtId="0" fontId="2" fillId="0" borderId="31" xfId="0" applyFont="1" applyBorder="1" applyAlignment="1" applyProtection="1">
      <alignment horizontal="center"/>
      <protection locked="0"/>
    </xf>
    <xf numFmtId="0" fontId="2" fillId="0" borderId="23" xfId="0" applyFont="1" applyBorder="1" applyAlignment="1" applyProtection="1">
      <alignment horizontal="center"/>
      <protection locked="0"/>
    </xf>
    <xf numFmtId="0" fontId="2" fillId="0" borderId="38" xfId="0" applyFont="1" applyBorder="1" applyAlignment="1" applyProtection="1">
      <alignment horizontal="center" vertical="center" wrapText="1"/>
      <protection locked="0"/>
    </xf>
    <xf numFmtId="0" fontId="27" fillId="0" borderId="54" xfId="0" applyFont="1" applyBorder="1" applyAlignment="1" applyProtection="1">
      <alignment horizontal="left" vertical="center" wrapText="1"/>
      <protection locked="0"/>
    </xf>
    <xf numFmtId="0" fontId="27" fillId="0" borderId="55" xfId="0" applyFont="1" applyBorder="1" applyAlignment="1" applyProtection="1">
      <alignment horizontal="left" vertical="center" wrapText="1"/>
      <protection locked="0"/>
    </xf>
    <xf numFmtId="0" fontId="27" fillId="0" borderId="26" xfId="0" applyFont="1" applyBorder="1" applyAlignment="1" applyProtection="1">
      <alignment horizontal="center" vertical="center" wrapText="1"/>
      <protection locked="0"/>
    </xf>
    <xf numFmtId="0" fontId="28" fillId="0" borderId="28" xfId="0" applyFont="1" applyBorder="1" applyAlignment="1" applyProtection="1">
      <alignment horizontal="center" vertical="center" wrapText="1"/>
      <protection locked="0"/>
    </xf>
    <xf numFmtId="0" fontId="0" fillId="0" borderId="26" xfId="2" applyNumberFormat="1" applyFont="1" applyFill="1" applyBorder="1" applyAlignment="1" applyProtection="1">
      <alignment horizontal="center" vertical="center"/>
      <protection locked="0"/>
    </xf>
    <xf numFmtId="0" fontId="28" fillId="0" borderId="21" xfId="0" applyFont="1" applyBorder="1" applyAlignment="1" applyProtection="1">
      <alignment horizontal="center" vertical="center" wrapText="1"/>
      <protection locked="0"/>
    </xf>
    <xf numFmtId="9" fontId="2" fillId="0" borderId="54" xfId="0" applyNumberFormat="1" applyFont="1" applyBorder="1" applyAlignment="1">
      <alignment horizontal="center" vertical="center"/>
    </xf>
    <xf numFmtId="9" fontId="2" fillId="0" borderId="21" xfId="0" applyNumberFormat="1" applyFont="1" applyBorder="1" applyAlignment="1">
      <alignment horizontal="center" vertical="center"/>
    </xf>
    <xf numFmtId="0" fontId="4" fillId="0" borderId="21" xfId="0" applyFont="1" applyBorder="1" applyAlignment="1">
      <alignment horizontal="center" vertical="center"/>
    </xf>
    <xf numFmtId="0" fontId="2" fillId="0" borderId="54" xfId="0" applyFont="1" applyBorder="1" applyAlignment="1" applyProtection="1">
      <alignment horizontal="center"/>
      <protection locked="0"/>
    </xf>
    <xf numFmtId="0" fontId="2" fillId="0" borderId="21" xfId="0" applyFont="1" applyBorder="1" applyAlignment="1" applyProtection="1">
      <alignment horizontal="center"/>
      <protection locked="0"/>
    </xf>
    <xf numFmtId="0" fontId="2" fillId="0" borderId="51" xfId="0" applyFont="1" applyBorder="1" applyAlignment="1" applyProtection="1">
      <alignment horizontal="center" vertical="center"/>
      <protection locked="0"/>
    </xf>
    <xf numFmtId="9" fontId="2" fillId="0" borderId="28" xfId="2" applyFont="1" applyFill="1" applyBorder="1" applyAlignment="1" applyProtection="1">
      <alignment horizontal="center" vertical="center" wrapText="1"/>
      <protection locked="0"/>
    </xf>
    <xf numFmtId="9" fontId="2" fillId="0" borderId="26" xfId="2" applyFont="1" applyFill="1" applyBorder="1" applyAlignment="1" applyProtection="1">
      <alignment horizontal="center" vertical="center" wrapText="1"/>
      <protection locked="0"/>
    </xf>
    <xf numFmtId="9" fontId="2" fillId="0" borderId="55" xfId="2" applyFont="1" applyFill="1" applyBorder="1" applyAlignment="1" applyProtection="1">
      <alignment horizontal="center" vertical="center" wrapText="1"/>
      <protection locked="0"/>
    </xf>
    <xf numFmtId="0" fontId="2" fillId="0" borderId="54" xfId="0" applyFont="1" applyBorder="1" applyAlignment="1" applyProtection="1">
      <alignment horizontal="justify" vertical="center"/>
      <protection locked="0"/>
    </xf>
    <xf numFmtId="0" fontId="2" fillId="0" borderId="26" xfId="0" applyFont="1" applyBorder="1" applyAlignment="1" applyProtection="1">
      <alignment horizontal="justify" vertical="center"/>
      <protection locked="0"/>
    </xf>
    <xf numFmtId="0" fontId="2" fillId="0" borderId="55" xfId="0" applyFont="1" applyBorder="1" applyAlignment="1" applyProtection="1">
      <alignment horizontal="justify" vertical="center"/>
      <protection locked="0"/>
    </xf>
    <xf numFmtId="0" fontId="2" fillId="0" borderId="54" xfId="2" applyNumberFormat="1" applyFont="1" applyFill="1" applyBorder="1" applyAlignment="1" applyProtection="1">
      <alignment horizontal="center" vertical="center" wrapText="1"/>
      <protection locked="0"/>
    </xf>
    <xf numFmtId="0" fontId="2" fillId="0" borderId="26" xfId="2" applyNumberFormat="1" applyFont="1" applyFill="1" applyBorder="1" applyAlignment="1" applyProtection="1">
      <alignment horizontal="center" vertical="center" wrapText="1"/>
      <protection locked="0"/>
    </xf>
    <xf numFmtId="0" fontId="2" fillId="0" borderId="55" xfId="2" applyNumberFormat="1" applyFont="1" applyFill="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0" fontId="2" fillId="0" borderId="28" xfId="0" applyFont="1" applyBorder="1" applyAlignment="1" applyProtection="1">
      <alignment horizontal="justify" vertical="center"/>
      <protection locked="0"/>
    </xf>
    <xf numFmtId="0" fontId="2" fillId="0" borderId="28" xfId="2" applyNumberFormat="1" applyFont="1" applyFill="1" applyBorder="1" applyAlignment="1" applyProtection="1">
      <alignment horizontal="center" vertical="center" wrapText="1"/>
      <protection locked="0"/>
    </xf>
    <xf numFmtId="164" fontId="2" fillId="0" borderId="54" xfId="1" applyNumberFormat="1" applyFont="1" applyFill="1" applyBorder="1" applyAlignment="1" applyProtection="1">
      <alignment horizontal="center" vertical="center" wrapText="1"/>
      <protection locked="0"/>
    </xf>
    <xf numFmtId="164" fontId="2" fillId="0" borderId="26" xfId="1" applyNumberFormat="1" applyFont="1" applyFill="1" applyBorder="1" applyAlignment="1" applyProtection="1">
      <alignment horizontal="center" vertical="center" wrapText="1"/>
      <protection locked="0"/>
    </xf>
    <xf numFmtId="164" fontId="2" fillId="0" borderId="55" xfId="1" applyNumberFormat="1" applyFont="1" applyFill="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9" fontId="2" fillId="0" borderId="4" xfId="2" applyFont="1" applyFill="1" applyBorder="1" applyAlignment="1" applyProtection="1">
      <alignment horizontal="center" vertical="center" wrapText="1"/>
      <protection locked="0"/>
    </xf>
    <xf numFmtId="9" fontId="2" fillId="0" borderId="54" xfId="2" applyFont="1" applyFill="1" applyBorder="1" applyAlignment="1" applyProtection="1">
      <alignment horizontal="center" vertical="center" wrapText="1"/>
      <protection locked="0"/>
    </xf>
    <xf numFmtId="9" fontId="2" fillId="0" borderId="4" xfId="0" applyNumberFormat="1" applyFont="1" applyBorder="1" applyAlignment="1" applyProtection="1">
      <alignment horizontal="center" vertical="center" wrapText="1"/>
      <protection locked="0"/>
    </xf>
    <xf numFmtId="9" fontId="2" fillId="0" borderId="4" xfId="2" applyFont="1" applyBorder="1" applyAlignment="1" applyProtection="1">
      <alignment horizontal="center" vertical="center"/>
    </xf>
    <xf numFmtId="9" fontId="2" fillId="0" borderId="54" xfId="2" applyFont="1" applyFill="1" applyBorder="1" applyAlignment="1" applyProtection="1">
      <alignment horizontal="center" vertical="center"/>
      <protection locked="0"/>
    </xf>
    <xf numFmtId="9" fontId="2" fillId="0" borderId="26" xfId="2" applyFont="1" applyFill="1" applyBorder="1" applyAlignment="1" applyProtection="1">
      <alignment horizontal="center" vertical="center"/>
      <protection locked="0"/>
    </xf>
    <xf numFmtId="0" fontId="2" fillId="0" borderId="20" xfId="0" applyFont="1" applyBorder="1" applyAlignment="1" applyProtection="1">
      <alignment horizontal="left" vertical="center" wrapText="1"/>
      <protection locked="0"/>
    </xf>
    <xf numFmtId="0" fontId="2" fillId="0" borderId="20" xfId="0" applyFont="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63" xfId="0" applyFont="1" applyBorder="1" applyAlignment="1" applyProtection="1">
      <alignment horizontal="left" vertical="center" wrapText="1"/>
      <protection locked="0"/>
    </xf>
    <xf numFmtId="0" fontId="2" fillId="0" borderId="6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5" xfId="0" applyFont="1" applyBorder="1" applyAlignment="1" applyProtection="1">
      <alignment horizontal="justify" vertical="center"/>
      <protection locked="0"/>
    </xf>
    <xf numFmtId="9" fontId="2" fillId="0" borderId="54" xfId="2" applyFont="1" applyBorder="1" applyAlignment="1" applyProtection="1">
      <alignment horizontal="center" vertical="center"/>
    </xf>
    <xf numFmtId="9" fontId="2" fillId="0" borderId="26" xfId="2" applyFont="1" applyBorder="1" applyAlignment="1" applyProtection="1">
      <alignment horizontal="center" vertical="center"/>
    </xf>
    <xf numFmtId="9" fontId="2" fillId="0" borderId="55" xfId="2" applyFont="1" applyBorder="1" applyAlignment="1" applyProtection="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9" fontId="2" fillId="0" borderId="28" xfId="2" applyFont="1" applyBorder="1" applyAlignment="1" applyProtection="1">
      <alignment horizontal="center" vertical="center"/>
    </xf>
    <xf numFmtId="164" fontId="2" fillId="0" borderId="28" xfId="1" applyNumberFormat="1" applyFont="1" applyFill="1" applyBorder="1" applyAlignment="1" applyProtection="1">
      <alignment horizontal="center" vertical="center" wrapText="1"/>
      <protection locked="0"/>
    </xf>
    <xf numFmtId="9" fontId="2" fillId="0" borderId="4" xfId="0" applyNumberFormat="1" applyFont="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66" xfId="0" applyFont="1" applyBorder="1" applyAlignment="1" applyProtection="1">
      <alignment horizontal="center" vertical="center"/>
      <protection locked="0"/>
    </xf>
    <xf numFmtId="0" fontId="2" fillId="0" borderId="11" xfId="0" applyFont="1" applyBorder="1" applyAlignment="1" applyProtection="1">
      <alignment horizontal="center"/>
      <protection locked="0"/>
    </xf>
    <xf numFmtId="0" fontId="2" fillId="0" borderId="11" xfId="0" applyFont="1" applyBorder="1" applyAlignment="1" applyProtection="1">
      <alignment horizontal="center" vertical="center"/>
      <protection locked="0"/>
    </xf>
    <xf numFmtId="0" fontId="2" fillId="0" borderId="20" xfId="0" applyFont="1" applyBorder="1" applyAlignment="1" applyProtection="1">
      <alignment horizontal="center"/>
      <protection locked="0"/>
    </xf>
    <xf numFmtId="0" fontId="2" fillId="0" borderId="19" xfId="0" applyFont="1" applyBorder="1" applyAlignment="1" applyProtection="1">
      <alignment horizontal="center"/>
      <protection locked="0"/>
    </xf>
    <xf numFmtId="0" fontId="2" fillId="0" borderId="11" xfId="0" applyFont="1" applyBorder="1" applyAlignment="1" applyProtection="1">
      <alignment horizontal="center" vertical="center" wrapText="1"/>
      <protection locked="0"/>
    </xf>
    <xf numFmtId="0" fontId="0" fillId="0" borderId="4"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2" fillId="0" borderId="5" xfId="0" applyFont="1" applyBorder="1" applyAlignment="1" applyProtection="1">
      <alignment horizontal="center" wrapText="1"/>
      <protection locked="0"/>
    </xf>
    <xf numFmtId="0" fontId="2" fillId="0" borderId="70" xfId="0" applyFont="1" applyBorder="1" applyAlignment="1" applyProtection="1">
      <alignment horizontal="center"/>
      <protection locked="0"/>
    </xf>
    <xf numFmtId="3" fontId="2" fillId="0" borderId="4" xfId="0" applyNumberFormat="1" applyFont="1" applyBorder="1" applyAlignment="1" applyProtection="1">
      <alignment horizontal="center" vertical="center"/>
      <protection locked="0"/>
    </xf>
    <xf numFmtId="0" fontId="2" fillId="0" borderId="5" xfId="0" applyFont="1" applyBorder="1" applyAlignment="1" applyProtection="1">
      <alignment horizontal="center" vertical="center" wrapText="1"/>
      <protection locked="0"/>
    </xf>
    <xf numFmtId="0" fontId="40" fillId="0" borderId="54" xfId="0" applyFont="1" applyBorder="1" applyAlignment="1">
      <alignment horizontal="left" vertical="center" wrapText="1"/>
    </xf>
    <xf numFmtId="0" fontId="40" fillId="0" borderId="55" xfId="0" applyFont="1" applyBorder="1" applyAlignment="1">
      <alignment horizontal="left" vertical="center" wrapText="1"/>
    </xf>
    <xf numFmtId="9" fontId="2" fillId="0" borderId="11" xfId="2" applyFont="1" applyFill="1" applyBorder="1" applyAlignment="1" applyProtection="1">
      <alignment horizontal="center" vertical="center" wrapText="1"/>
      <protection locked="0"/>
    </xf>
    <xf numFmtId="44" fontId="2" fillId="0" borderId="4" xfId="1" applyFont="1" applyBorder="1" applyAlignment="1" applyProtection="1">
      <alignment horizontal="center" vertical="center"/>
      <protection locked="0"/>
    </xf>
    <xf numFmtId="44" fontId="2" fillId="0" borderId="54" xfId="1"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2" fillId="0" borderId="4" xfId="0" applyFont="1" applyBorder="1" applyAlignment="1" applyProtection="1">
      <alignment horizontal="left" wrapText="1"/>
      <protection locked="0"/>
    </xf>
    <xf numFmtId="0" fontId="2" fillId="0" borderId="4" xfId="0" applyFont="1" applyBorder="1" applyAlignment="1" applyProtection="1">
      <alignment horizontal="left"/>
      <protection locked="0"/>
    </xf>
    <xf numFmtId="0" fontId="0" fillId="0" borderId="4" xfId="2" applyNumberFormat="1" applyFont="1" applyFill="1" applyBorder="1" applyAlignment="1" applyProtection="1">
      <alignment horizontal="center"/>
      <protection locked="0"/>
    </xf>
    <xf numFmtId="0" fontId="0" fillId="0" borderId="4" xfId="0" applyBorder="1" applyAlignment="1" applyProtection="1">
      <alignment horizontal="center"/>
      <protection locked="0"/>
    </xf>
    <xf numFmtId="164" fontId="28" fillId="0" borderId="4" xfId="2" applyNumberFormat="1" applyFont="1" applyFill="1" applyBorder="1" applyAlignment="1" applyProtection="1">
      <alignment horizontal="center" vertical="center"/>
      <protection locked="0"/>
    </xf>
    <xf numFmtId="9" fontId="27" fillId="0" borderId="4" xfId="2"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164" fontId="0" fillId="0" borderId="26" xfId="1" applyNumberFormat="1" applyFont="1" applyFill="1" applyBorder="1" applyAlignment="1" applyProtection="1">
      <alignment horizontal="center" vertical="center"/>
      <protection locked="0"/>
    </xf>
    <xf numFmtId="164" fontId="0" fillId="0" borderId="55" xfId="1" applyNumberFormat="1" applyFont="1" applyFill="1" applyBorder="1" applyAlignment="1" applyProtection="1">
      <alignment horizontal="center" vertical="center"/>
      <protection locked="0"/>
    </xf>
    <xf numFmtId="9" fontId="29" fillId="0" borderId="4" xfId="2" applyFont="1" applyBorder="1" applyAlignment="1" applyProtection="1">
      <alignment horizontal="center" vertical="center"/>
    </xf>
    <xf numFmtId="9" fontId="2" fillId="0" borderId="54" xfId="0" applyNumberFormat="1" applyFont="1" applyBorder="1" applyAlignment="1" applyProtection="1">
      <alignment horizontal="center" vertical="center"/>
      <protection locked="0"/>
    </xf>
    <xf numFmtId="0" fontId="2" fillId="0" borderId="63" xfId="0" applyFont="1" applyBorder="1" applyAlignment="1" applyProtection="1">
      <alignment horizontal="justify" vertical="center" wrapText="1"/>
      <protection locked="0"/>
    </xf>
    <xf numFmtId="0" fontId="2" fillId="0" borderId="66" xfId="0" applyFont="1" applyBorder="1" applyAlignment="1" applyProtection="1">
      <alignment horizontal="justify" vertical="center" wrapText="1"/>
      <protection locked="0"/>
    </xf>
    <xf numFmtId="0" fontId="2" fillId="0" borderId="27" xfId="0" applyFont="1" applyBorder="1" applyAlignment="1" applyProtection="1">
      <alignment horizontal="justify" vertical="center" wrapText="1"/>
      <protection locked="0"/>
    </xf>
    <xf numFmtId="0" fontId="2" fillId="0" borderId="57" xfId="0" applyFont="1" applyBorder="1" applyAlignment="1" applyProtection="1">
      <alignment horizontal="justify" wrapText="1"/>
      <protection locked="0"/>
    </xf>
    <xf numFmtId="0" fontId="2" fillId="0" borderId="66" xfId="0" applyFont="1" applyBorder="1" applyAlignment="1" applyProtection="1">
      <alignment horizontal="justify" wrapText="1"/>
      <protection locked="0"/>
    </xf>
    <xf numFmtId="0" fontId="2" fillId="0" borderId="27" xfId="0" applyFont="1" applyBorder="1" applyAlignment="1" applyProtection="1">
      <alignment horizontal="justify" wrapText="1"/>
      <protection locked="0"/>
    </xf>
    <xf numFmtId="0" fontId="2" fillId="0" borderId="54" xfId="0" applyFont="1" applyBorder="1" applyAlignment="1">
      <alignment horizontal="justify" vertical="center" wrapText="1"/>
    </xf>
    <xf numFmtId="0" fontId="2" fillId="0" borderId="26" xfId="0" applyFont="1" applyBorder="1" applyAlignment="1">
      <alignment horizontal="justify" vertical="center" wrapText="1"/>
    </xf>
    <xf numFmtId="0" fontId="2" fillId="0" borderId="55" xfId="0" applyFont="1" applyBorder="1" applyAlignment="1">
      <alignment horizontal="justify" vertical="center" wrapText="1"/>
    </xf>
    <xf numFmtId="0" fontId="2" fillId="0" borderId="54" xfId="2" applyNumberFormat="1" applyFont="1" applyBorder="1" applyAlignment="1" applyProtection="1">
      <alignment horizontal="center" vertical="center"/>
    </xf>
    <xf numFmtId="44" fontId="2" fillId="0" borderId="4" xfId="1" applyFont="1" applyFill="1" applyBorder="1" applyAlignment="1" applyProtection="1">
      <alignment horizontal="center" vertical="center"/>
      <protection locked="0"/>
    </xf>
    <xf numFmtId="9" fontId="2" fillId="0" borderId="54" xfId="0" applyNumberFormat="1" applyFont="1" applyBorder="1" applyAlignment="1" applyProtection="1">
      <alignment horizontal="center"/>
      <protection locked="0"/>
    </xf>
    <xf numFmtId="9" fontId="2" fillId="0" borderId="26" xfId="0" applyNumberFormat="1" applyFont="1" applyBorder="1" applyAlignment="1" applyProtection="1">
      <alignment horizontal="center"/>
      <protection locked="0"/>
    </xf>
    <xf numFmtId="9" fontId="2" fillId="0" borderId="55" xfId="0" applyNumberFormat="1" applyFont="1" applyBorder="1" applyAlignment="1" applyProtection="1">
      <alignment horizontal="center"/>
      <protection locked="0"/>
    </xf>
    <xf numFmtId="9" fontId="5" fillId="0" borderId="54" xfId="0" applyNumberFormat="1" applyFont="1" applyBorder="1" applyAlignment="1">
      <alignment horizontal="center" vertical="center"/>
    </xf>
    <xf numFmtId="9" fontId="5" fillId="0" borderId="26" xfId="0" applyNumberFormat="1" applyFont="1" applyBorder="1" applyAlignment="1">
      <alignment horizontal="center" vertical="center"/>
    </xf>
    <xf numFmtId="9" fontId="5" fillId="0" borderId="55" xfId="0" applyNumberFormat="1" applyFont="1" applyBorder="1" applyAlignment="1">
      <alignment horizontal="center" vertical="center"/>
    </xf>
    <xf numFmtId="0" fontId="2" fillId="0" borderId="60" xfId="0" applyFont="1" applyBorder="1" applyAlignment="1" applyProtection="1">
      <alignment horizontal="center" vertical="center"/>
      <protection locked="0"/>
    </xf>
    <xf numFmtId="0" fontId="2" fillId="0" borderId="21" xfId="0" applyFont="1" applyBorder="1" applyAlignment="1">
      <alignment horizontal="justify" vertical="center" wrapText="1"/>
    </xf>
    <xf numFmtId="44" fontId="2" fillId="0" borderId="54" xfId="1" applyFont="1" applyFill="1" applyBorder="1" applyAlignment="1" applyProtection="1">
      <alignment horizontal="center"/>
      <protection locked="0"/>
    </xf>
    <xf numFmtId="44" fontId="2" fillId="0" borderId="26" xfId="1" applyFont="1" applyFill="1" applyBorder="1" applyAlignment="1" applyProtection="1">
      <alignment horizontal="center"/>
      <protection locked="0"/>
    </xf>
    <xf numFmtId="44" fontId="2" fillId="0" borderId="55" xfId="1" applyFont="1" applyFill="1" applyBorder="1" applyAlignment="1" applyProtection="1">
      <alignment horizontal="center"/>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14" fontId="11" fillId="0" borderId="5" xfId="0" applyNumberFormat="1" applyFont="1" applyBorder="1" applyAlignment="1" applyProtection="1">
      <alignment horizontal="left"/>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56"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4"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4" xfId="0" applyFont="1" applyFill="1" applyBorder="1" applyAlignment="1" applyProtection="1">
      <alignment horizontal="center" vertical="center" wrapText="1"/>
      <protection locked="0"/>
    </xf>
    <xf numFmtId="0" fontId="11" fillId="2" borderId="68" xfId="0" applyFont="1" applyFill="1" applyBorder="1" applyAlignment="1" applyProtection="1">
      <alignment horizontal="center" vertical="center" wrapText="1"/>
      <protection locked="0"/>
    </xf>
    <xf numFmtId="0" fontId="11" fillId="2" borderId="72" xfId="0" applyFont="1" applyFill="1" applyBorder="1" applyAlignment="1" applyProtection="1">
      <alignment horizontal="center" vertical="center" wrapText="1"/>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0" fontId="10" fillId="0" borderId="41" xfId="0" applyFont="1" applyBorder="1" applyAlignment="1" applyProtection="1">
      <alignment horizontal="center" vertical="center"/>
      <protection locked="0"/>
    </xf>
    <xf numFmtId="0" fontId="10" fillId="0" borderId="54" xfId="0" applyFont="1" applyBorder="1" applyAlignment="1" applyProtection="1">
      <alignment horizontal="left" vertical="center" wrapText="1"/>
      <protection locked="0"/>
    </xf>
    <xf numFmtId="0" fontId="10" fillId="0" borderId="26"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54"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2" fillId="4" borderId="27" xfId="0" applyFont="1" applyFill="1" applyBorder="1" applyAlignment="1" applyProtection="1">
      <alignment horizontal="center" vertical="center" wrapText="1"/>
      <protection locked="0"/>
    </xf>
    <xf numFmtId="0" fontId="12" fillId="4" borderId="57" xfId="0" applyFont="1" applyFill="1" applyBorder="1" applyAlignment="1" applyProtection="1">
      <alignment horizontal="center" vertical="center" wrapText="1"/>
      <protection locked="0"/>
    </xf>
    <xf numFmtId="0" fontId="10" fillId="0" borderId="16" xfId="0" applyFont="1" applyBorder="1" applyAlignment="1" applyProtection="1">
      <alignment horizontal="center" vertical="center"/>
      <protection locked="0"/>
    </xf>
    <xf numFmtId="0" fontId="10" fillId="0" borderId="62" xfId="0" applyFont="1" applyBorder="1" applyAlignment="1" applyProtection="1">
      <alignment horizontal="center" vertical="center"/>
      <protection locked="0"/>
    </xf>
    <xf numFmtId="0" fontId="10" fillId="0" borderId="55" xfId="0" applyFont="1" applyBorder="1" applyAlignment="1">
      <alignment horizontal="justify" vertical="center" wrapText="1"/>
    </xf>
    <xf numFmtId="0" fontId="10" fillId="0" borderId="4" xfId="0" applyFont="1" applyBorder="1" applyAlignment="1">
      <alignment horizontal="justify" vertical="center" wrapText="1"/>
    </xf>
    <xf numFmtId="0" fontId="10" fillId="0" borderId="4" xfId="0" applyFont="1" applyBorder="1" applyAlignment="1" applyProtection="1">
      <alignment horizontal="justify" vertical="center" wrapText="1"/>
      <protection locked="0"/>
    </xf>
    <xf numFmtId="0" fontId="10" fillId="0" borderId="20" xfId="0" applyFont="1" applyBorder="1" applyAlignment="1" applyProtection="1">
      <alignment horizontal="justify"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0" fillId="0" borderId="57" xfId="0" applyFont="1" applyBorder="1" applyAlignment="1" applyProtection="1">
      <alignment horizontal="center" vertical="center" wrapText="1"/>
      <protection locked="0"/>
    </xf>
    <xf numFmtId="0" fontId="10" fillId="0" borderId="66" xfId="0"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48" fillId="0" borderId="4" xfId="0" applyFont="1" applyBorder="1" applyAlignment="1">
      <alignment horizontal="center" vertical="center" wrapText="1"/>
    </xf>
    <xf numFmtId="0" fontId="48" fillId="0" borderId="11" xfId="0" applyFont="1" applyBorder="1" applyAlignment="1">
      <alignment horizontal="center" vertical="center" wrapText="1"/>
    </xf>
    <xf numFmtId="0" fontId="2" fillId="0" borderId="3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0" fontId="2" fillId="6" borderId="30"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2" fillId="0" borderId="16"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44" fontId="2" fillId="0" borderId="17" xfId="1" applyFont="1" applyFill="1" applyBorder="1" applyAlignment="1" applyProtection="1">
      <alignment vertical="center" wrapText="1"/>
      <protection locked="0"/>
    </xf>
    <xf numFmtId="44" fontId="2" fillId="0" borderId="4" xfId="1" applyFont="1" applyFill="1" applyBorder="1" applyAlignment="1" applyProtection="1">
      <alignment vertical="center" wrapText="1"/>
      <protection locked="0"/>
    </xf>
    <xf numFmtId="44" fontId="2" fillId="0" borderId="28" xfId="1" applyFont="1" applyFill="1" applyBorder="1" applyAlignment="1" applyProtection="1">
      <alignment horizontal="center" vertical="center"/>
      <protection locked="0"/>
    </xf>
    <xf numFmtId="44" fontId="2" fillId="0" borderId="26" xfId="1" applyFont="1" applyFill="1" applyBorder="1" applyAlignment="1" applyProtection="1">
      <alignment horizontal="center" vertical="center"/>
      <protection locked="0"/>
    </xf>
    <xf numFmtId="44" fontId="2" fillId="0" borderId="55" xfId="1" applyFont="1" applyFill="1" applyBorder="1" applyAlignment="1" applyProtection="1">
      <alignment horizontal="center" vertical="center"/>
      <protection locked="0"/>
    </xf>
    <xf numFmtId="44" fontId="2" fillId="0" borderId="4" xfId="1" applyFont="1" applyBorder="1" applyAlignment="1">
      <alignment vertical="center"/>
    </xf>
    <xf numFmtId="0" fontId="2" fillId="0" borderId="17" xfId="0" applyFont="1" applyBorder="1" applyAlignment="1">
      <alignment horizontal="justify" vertical="center" wrapText="1"/>
    </xf>
    <xf numFmtId="44" fontId="2" fillId="0" borderId="4" xfId="1" applyFont="1" applyFill="1" applyBorder="1" applyAlignment="1" applyProtection="1">
      <alignment horizontal="center"/>
      <protection locked="0"/>
    </xf>
    <xf numFmtId="9" fontId="2" fillId="0" borderId="4" xfId="2" applyFont="1" applyFill="1" applyBorder="1" applyAlignment="1" applyProtection="1">
      <alignment horizontal="center" vertical="center"/>
      <protection locked="0"/>
    </xf>
    <xf numFmtId="44" fontId="2" fillId="0" borderId="4" xfId="1" applyFont="1" applyFill="1" applyBorder="1" applyAlignment="1" applyProtection="1">
      <alignment vertical="center"/>
      <protection locked="0"/>
    </xf>
    <xf numFmtId="0" fontId="2" fillId="0" borderId="4" xfId="0" applyFont="1" applyBorder="1" applyAlignment="1">
      <alignment horizontal="justify" vertical="center"/>
    </xf>
    <xf numFmtId="0" fontId="2" fillId="0" borderId="11" xfId="0" applyFont="1" applyBorder="1" applyAlignment="1">
      <alignment horizontal="justify" vertical="center"/>
    </xf>
    <xf numFmtId="44" fontId="2" fillId="0" borderId="54" xfId="1" applyFont="1" applyBorder="1" applyAlignment="1">
      <alignment horizontal="center" vertical="center"/>
    </xf>
    <xf numFmtId="44" fontId="2" fillId="0" borderId="26" xfId="1" applyFont="1" applyBorder="1" applyAlignment="1">
      <alignment horizontal="center" vertical="center"/>
    </xf>
    <xf numFmtId="44" fontId="2" fillId="0" borderId="21" xfId="1" applyFont="1" applyBorder="1" applyAlignment="1">
      <alignment horizontal="center" vertical="center"/>
    </xf>
    <xf numFmtId="0" fontId="2" fillId="0" borderId="54" xfId="0" applyFont="1" applyBorder="1" applyAlignment="1">
      <alignment horizontal="center"/>
    </xf>
    <xf numFmtId="0" fontId="2" fillId="0" borderId="26" xfId="0" applyFont="1" applyBorder="1" applyAlignment="1">
      <alignment horizontal="center"/>
    </xf>
    <xf numFmtId="0" fontId="2" fillId="0" borderId="21" xfId="0" applyFont="1" applyBorder="1" applyAlignment="1">
      <alignment horizontal="center"/>
    </xf>
    <xf numFmtId="0" fontId="2" fillId="0" borderId="4" xfId="0" applyFont="1" applyBorder="1" applyAlignment="1" applyProtection="1">
      <alignment horizontal="left" vertical="top" wrapText="1"/>
      <protection locked="0"/>
    </xf>
    <xf numFmtId="0" fontId="2" fillId="0" borderId="47" xfId="0" applyFont="1" applyBorder="1" applyAlignment="1" applyProtection="1">
      <alignment horizontal="left" vertical="top" wrapText="1"/>
      <protection locked="0"/>
    </xf>
    <xf numFmtId="44" fontId="2" fillId="0" borderId="54" xfId="1" applyFont="1" applyFill="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44" fontId="2" fillId="0" borderId="17" xfId="1" applyFont="1" applyFill="1" applyBorder="1" applyAlignment="1" applyProtection="1">
      <alignment horizontal="center" vertical="center"/>
      <protection locked="0"/>
    </xf>
    <xf numFmtId="0" fontId="2" fillId="6" borderId="62" xfId="0" applyFont="1" applyFill="1" applyBorder="1" applyAlignment="1" applyProtection="1">
      <alignment horizontal="center" vertical="center"/>
      <protection locked="0"/>
    </xf>
    <xf numFmtId="0" fontId="2" fillId="6" borderId="10" xfId="0" applyFont="1" applyFill="1" applyBorder="1" applyAlignment="1" applyProtection="1">
      <alignment horizontal="center" vertical="center"/>
      <protection locked="0"/>
    </xf>
    <xf numFmtId="0" fontId="2" fillId="0" borderId="11" xfId="0" applyFont="1" applyBorder="1" applyAlignment="1">
      <alignment horizontal="justify" vertical="center" wrapText="1"/>
    </xf>
    <xf numFmtId="0" fontId="2" fillId="0" borderId="21" xfId="0" applyFont="1" applyBorder="1" applyAlignment="1" applyProtection="1">
      <alignment horizontal="justify" wrapText="1"/>
      <protection locked="0"/>
    </xf>
    <xf numFmtId="0" fontId="2" fillId="0" borderId="28" xfId="0" applyFont="1" applyBorder="1" applyAlignment="1">
      <alignment horizontal="center" vertical="center"/>
    </xf>
    <xf numFmtId="0" fontId="2" fillId="0" borderId="21" xfId="0" applyFont="1" applyBorder="1" applyAlignment="1">
      <alignment horizontal="center" vertical="center"/>
    </xf>
    <xf numFmtId="0" fontId="2" fillId="0" borderId="21" xfId="0" applyFont="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2" fillId="0" borderId="26"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2" fillId="0" borderId="20" xfId="0" applyFont="1" applyBorder="1" applyAlignment="1" applyProtection="1">
      <alignment horizontal="left" vertical="top"/>
      <protection locked="0"/>
    </xf>
    <xf numFmtId="0" fontId="2" fillId="0" borderId="17" xfId="0" applyFont="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2" fillId="0" borderId="17" xfId="0" applyFont="1" applyBorder="1" applyAlignment="1" applyProtection="1">
      <alignment horizontal="left" vertical="top" wrapText="1"/>
      <protection locked="0"/>
    </xf>
    <xf numFmtId="0" fontId="2" fillId="0" borderId="17" xfId="2" applyNumberFormat="1" applyFont="1" applyBorder="1" applyAlignment="1" applyProtection="1">
      <alignment horizontal="center" vertical="center"/>
    </xf>
    <xf numFmtId="0" fontId="2" fillId="0" borderId="4" xfId="2" applyNumberFormat="1" applyFont="1" applyBorder="1" applyAlignment="1" applyProtection="1">
      <alignment horizontal="center" vertical="center"/>
    </xf>
    <xf numFmtId="0" fontId="2" fillId="0" borderId="4" xfId="0" applyFont="1" applyBorder="1" applyAlignment="1" applyProtection="1">
      <alignment horizontal="left" vertical="top"/>
      <protection locked="0"/>
    </xf>
    <xf numFmtId="0" fontId="2" fillId="0" borderId="11" xfId="0" applyFont="1" applyBorder="1" applyAlignment="1" applyProtection="1">
      <alignment horizontal="left" vertical="top" wrapText="1"/>
      <protection locked="0"/>
    </xf>
    <xf numFmtId="3" fontId="2" fillId="0" borderId="4" xfId="2" applyNumberFormat="1" applyFont="1" applyFill="1" applyBorder="1" applyAlignment="1" applyProtection="1">
      <alignment horizontal="center" vertical="center"/>
      <protection locked="0"/>
    </xf>
    <xf numFmtId="9" fontId="2" fillId="0" borderId="26" xfId="0" applyNumberFormat="1" applyFont="1" applyBorder="1" applyAlignment="1" applyProtection="1">
      <alignment horizontal="center" vertical="center"/>
      <protection locked="0"/>
    </xf>
    <xf numFmtId="9" fontId="2" fillId="0" borderId="55" xfId="0" applyNumberFormat="1" applyFont="1" applyBorder="1" applyAlignment="1" applyProtection="1">
      <alignment horizontal="center" vertical="center"/>
      <protection locked="0"/>
    </xf>
    <xf numFmtId="0" fontId="6" fillId="0" borderId="54" xfId="0"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19" fillId="0" borderId="54"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1" xfId="0" applyFont="1" applyBorder="1" applyAlignment="1">
      <alignment horizontal="center" vertical="center" wrapText="1"/>
    </xf>
    <xf numFmtId="0" fontId="6" fillId="0" borderId="54" xfId="0" applyFont="1" applyBorder="1" applyAlignment="1" applyProtection="1">
      <alignment horizontal="center"/>
      <protection locked="0"/>
    </xf>
    <xf numFmtId="0" fontId="6" fillId="0" borderId="26" xfId="0" applyFont="1" applyBorder="1" applyAlignment="1" applyProtection="1">
      <alignment horizontal="center"/>
      <protection locked="0"/>
    </xf>
    <xf numFmtId="0" fontId="6" fillId="0" borderId="54"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6" fillId="0" borderId="50" xfId="0" applyFont="1" applyBorder="1" applyAlignment="1">
      <alignment horizontal="center"/>
    </xf>
    <xf numFmtId="0" fontId="6" fillId="0" borderId="29" xfId="0" applyFont="1" applyBorder="1" applyAlignment="1">
      <alignment horizontal="center"/>
    </xf>
    <xf numFmtId="0" fontId="6" fillId="0" borderId="35" xfId="0" applyFont="1" applyBorder="1" applyAlignment="1">
      <alignment horizontal="center"/>
    </xf>
    <xf numFmtId="0" fontId="6" fillId="0" borderId="0" xfId="0" applyFont="1" applyAlignment="1">
      <alignment horizontal="center"/>
    </xf>
    <xf numFmtId="0" fontId="6" fillId="0" borderId="54" xfId="0" applyFont="1" applyBorder="1" applyAlignment="1">
      <alignment horizontal="center"/>
    </xf>
    <xf numFmtId="0" fontId="6" fillId="0" borderId="26" xfId="0" applyFont="1" applyBorder="1" applyAlignment="1">
      <alignment horizontal="center"/>
    </xf>
    <xf numFmtId="0" fontId="6" fillId="0" borderId="34"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57" xfId="0" applyFont="1" applyBorder="1" applyAlignment="1">
      <alignment horizontal="center"/>
    </xf>
    <xf numFmtId="0" fontId="6" fillId="0" borderId="66" xfId="0" applyFont="1" applyBorder="1" applyAlignment="1">
      <alignment horizontal="center"/>
    </xf>
    <xf numFmtId="0" fontId="6" fillId="0" borderId="50" xfId="0" applyFont="1" applyBorder="1" applyAlignment="1" applyProtection="1">
      <alignment horizontal="center"/>
      <protection locked="0"/>
    </xf>
    <xf numFmtId="0" fontId="6" fillId="0" borderId="29" xfId="0" applyFont="1" applyBorder="1" applyAlignment="1" applyProtection="1">
      <alignment horizontal="center"/>
      <protection locked="0"/>
    </xf>
    <xf numFmtId="0" fontId="6" fillId="0" borderId="57" xfId="0" applyFont="1" applyBorder="1" applyAlignment="1" applyProtection="1">
      <alignment horizontal="center"/>
      <protection locked="0"/>
    </xf>
    <xf numFmtId="0" fontId="6" fillId="0" borderId="66" xfId="0" applyFont="1" applyBorder="1" applyAlignment="1" applyProtection="1">
      <alignment horizontal="center"/>
      <protection locked="0"/>
    </xf>
    <xf numFmtId="0" fontId="6" fillId="0" borderId="54" xfId="0" applyFont="1" applyBorder="1" applyAlignment="1">
      <alignment horizontal="center" vertical="center" wrapText="1"/>
    </xf>
    <xf numFmtId="0" fontId="6" fillId="0" borderId="26" xfId="0" applyFont="1" applyBorder="1" applyAlignment="1">
      <alignment horizontal="center" vertical="center" wrapText="1"/>
    </xf>
    <xf numFmtId="0" fontId="19" fillId="0" borderId="55" xfId="0" applyFont="1" applyBorder="1" applyAlignment="1">
      <alignment horizontal="center" vertical="center" wrapText="1"/>
    </xf>
    <xf numFmtId="0" fontId="6" fillId="0" borderId="70" xfId="0" applyFont="1" applyBorder="1" applyAlignment="1">
      <alignment horizontal="center"/>
    </xf>
    <xf numFmtId="0" fontId="6" fillId="0" borderId="45" xfId="0" applyFont="1" applyBorder="1" applyAlignment="1">
      <alignment horizontal="center"/>
    </xf>
    <xf numFmtId="9" fontId="6" fillId="0" borderId="54" xfId="0" applyNumberFormat="1" applyFont="1" applyBorder="1" applyAlignment="1">
      <alignment horizontal="center" vertical="center"/>
    </xf>
    <xf numFmtId="0" fontId="6" fillId="0" borderId="26" xfId="0" applyFont="1" applyBorder="1" applyAlignment="1">
      <alignment horizontal="center" vertical="center"/>
    </xf>
    <xf numFmtId="9" fontId="6" fillId="0" borderId="70" xfId="0" applyNumberFormat="1" applyFont="1" applyBorder="1" applyAlignment="1">
      <alignment horizontal="center" vertical="center"/>
    </xf>
    <xf numFmtId="0" fontId="6" fillId="0" borderId="45" xfId="0" applyFont="1" applyBorder="1" applyAlignment="1">
      <alignment horizontal="center" vertical="center"/>
    </xf>
    <xf numFmtId="9" fontId="6" fillId="0" borderId="26" xfId="0" applyNumberFormat="1" applyFont="1" applyBorder="1" applyAlignment="1">
      <alignment horizontal="center" vertical="center"/>
    </xf>
    <xf numFmtId="9" fontId="6" fillId="0" borderId="50" xfId="0" applyNumberFormat="1" applyFont="1" applyBorder="1" applyAlignment="1">
      <alignment horizontal="center" vertical="center"/>
    </xf>
    <xf numFmtId="0" fontId="6" fillId="0" borderId="29" xfId="0" applyFont="1" applyBorder="1" applyAlignment="1">
      <alignment horizontal="center" vertical="center"/>
    </xf>
    <xf numFmtId="0" fontId="17" fillId="0" borderId="57" xfId="0" applyFont="1" applyBorder="1" applyAlignment="1">
      <alignment horizontal="center" vertical="center"/>
    </xf>
    <xf numFmtId="0" fontId="17" fillId="0" borderId="66" xfId="0" applyFont="1" applyBorder="1" applyAlignment="1">
      <alignment horizontal="center" vertical="center"/>
    </xf>
    <xf numFmtId="0" fontId="6" fillId="0" borderId="4" xfId="0" applyFont="1" applyBorder="1" applyAlignment="1">
      <alignment horizontal="justify" vertical="center" wrapText="1"/>
    </xf>
    <xf numFmtId="9" fontId="6" fillId="0" borderId="54" xfId="0" applyNumberFormat="1" applyFont="1" applyBorder="1" applyAlignment="1" applyProtection="1">
      <alignment horizontal="center" vertical="center"/>
      <protection locked="0"/>
    </xf>
    <xf numFmtId="9" fontId="6" fillId="0" borderId="54" xfId="2" applyFont="1" applyBorder="1" applyAlignment="1" applyProtection="1">
      <alignment horizontal="center" vertical="center"/>
      <protection locked="0"/>
    </xf>
    <xf numFmtId="9" fontId="6" fillId="0" borderId="26" xfId="2" applyFont="1" applyBorder="1" applyAlignment="1" applyProtection="1">
      <alignment horizontal="center" vertical="center"/>
      <protection locked="0"/>
    </xf>
    <xf numFmtId="0" fontId="6" fillId="0" borderId="4" xfId="0" applyFont="1" applyBorder="1" applyAlignment="1">
      <alignment horizontal="left" vertical="center" wrapText="1"/>
    </xf>
    <xf numFmtId="0" fontId="6" fillId="0" borderId="17" xfId="2" applyNumberFormat="1" applyFont="1" applyFill="1" applyBorder="1" applyAlignment="1" applyProtection="1">
      <alignment horizontal="center" vertical="center"/>
      <protection locked="0"/>
    </xf>
    <xf numFmtId="0" fontId="6" fillId="0" borderId="4" xfId="2" applyNumberFormat="1" applyFont="1" applyFill="1" applyBorder="1" applyAlignment="1" applyProtection="1">
      <alignment horizontal="center" vertical="center"/>
      <protection locked="0"/>
    </xf>
    <xf numFmtId="9" fontId="6" fillId="0" borderId="17" xfId="2" applyFont="1" applyFill="1" applyBorder="1" applyAlignment="1" applyProtection="1">
      <alignment horizontal="center" vertical="center"/>
      <protection locked="0"/>
    </xf>
    <xf numFmtId="9" fontId="6" fillId="0" borderId="4" xfId="2" applyFont="1" applyFill="1" applyBorder="1" applyAlignment="1" applyProtection="1">
      <alignment horizontal="center" vertical="center"/>
      <protection locked="0"/>
    </xf>
    <xf numFmtId="44" fontId="6" fillId="0" borderId="17" xfId="1" applyFont="1" applyFill="1" applyBorder="1" applyAlignment="1">
      <alignment horizontal="center" vertical="center" wrapText="1"/>
    </xf>
    <xf numFmtId="44" fontId="6" fillId="0" borderId="4" xfId="1" applyFont="1" applyFill="1" applyBorder="1" applyAlignment="1">
      <alignment horizontal="center" vertical="center" wrapText="1"/>
    </xf>
    <xf numFmtId="44" fontId="6" fillId="0" borderId="17" xfId="1" applyFont="1" applyFill="1" applyBorder="1" applyAlignment="1" applyProtection="1">
      <alignment horizontal="center" vertical="center"/>
      <protection locked="0"/>
    </xf>
    <xf numFmtId="44" fontId="6" fillId="0" borderId="4" xfId="1" applyFont="1" applyFill="1" applyBorder="1" applyAlignment="1" applyProtection="1">
      <alignment horizontal="center" vertical="center"/>
      <protection locked="0"/>
    </xf>
    <xf numFmtId="0" fontId="6" fillId="0" borderId="4" xfId="2" applyNumberFormat="1" applyFont="1" applyBorder="1" applyAlignment="1" applyProtection="1">
      <alignment horizontal="center" vertical="center"/>
    </xf>
    <xf numFmtId="164" fontId="6" fillId="0" borderId="4" xfId="1" applyNumberFormat="1" applyFont="1" applyFill="1" applyBorder="1" applyAlignment="1">
      <alignment horizontal="center" vertical="center" wrapText="1"/>
    </xf>
    <xf numFmtId="0" fontId="6" fillId="0" borderId="54" xfId="0" applyFont="1" applyBorder="1" applyAlignment="1">
      <alignment horizontal="justify" vertical="center" wrapText="1"/>
    </xf>
    <xf numFmtId="0" fontId="6" fillId="0" borderId="26" xfId="0" applyFont="1" applyBorder="1" applyAlignment="1">
      <alignment horizontal="justify" vertical="center" wrapText="1"/>
    </xf>
    <xf numFmtId="0" fontId="6" fillId="0" borderId="55" xfId="0" applyFont="1" applyBorder="1" applyAlignment="1">
      <alignment horizontal="justify" vertical="center" wrapText="1"/>
    </xf>
    <xf numFmtId="0" fontId="6" fillId="0" borderId="38"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39" fillId="0" borderId="54"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21" xfId="0" applyFont="1" applyBorder="1" applyAlignment="1">
      <alignment horizontal="center" vertical="center" wrapText="1"/>
    </xf>
    <xf numFmtId="0" fontId="6" fillId="0" borderId="36" xfId="0" applyFont="1" applyBorder="1" applyAlignment="1">
      <alignment horizontal="center" vertical="center"/>
    </xf>
    <xf numFmtId="0" fontId="6" fillId="0" borderId="13" xfId="0" applyFont="1" applyBorder="1" applyAlignment="1">
      <alignment horizontal="center" vertical="center"/>
    </xf>
    <xf numFmtId="0" fontId="3" fillId="0" borderId="36"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7" fillId="2" borderId="68" xfId="0" applyFont="1" applyFill="1" applyBorder="1" applyAlignment="1" applyProtection="1">
      <alignment horizontal="center" vertical="center" wrapText="1"/>
      <protection locked="0"/>
    </xf>
    <xf numFmtId="0" fontId="7" fillId="2" borderId="69"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6" fillId="0" borderId="74"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6" fillId="0" borderId="17" xfId="0" applyFont="1" applyBorder="1" applyAlignment="1" applyProtection="1">
      <alignment horizontal="justify" vertical="center" wrapText="1"/>
      <protection locked="0"/>
    </xf>
    <xf numFmtId="0" fontId="6" fillId="0" borderId="4" xfId="0" applyFont="1" applyBorder="1" applyAlignment="1" applyProtection="1">
      <alignment horizontal="justify" vertical="center" wrapText="1"/>
      <protection locked="0"/>
    </xf>
    <xf numFmtId="0" fontId="6" fillId="0" borderId="28" xfId="0" applyFont="1" applyBorder="1" applyAlignment="1">
      <alignment horizontal="justify" vertical="center" wrapText="1"/>
    </xf>
    <xf numFmtId="0" fontId="6" fillId="0" borderId="4"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protection locked="0"/>
    </xf>
    <xf numFmtId="9" fontId="6" fillId="0" borderId="4" xfId="0" applyNumberFormat="1" applyFont="1" applyBorder="1" applyAlignment="1" applyProtection="1">
      <alignment horizontal="center" vertical="center"/>
      <protection locked="0"/>
    </xf>
    <xf numFmtId="0" fontId="6" fillId="0" borderId="4" xfId="0" applyFont="1" applyBorder="1" applyAlignment="1" applyProtection="1">
      <alignment horizont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6" fillId="0" borderId="3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17" xfId="0" applyFont="1" applyBorder="1" applyAlignment="1">
      <alignment horizontal="left" vertical="center" wrapText="1"/>
    </xf>
    <xf numFmtId="0" fontId="6" fillId="0" borderId="17"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left"/>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17" fontId="7" fillId="0" borderId="5" xfId="0" applyNumberFormat="1" applyFont="1" applyBorder="1" applyAlignment="1">
      <alignment horizontal="left"/>
    </xf>
    <xf numFmtId="0" fontId="7" fillId="0" borderId="15" xfId="0" applyFont="1" applyBorder="1" applyAlignment="1">
      <alignment horizontal="left"/>
    </xf>
    <xf numFmtId="0" fontId="7" fillId="0" borderId="6" xfId="0" applyFont="1" applyBorder="1" applyAlignment="1">
      <alignment horizontal="left"/>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6" fillId="0" borderId="6" xfId="0" applyFont="1" applyBorder="1" applyAlignment="1" applyProtection="1">
      <alignment horizontal="center"/>
      <protection locked="0"/>
    </xf>
    <xf numFmtId="0" fontId="17" fillId="4" borderId="27" xfId="0" applyFont="1" applyFill="1" applyBorder="1" applyAlignment="1" applyProtection="1">
      <alignment horizontal="center" vertical="center" wrapText="1"/>
      <protection locked="0"/>
    </xf>
    <xf numFmtId="0" fontId="17" fillId="4" borderId="19" xfId="0" applyFont="1" applyFill="1" applyBorder="1" applyAlignment="1" applyProtection="1">
      <alignment horizontal="center" vertical="center" wrapText="1"/>
      <protection locked="0"/>
    </xf>
    <xf numFmtId="0" fontId="17" fillId="4" borderId="25" xfId="0" applyFont="1" applyFill="1" applyBorder="1" applyAlignment="1" applyProtection="1">
      <alignment horizontal="center" vertical="center" wrapText="1"/>
      <protection locked="0"/>
    </xf>
    <xf numFmtId="0" fontId="17" fillId="4" borderId="40" xfId="0" applyFont="1" applyFill="1" applyBorder="1" applyAlignment="1" applyProtection="1">
      <alignment horizontal="center" vertical="center" wrapText="1"/>
      <protection locked="0"/>
    </xf>
    <xf numFmtId="0" fontId="17" fillId="4" borderId="38" xfId="0" applyFont="1" applyFill="1" applyBorder="1" applyAlignment="1" applyProtection="1">
      <alignment horizontal="center" vertical="center" wrapText="1"/>
      <protection locked="0"/>
    </xf>
    <xf numFmtId="0" fontId="17" fillId="4" borderId="37" xfId="0" applyFont="1" applyFill="1" applyBorder="1" applyAlignment="1" applyProtection="1">
      <alignment horizontal="center" vertical="center" wrapText="1"/>
      <protection locked="0"/>
    </xf>
    <xf numFmtId="0" fontId="17" fillId="4" borderId="39" xfId="0" applyFont="1" applyFill="1" applyBorder="1" applyAlignment="1" applyProtection="1">
      <alignment horizontal="center" vertical="center" wrapText="1"/>
      <protection locked="0"/>
    </xf>
    <xf numFmtId="0" fontId="17" fillId="4" borderId="28" xfId="0" applyFont="1" applyFill="1" applyBorder="1" applyAlignment="1" applyProtection="1">
      <alignment horizontal="center" vertical="center" wrapText="1"/>
      <protection locked="0"/>
    </xf>
    <xf numFmtId="0" fontId="17" fillId="4" borderId="21" xfId="0" applyFont="1" applyFill="1" applyBorder="1" applyAlignment="1" applyProtection="1">
      <alignment horizontal="center" vertical="center" wrapText="1"/>
      <protection locked="0"/>
    </xf>
    <xf numFmtId="0" fontId="17" fillId="4" borderId="26" xfId="0" applyFont="1" applyFill="1" applyBorder="1" applyAlignment="1" applyProtection="1">
      <alignment horizontal="center" vertical="center" wrapText="1"/>
      <protection locked="0"/>
    </xf>
    <xf numFmtId="0" fontId="17" fillId="4" borderId="41" xfId="0" applyFont="1" applyFill="1" applyBorder="1" applyAlignment="1" applyProtection="1">
      <alignment horizontal="center" vertical="center" wrapText="1"/>
      <protection locked="0"/>
    </xf>
    <xf numFmtId="0" fontId="17" fillId="0" borderId="20" xfId="0" applyFont="1" applyBorder="1" applyAlignment="1">
      <alignment horizontal="center" vertical="center"/>
    </xf>
    <xf numFmtId="0" fontId="17" fillId="0" borderId="18" xfId="0" applyFont="1" applyBorder="1" applyAlignment="1">
      <alignment horizontal="center" vertical="center"/>
    </xf>
    <xf numFmtId="0" fontId="6" fillId="0" borderId="17" xfId="2" applyNumberFormat="1" applyFont="1" applyBorder="1" applyAlignment="1" applyProtection="1">
      <alignment horizontal="center" vertical="center"/>
    </xf>
    <xf numFmtId="9" fontId="6" fillId="0" borderId="17" xfId="0" applyNumberFormat="1" applyFont="1" applyBorder="1" applyAlignment="1">
      <alignment horizontal="center" vertical="center"/>
    </xf>
    <xf numFmtId="9" fontId="6" fillId="0" borderId="4" xfId="0" applyNumberFormat="1" applyFont="1" applyBorder="1" applyAlignment="1">
      <alignment horizontal="center" vertical="center"/>
    </xf>
    <xf numFmtId="0" fontId="17" fillId="0" borderId="27" xfId="0" applyFont="1" applyBorder="1" applyAlignment="1">
      <alignment horizontal="center" vertical="center"/>
    </xf>
    <xf numFmtId="0" fontId="10" fillId="0" borderId="37" xfId="0" applyFont="1" applyBorder="1" applyAlignment="1" applyProtection="1">
      <alignment horizontal="left" vertical="center"/>
      <protection locked="0"/>
    </xf>
    <xf numFmtId="0" fontId="10" fillId="0" borderId="0" xfId="0" applyFont="1" applyAlignment="1" applyProtection="1">
      <alignment horizontal="left" vertical="center"/>
      <protection locked="0"/>
    </xf>
    <xf numFmtId="0" fontId="10" fillId="0" borderId="30" xfId="0" applyFont="1" applyBorder="1" applyAlignment="1" applyProtection="1">
      <alignment horizontal="left" vertical="center"/>
      <protection locked="0"/>
    </xf>
    <xf numFmtId="9" fontId="2" fillId="0" borderId="45" xfId="0" applyNumberFormat="1"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2" fillId="0" borderId="45" xfId="0" applyFont="1" applyBorder="1" applyAlignment="1" applyProtection="1">
      <alignment horizontal="center"/>
      <protection locked="0"/>
    </xf>
    <xf numFmtId="0" fontId="2" fillId="0" borderId="46" xfId="0" applyFont="1" applyBorder="1" applyAlignment="1" applyProtection="1">
      <alignment horizontal="center"/>
      <protection locked="0"/>
    </xf>
    <xf numFmtId="9" fontId="2" fillId="0" borderId="50" xfId="0" applyNumberFormat="1" applyFont="1" applyBorder="1" applyAlignment="1" applyProtection="1">
      <alignment horizontal="center"/>
      <protection locked="0"/>
    </xf>
    <xf numFmtId="0" fontId="2" fillId="0" borderId="29" xfId="0" applyFont="1" applyBorder="1" applyAlignment="1" applyProtection="1">
      <alignment horizontal="center"/>
      <protection locked="0"/>
    </xf>
    <xf numFmtId="0" fontId="2" fillId="0" borderId="41" xfId="0" applyFont="1" applyBorder="1" applyAlignment="1" applyProtection="1">
      <alignment horizontal="center"/>
      <protection locked="0"/>
    </xf>
    <xf numFmtId="9" fontId="6" fillId="0" borderId="0" xfId="0" applyNumberFormat="1" applyFont="1" applyAlignment="1">
      <alignment horizontal="center"/>
    </xf>
    <xf numFmtId="9" fontId="6" fillId="0" borderId="30" xfId="0" applyNumberFormat="1" applyFont="1" applyBorder="1" applyAlignment="1">
      <alignment horizontal="center"/>
    </xf>
    <xf numFmtId="0" fontId="17" fillId="0" borderId="19" xfId="0" applyFont="1" applyBorder="1" applyAlignment="1">
      <alignment horizontal="center" vertical="center"/>
    </xf>
    <xf numFmtId="0" fontId="6" fillId="0" borderId="55" xfId="0" applyFont="1" applyBorder="1" applyAlignment="1">
      <alignment horizontal="center"/>
    </xf>
    <xf numFmtId="0" fontId="6" fillId="0" borderId="27" xfId="0" applyFont="1" applyBorder="1" applyAlignment="1">
      <alignment horizontal="center"/>
    </xf>
    <xf numFmtId="0" fontId="6" fillId="0" borderId="54" xfId="2" applyNumberFormat="1" applyFont="1" applyBorder="1" applyAlignment="1" applyProtection="1">
      <alignment horizontal="center" vertical="center"/>
    </xf>
    <xf numFmtId="0" fontId="6" fillId="0" borderId="26" xfId="2" applyNumberFormat="1" applyFont="1" applyBorder="1" applyAlignment="1" applyProtection="1">
      <alignment horizontal="center" vertical="center"/>
    </xf>
    <xf numFmtId="0" fontId="6" fillId="0" borderId="21" xfId="2" applyNumberFormat="1" applyFont="1" applyBorder="1" applyAlignment="1" applyProtection="1">
      <alignment horizontal="center" vertical="center"/>
    </xf>
    <xf numFmtId="9" fontId="6" fillId="0" borderId="21" xfId="0" applyNumberFormat="1" applyFont="1" applyBorder="1" applyAlignment="1">
      <alignment horizontal="center" vertical="center"/>
    </xf>
    <xf numFmtId="0" fontId="17" fillId="0" borderId="54" xfId="0" applyFont="1" applyBorder="1" applyAlignment="1">
      <alignment horizontal="center" vertical="center"/>
    </xf>
    <xf numFmtId="0" fontId="17" fillId="0" borderId="26" xfId="0" applyFont="1" applyBorder="1" applyAlignment="1">
      <alignment horizontal="center" vertical="center"/>
    </xf>
    <xf numFmtId="0" fontId="17" fillId="0" borderId="21" xfId="0" applyFont="1" applyBorder="1" applyAlignment="1">
      <alignment horizontal="center" vertical="center"/>
    </xf>
    <xf numFmtId="0" fontId="17" fillId="0" borderId="4" xfId="0" applyFont="1" applyBorder="1" applyAlignment="1">
      <alignment horizontal="center" vertical="center"/>
    </xf>
    <xf numFmtId="0" fontId="6" fillId="0" borderId="11" xfId="0" applyFont="1" applyBorder="1" applyAlignment="1">
      <alignment horizontal="justify" vertical="center" wrapText="1"/>
    </xf>
    <xf numFmtId="0" fontId="6" fillId="0" borderId="21" xfId="0" applyFont="1" applyBorder="1" applyAlignment="1">
      <alignment horizontal="center"/>
    </xf>
    <xf numFmtId="9" fontId="6" fillId="0" borderId="54" xfId="2" applyFont="1" applyFill="1" applyBorder="1" applyAlignment="1">
      <alignment horizontal="center" vertical="center"/>
    </xf>
    <xf numFmtId="9" fontId="6" fillId="0" borderId="26" xfId="2" applyFont="1" applyFill="1" applyBorder="1" applyAlignment="1">
      <alignment horizontal="center" vertical="center"/>
    </xf>
    <xf numFmtId="9" fontId="6" fillId="0" borderId="21" xfId="2" applyFont="1" applyFill="1" applyBorder="1" applyAlignment="1">
      <alignment horizontal="center" vertical="center"/>
    </xf>
    <xf numFmtId="0" fontId="6" fillId="0" borderId="4" xfId="0" applyFont="1" applyBorder="1" applyAlignment="1">
      <alignment horizontal="center"/>
    </xf>
    <xf numFmtId="9" fontId="6" fillId="0" borderId="4" xfId="2" applyFont="1" applyFill="1" applyBorder="1" applyAlignment="1">
      <alignment horizontal="center" vertical="center"/>
    </xf>
    <xf numFmtId="164" fontId="6" fillId="0" borderId="4" xfId="1" applyNumberFormat="1" applyFont="1" applyFill="1" applyBorder="1" applyAlignment="1">
      <alignment horizontal="center"/>
    </xf>
    <xf numFmtId="0" fontId="6" fillId="0" borderId="4" xfId="2" applyNumberFormat="1" applyFont="1" applyFill="1" applyBorder="1" applyAlignment="1">
      <alignment horizontal="center" vertical="center"/>
    </xf>
    <xf numFmtId="0" fontId="6" fillId="0" borderId="4" xfId="0" applyFont="1" applyBorder="1" applyAlignment="1">
      <alignment horizontal="center" vertical="center"/>
    </xf>
    <xf numFmtId="0" fontId="6" fillId="0" borderId="62" xfId="0" applyFont="1" applyBorder="1" applyAlignment="1">
      <alignment horizontal="center" vertical="center"/>
    </xf>
    <xf numFmtId="9" fontId="6" fillId="0" borderId="4" xfId="0" applyNumberFormat="1" applyFont="1" applyBorder="1" applyAlignment="1">
      <alignment horizontal="center"/>
    </xf>
    <xf numFmtId="0" fontId="6" fillId="0" borderId="17" xfId="0" applyFont="1" applyBorder="1" applyAlignment="1">
      <alignment horizontal="justify" vertical="center" wrapText="1"/>
    </xf>
    <xf numFmtId="0" fontId="6" fillId="0" borderId="17"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xf>
    <xf numFmtId="0" fontId="6" fillId="0" borderId="21" xfId="0" applyFont="1" applyBorder="1" applyAlignment="1">
      <alignment horizontal="justify" vertical="center" wrapText="1"/>
    </xf>
    <xf numFmtId="164" fontId="6" fillId="0" borderId="54" xfId="1" applyNumberFormat="1" applyFont="1" applyFill="1" applyBorder="1" applyAlignment="1">
      <alignment horizontal="center"/>
    </xf>
    <xf numFmtId="164" fontId="6" fillId="0" borderId="26" xfId="1" applyNumberFormat="1" applyFont="1" applyFill="1" applyBorder="1" applyAlignment="1">
      <alignment horizontal="center"/>
    </xf>
    <xf numFmtId="164" fontId="6" fillId="0" borderId="21" xfId="1" applyNumberFormat="1" applyFont="1" applyFill="1" applyBorder="1" applyAlignment="1">
      <alignment horizontal="center"/>
    </xf>
    <xf numFmtId="0" fontId="6" fillId="0" borderId="21" xfId="0" applyFont="1" applyBorder="1" applyAlignment="1">
      <alignment horizontal="center" vertical="center"/>
    </xf>
    <xf numFmtId="9" fontId="6" fillId="0" borderId="54" xfId="0" applyNumberFormat="1" applyFont="1" applyBorder="1" applyAlignment="1">
      <alignment horizontal="center"/>
    </xf>
    <xf numFmtId="0" fontId="6" fillId="0" borderId="17" xfId="2" applyNumberFormat="1" applyFont="1" applyFill="1" applyBorder="1" applyAlignment="1">
      <alignment horizontal="center" vertical="center"/>
    </xf>
    <xf numFmtId="9" fontId="6" fillId="0" borderId="17" xfId="2" applyFont="1" applyFill="1" applyBorder="1" applyAlignment="1">
      <alignment horizontal="center" vertical="center"/>
    </xf>
    <xf numFmtId="0" fontId="6" fillId="0" borderId="16" xfId="0" applyFont="1" applyBorder="1" applyAlignment="1">
      <alignment horizontal="center" vertical="center"/>
    </xf>
    <xf numFmtId="0" fontId="6" fillId="0" borderId="55" xfId="2" applyNumberFormat="1" applyFont="1" applyBorder="1" applyAlignment="1" applyProtection="1">
      <alignment horizontal="center" vertical="center"/>
    </xf>
    <xf numFmtId="9" fontId="6" fillId="0" borderId="55" xfId="0" applyNumberFormat="1" applyFont="1" applyBorder="1" applyAlignment="1">
      <alignment horizontal="center" vertical="center"/>
    </xf>
    <xf numFmtId="0" fontId="17" fillId="0" borderId="64" xfId="0" applyFont="1" applyBorder="1" applyAlignment="1">
      <alignment horizontal="center" vertical="center"/>
    </xf>
    <xf numFmtId="0" fontId="17" fillId="0" borderId="65" xfId="0" applyFont="1" applyBorder="1" applyAlignment="1">
      <alignment horizontal="center" vertical="center"/>
    </xf>
    <xf numFmtId="0" fontId="6" fillId="0" borderId="17" xfId="0" applyFont="1" applyBorder="1" applyAlignment="1">
      <alignment horizontal="center" vertical="center"/>
    </xf>
    <xf numFmtId="164" fontId="6" fillId="0" borderId="17" xfId="1" applyNumberFormat="1" applyFont="1" applyFill="1" applyBorder="1" applyAlignment="1">
      <alignment horizontal="center" vertical="center"/>
    </xf>
    <xf numFmtId="164" fontId="6" fillId="0" borderId="4" xfId="1" applyNumberFormat="1" applyFont="1" applyFill="1" applyBorder="1" applyAlignment="1">
      <alignment horizontal="center" vertical="center"/>
    </xf>
    <xf numFmtId="0" fontId="6" fillId="0" borderId="17" xfId="2" applyNumberFormat="1" applyFont="1" applyBorder="1" applyAlignment="1" applyProtection="1">
      <alignment horizontal="center" vertical="center"/>
      <protection locked="0"/>
    </xf>
    <xf numFmtId="0" fontId="6" fillId="0" borderId="4" xfId="2" applyNumberFormat="1" applyFont="1" applyBorder="1" applyAlignment="1" applyProtection="1">
      <alignment horizontal="center" vertical="center"/>
      <protection locked="0"/>
    </xf>
    <xf numFmtId="9" fontId="6" fillId="0" borderId="17" xfId="0" applyNumberFormat="1"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11" xfId="0" applyFont="1" applyFill="1" applyBorder="1" applyAlignment="1">
      <alignment horizontal="center" vertical="center" wrapText="1"/>
    </xf>
    <xf numFmtId="9" fontId="7" fillId="2" borderId="4" xfId="0" applyNumberFormat="1" applyFont="1" applyFill="1" applyBorder="1" applyAlignment="1" applyProtection="1">
      <alignment horizontal="left"/>
      <protection locked="0"/>
    </xf>
    <xf numFmtId="14" fontId="7" fillId="0" borderId="5" xfId="0" applyNumberFormat="1" applyFont="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7" fillId="2" borderId="68" xfId="0" applyFont="1" applyFill="1" applyBorder="1" applyAlignment="1">
      <alignment horizontal="center" vertical="center" wrapText="1"/>
    </xf>
    <xf numFmtId="0" fontId="7" fillId="2" borderId="69"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56"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55" xfId="0" applyFont="1" applyBorder="1" applyAlignment="1">
      <alignment horizontal="center" vertical="center"/>
    </xf>
    <xf numFmtId="164" fontId="6" fillId="0" borderId="55" xfId="1" applyNumberFormat="1" applyFont="1" applyFill="1" applyBorder="1" applyAlignment="1">
      <alignment horizontal="center"/>
    </xf>
    <xf numFmtId="9" fontId="6" fillId="0" borderId="55" xfId="2" applyFont="1" applyFill="1" applyBorder="1" applyAlignment="1">
      <alignment horizontal="center" vertical="center"/>
    </xf>
    <xf numFmtId="0" fontId="6" fillId="0" borderId="58" xfId="0" applyFont="1" applyBorder="1" applyAlignment="1">
      <alignment horizontal="center"/>
    </xf>
    <xf numFmtId="0" fontId="17" fillId="4" borderId="25"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4" borderId="38" xfId="0" applyFont="1" applyFill="1" applyBorder="1" applyAlignment="1">
      <alignment horizontal="center" vertical="center" wrapText="1"/>
    </xf>
    <xf numFmtId="0" fontId="17" fillId="4" borderId="37"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4" borderId="26"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28"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6" fillId="0" borderId="54" xfId="0" applyFont="1" applyBorder="1" applyAlignment="1" applyProtection="1">
      <alignment horizontal="justify" vertical="center" wrapText="1"/>
      <protection locked="0"/>
    </xf>
    <xf numFmtId="0" fontId="6" fillId="0" borderId="26" xfId="0" applyFont="1" applyBorder="1" applyAlignment="1" applyProtection="1">
      <alignment horizontal="justify" vertical="center" wrapText="1"/>
      <protection locked="0"/>
    </xf>
    <xf numFmtId="0" fontId="6" fillId="0" borderId="21" xfId="0" applyFont="1" applyBorder="1" applyAlignment="1" applyProtection="1">
      <alignment horizontal="justify" vertical="center" wrapText="1"/>
      <protection locked="0"/>
    </xf>
    <xf numFmtId="0" fontId="6" fillId="0" borderId="57" xfId="0" applyFont="1" applyBorder="1" applyAlignment="1" applyProtection="1">
      <alignment horizontal="justify" wrapText="1"/>
      <protection locked="0"/>
    </xf>
    <xf numFmtId="0" fontId="6" fillId="0" borderId="58" xfId="0" applyFont="1" applyBorder="1" applyAlignment="1" applyProtection="1">
      <alignment horizontal="justify" wrapText="1"/>
      <protection locked="0"/>
    </xf>
    <xf numFmtId="0" fontId="6" fillId="6" borderId="62" xfId="0" applyFont="1" applyFill="1" applyBorder="1" applyAlignment="1" applyProtection="1">
      <alignment horizontal="center" vertical="center"/>
      <protection locked="0"/>
    </xf>
    <xf numFmtId="0" fontId="6" fillId="6" borderId="10" xfId="0" applyFont="1" applyFill="1" applyBorder="1" applyAlignment="1" applyProtection="1">
      <alignment horizontal="center" vertical="center"/>
      <protection locked="0"/>
    </xf>
    <xf numFmtId="0" fontId="6" fillId="0" borderId="11" xfId="0" applyFont="1" applyBorder="1" applyAlignment="1" applyProtection="1">
      <alignment horizontal="justify" vertical="center" wrapText="1"/>
      <protection locked="0"/>
    </xf>
    <xf numFmtId="0" fontId="6" fillId="0" borderId="54" xfId="0" applyFont="1" applyBorder="1" applyAlignment="1" applyProtection="1">
      <alignment horizontal="justify" wrapText="1"/>
      <protection locked="0"/>
    </xf>
    <xf numFmtId="0" fontId="6" fillId="0" borderId="26" xfId="0" applyFont="1" applyBorder="1" applyAlignment="1" applyProtection="1">
      <alignment horizontal="justify" wrapText="1"/>
      <protection locked="0"/>
    </xf>
    <xf numFmtId="0" fontId="6" fillId="0" borderId="21" xfId="0" applyFont="1" applyBorder="1" applyAlignment="1" applyProtection="1">
      <alignment horizontal="justify" wrapText="1"/>
      <protection locked="0"/>
    </xf>
    <xf numFmtId="0" fontId="6" fillId="0" borderId="21"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62" xfId="0" applyFont="1" applyBorder="1" applyAlignment="1" applyProtection="1">
      <alignment horizontal="center" vertical="center" wrapText="1"/>
      <protection locked="0"/>
    </xf>
    <xf numFmtId="0" fontId="6" fillId="0" borderId="28" xfId="0" applyFont="1" applyBorder="1" applyAlignment="1" applyProtection="1">
      <alignment horizontal="justify" vertical="center" wrapText="1"/>
      <protection locked="0"/>
    </xf>
    <xf numFmtId="0" fontId="6" fillId="0" borderId="16" xfId="0" applyFont="1" applyBorder="1" applyAlignment="1" applyProtection="1">
      <alignment horizontal="center" vertical="center"/>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10" fillId="0" borderId="11" xfId="0" applyFont="1" applyBorder="1" applyAlignment="1">
      <alignment horizontal="justify" vertical="center" wrapText="1"/>
    </xf>
    <xf numFmtId="0" fontId="10" fillId="0" borderId="51" xfId="0" applyFont="1" applyBorder="1" applyAlignment="1" applyProtection="1">
      <alignment horizontal="center" vertical="center"/>
      <protection locked="0"/>
    </xf>
    <xf numFmtId="0" fontId="10" fillId="0" borderId="52" xfId="0" applyFont="1" applyBorder="1" applyAlignment="1" applyProtection="1">
      <alignment horizontal="center" vertical="center"/>
      <protection locked="0"/>
    </xf>
    <xf numFmtId="0" fontId="10" fillId="0" borderId="53" xfId="0" applyFont="1" applyBorder="1" applyAlignment="1" applyProtection="1">
      <alignment horizontal="center" vertical="center"/>
      <protection locked="0"/>
    </xf>
    <xf numFmtId="0" fontId="10" fillId="0" borderId="56" xfId="0" applyFont="1" applyBorder="1" applyAlignment="1" applyProtection="1">
      <alignment horizontal="center" vertical="center"/>
      <protection locked="0"/>
    </xf>
    <xf numFmtId="0" fontId="10" fillId="0" borderId="28" xfId="0" applyFont="1" applyBorder="1" applyAlignment="1" applyProtection="1">
      <alignment horizontal="justify" vertical="center" wrapText="1"/>
      <protection locked="0"/>
    </xf>
    <xf numFmtId="0" fontId="10" fillId="0" borderId="26" xfId="0" applyFont="1" applyBorder="1" applyAlignment="1" applyProtection="1">
      <alignment horizontal="justify" vertical="center" wrapText="1"/>
      <protection locked="0"/>
    </xf>
    <xf numFmtId="0" fontId="10" fillId="0" borderId="21" xfId="0" applyFont="1" applyBorder="1" applyAlignment="1" applyProtection="1">
      <alignment horizontal="justify" vertical="center" wrapText="1"/>
      <protection locked="0"/>
    </xf>
    <xf numFmtId="0" fontId="11" fillId="2" borderId="69"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0" fontId="10" fillId="0" borderId="62"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0" fillId="0" borderId="17" xfId="0" applyFont="1" applyBorder="1" applyAlignment="1">
      <alignment horizontal="justify" vertical="center" wrapText="1"/>
    </xf>
    <xf numFmtId="0" fontId="6" fillId="0" borderId="45" xfId="0" applyFont="1" applyBorder="1" applyAlignment="1" applyProtection="1">
      <alignment horizontal="left" wrapText="1"/>
      <protection locked="0"/>
    </xf>
    <xf numFmtId="0" fontId="6" fillId="0" borderId="0" xfId="0" applyFont="1" applyAlignment="1" applyProtection="1">
      <alignment horizontal="left" wrapText="1"/>
      <protection locked="0"/>
    </xf>
    <xf numFmtId="0" fontId="6" fillId="0" borderId="29" xfId="0" applyFont="1" applyBorder="1" applyAlignment="1" applyProtection="1">
      <alignment horizontal="left" wrapText="1"/>
      <protection locked="0"/>
    </xf>
    <xf numFmtId="0" fontId="6" fillId="0" borderId="55" xfId="0" applyFont="1" applyBorder="1" applyAlignment="1" applyProtection="1">
      <alignment horizontal="justify" vertical="center" wrapText="1"/>
      <protection locked="0"/>
    </xf>
    <xf numFmtId="0" fontId="6" fillId="0" borderId="27" xfId="0" applyFont="1" applyBorder="1" applyAlignment="1" applyProtection="1">
      <alignment horizontal="justify" vertical="center" wrapText="1"/>
      <protection locked="0"/>
    </xf>
    <xf numFmtId="0" fontId="6" fillId="0" borderId="19" xfId="0" applyFont="1" applyBorder="1" applyAlignment="1" applyProtection="1">
      <alignment horizontal="justify" vertical="center"/>
      <protection locked="0"/>
    </xf>
    <xf numFmtId="0" fontId="6" fillId="0" borderId="20" xfId="0" applyFont="1" applyBorder="1" applyAlignment="1" applyProtection="1">
      <alignment horizontal="justify" vertical="center" wrapText="1"/>
      <protection locked="0"/>
    </xf>
    <xf numFmtId="0" fontId="6" fillId="0" borderId="55" xfId="0" applyFont="1" applyBorder="1" applyAlignment="1" applyProtection="1">
      <alignment horizontal="left" vertical="center" wrapText="1"/>
      <protection locked="0"/>
    </xf>
    <xf numFmtId="0" fontId="6" fillId="0" borderId="11" xfId="0" applyFont="1" applyBorder="1" applyAlignment="1" applyProtection="1">
      <alignment horizontal="left" vertical="center"/>
      <protection locked="0"/>
    </xf>
    <xf numFmtId="0" fontId="6" fillId="0" borderId="55" xfId="0" applyFont="1" applyBorder="1" applyAlignment="1" applyProtection="1">
      <alignment horizontal="center"/>
      <protection locked="0"/>
    </xf>
    <xf numFmtId="0" fontId="6" fillId="0" borderId="11" xfId="0" applyFont="1" applyBorder="1" applyAlignment="1" applyProtection="1">
      <alignment horizontal="center"/>
      <protection locked="0"/>
    </xf>
    <xf numFmtId="9" fontId="6" fillId="0" borderId="4" xfId="2" applyFont="1" applyFill="1" applyBorder="1" applyAlignment="1" applyProtection="1">
      <alignment horizontal="center"/>
      <protection locked="0"/>
    </xf>
    <xf numFmtId="0" fontId="6" fillId="0" borderId="18" xfId="0" applyFont="1" applyBorder="1" applyAlignment="1" applyProtection="1">
      <alignment horizontal="justify" vertical="center" wrapText="1"/>
      <protection locked="0"/>
    </xf>
    <xf numFmtId="0" fontId="6" fillId="0" borderId="20" xfId="0" applyFont="1" applyBorder="1" applyAlignment="1" applyProtection="1">
      <alignment horizontal="justify" vertical="center"/>
      <protection locked="0"/>
    </xf>
    <xf numFmtId="0" fontId="6" fillId="0" borderId="4" xfId="0" applyFont="1" applyBorder="1" applyAlignment="1" applyProtection="1">
      <alignment horizontal="justify" vertical="center"/>
      <protection locked="0"/>
    </xf>
    <xf numFmtId="9" fontId="6" fillId="0" borderId="17" xfId="2" applyFont="1" applyBorder="1" applyAlignment="1" applyProtection="1">
      <alignment horizontal="center" vertical="center"/>
    </xf>
    <xf numFmtId="9" fontId="6" fillId="0" borderId="4" xfId="2" applyFont="1" applyBorder="1" applyAlignment="1" applyProtection="1">
      <alignment horizontal="center" vertical="center"/>
    </xf>
    <xf numFmtId="9" fontId="6" fillId="0" borderId="28" xfId="0" applyNumberFormat="1" applyFont="1" applyBorder="1" applyAlignment="1">
      <alignment horizontal="center" vertical="center"/>
    </xf>
    <xf numFmtId="0" fontId="17" fillId="0" borderId="17" xfId="0" applyFont="1" applyBorder="1" applyAlignment="1">
      <alignment horizontal="center" vertical="center"/>
    </xf>
    <xf numFmtId="9" fontId="6" fillId="0" borderId="17" xfId="2" applyFont="1" applyFill="1" applyBorder="1" applyAlignment="1" applyProtection="1">
      <alignment horizontal="center"/>
      <protection locked="0"/>
    </xf>
    <xf numFmtId="9" fontId="6" fillId="0" borderId="54" xfId="2" applyFont="1" applyFill="1" applyBorder="1" applyAlignment="1" applyProtection="1">
      <alignment horizontal="center" vertical="center"/>
      <protection locked="0"/>
    </xf>
    <xf numFmtId="9" fontId="6" fillId="0" borderId="21" xfId="2" applyFont="1" applyFill="1" applyBorder="1" applyAlignment="1" applyProtection="1">
      <alignment horizontal="center" vertical="center"/>
      <protection locked="0"/>
    </xf>
    <xf numFmtId="44" fontId="6" fillId="0" borderId="4" xfId="1" applyFont="1" applyFill="1" applyBorder="1" applyAlignment="1" applyProtection="1">
      <alignment horizontal="center"/>
      <protection locked="0"/>
    </xf>
    <xf numFmtId="44" fontId="6" fillId="0" borderId="55" xfId="1" applyFont="1" applyFill="1" applyBorder="1" applyAlignment="1" applyProtection="1">
      <alignment horizontal="center"/>
      <protection locked="0"/>
    </xf>
    <xf numFmtId="44" fontId="6" fillId="0" borderId="11" xfId="1" applyFont="1" applyFill="1" applyBorder="1" applyAlignment="1" applyProtection="1">
      <alignment horizontal="center"/>
      <protection locked="0"/>
    </xf>
    <xf numFmtId="0" fontId="6" fillId="0" borderId="28" xfId="2" applyNumberFormat="1" applyFont="1" applyFill="1" applyBorder="1" applyAlignment="1" applyProtection="1">
      <alignment horizontal="center" vertical="center"/>
      <protection locked="0"/>
    </xf>
    <xf numFmtId="0" fontId="6" fillId="0" borderId="26" xfId="2" applyNumberFormat="1" applyFont="1" applyFill="1" applyBorder="1" applyAlignment="1" applyProtection="1">
      <alignment horizontal="center" vertical="center"/>
      <protection locked="0"/>
    </xf>
    <xf numFmtId="0" fontId="6" fillId="0" borderId="55" xfId="2" applyNumberFormat="1" applyFont="1" applyFill="1" applyBorder="1" applyAlignment="1" applyProtection="1">
      <alignment horizontal="center" vertical="center"/>
      <protection locked="0"/>
    </xf>
    <xf numFmtId="9" fontId="6" fillId="0" borderId="28" xfId="2" applyFont="1" applyFill="1" applyBorder="1" applyAlignment="1" applyProtection="1">
      <alignment horizontal="center" vertical="center"/>
      <protection locked="0"/>
    </xf>
    <xf numFmtId="9" fontId="6" fillId="0" borderId="26" xfId="2" applyFont="1" applyFill="1" applyBorder="1" applyAlignment="1" applyProtection="1">
      <alignment horizontal="center" vertical="center"/>
      <protection locked="0"/>
    </xf>
    <xf numFmtId="9" fontId="6" fillId="0" borderId="55" xfId="2" applyFont="1" applyFill="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0" fontId="6" fillId="0" borderId="28" xfId="0" applyFont="1" applyBorder="1" applyAlignment="1" applyProtection="1">
      <alignment horizontal="justify" wrapText="1"/>
      <protection locked="0"/>
    </xf>
    <xf numFmtId="0" fontId="6" fillId="0" borderId="55" xfId="0" applyFont="1" applyBorder="1" applyAlignment="1" applyProtection="1">
      <alignment horizontal="justify" wrapText="1"/>
      <protection locked="0"/>
    </xf>
    <xf numFmtId="0" fontId="6" fillId="0" borderId="17" xfId="2" applyNumberFormat="1" applyFont="1" applyFill="1" applyBorder="1" applyAlignment="1" applyProtection="1">
      <alignment horizontal="center" vertical="center" wrapText="1"/>
      <protection locked="0"/>
    </xf>
    <xf numFmtId="0" fontId="6" fillId="0" borderId="4" xfId="2" applyNumberFormat="1" applyFont="1" applyFill="1" applyBorder="1" applyAlignment="1" applyProtection="1">
      <alignment horizontal="center" vertical="center" wrapText="1"/>
      <protection locked="0"/>
    </xf>
    <xf numFmtId="0" fontId="0" fillId="0" borderId="50"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41" xfId="0" applyBorder="1" applyAlignment="1" applyProtection="1">
      <alignment horizontal="center"/>
      <protection locked="0"/>
    </xf>
    <xf numFmtId="0" fontId="27" fillId="0" borderId="16" xfId="0" applyFont="1" applyBorder="1" applyAlignment="1" applyProtection="1">
      <alignment horizontal="center" vertical="center"/>
      <protection locked="0"/>
    </xf>
    <xf numFmtId="0" fontId="27" fillId="0" borderId="62"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7" fillId="7" borderId="28" xfId="0" applyFont="1" applyFill="1" applyBorder="1" applyAlignment="1" applyProtection="1">
      <alignment horizontal="center" vertical="center" wrapText="1"/>
      <protection locked="0"/>
    </xf>
    <xf numFmtId="0" fontId="27" fillId="7" borderId="26" xfId="0" applyFont="1" applyFill="1" applyBorder="1" applyAlignment="1" applyProtection="1">
      <alignment horizontal="center" vertical="center" wrapText="1"/>
      <protection locked="0"/>
    </xf>
    <xf numFmtId="0" fontId="27" fillId="7" borderId="21" xfId="0"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54" xfId="2" applyNumberFormat="1" applyFont="1" applyFill="1" applyBorder="1" applyAlignment="1" applyProtection="1">
      <alignment horizontal="center" vertical="center"/>
      <protection locked="0"/>
    </xf>
    <xf numFmtId="0" fontId="0" fillId="0" borderId="21" xfId="2" applyNumberFormat="1" applyFont="1" applyFill="1" applyBorder="1" applyAlignment="1" applyProtection="1">
      <alignment horizontal="center" vertical="center"/>
      <protection locked="0"/>
    </xf>
    <xf numFmtId="0" fontId="31" fillId="0" borderId="35" xfId="3" applyFont="1" applyBorder="1" applyAlignment="1">
      <alignment horizontal="left" vertical="top" wrapText="1"/>
    </xf>
    <xf numFmtId="0" fontId="31" fillId="0" borderId="0" xfId="3" applyFont="1" applyAlignment="1">
      <alignment horizontal="left" vertical="top" wrapText="1"/>
    </xf>
    <xf numFmtId="0" fontId="31" fillId="0" borderId="30" xfId="3" applyFont="1" applyBorder="1" applyAlignment="1">
      <alignment horizontal="left" vertical="top" wrapText="1"/>
    </xf>
    <xf numFmtId="9" fontId="29" fillId="0" borderId="70" xfId="0" applyNumberFormat="1" applyFont="1" applyBorder="1" applyAlignment="1">
      <alignment horizontal="center" vertical="center"/>
    </xf>
    <xf numFmtId="9" fontId="29" fillId="0" borderId="45" xfId="0" applyNumberFormat="1" applyFont="1" applyBorder="1" applyAlignment="1">
      <alignment horizontal="center" vertical="center"/>
    </xf>
    <xf numFmtId="9" fontId="29" fillId="0" borderId="46" xfId="0" applyNumberFormat="1" applyFont="1" applyBorder="1" applyAlignment="1">
      <alignment horizontal="center" vertical="center"/>
    </xf>
    <xf numFmtId="0" fontId="29" fillId="0" borderId="0" xfId="2" applyNumberFormat="1" applyFont="1" applyBorder="1" applyAlignment="1" applyProtection="1">
      <alignment horizontal="center" vertical="center"/>
    </xf>
    <xf numFmtId="0" fontId="29" fillId="0" borderId="30" xfId="2" applyNumberFormat="1" applyFont="1" applyBorder="1" applyAlignment="1" applyProtection="1">
      <alignment horizontal="center" vertical="center"/>
    </xf>
    <xf numFmtId="1" fontId="27" fillId="0" borderId="55" xfId="2" applyNumberFormat="1" applyFont="1" applyFill="1" applyBorder="1" applyAlignment="1" applyProtection="1">
      <alignment horizontal="center" vertical="center"/>
      <protection locked="0"/>
    </xf>
    <xf numFmtId="1" fontId="27" fillId="0" borderId="11" xfId="2" applyNumberFormat="1" applyFont="1" applyFill="1" applyBorder="1" applyAlignment="1" applyProtection="1">
      <alignment horizontal="center" vertical="center"/>
      <protection locked="0"/>
    </xf>
    <xf numFmtId="9" fontId="29" fillId="0" borderId="17" xfId="0" applyNumberFormat="1" applyFont="1" applyBorder="1" applyAlignment="1">
      <alignment horizontal="center" vertical="center"/>
    </xf>
    <xf numFmtId="9" fontId="29" fillId="0" borderId="4" xfId="0" applyNumberFormat="1" applyFont="1" applyBorder="1" applyAlignment="1">
      <alignment horizontal="center" vertical="center"/>
    </xf>
    <xf numFmtId="9" fontId="29" fillId="0" borderId="55" xfId="2" applyFont="1" applyBorder="1" applyAlignment="1" applyProtection="1">
      <alignment horizontal="center" vertical="center"/>
    </xf>
    <xf numFmtId="0" fontId="0" fillId="0" borderId="17"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43" fillId="0" borderId="28" xfId="0" applyFont="1" applyBorder="1" applyAlignment="1" applyProtection="1">
      <alignment horizontal="center" vertical="center" wrapText="1"/>
      <protection locked="0"/>
    </xf>
    <xf numFmtId="0" fontId="43" fillId="0" borderId="26" xfId="0" applyFont="1"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17" xfId="2" applyNumberFormat="1" applyFont="1" applyFill="1" applyBorder="1" applyAlignment="1" applyProtection="1">
      <alignment horizontal="center" vertical="center"/>
      <protection locked="0"/>
    </xf>
    <xf numFmtId="0" fontId="0" fillId="0" borderId="55" xfId="0" applyBorder="1" applyAlignment="1" applyProtection="1">
      <alignment horizontal="center"/>
      <protection locked="0"/>
    </xf>
    <xf numFmtId="0" fontId="0" fillId="0" borderId="2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39" xfId="2" applyNumberFormat="1" applyFont="1" applyFill="1" applyBorder="1" applyAlignment="1" applyProtection="1">
      <alignment horizontal="center" vertical="center" wrapText="1"/>
      <protection locked="0"/>
    </xf>
    <xf numFmtId="0" fontId="0" fillId="0" borderId="29" xfId="2" applyNumberFormat="1" applyFont="1" applyFill="1" applyBorder="1" applyAlignment="1" applyProtection="1">
      <alignment horizontal="center" vertical="center" wrapText="1"/>
      <protection locked="0"/>
    </xf>
    <xf numFmtId="164" fontId="0" fillId="0" borderId="21" xfId="1" applyNumberFormat="1" applyFont="1" applyFill="1" applyBorder="1" applyAlignment="1" applyProtection="1">
      <alignment horizontal="center" vertical="center"/>
      <protection locked="0"/>
    </xf>
    <xf numFmtId="1" fontId="27" fillId="0" borderId="28" xfId="2" applyNumberFormat="1" applyFont="1" applyFill="1" applyBorder="1" applyAlignment="1" applyProtection="1">
      <alignment horizontal="center" vertical="center"/>
      <protection locked="0"/>
    </xf>
    <xf numFmtId="1" fontId="27" fillId="0" borderId="26" xfId="2" applyNumberFormat="1" applyFont="1" applyFill="1" applyBorder="1" applyAlignment="1" applyProtection="1">
      <alignment horizontal="center" vertical="center"/>
      <protection locked="0"/>
    </xf>
    <xf numFmtId="0" fontId="29" fillId="0" borderId="28"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9" fontId="29" fillId="0" borderId="28" xfId="0" applyNumberFormat="1" applyFont="1" applyBorder="1" applyAlignment="1">
      <alignment horizontal="center" vertical="center"/>
    </xf>
    <xf numFmtId="9" fontId="29" fillId="0" borderId="26" xfId="0" applyNumberFormat="1" applyFont="1" applyBorder="1" applyAlignment="1">
      <alignment horizontal="center" vertical="center"/>
    </xf>
    <xf numFmtId="0" fontId="0" fillId="0" borderId="17" xfId="2" applyNumberFormat="1" applyFont="1" applyFill="1" applyBorder="1" applyAlignment="1" applyProtection="1">
      <alignment horizontal="center" vertical="center" wrapText="1"/>
      <protection locked="0"/>
    </xf>
    <xf numFmtId="0" fontId="0" fillId="0" borderId="4" xfId="2" applyNumberFormat="1" applyFont="1" applyFill="1" applyBorder="1" applyAlignment="1" applyProtection="1">
      <alignment horizontal="center" vertical="center" wrapText="1"/>
      <protection locked="0"/>
    </xf>
    <xf numFmtId="164" fontId="28" fillId="0" borderId="66" xfId="1" applyNumberFormat="1" applyFont="1" applyFill="1" applyBorder="1" applyAlignment="1" applyProtection="1">
      <alignment horizontal="center" vertical="center"/>
      <protection locked="0"/>
    </xf>
    <xf numFmtId="164" fontId="28" fillId="0" borderId="58" xfId="1" applyNumberFormat="1" applyFont="1" applyFill="1" applyBorder="1" applyAlignment="1" applyProtection="1">
      <alignment horizontal="center" vertical="center"/>
      <protection locked="0"/>
    </xf>
    <xf numFmtId="164" fontId="28" fillId="0" borderId="68" xfId="1" applyNumberFormat="1" applyFont="1" applyFill="1" applyBorder="1" applyAlignment="1" applyProtection="1">
      <alignment horizontal="center" vertical="center"/>
      <protection locked="0"/>
    </xf>
    <xf numFmtId="164" fontId="28" fillId="0" borderId="72" xfId="1" applyNumberFormat="1" applyFont="1" applyFill="1" applyBorder="1" applyAlignment="1" applyProtection="1">
      <alignment horizontal="center" vertical="center"/>
      <protection locked="0"/>
    </xf>
    <xf numFmtId="1" fontId="27" fillId="0" borderId="23" xfId="2" applyNumberFormat="1" applyFont="1" applyFill="1" applyBorder="1" applyAlignment="1" applyProtection="1">
      <alignment horizontal="center" vertical="center"/>
      <protection locked="0"/>
    </xf>
    <xf numFmtId="1" fontId="27" fillId="0" borderId="6" xfId="2" applyNumberFormat="1" applyFont="1" applyFill="1" applyBorder="1" applyAlignment="1" applyProtection="1">
      <alignment horizontal="center" vertical="center"/>
      <protection locked="0"/>
    </xf>
    <xf numFmtId="0" fontId="29" fillId="0" borderId="17" xfId="2" applyNumberFormat="1" applyFont="1" applyBorder="1" applyAlignment="1" applyProtection="1">
      <alignment horizontal="center" vertical="center"/>
    </xf>
    <xf numFmtId="9" fontId="0" fillId="0" borderId="28"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1" xfId="0" applyBorder="1" applyAlignment="1" applyProtection="1">
      <alignment horizontal="center"/>
      <protection locked="0"/>
    </xf>
    <xf numFmtId="0" fontId="0" fillId="0" borderId="28" xfId="0" applyBorder="1" applyAlignment="1" applyProtection="1">
      <alignment horizontal="center" wrapText="1"/>
      <protection locked="0"/>
    </xf>
    <xf numFmtId="0" fontId="0" fillId="0" borderId="26" xfId="0" applyBorder="1" applyAlignment="1" applyProtection="1">
      <alignment horizontal="center" wrapText="1"/>
      <protection locked="0"/>
    </xf>
    <xf numFmtId="0" fontId="0" fillId="0" borderId="21" xfId="0" applyBorder="1" applyAlignment="1" applyProtection="1">
      <alignment horizontal="center" wrapText="1"/>
      <protection locked="0"/>
    </xf>
    <xf numFmtId="0" fontId="0" fillId="0" borderId="63" xfId="0" applyBorder="1" applyAlignment="1" applyProtection="1">
      <alignment horizontal="center" wrapText="1"/>
      <protection locked="0"/>
    </xf>
    <xf numFmtId="0" fontId="0" fillId="0" borderId="66" xfId="0" applyBorder="1" applyAlignment="1" applyProtection="1">
      <alignment horizontal="center" wrapText="1"/>
      <protection locked="0"/>
    </xf>
    <xf numFmtId="0" fontId="0" fillId="0" borderId="58" xfId="0" applyBorder="1" applyAlignment="1" applyProtection="1">
      <alignment horizontal="center" wrapText="1"/>
      <protection locked="0"/>
    </xf>
    <xf numFmtId="0" fontId="27" fillId="0" borderId="51" xfId="0" applyFont="1" applyBorder="1" applyAlignment="1" applyProtection="1">
      <alignment horizontal="center" vertical="center"/>
      <protection locked="0"/>
    </xf>
    <xf numFmtId="0" fontId="27" fillId="0" borderId="52" xfId="0" applyFont="1" applyBorder="1" applyAlignment="1" applyProtection="1">
      <alignment horizontal="center" vertical="center"/>
      <protection locked="0"/>
    </xf>
    <xf numFmtId="0" fontId="27" fillId="0" borderId="60" xfId="0" applyFont="1" applyBorder="1" applyAlignment="1" applyProtection="1">
      <alignment horizontal="center" vertical="center"/>
      <protection locked="0"/>
    </xf>
    <xf numFmtId="0" fontId="0" fillId="0" borderId="11" xfId="2" applyNumberFormat="1" applyFont="1" applyFill="1" applyBorder="1" applyAlignment="1" applyProtection="1">
      <alignment horizontal="center" vertical="center"/>
      <protection locked="0"/>
    </xf>
    <xf numFmtId="164" fontId="28" fillId="0" borderId="26" xfId="1" applyNumberFormat="1" applyFont="1" applyFill="1" applyBorder="1" applyAlignment="1" applyProtection="1">
      <alignment horizontal="center" vertical="center"/>
      <protection locked="0"/>
    </xf>
    <xf numFmtId="164" fontId="28" fillId="0" borderId="21" xfId="1" applyNumberFormat="1" applyFont="1" applyFill="1" applyBorder="1" applyAlignment="1" applyProtection="1">
      <alignment horizontal="center" vertical="center"/>
      <protection locked="0"/>
    </xf>
    <xf numFmtId="1" fontId="27" fillId="0" borderId="21" xfId="2" applyNumberFormat="1" applyFont="1" applyFill="1" applyBorder="1" applyAlignment="1" applyProtection="1">
      <alignment horizontal="center" vertical="center"/>
      <protection locked="0"/>
    </xf>
    <xf numFmtId="0" fontId="29" fillId="0" borderId="21" xfId="2" applyNumberFormat="1" applyFont="1" applyBorder="1" applyAlignment="1" applyProtection="1">
      <alignment horizontal="center" vertical="center"/>
    </xf>
    <xf numFmtId="9" fontId="29" fillId="0" borderId="21" xfId="0" applyNumberFormat="1" applyFont="1" applyBorder="1" applyAlignment="1">
      <alignment horizontal="center" vertical="center"/>
    </xf>
    <xf numFmtId="0" fontId="0" fillId="0" borderId="55" xfId="2" applyNumberFormat="1" applyFont="1" applyFill="1" applyBorder="1" applyAlignment="1" applyProtection="1">
      <alignment horizontal="center" vertical="center"/>
      <protection locked="0"/>
    </xf>
    <xf numFmtId="0" fontId="0" fillId="0" borderId="41" xfId="2" applyNumberFormat="1"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28" fillId="0" borderId="39" xfId="2" applyNumberFormat="1" applyFont="1" applyFill="1" applyBorder="1" applyAlignment="1" applyProtection="1">
      <alignment horizontal="center" vertical="center"/>
      <protection locked="0"/>
    </xf>
    <xf numFmtId="0" fontId="28" fillId="0" borderId="29" xfId="2" applyNumberFormat="1" applyFont="1" applyFill="1" applyBorder="1" applyAlignment="1" applyProtection="1">
      <alignment horizontal="center" vertical="center"/>
      <protection locked="0"/>
    </xf>
    <xf numFmtId="0" fontId="28" fillId="0" borderId="41" xfId="2" applyNumberFormat="1" applyFont="1" applyFill="1" applyBorder="1" applyAlignment="1" applyProtection="1">
      <alignment horizontal="center" vertical="center"/>
      <protection locked="0"/>
    </xf>
    <xf numFmtId="9" fontId="0" fillId="0" borderId="28" xfId="2" applyFont="1" applyFill="1" applyBorder="1" applyAlignment="1" applyProtection="1">
      <alignment horizontal="center" vertical="center"/>
      <protection locked="0"/>
    </xf>
    <xf numFmtId="9" fontId="0" fillId="0" borderId="26" xfId="2" applyFont="1" applyFill="1" applyBorder="1" applyAlignment="1" applyProtection="1">
      <alignment horizontal="center" vertical="center"/>
      <protection locked="0"/>
    </xf>
    <xf numFmtId="9" fontId="0" fillId="0" borderId="21" xfId="2" applyFont="1" applyFill="1" applyBorder="1" applyAlignment="1" applyProtection="1">
      <alignment horizontal="center" vertical="center"/>
      <protection locked="0"/>
    </xf>
    <xf numFmtId="0" fontId="0" fillId="0" borderId="17" xfId="0" applyBorder="1" applyAlignment="1" applyProtection="1">
      <alignment horizontal="center"/>
      <protection locked="0"/>
    </xf>
    <xf numFmtId="0" fontId="26" fillId="2" borderId="17"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26" fillId="4" borderId="27" xfId="0" applyFont="1" applyFill="1" applyBorder="1" applyAlignment="1" applyProtection="1">
      <alignment horizontal="center" vertical="center" wrapText="1"/>
      <protection locked="0"/>
    </xf>
    <xf numFmtId="0" fontId="26" fillId="4" borderId="19" xfId="0" applyFont="1" applyFill="1" applyBorder="1" applyAlignment="1" applyProtection="1">
      <alignment horizontal="center" vertical="center" wrapText="1"/>
      <protection locked="0"/>
    </xf>
    <xf numFmtId="0" fontId="26" fillId="4" borderId="25" xfId="0" applyFont="1" applyFill="1" applyBorder="1" applyAlignment="1" applyProtection="1">
      <alignment horizontal="center" vertical="center" wrapText="1"/>
      <protection locked="0"/>
    </xf>
    <xf numFmtId="0" fontId="26" fillId="4" borderId="40" xfId="0" applyFont="1" applyFill="1" applyBorder="1" applyAlignment="1" applyProtection="1">
      <alignment horizontal="center" vertical="center" wrapText="1"/>
      <protection locked="0"/>
    </xf>
    <xf numFmtId="0" fontId="26" fillId="4" borderId="38" xfId="0" applyFont="1" applyFill="1" applyBorder="1" applyAlignment="1" applyProtection="1">
      <alignment horizontal="center" vertical="center" wrapText="1"/>
      <protection locked="0"/>
    </xf>
    <xf numFmtId="0" fontId="26" fillId="4" borderId="37" xfId="0" applyFont="1" applyFill="1" applyBorder="1" applyAlignment="1" applyProtection="1">
      <alignment horizontal="center" vertical="center" wrapText="1"/>
      <protection locked="0"/>
    </xf>
    <xf numFmtId="0" fontId="26" fillId="4" borderId="39" xfId="0" applyFont="1" applyFill="1" applyBorder="1" applyAlignment="1" applyProtection="1">
      <alignment horizontal="center" vertical="center" wrapText="1"/>
      <protection locked="0"/>
    </xf>
    <xf numFmtId="0" fontId="26" fillId="4" borderId="26" xfId="0" applyFont="1" applyFill="1" applyBorder="1" applyAlignment="1" applyProtection="1">
      <alignment horizontal="center" vertical="center" wrapText="1"/>
      <protection locked="0"/>
    </xf>
    <xf numFmtId="0" fontId="26" fillId="4" borderId="41" xfId="0" applyFont="1" applyFill="1" applyBorder="1" applyAlignment="1" applyProtection="1">
      <alignment horizontal="center" vertical="center" wrapText="1"/>
      <protection locked="0"/>
    </xf>
    <xf numFmtId="0" fontId="26" fillId="4" borderId="28" xfId="0" applyFont="1" applyFill="1" applyBorder="1" applyAlignment="1" applyProtection="1">
      <alignment horizontal="center" vertical="center" wrapText="1"/>
      <protection locked="0"/>
    </xf>
    <xf numFmtId="0" fontId="26" fillId="4" borderId="21" xfId="0" applyFont="1" applyFill="1" applyBorder="1" applyAlignment="1" applyProtection="1">
      <alignment horizontal="center" vertical="center" wrapText="1"/>
      <protection locked="0"/>
    </xf>
    <xf numFmtId="0" fontId="32" fillId="2" borderId="68" xfId="0" applyFont="1" applyFill="1" applyBorder="1" applyAlignment="1" applyProtection="1">
      <alignment horizontal="center" vertical="center" wrapText="1"/>
      <protection locked="0"/>
    </xf>
    <xf numFmtId="0" fontId="32" fillId="2" borderId="69" xfId="0" applyFont="1" applyFill="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32" fillId="0" borderId="32" xfId="0" applyFont="1" applyBorder="1" applyAlignment="1" applyProtection="1">
      <alignment horizontal="center" vertical="center"/>
      <protection locked="0"/>
    </xf>
    <xf numFmtId="0" fontId="32" fillId="0" borderId="31"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2" fillId="0" borderId="34" xfId="0" applyFont="1" applyBorder="1" applyAlignment="1" applyProtection="1">
      <alignment horizontal="center" vertical="center" wrapText="1"/>
      <protection locked="0"/>
    </xf>
    <xf numFmtId="0" fontId="32" fillId="0" borderId="35" xfId="0" applyFont="1" applyBorder="1" applyAlignment="1" applyProtection="1">
      <alignment horizontal="center" vertical="center" wrapText="1"/>
      <protection locked="0"/>
    </xf>
    <xf numFmtId="0" fontId="32" fillId="0" borderId="36" xfId="0" applyFont="1" applyBorder="1" applyAlignment="1" applyProtection="1">
      <alignment horizontal="center" vertical="center" wrapText="1"/>
      <protection locked="0"/>
    </xf>
    <xf numFmtId="0" fontId="32" fillId="0" borderId="3"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32" fillId="0" borderId="14"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1" fillId="0" borderId="8"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0" fillId="0" borderId="28" xfId="2" applyNumberFormat="1" applyFont="1" applyFill="1" applyBorder="1" applyAlignment="1" applyProtection="1">
      <alignment horizontal="center" vertical="center"/>
      <protection locked="0"/>
    </xf>
    <xf numFmtId="0" fontId="20" fillId="2" borderId="4" xfId="0" applyFont="1" applyFill="1" applyBorder="1" applyAlignment="1" applyProtection="1">
      <alignment horizontal="left"/>
      <protection locked="0"/>
    </xf>
    <xf numFmtId="0" fontId="20" fillId="0" borderId="5" xfId="0" applyFont="1" applyBorder="1" applyAlignment="1" applyProtection="1">
      <alignment horizontal="left"/>
      <protection locked="0"/>
    </xf>
    <xf numFmtId="0" fontId="20" fillId="0" borderId="15" xfId="0" applyFont="1" applyBorder="1" applyAlignment="1" applyProtection="1">
      <alignment horizontal="left"/>
      <protection locked="0"/>
    </xf>
    <xf numFmtId="0" fontId="20" fillId="0" borderId="6" xfId="0" applyFont="1" applyBorder="1" applyAlignment="1" applyProtection="1">
      <alignment horizontal="left"/>
      <protection locked="0"/>
    </xf>
    <xf numFmtId="0" fontId="24" fillId="3" borderId="7" xfId="0" applyFont="1" applyFill="1" applyBorder="1" applyAlignment="1" applyProtection="1">
      <alignment horizontal="center"/>
      <protection locked="0"/>
    </xf>
    <xf numFmtId="0" fontId="24" fillId="3" borderId="8" xfId="0" applyFont="1" applyFill="1" applyBorder="1" applyAlignment="1" applyProtection="1">
      <alignment horizontal="center"/>
      <protection locked="0"/>
    </xf>
    <xf numFmtId="0" fontId="24" fillId="3" borderId="9" xfId="0" applyFont="1" applyFill="1" applyBorder="1" applyAlignment="1" applyProtection="1">
      <alignment horizontal="center"/>
      <protection locked="0"/>
    </xf>
    <xf numFmtId="0" fontId="25" fillId="2" borderId="7"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22" fillId="4" borderId="9" xfId="0" applyFont="1" applyFill="1" applyBorder="1" applyAlignment="1" applyProtection="1">
      <alignment horizontal="center" vertical="center"/>
      <protection locked="0"/>
    </xf>
    <xf numFmtId="0" fontId="20" fillId="2" borderId="16"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locked="0"/>
    </xf>
    <xf numFmtId="0" fontId="20" fillId="2" borderId="17"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0" fillId="2" borderId="22" xfId="0" applyFont="1" applyFill="1" applyBorder="1" applyAlignment="1" applyProtection="1">
      <alignment horizontal="center" vertical="center" wrapText="1"/>
      <protection locked="0"/>
    </xf>
    <xf numFmtId="0" fontId="20" fillId="2" borderId="31" xfId="0" applyFont="1" applyFill="1" applyBorder="1" applyAlignment="1" applyProtection="1">
      <alignment horizontal="center" vertical="center" wrapText="1"/>
      <protection locked="0"/>
    </xf>
    <xf numFmtId="0" fontId="20" fillId="2" borderId="23" xfId="0" applyFont="1" applyFill="1" applyBorder="1" applyAlignment="1" applyProtection="1">
      <alignment horizontal="center" vertical="center" wrapText="1"/>
      <protection locked="0"/>
    </xf>
    <xf numFmtId="0" fontId="32" fillId="2" borderId="4" xfId="0" applyFont="1" applyFill="1" applyBorder="1" applyAlignment="1" applyProtection="1">
      <alignment horizontal="left"/>
      <protection locked="0"/>
    </xf>
    <xf numFmtId="14" fontId="20" fillId="0" borderId="5" xfId="0" applyNumberFormat="1" applyFont="1" applyBorder="1" applyAlignment="1" applyProtection="1">
      <alignment horizontal="left"/>
      <protection locked="0"/>
    </xf>
    <xf numFmtId="0" fontId="34" fillId="0" borderId="26" xfId="0" applyFont="1" applyBorder="1" applyAlignment="1" applyProtection="1">
      <alignment horizontal="left" vertical="center" wrapText="1"/>
      <protection locked="0"/>
    </xf>
    <xf numFmtId="0" fontId="34" fillId="0" borderId="55" xfId="0" applyFont="1" applyBorder="1" applyAlignment="1" applyProtection="1">
      <alignment horizontal="left" vertical="center" wrapText="1"/>
      <protection locked="0"/>
    </xf>
    <xf numFmtId="0" fontId="34" fillId="0" borderId="21" xfId="0" applyFont="1" applyBorder="1" applyAlignment="1" applyProtection="1">
      <alignment horizontal="left" vertical="center" wrapText="1"/>
      <protection locked="0"/>
    </xf>
    <xf numFmtId="0" fontId="20" fillId="2" borderId="1" xfId="0" applyFont="1" applyFill="1" applyBorder="1" applyAlignment="1" applyProtection="1">
      <alignment horizontal="center" vertical="center" wrapText="1"/>
      <protection locked="0"/>
    </xf>
    <xf numFmtId="0" fontId="20" fillId="2" borderId="12"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0" fillId="2" borderId="14" xfId="0" applyFont="1" applyFill="1" applyBorder="1" applyAlignment="1" applyProtection="1">
      <alignment horizontal="center" vertical="center" wrapText="1"/>
      <protection locked="0"/>
    </xf>
    <xf numFmtId="0" fontId="35" fillId="0" borderId="54" xfId="0" applyFont="1" applyBorder="1" applyAlignment="1" applyProtection="1">
      <alignment horizontal="center" vertical="center" wrapText="1"/>
      <protection locked="0"/>
    </xf>
    <xf numFmtId="0" fontId="35" fillId="0" borderId="26" xfId="0" applyFont="1" applyBorder="1" applyAlignment="1" applyProtection="1">
      <alignment horizontal="center" vertical="center" wrapText="1"/>
      <protection locked="0"/>
    </xf>
    <xf numFmtId="0" fontId="35" fillId="0" borderId="55" xfId="0" applyFont="1" applyBorder="1" applyAlignment="1" applyProtection="1">
      <alignment horizontal="center" vertical="center" wrapText="1"/>
      <protection locked="0"/>
    </xf>
    <xf numFmtId="0" fontId="36" fillId="0" borderId="54"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5" xfId="0" applyFont="1" applyBorder="1" applyAlignment="1" applyProtection="1">
      <alignment horizontal="left" vertical="center" wrapText="1"/>
      <protection locked="0"/>
    </xf>
    <xf numFmtId="0" fontId="35" fillId="0" borderId="28" xfId="0" applyFont="1" applyBorder="1" applyAlignment="1" applyProtection="1">
      <alignment horizontal="center" vertical="center" wrapText="1"/>
      <protection locked="0"/>
    </xf>
    <xf numFmtId="0" fontId="33" fillId="0" borderId="51"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5" fillId="0" borderId="56"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0" fillId="0" borderId="7" xfId="0" applyBorder="1" applyAlignment="1" applyProtection="1">
      <alignment horizontal="center"/>
      <protection locked="0"/>
    </xf>
    <xf numFmtId="0" fontId="0" fillId="0" borderId="9" xfId="0" applyBorder="1" applyAlignment="1" applyProtection="1">
      <alignment horizontal="center"/>
      <protection locked="0"/>
    </xf>
    <xf numFmtId="0" fontId="33" fillId="0" borderId="38" xfId="0" applyFont="1" applyBorder="1" applyAlignment="1" applyProtection="1">
      <alignment horizontal="left" vertical="center" wrapText="1"/>
      <protection locked="0"/>
    </xf>
    <xf numFmtId="0" fontId="33" fillId="0" borderId="39" xfId="0" applyFont="1" applyBorder="1" applyAlignment="1" applyProtection="1">
      <alignment horizontal="left" vertical="center" wrapText="1"/>
      <protection locked="0"/>
    </xf>
    <xf numFmtId="0" fontId="33" fillId="0" borderId="45" xfId="0" applyFont="1" applyBorder="1" applyAlignment="1" applyProtection="1">
      <alignment horizontal="left" vertical="center" wrapText="1"/>
      <protection locked="0"/>
    </xf>
    <xf numFmtId="0" fontId="33" fillId="0" borderId="29" xfId="0" applyFont="1" applyBorder="1" applyAlignment="1" applyProtection="1">
      <alignment horizontal="left" vertical="center" wrapText="1"/>
      <protection locked="0"/>
    </xf>
    <xf numFmtId="0" fontId="33" fillId="0" borderId="46" xfId="0" applyFont="1" applyBorder="1" applyAlignment="1" applyProtection="1">
      <alignment horizontal="left" vertical="center" wrapText="1"/>
      <protection locked="0"/>
    </xf>
    <xf numFmtId="0" fontId="33" fillId="0" borderId="41" xfId="0" applyFont="1" applyBorder="1" applyAlignment="1" applyProtection="1">
      <alignment horizontal="left" vertical="center" wrapText="1"/>
      <protection locked="0"/>
    </xf>
    <xf numFmtId="0" fontId="33" fillId="0" borderId="38"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wrapText="1"/>
      <protection locked="0"/>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53" fillId="0" borderId="4" xfId="0" applyFont="1" applyBorder="1" applyAlignment="1">
      <alignment horizontal="center" vertical="center" wrapText="1"/>
    </xf>
    <xf numFmtId="0" fontId="50" fillId="0" borderId="28" xfId="0" applyFont="1" applyBorder="1" applyAlignment="1">
      <alignment horizontal="center" vertical="center"/>
    </xf>
    <xf numFmtId="0" fontId="50" fillId="0" borderId="55" xfId="0" applyFont="1" applyBorder="1" applyAlignment="1">
      <alignment horizontal="center" vertical="center"/>
    </xf>
    <xf numFmtId="0" fontId="27" fillId="0" borderId="4" xfId="0" applyFont="1" applyBorder="1" applyAlignment="1" applyProtection="1">
      <alignment horizontal="center" vertical="center"/>
      <protection locked="0"/>
    </xf>
    <xf numFmtId="0" fontId="27" fillId="7" borderId="50" xfId="0" applyFont="1" applyFill="1" applyBorder="1" applyAlignment="1" applyProtection="1">
      <alignment horizontal="center" vertical="center" wrapText="1"/>
      <protection locked="0"/>
    </xf>
    <xf numFmtId="0" fontId="27" fillId="7" borderId="25" xfId="0" applyFont="1" applyFill="1" applyBorder="1" applyAlignment="1" applyProtection="1">
      <alignment horizontal="center" vertical="center" wrapText="1"/>
      <protection locked="0"/>
    </xf>
    <xf numFmtId="0" fontId="17" fillId="0" borderId="28" xfId="0" applyFont="1" applyBorder="1" applyAlignment="1">
      <alignment horizontal="center" vertical="center"/>
    </xf>
    <xf numFmtId="0" fontId="27" fillId="7" borderId="29" xfId="0" applyFont="1" applyFill="1" applyBorder="1" applyAlignment="1" applyProtection="1">
      <alignment horizontal="center" vertical="center" wrapText="1"/>
      <protection locked="0"/>
    </xf>
    <xf numFmtId="9" fontId="0" fillId="0" borderId="4" xfId="0" applyNumberFormat="1" applyBorder="1" applyAlignment="1" applyProtection="1">
      <alignment horizontal="center" vertical="center" wrapText="1"/>
      <protection locked="0"/>
    </xf>
    <xf numFmtId="0" fontId="22" fillId="7" borderId="50" xfId="0" applyFont="1" applyFill="1" applyBorder="1" applyAlignment="1" applyProtection="1">
      <alignment horizontal="center" vertical="center" wrapText="1"/>
      <protection locked="0"/>
    </xf>
    <xf numFmtId="0" fontId="31" fillId="7" borderId="29" xfId="0" applyFont="1" applyFill="1" applyBorder="1" applyAlignment="1" applyProtection="1">
      <alignment horizontal="center" vertical="center" wrapText="1"/>
      <protection locked="0"/>
    </xf>
    <xf numFmtId="9" fontId="0" fillId="0" borderId="4" xfId="0" applyNumberFormat="1" applyBorder="1" applyAlignment="1" applyProtection="1">
      <alignment horizontal="center" vertical="center"/>
      <protection locked="0"/>
    </xf>
    <xf numFmtId="0" fontId="21" fillId="7" borderId="50" xfId="0" applyFont="1" applyFill="1" applyBorder="1" applyAlignment="1" applyProtection="1">
      <alignment horizontal="center" vertical="center" wrapText="1"/>
      <protection locked="0"/>
    </xf>
    <xf numFmtId="0" fontId="21" fillId="7" borderId="29" xfId="0" applyFont="1" applyFill="1" applyBorder="1" applyAlignment="1" applyProtection="1">
      <alignment horizontal="center" vertical="center" wrapText="1"/>
      <protection locked="0"/>
    </xf>
    <xf numFmtId="0" fontId="21" fillId="0" borderId="32" xfId="0" applyFont="1" applyBorder="1" applyAlignment="1" applyProtection="1">
      <alignment horizontal="center" vertical="center"/>
      <protection locked="0"/>
    </xf>
    <xf numFmtId="0" fontId="21" fillId="0" borderId="31" xfId="0" applyFont="1" applyBorder="1" applyAlignment="1" applyProtection="1">
      <alignment horizontal="center" vertical="center"/>
      <protection locked="0"/>
    </xf>
    <xf numFmtId="0" fontId="21" fillId="0" borderId="33" xfId="0" applyFont="1" applyBorder="1" applyAlignment="1" applyProtection="1">
      <alignment horizontal="center" vertical="center"/>
      <protection locked="0"/>
    </xf>
    <xf numFmtId="0" fontId="21" fillId="0" borderId="34" xfId="0" applyFont="1" applyBorder="1" applyAlignment="1" applyProtection="1">
      <alignment horizontal="center" vertical="center" wrapText="1"/>
      <protection locked="0"/>
    </xf>
    <xf numFmtId="0" fontId="21"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0" fillId="0" borderId="0" xfId="0" applyFont="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21" fillId="0" borderId="53" xfId="0" applyFont="1" applyBorder="1" applyAlignment="1" applyProtection="1">
      <alignment horizontal="center" vertical="center"/>
      <protection locked="0"/>
    </xf>
    <xf numFmtId="0" fontId="21" fillId="0" borderId="56" xfId="0" applyFont="1" applyBorder="1" applyAlignment="1" applyProtection="1">
      <alignment horizontal="center" vertical="center"/>
      <protection locked="0"/>
    </xf>
    <xf numFmtId="0" fontId="20" fillId="0" borderId="5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0" borderId="53" xfId="0" applyFont="1" applyBorder="1" applyAlignment="1" applyProtection="1">
      <alignment horizontal="center" vertical="center"/>
      <protection locked="0"/>
    </xf>
    <xf numFmtId="0" fontId="25" fillId="2" borderId="37" xfId="0" applyFont="1" applyFill="1" applyBorder="1" applyAlignment="1" applyProtection="1">
      <alignment horizontal="center" vertical="center"/>
      <protection locked="0"/>
    </xf>
    <xf numFmtId="0" fontId="20" fillId="2" borderId="32" xfId="0" applyFont="1" applyFill="1" applyBorder="1" applyAlignment="1" applyProtection="1">
      <alignment horizontal="center" vertical="center" wrapText="1"/>
      <protection locked="0"/>
    </xf>
    <xf numFmtId="0" fontId="20" fillId="2" borderId="76" xfId="0" applyFont="1" applyFill="1" applyBorder="1" applyAlignment="1" applyProtection="1">
      <alignment horizontal="center" vertical="center" wrapText="1"/>
      <protection locked="0"/>
    </xf>
    <xf numFmtId="0" fontId="20" fillId="2" borderId="24" xfId="0" applyFont="1" applyFill="1" applyBorder="1" applyAlignment="1" applyProtection="1">
      <alignment horizontal="center" vertical="center" wrapText="1"/>
      <protection locked="0"/>
    </xf>
  </cellXfs>
  <cellStyles count="7">
    <cellStyle name="Bueno" xfId="4" builtinId="26"/>
    <cellStyle name="Moneda" xfId="1" builtinId="4"/>
    <cellStyle name="Neutral" xfId="5" builtinId="28"/>
    <cellStyle name="Normal" xfId="0" builtinId="0"/>
    <cellStyle name="Normal 2" xfId="3" xr:uid="{D39E064A-7DA2-4F0A-A030-FF8AA8051B53}"/>
    <cellStyle name="Normal 2 2" xfId="6" xr:uid="{2CA9DFC2-74E3-4628-B966-2FCE8712CEFD}"/>
    <cellStyle name="Porcentaje" xfId="2" builtinId="5"/>
  </cellStyles>
  <dxfs count="123">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ill>
        <patternFill>
          <bgColor rgb="FF00B05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Enero-Marzo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RESUMEN'!$E$9:$E$13</c:f>
              <c:strCache>
                <c:ptCount val="5"/>
                <c:pt idx="0">
                  <c:v>1.1. Detección de desviaciones en los planes, programas y proyectos institucionales</c:v>
                </c:pt>
                <c:pt idx="1">
                  <c:v>1.2. Fortalecimiento de la estructura organizativa</c:v>
                </c:pt>
                <c:pt idx="2">
                  <c:v>1.3. Fortalecimiento del reclutamiento y selección por carrera administrativa</c:v>
                </c:pt>
                <c:pt idx="3">
                  <c:v>1.4. Profesionalización del talento humano</c:v>
                </c:pt>
                <c:pt idx="4">
                  <c:v>1.5. Implementada la Gestión de Riesgos</c:v>
                </c:pt>
              </c:strCache>
            </c:strRef>
          </c:cat>
          <c:val>
            <c:numRef>
              <c:f>'PLANTILLA RESUMEN'!$F$9:$F$13</c:f>
              <c:numCache>
                <c:formatCode>0%</c:formatCode>
                <c:ptCount val="5"/>
                <c:pt idx="0">
                  <c:v>0.85142857142857142</c:v>
                </c:pt>
                <c:pt idx="1">
                  <c:v>0.9</c:v>
                </c:pt>
                <c:pt idx="2">
                  <c:v>1</c:v>
                </c:pt>
                <c:pt idx="3">
                  <c:v>1</c:v>
                </c:pt>
                <c:pt idx="4">
                  <c:v>0.92999999999999994</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91725248"/>
        <c:axId val="491726032"/>
      </c:barChart>
      <c:catAx>
        <c:axId val="491725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91726032"/>
        <c:crosses val="autoZero"/>
        <c:auto val="1"/>
        <c:lblAlgn val="ctr"/>
        <c:lblOffset val="100"/>
        <c:noMultiLvlLbl val="0"/>
      </c:catAx>
      <c:valAx>
        <c:axId val="491726032"/>
        <c:scaling>
          <c:orientation val="minMax"/>
        </c:scaling>
        <c:delete val="1"/>
        <c:axPos val="l"/>
        <c:numFmt formatCode="0%" sourceLinked="1"/>
        <c:majorTickMark val="none"/>
        <c:minorTickMark val="none"/>
        <c:tickLblPos val="nextTo"/>
        <c:crossAx val="4917252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RESUMEN'!$F$16</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RESUMEN'!$E$17:$E$20</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RESUMEN'!$F$17:$F$20</c:f>
              <c:numCache>
                <c:formatCode>0%</c:formatCode>
                <c:ptCount val="4"/>
                <c:pt idx="0">
                  <c:v>1</c:v>
                </c:pt>
                <c:pt idx="1">
                  <c:v>0</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91727208"/>
        <c:axId val="491724856"/>
      </c:barChart>
      <c:catAx>
        <c:axId val="491727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91724856"/>
        <c:crosses val="autoZero"/>
        <c:auto val="1"/>
        <c:lblAlgn val="ctr"/>
        <c:lblOffset val="100"/>
        <c:noMultiLvlLbl val="0"/>
      </c:catAx>
      <c:valAx>
        <c:axId val="491724856"/>
        <c:scaling>
          <c:orientation val="minMax"/>
        </c:scaling>
        <c:delete val="1"/>
        <c:axPos val="l"/>
        <c:numFmt formatCode="0%" sourceLinked="1"/>
        <c:majorTickMark val="none"/>
        <c:minorTickMark val="none"/>
        <c:tickLblPos val="nextTo"/>
        <c:crossAx val="4917272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RESUMEN'!$F$22</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RESUMEN'!$E$23:$E$27</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RESUMEN'!$F$23:$F$27</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491729560"/>
        <c:axId val="491722504"/>
      </c:barChart>
      <c:catAx>
        <c:axId val="491729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91722504"/>
        <c:crosses val="autoZero"/>
        <c:auto val="1"/>
        <c:lblAlgn val="ctr"/>
        <c:lblOffset val="100"/>
        <c:noMultiLvlLbl val="0"/>
      </c:catAx>
      <c:valAx>
        <c:axId val="491722504"/>
        <c:scaling>
          <c:orientation val="minMax"/>
        </c:scaling>
        <c:delete val="1"/>
        <c:axPos val="l"/>
        <c:numFmt formatCode="0%" sourceLinked="1"/>
        <c:majorTickMark val="none"/>
        <c:minorTickMark val="none"/>
        <c:tickLblPos val="nextTo"/>
        <c:crossAx val="49172956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4468283</xdr:colOff>
      <xdr:row>0</xdr:row>
      <xdr:rowOff>42333</xdr:rowOff>
    </xdr:from>
    <xdr:to>
      <xdr:col>2</xdr:col>
      <xdr:colOff>324908</xdr:colOff>
      <xdr:row>3</xdr:row>
      <xdr:rowOff>173975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29033" y="42333"/>
          <a:ext cx="1497542" cy="703142"/>
        </a:xfrm>
        <a:prstGeom prst="rect">
          <a:avLst/>
        </a:prstGeom>
      </xdr:spPr>
    </xdr:pic>
    <xdr:clientData/>
  </xdr:twoCellAnchor>
  <xdr:twoCellAnchor>
    <xdr:from>
      <xdr:col>4</xdr:col>
      <xdr:colOff>31750</xdr:colOff>
      <xdr:row>28</xdr:row>
      <xdr:rowOff>31749</xdr:rowOff>
    </xdr:from>
    <xdr:to>
      <xdr:col>5</xdr:col>
      <xdr:colOff>836083</xdr:colOff>
      <xdr:row>43</xdr:row>
      <xdr:rowOff>179916</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47624</xdr:colOff>
      <xdr:row>46</xdr:row>
      <xdr:rowOff>47625</xdr:rowOff>
    </xdr:from>
    <xdr:to>
      <xdr:col>5</xdr:col>
      <xdr:colOff>1085850</xdr:colOff>
      <xdr:row>58</xdr:row>
      <xdr:rowOff>0</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47625</xdr:colOff>
      <xdr:row>58</xdr:row>
      <xdr:rowOff>0</xdr:rowOff>
    </xdr:from>
    <xdr:to>
      <xdr:col>6</xdr:col>
      <xdr:colOff>0</xdr:colOff>
      <xdr:row>80</xdr:row>
      <xdr:rowOff>28576</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564764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600633</xdr:colOff>
      <xdr:row>3</xdr:row>
      <xdr:rowOff>104776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1" y="247651"/>
          <a:ext cx="1353107" cy="4000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G73"/>
  <sheetViews>
    <sheetView tabSelected="1" topLeftCell="A30" zoomScale="90" zoomScaleNormal="90" workbookViewId="0">
      <selection activeCell="F31" sqref="F31"/>
    </sheetView>
  </sheetViews>
  <sheetFormatPr baseColWidth="10" defaultColWidth="11.42578125" defaultRowHeight="15"/>
  <cols>
    <col min="1" max="1" width="51.85546875" style="104" customWidth="1"/>
    <col min="2" max="2" width="84.5703125" style="104" customWidth="1"/>
    <col min="3" max="3" width="20.28515625" style="104" customWidth="1"/>
    <col min="4" max="4" width="1.7109375" style="104" customWidth="1"/>
    <col min="5" max="5" width="82.140625" style="104" customWidth="1"/>
    <col min="6" max="6" width="16.5703125" style="104" customWidth="1"/>
    <col min="7" max="7" width="15.42578125" style="104" customWidth="1"/>
    <col min="8" max="16384" width="11.42578125" style="104"/>
  </cols>
  <sheetData>
    <row r="5" spans="1:7" ht="15.75">
      <c r="A5" s="634" t="s">
        <v>933</v>
      </c>
      <c r="B5" s="634"/>
      <c r="C5" s="634"/>
      <c r="D5" s="634"/>
      <c r="E5" s="634"/>
      <c r="F5" s="634"/>
    </row>
    <row r="6" spans="1:7" ht="15.75">
      <c r="A6" s="634" t="s">
        <v>486</v>
      </c>
      <c r="B6" s="634"/>
      <c r="C6" s="634"/>
      <c r="D6" s="634"/>
      <c r="E6" s="634"/>
      <c r="F6" s="634"/>
    </row>
    <row r="7" spans="1:7" ht="15.75">
      <c r="A7" s="634" t="s">
        <v>932</v>
      </c>
      <c r="B7" s="634"/>
      <c r="C7" s="634"/>
      <c r="D7" s="634"/>
      <c r="E7" s="634"/>
      <c r="F7" s="634"/>
    </row>
    <row r="8" spans="1:7" ht="47.25">
      <c r="A8" s="105" t="s">
        <v>468</v>
      </c>
      <c r="B8" s="105" t="s">
        <v>479</v>
      </c>
      <c r="C8" s="106" t="s">
        <v>469</v>
      </c>
      <c r="D8" s="111"/>
      <c r="E8" s="118" t="s">
        <v>512</v>
      </c>
      <c r="F8" s="106" t="s">
        <v>581</v>
      </c>
      <c r="G8" s="118" t="s">
        <v>549</v>
      </c>
    </row>
    <row r="9" spans="1:7" ht="30.75">
      <c r="A9" s="107" t="s">
        <v>470</v>
      </c>
      <c r="B9" s="108" t="s">
        <v>475</v>
      </c>
      <c r="C9" s="109">
        <v>1</v>
      </c>
      <c r="D9" s="111"/>
      <c r="E9" s="114" t="s">
        <v>382</v>
      </c>
      <c r="F9" s="109">
        <f>AVERAGE(C9+C12+C20+C26+C29+C31+C39)/7</f>
        <v>0.85142857142857142</v>
      </c>
      <c r="G9" s="110"/>
    </row>
    <row r="10" spans="1:7">
      <c r="A10" s="110"/>
      <c r="B10" s="110" t="s">
        <v>476</v>
      </c>
      <c r="C10" s="109">
        <v>1</v>
      </c>
      <c r="D10" s="111"/>
      <c r="E10" s="115" t="s">
        <v>515</v>
      </c>
      <c r="F10" s="109">
        <v>0.9</v>
      </c>
      <c r="G10" s="110"/>
    </row>
    <row r="11" spans="1:7" ht="30">
      <c r="A11" s="111"/>
      <c r="B11" s="111"/>
      <c r="C11" s="112"/>
      <c r="D11" s="111"/>
      <c r="E11" s="115" t="s">
        <v>516</v>
      </c>
      <c r="F11" s="109">
        <v>1</v>
      </c>
      <c r="G11" s="110"/>
    </row>
    <row r="12" spans="1:7" ht="30.75">
      <c r="A12" s="107" t="s">
        <v>471</v>
      </c>
      <c r="B12" s="108" t="s">
        <v>475</v>
      </c>
      <c r="C12" s="109">
        <v>0.96</v>
      </c>
      <c r="D12" s="111"/>
      <c r="E12" s="115" t="s">
        <v>381</v>
      </c>
      <c r="F12" s="109">
        <v>1</v>
      </c>
      <c r="G12" s="110"/>
    </row>
    <row r="13" spans="1:7">
      <c r="A13" s="110"/>
      <c r="B13" s="110" t="s">
        <v>476</v>
      </c>
      <c r="C13" s="109">
        <v>1</v>
      </c>
      <c r="D13" s="111"/>
      <c r="E13" s="116" t="s">
        <v>517</v>
      </c>
      <c r="F13" s="109">
        <f>AVERAGE(C23+C27)/2</f>
        <v>0.92999999999999994</v>
      </c>
      <c r="G13" s="110"/>
    </row>
    <row r="14" spans="1:7" ht="30">
      <c r="A14" s="110"/>
      <c r="B14" s="108" t="s">
        <v>477</v>
      </c>
      <c r="C14" s="109">
        <v>1</v>
      </c>
      <c r="D14" s="111"/>
      <c r="E14" s="110"/>
      <c r="F14" s="110"/>
      <c r="G14" s="110"/>
    </row>
    <row r="15" spans="1:7">
      <c r="A15" s="110"/>
      <c r="B15" s="110" t="s">
        <v>478</v>
      </c>
      <c r="C15" s="109">
        <v>1</v>
      </c>
      <c r="D15" s="111"/>
      <c r="E15" s="110"/>
      <c r="F15" s="110"/>
      <c r="G15" s="110"/>
    </row>
    <row r="16" spans="1:7" ht="47.25">
      <c r="A16" s="111"/>
      <c r="B16" s="111"/>
      <c r="C16" s="113"/>
      <c r="D16" s="111"/>
      <c r="E16" s="118" t="s">
        <v>513</v>
      </c>
      <c r="F16" s="106" t="s">
        <v>581</v>
      </c>
      <c r="G16" s="118" t="s">
        <v>549</v>
      </c>
    </row>
    <row r="17" spans="1:7" ht="15.75">
      <c r="A17" s="107" t="s">
        <v>472</v>
      </c>
      <c r="B17" s="110" t="s">
        <v>473</v>
      </c>
      <c r="C17" s="109">
        <v>1</v>
      </c>
      <c r="D17" s="111"/>
      <c r="E17" s="103" t="s">
        <v>518</v>
      </c>
      <c r="F17" s="109">
        <v>1</v>
      </c>
      <c r="G17" s="110"/>
    </row>
    <row r="18" spans="1:7" ht="30">
      <c r="A18" s="110"/>
      <c r="B18" s="110" t="s">
        <v>474</v>
      </c>
      <c r="C18" s="109">
        <v>1</v>
      </c>
      <c r="D18" s="111"/>
      <c r="E18" s="103" t="s">
        <v>383</v>
      </c>
      <c r="F18" s="109" t="e">
        <f>AVERAGE(C44+#REF!+C48)/3</f>
        <v>#REF!</v>
      </c>
      <c r="G18" s="110"/>
    </row>
    <row r="19" spans="1:7" ht="30">
      <c r="A19" s="111"/>
      <c r="B19" s="111"/>
      <c r="C19" s="112"/>
      <c r="D19" s="111"/>
      <c r="E19" s="108" t="s">
        <v>519</v>
      </c>
      <c r="F19" s="109">
        <v>1</v>
      </c>
      <c r="G19" s="110"/>
    </row>
    <row r="20" spans="1:7" ht="30.75">
      <c r="A20" s="107"/>
      <c r="B20" s="110"/>
      <c r="C20" s="109"/>
      <c r="D20" s="111"/>
      <c r="E20" s="108" t="s">
        <v>374</v>
      </c>
      <c r="F20" s="109"/>
      <c r="G20" s="110"/>
    </row>
    <row r="21" spans="1:7" ht="15.75">
      <c r="A21" s="107" t="s">
        <v>481</v>
      </c>
      <c r="B21" s="110" t="s">
        <v>482</v>
      </c>
      <c r="C21" s="109">
        <v>1</v>
      </c>
      <c r="D21" s="111"/>
      <c r="E21" s="110"/>
      <c r="F21" s="110"/>
      <c r="G21" s="110"/>
    </row>
    <row r="22" spans="1:7" ht="47.25">
      <c r="A22" s="111"/>
      <c r="B22" s="111"/>
      <c r="C22" s="113"/>
      <c r="D22" s="111"/>
      <c r="E22" s="118" t="s">
        <v>514</v>
      </c>
      <c r="F22" s="106" t="s">
        <v>581</v>
      </c>
      <c r="G22" s="118" t="s">
        <v>549</v>
      </c>
    </row>
    <row r="23" spans="1:7" ht="31.5">
      <c r="A23" s="121" t="s">
        <v>484</v>
      </c>
      <c r="B23" s="110" t="s">
        <v>480</v>
      </c>
      <c r="C23" s="109">
        <v>0.86</v>
      </c>
      <c r="D23" s="111"/>
      <c r="E23" s="115" t="s">
        <v>437</v>
      </c>
      <c r="F23" s="109">
        <v>1</v>
      </c>
      <c r="G23" s="110"/>
    </row>
    <row r="24" spans="1:7">
      <c r="A24" s="110"/>
      <c r="B24" s="110" t="s">
        <v>483</v>
      </c>
      <c r="C24" s="109">
        <v>1</v>
      </c>
      <c r="D24" s="111"/>
      <c r="E24" s="103" t="s">
        <v>520</v>
      </c>
      <c r="F24" s="109">
        <v>1</v>
      </c>
      <c r="G24" s="110"/>
    </row>
    <row r="25" spans="1:7" ht="30">
      <c r="A25" s="111"/>
      <c r="B25" s="111"/>
      <c r="C25" s="113"/>
      <c r="D25" s="111"/>
      <c r="E25" s="103" t="s">
        <v>521</v>
      </c>
      <c r="F25" s="109">
        <v>1</v>
      </c>
      <c r="G25" s="110"/>
    </row>
    <row r="26" spans="1:7" ht="15.75">
      <c r="A26" s="107" t="s">
        <v>119</v>
      </c>
      <c r="B26" s="110" t="s">
        <v>475</v>
      </c>
      <c r="C26" s="109">
        <v>1</v>
      </c>
      <c r="D26" s="111"/>
      <c r="E26" s="103" t="s">
        <v>522</v>
      </c>
      <c r="F26" s="109">
        <v>1</v>
      </c>
      <c r="G26" s="110"/>
    </row>
    <row r="27" spans="1:7">
      <c r="A27" s="110"/>
      <c r="B27" s="110" t="s">
        <v>480</v>
      </c>
      <c r="C27" s="109">
        <v>1</v>
      </c>
      <c r="D27" s="111"/>
      <c r="E27" s="108" t="s">
        <v>523</v>
      </c>
      <c r="F27" s="109">
        <v>1</v>
      </c>
      <c r="G27" s="110"/>
    </row>
    <row r="28" spans="1:7" ht="8.25" customHeight="1">
      <c r="A28" s="111"/>
      <c r="B28" s="111"/>
      <c r="C28" s="113"/>
      <c r="D28" s="111"/>
      <c r="E28" s="111"/>
      <c r="F28" s="111"/>
      <c r="G28" s="110"/>
    </row>
    <row r="29" spans="1:7" ht="15.75">
      <c r="A29" s="119" t="s">
        <v>485</v>
      </c>
      <c r="B29" s="120" t="s">
        <v>475</v>
      </c>
      <c r="C29" s="630">
        <v>1</v>
      </c>
    </row>
    <row r="30" spans="1:7" ht="9" customHeight="1">
      <c r="A30" s="111"/>
      <c r="B30" s="111"/>
      <c r="C30" s="113"/>
    </row>
    <row r="31" spans="1:7" ht="15.75">
      <c r="A31" s="107" t="s">
        <v>487</v>
      </c>
      <c r="B31" s="110" t="s">
        <v>475</v>
      </c>
      <c r="C31" s="109">
        <v>1</v>
      </c>
    </row>
    <row r="32" spans="1:7" ht="10.5" customHeight="1">
      <c r="A32" s="111"/>
      <c r="B32" s="111"/>
      <c r="C32" s="111"/>
    </row>
    <row r="33" spans="1:3" ht="15.75">
      <c r="A33" s="107" t="s">
        <v>269</v>
      </c>
      <c r="B33" s="110" t="s">
        <v>489</v>
      </c>
      <c r="C33" s="109"/>
    </row>
    <row r="34" spans="1:3">
      <c r="A34" s="110"/>
      <c r="B34" s="110" t="s">
        <v>490</v>
      </c>
      <c r="C34" s="109">
        <v>1</v>
      </c>
    </row>
    <row r="35" spans="1:3" ht="9.75" customHeight="1">
      <c r="A35" s="111"/>
      <c r="B35" s="111"/>
      <c r="C35" s="111"/>
    </row>
    <row r="36" spans="1:3" ht="15.75">
      <c r="A36" s="107" t="s">
        <v>491</v>
      </c>
      <c r="B36" s="110" t="s">
        <v>494</v>
      </c>
      <c r="C36" s="109">
        <v>1</v>
      </c>
    </row>
    <row r="37" spans="1:3">
      <c r="A37" s="110"/>
      <c r="B37" s="110" t="s">
        <v>482</v>
      </c>
      <c r="C37" s="109">
        <v>1</v>
      </c>
    </row>
    <row r="38" spans="1:3" ht="12.75" customHeight="1">
      <c r="A38" s="111"/>
      <c r="B38" s="111"/>
      <c r="C38" s="111"/>
    </row>
    <row r="39" spans="1:3" ht="15.75">
      <c r="A39" s="107" t="s">
        <v>82</v>
      </c>
      <c r="B39" s="110" t="s">
        <v>475</v>
      </c>
      <c r="C39" s="109">
        <v>1</v>
      </c>
    </row>
    <row r="40" spans="1:3">
      <c r="A40" s="110"/>
      <c r="B40" s="110" t="s">
        <v>478</v>
      </c>
      <c r="C40" s="109">
        <v>1</v>
      </c>
    </row>
    <row r="41" spans="1:3">
      <c r="A41" s="110"/>
      <c r="B41" s="110" t="s">
        <v>496</v>
      </c>
      <c r="C41" s="109">
        <v>1</v>
      </c>
    </row>
    <row r="42" spans="1:3">
      <c r="A42" s="110"/>
      <c r="B42" s="110" t="s">
        <v>483</v>
      </c>
      <c r="C42" s="109">
        <v>1</v>
      </c>
    </row>
    <row r="43" spans="1:3" ht="10.5" customHeight="1">
      <c r="A43" s="111"/>
      <c r="B43" s="111"/>
      <c r="C43" s="111"/>
    </row>
    <row r="44" spans="1:3" ht="28.5" customHeight="1">
      <c r="A44" s="107" t="s">
        <v>497</v>
      </c>
      <c r="B44" s="108" t="s">
        <v>499</v>
      </c>
      <c r="C44" s="109">
        <v>1</v>
      </c>
    </row>
    <row r="45" spans="1:3">
      <c r="A45" s="110"/>
      <c r="B45" s="110" t="s">
        <v>473</v>
      </c>
      <c r="C45" s="109">
        <v>1</v>
      </c>
    </row>
    <row r="46" spans="1:3" ht="10.5" customHeight="1">
      <c r="A46" s="111"/>
      <c r="B46" s="111"/>
      <c r="C46" s="111"/>
    </row>
    <row r="47" spans="1:3" ht="15.75">
      <c r="A47" s="107" t="s">
        <v>334</v>
      </c>
      <c r="B47" s="110" t="s">
        <v>478</v>
      </c>
      <c r="C47" s="109">
        <v>1</v>
      </c>
    </row>
    <row r="48" spans="1:3" ht="30">
      <c r="A48" s="110"/>
      <c r="B48" s="108" t="s">
        <v>499</v>
      </c>
      <c r="C48" s="109">
        <v>1</v>
      </c>
    </row>
    <row r="49" spans="1:3" ht="9.75" customHeight="1">
      <c r="A49" s="111"/>
      <c r="B49" s="111"/>
      <c r="C49" s="111"/>
    </row>
    <row r="50" spans="1:3" ht="15.75">
      <c r="A50" s="107" t="s">
        <v>492</v>
      </c>
      <c r="B50" s="110" t="s">
        <v>496</v>
      </c>
      <c r="C50" s="109">
        <v>1</v>
      </c>
    </row>
    <row r="51" spans="1:3">
      <c r="A51" s="110"/>
      <c r="B51" s="110" t="s">
        <v>483</v>
      </c>
      <c r="C51" s="109">
        <v>0.98</v>
      </c>
    </row>
    <row r="52" spans="1:3">
      <c r="A52" s="110"/>
      <c r="B52" s="110" t="s">
        <v>474</v>
      </c>
      <c r="C52" s="109">
        <v>1</v>
      </c>
    </row>
    <row r="53" spans="1:3" ht="10.5" customHeight="1">
      <c r="A53" s="111"/>
      <c r="B53" s="111"/>
      <c r="C53" s="111"/>
    </row>
    <row r="54" spans="1:3" ht="15.75">
      <c r="A54" s="121" t="s">
        <v>567</v>
      </c>
      <c r="B54" s="110" t="s">
        <v>496</v>
      </c>
      <c r="C54" s="109">
        <v>0.96</v>
      </c>
    </row>
    <row r="55" spans="1:3">
      <c r="A55" s="110"/>
      <c r="B55" s="110" t="s">
        <v>483</v>
      </c>
      <c r="C55" s="109">
        <v>1</v>
      </c>
    </row>
    <row r="56" spans="1:3">
      <c r="A56" s="110"/>
      <c r="B56" s="110"/>
      <c r="C56" s="110"/>
    </row>
    <row r="57" spans="1:3" ht="10.5" customHeight="1">
      <c r="A57" s="111"/>
      <c r="B57" s="111"/>
      <c r="C57" s="111"/>
    </row>
    <row r="58" spans="1:3" ht="15.75">
      <c r="A58" s="107" t="s">
        <v>493</v>
      </c>
      <c r="B58" s="110" t="s">
        <v>496</v>
      </c>
      <c r="C58" s="109">
        <v>1</v>
      </c>
    </row>
    <row r="59" spans="1:3">
      <c r="A59" s="111"/>
      <c r="B59" s="111"/>
      <c r="C59" s="111"/>
    </row>
    <row r="60" spans="1:3" ht="15.75">
      <c r="A60" s="107" t="s">
        <v>927</v>
      </c>
      <c r="B60" s="108" t="s">
        <v>929</v>
      </c>
      <c r="C60" s="267">
        <v>0.89280000000000004</v>
      </c>
    </row>
    <row r="61" spans="1:3" ht="15.75" customHeight="1">
      <c r="A61" s="111"/>
      <c r="B61" s="111"/>
      <c r="C61" s="111"/>
    </row>
    <row r="62" spans="1:3" ht="15.75" customHeight="1">
      <c r="A62" s="107" t="s">
        <v>928</v>
      </c>
      <c r="B62" s="273" t="s">
        <v>930</v>
      </c>
      <c r="C62" s="267">
        <v>1</v>
      </c>
    </row>
    <row r="63" spans="1:3" ht="15.75" customHeight="1">
      <c r="A63" s="110"/>
      <c r="B63" s="110"/>
      <c r="C63" s="267"/>
    </row>
    <row r="64" spans="1:3">
      <c r="A64" s="110"/>
      <c r="B64" s="629"/>
      <c r="C64" s="267"/>
    </row>
    <row r="65" spans="1:1" ht="15.75">
      <c r="A65" s="117" t="s">
        <v>525</v>
      </c>
    </row>
    <row r="66" spans="1:1" ht="15.75">
      <c r="A66" s="193" t="s">
        <v>524</v>
      </c>
    </row>
    <row r="67" spans="1:1" ht="15.75">
      <c r="A67" s="117" t="s">
        <v>931</v>
      </c>
    </row>
    <row r="70" spans="1:1" ht="15.75">
      <c r="A70" s="117"/>
    </row>
    <row r="73" spans="1:1" ht="15.75">
      <c r="A73" s="195"/>
    </row>
  </sheetData>
  <mergeCells count="3">
    <mergeCell ref="A5:F5"/>
    <mergeCell ref="A6:F6"/>
    <mergeCell ref="A7:F7"/>
  </mergeCells>
  <pageMargins left="0.7" right="0.7" top="0.75" bottom="0.75" header="0.3" footer="0.3"/>
  <pageSetup paperSize="5" scale="58"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1"/>
  <sheetViews>
    <sheetView topLeftCell="A38" zoomScale="82" zoomScaleNormal="82" workbookViewId="0">
      <selection activeCell="F28" sqref="F28:F31"/>
    </sheetView>
  </sheetViews>
  <sheetFormatPr baseColWidth="10" defaultColWidth="11.42578125" defaultRowHeight="15"/>
  <cols>
    <col min="1" max="1" width="11.42578125" style="104"/>
    <col min="2" max="2" width="34.5703125" style="104" customWidth="1"/>
    <col min="3" max="3" width="30" style="104" customWidth="1"/>
    <col min="4" max="4" width="46.5703125" style="104" customWidth="1"/>
    <col min="5" max="5" width="81.85546875" style="104" customWidth="1"/>
    <col min="6" max="9" width="11.42578125" style="104"/>
    <col min="10" max="10" width="67.42578125" style="104" customWidth="1"/>
    <col min="11" max="11" width="27" style="104" customWidth="1"/>
    <col min="12" max="12" width="31.5703125" style="104" customWidth="1"/>
    <col min="13" max="13" width="11.42578125" style="104"/>
    <col min="14" max="14" width="21" style="104" customWidth="1"/>
    <col min="15" max="16" width="11.42578125" style="104"/>
    <col min="17" max="17" width="31.85546875" style="104" customWidth="1"/>
    <col min="18" max="18" width="24.140625" style="104" customWidth="1"/>
    <col min="19" max="19" width="11.42578125" style="104"/>
    <col min="20" max="20" width="19.42578125" style="104" customWidth="1"/>
    <col min="21" max="16384" width="11.42578125" style="104"/>
  </cols>
  <sheetData>
    <row r="1" spans="1:20" ht="15.75" thickBot="1"/>
    <row r="2" spans="1:20" ht="16.5" thickBot="1">
      <c r="A2" s="1090"/>
      <c r="B2" s="1091"/>
      <c r="C2" s="1091"/>
      <c r="D2" s="1091"/>
      <c r="E2" s="1092"/>
      <c r="F2" s="1099" t="s">
        <v>18</v>
      </c>
      <c r="G2" s="1100"/>
      <c r="H2" s="1100"/>
      <c r="I2" s="1100"/>
      <c r="J2" s="1100"/>
      <c r="K2" s="1100"/>
      <c r="L2" s="1100"/>
      <c r="M2" s="1101"/>
      <c r="N2" s="1112" t="s">
        <v>19</v>
      </c>
      <c r="O2" s="1113"/>
      <c r="P2" s="1113"/>
      <c r="Q2" s="1113"/>
      <c r="R2" s="1113"/>
      <c r="S2" s="1113"/>
      <c r="T2" s="1114"/>
    </row>
    <row r="3" spans="1:20" ht="16.5" thickBot="1">
      <c r="A3" s="1093"/>
      <c r="B3" s="1094"/>
      <c r="C3" s="1094"/>
      <c r="D3" s="1094"/>
      <c r="E3" s="1095"/>
      <c r="F3" s="1115" t="s">
        <v>17</v>
      </c>
      <c r="G3" s="1116"/>
      <c r="H3" s="1116"/>
      <c r="I3" s="1116"/>
      <c r="J3" s="1116"/>
      <c r="K3" s="1116"/>
      <c r="L3" s="1116"/>
      <c r="M3" s="1117"/>
      <c r="N3" s="1121" t="s">
        <v>118</v>
      </c>
      <c r="O3" s="1122"/>
      <c r="P3" s="1122"/>
      <c r="Q3" s="1122"/>
      <c r="R3" s="1122"/>
      <c r="S3" s="1122"/>
      <c r="T3" s="1123"/>
    </row>
    <row r="4" spans="1:20" ht="16.5" thickBot="1">
      <c r="A4" s="1096"/>
      <c r="B4" s="1097"/>
      <c r="C4" s="1097"/>
      <c r="D4" s="1097"/>
      <c r="E4" s="1098"/>
      <c r="F4" s="1118"/>
      <c r="G4" s="1119"/>
      <c r="H4" s="1119"/>
      <c r="I4" s="1119"/>
      <c r="J4" s="1119"/>
      <c r="K4" s="1119"/>
      <c r="L4" s="1119"/>
      <c r="M4" s="1120"/>
      <c r="N4" s="1124" t="s">
        <v>8</v>
      </c>
      <c r="O4" s="1125"/>
      <c r="P4" s="1125"/>
      <c r="Q4" s="1125"/>
      <c r="R4" s="1125"/>
      <c r="S4" s="1125"/>
      <c r="T4" s="1126"/>
    </row>
    <row r="5" spans="1:20" ht="15.75">
      <c r="A5" s="151"/>
      <c r="B5" s="151"/>
      <c r="C5" s="151"/>
      <c r="D5" s="151"/>
      <c r="E5" s="151"/>
      <c r="F5" s="151"/>
      <c r="G5" s="151"/>
      <c r="H5" s="151"/>
      <c r="I5" s="151"/>
      <c r="J5" s="238"/>
      <c r="K5" s="238"/>
      <c r="L5" s="240"/>
      <c r="M5" s="240"/>
      <c r="N5" s="240"/>
      <c r="O5" s="240"/>
      <c r="P5" s="240"/>
      <c r="Q5" s="240"/>
      <c r="R5" s="240"/>
      <c r="S5" s="240"/>
      <c r="T5" s="240"/>
    </row>
    <row r="6" spans="1:20" ht="15.75">
      <c r="A6" s="1137" t="s">
        <v>10</v>
      </c>
      <c r="B6" s="1137"/>
      <c r="C6" s="1137"/>
      <c r="D6" s="1137"/>
      <c r="E6" s="1137"/>
      <c r="F6" s="1138" t="s">
        <v>334</v>
      </c>
      <c r="G6" s="1139"/>
      <c r="H6" s="1139"/>
      <c r="I6" s="1139"/>
      <c r="J6" s="1139"/>
      <c r="K6" s="1139"/>
      <c r="L6" s="1139"/>
      <c r="M6" s="1140"/>
      <c r="N6" s="240"/>
      <c r="O6" s="240"/>
      <c r="P6" s="240"/>
      <c r="Q6" s="240"/>
      <c r="R6" s="240"/>
      <c r="S6" s="240"/>
      <c r="T6" s="240"/>
    </row>
    <row r="7" spans="1:20" ht="15.75">
      <c r="A7" s="1245">
        <f t="array" aca="1" ref="A7" ca="1">+I37+A7:T44</f>
        <v>3</v>
      </c>
      <c r="B7" s="1137"/>
      <c r="C7" s="1137"/>
      <c r="D7" s="1137"/>
      <c r="E7" s="1137"/>
      <c r="F7" s="1138">
        <v>2023</v>
      </c>
      <c r="G7" s="1139"/>
      <c r="H7" s="1139"/>
      <c r="I7" s="1139"/>
      <c r="J7" s="1139"/>
      <c r="K7" s="1139"/>
      <c r="L7" s="1139"/>
      <c r="M7" s="1140"/>
      <c r="N7" s="240"/>
      <c r="O7" s="240"/>
      <c r="P7" s="240"/>
      <c r="Q7" s="240"/>
      <c r="R7" s="240"/>
      <c r="S7" s="240"/>
      <c r="T7" s="240"/>
    </row>
    <row r="8" spans="1:20" ht="15.75">
      <c r="A8" s="1137" t="s">
        <v>6</v>
      </c>
      <c r="B8" s="1137"/>
      <c r="C8" s="1137"/>
      <c r="D8" s="1137"/>
      <c r="E8" s="1137"/>
      <c r="F8" s="1246">
        <v>44927</v>
      </c>
      <c r="G8" s="1139"/>
      <c r="H8" s="1139"/>
      <c r="I8" s="1139"/>
      <c r="J8" s="1139"/>
      <c r="K8" s="1139"/>
      <c r="L8" s="1139"/>
      <c r="M8" s="1140"/>
      <c r="N8" s="240"/>
      <c r="O8" s="240"/>
      <c r="P8" s="240"/>
      <c r="Q8" s="240"/>
      <c r="R8" s="240"/>
      <c r="S8" s="240"/>
      <c r="T8" s="240"/>
    </row>
    <row r="9" spans="1:20" ht="15.75">
      <c r="A9" s="1137" t="s">
        <v>7</v>
      </c>
      <c r="B9" s="1137"/>
      <c r="C9" s="1137"/>
      <c r="D9" s="1137"/>
      <c r="E9" s="1137"/>
      <c r="F9" s="1246">
        <v>45016</v>
      </c>
      <c r="G9" s="1139"/>
      <c r="H9" s="1139"/>
      <c r="I9" s="1139"/>
      <c r="J9" s="1139"/>
      <c r="K9" s="1139"/>
      <c r="L9" s="1139"/>
      <c r="M9" s="1140"/>
      <c r="N9" s="240"/>
      <c r="O9" s="240"/>
      <c r="P9" s="240"/>
      <c r="Q9" s="240"/>
      <c r="R9" s="240"/>
      <c r="S9" s="240"/>
      <c r="T9" s="240"/>
    </row>
    <row r="10" spans="1:20" ht="16.5" thickBot="1">
      <c r="A10" s="335"/>
      <c r="B10" s="335"/>
      <c r="C10" s="335"/>
      <c r="D10" s="336"/>
      <c r="E10" s="336"/>
      <c r="F10" s="337"/>
      <c r="G10" s="336"/>
      <c r="H10" s="336"/>
      <c r="I10" s="336"/>
      <c r="J10" s="338"/>
      <c r="K10" s="339"/>
      <c r="L10" s="339"/>
      <c r="M10" s="340"/>
      <c r="N10" s="341"/>
      <c r="O10" s="341"/>
      <c r="P10" s="341"/>
      <c r="Q10" s="341"/>
      <c r="R10" s="341"/>
      <c r="S10" s="341"/>
      <c r="T10" s="341"/>
    </row>
    <row r="11" spans="1:20" ht="16.5" thickBot="1">
      <c r="A11" s="1247" t="s">
        <v>9</v>
      </c>
      <c r="B11" s="1248"/>
      <c r="C11" s="1248"/>
      <c r="D11" s="1248"/>
      <c r="E11" s="1248"/>
      <c r="F11" s="1248"/>
      <c r="G11" s="1248"/>
      <c r="H11" s="1248"/>
      <c r="I11" s="1248"/>
      <c r="J11" s="1248"/>
      <c r="K11" s="1248"/>
      <c r="L11" s="1248"/>
      <c r="M11" s="1248"/>
      <c r="N11" s="1248"/>
      <c r="O11" s="1248"/>
      <c r="P11" s="1248"/>
      <c r="Q11" s="1248"/>
      <c r="R11" s="1248"/>
      <c r="S11" s="1248"/>
      <c r="T11" s="1249"/>
    </row>
    <row r="12" spans="1:20" ht="16.5" thickBot="1">
      <c r="A12" s="342"/>
      <c r="B12" s="343"/>
      <c r="C12" s="343"/>
      <c r="D12" s="344"/>
      <c r="E12" s="344"/>
      <c r="F12" s="343"/>
      <c r="G12" s="344"/>
      <c r="H12" s="344"/>
      <c r="I12" s="344"/>
      <c r="J12" s="345"/>
      <c r="K12" s="344"/>
      <c r="L12" s="344"/>
      <c r="M12" s="343"/>
      <c r="N12" s="344"/>
      <c r="O12" s="344"/>
      <c r="P12" s="344"/>
      <c r="Q12" s="344"/>
      <c r="R12" s="344"/>
      <c r="S12" s="344"/>
      <c r="T12" s="346"/>
    </row>
    <row r="13" spans="1:20" ht="16.5" thickBot="1">
      <c r="A13" s="1250" t="s">
        <v>16</v>
      </c>
      <c r="B13" s="1251"/>
      <c r="C13" s="1251"/>
      <c r="D13" s="1251"/>
      <c r="E13" s="1251"/>
      <c r="F13" s="1251"/>
      <c r="G13" s="1251"/>
      <c r="H13" s="1251"/>
      <c r="I13" s="1251"/>
      <c r="J13" s="1251"/>
      <c r="K13" s="1251"/>
      <c r="L13" s="1252"/>
      <c r="M13" s="1253" t="s">
        <v>1</v>
      </c>
      <c r="N13" s="1254"/>
      <c r="O13" s="1254"/>
      <c r="P13" s="1254"/>
      <c r="Q13" s="1254"/>
      <c r="R13" s="1254"/>
      <c r="S13" s="1254"/>
      <c r="T13" s="1255"/>
    </row>
    <row r="14" spans="1:20" ht="32.25" customHeight="1" thickBot="1">
      <c r="A14" s="1260" t="s">
        <v>28</v>
      </c>
      <c r="B14" s="1256" t="s">
        <v>364</v>
      </c>
      <c r="C14" s="1256" t="s">
        <v>365</v>
      </c>
      <c r="D14" s="1260" t="s">
        <v>27</v>
      </c>
      <c r="E14" s="1262" t="s">
        <v>20</v>
      </c>
      <c r="F14" s="1240" t="s">
        <v>11</v>
      </c>
      <c r="G14" s="1241"/>
      <c r="H14" s="1241"/>
      <c r="I14" s="1242"/>
      <c r="J14" s="1243" t="s">
        <v>21</v>
      </c>
      <c r="K14" s="1243" t="s">
        <v>22</v>
      </c>
      <c r="L14" s="1243" t="s">
        <v>2</v>
      </c>
      <c r="M14" s="1271" t="s">
        <v>23</v>
      </c>
      <c r="N14" s="1273" t="s">
        <v>3</v>
      </c>
      <c r="O14" s="1274"/>
      <c r="P14" s="1275"/>
      <c r="Q14" s="1276" t="s">
        <v>243</v>
      </c>
      <c r="R14" s="1278" t="s">
        <v>5</v>
      </c>
      <c r="S14" s="347" t="s">
        <v>30</v>
      </c>
      <c r="T14" s="1258" t="s">
        <v>0</v>
      </c>
    </row>
    <row r="15" spans="1:20" ht="16.5" thickBot="1">
      <c r="A15" s="1261"/>
      <c r="B15" s="1257"/>
      <c r="C15" s="1257"/>
      <c r="D15" s="1261"/>
      <c r="E15" s="1263"/>
      <c r="F15" s="348" t="s">
        <v>12</v>
      </c>
      <c r="G15" s="348" t="s">
        <v>13</v>
      </c>
      <c r="H15" s="348" t="s">
        <v>14</v>
      </c>
      <c r="I15" s="348" t="s">
        <v>15</v>
      </c>
      <c r="J15" s="1244"/>
      <c r="K15" s="1244"/>
      <c r="L15" s="1244"/>
      <c r="M15" s="1272"/>
      <c r="N15" s="247" t="s">
        <v>31</v>
      </c>
      <c r="O15" s="248" t="s">
        <v>29</v>
      </c>
      <c r="P15" s="249" t="s">
        <v>32</v>
      </c>
      <c r="Q15" s="1277"/>
      <c r="R15" s="1279"/>
      <c r="S15" s="349"/>
      <c r="T15" s="1259"/>
    </row>
    <row r="16" spans="1:20">
      <c r="A16" s="340"/>
      <c r="B16" s="340"/>
      <c r="C16" s="340"/>
      <c r="F16" s="350"/>
      <c r="J16" s="351"/>
      <c r="L16" s="352"/>
      <c r="M16" s="340"/>
    </row>
    <row r="17" spans="1:20" ht="45">
      <c r="A17" s="1264">
        <v>1</v>
      </c>
      <c r="B17" s="1071" t="s">
        <v>367</v>
      </c>
      <c r="C17" s="1071" t="s">
        <v>478</v>
      </c>
      <c r="D17" s="1071" t="s">
        <v>341</v>
      </c>
      <c r="E17" s="103" t="s">
        <v>401</v>
      </c>
      <c r="F17" s="1204"/>
      <c r="G17" s="1047"/>
      <c r="H17" s="1047"/>
      <c r="I17" s="1047"/>
      <c r="J17" s="1071" t="s">
        <v>561</v>
      </c>
      <c r="K17" s="1220"/>
      <c r="L17" s="1032"/>
      <c r="M17" s="1204">
        <v>1</v>
      </c>
      <c r="N17" s="1194">
        <v>0</v>
      </c>
      <c r="O17" s="1047">
        <v>1</v>
      </c>
      <c r="P17" s="1230" t="str">
        <f>IF(O17&lt;=V$42,"T",IF(O17&lt;$Y$42,"R",IF(O17&gt;=$Y$42,"P")))</f>
        <v>P</v>
      </c>
      <c r="Q17" s="1032"/>
      <c r="R17" s="1032"/>
      <c r="S17" s="1032"/>
      <c r="T17" s="1036"/>
    </row>
    <row r="18" spans="1:20">
      <c r="A18" s="1265"/>
      <c r="B18" s="1072"/>
      <c r="C18" s="1072"/>
      <c r="D18" s="1072"/>
      <c r="E18" s="103" t="s">
        <v>386</v>
      </c>
      <c r="F18" s="1205"/>
      <c r="G18" s="1048"/>
      <c r="H18" s="1048"/>
      <c r="I18" s="1048"/>
      <c r="J18" s="1072"/>
      <c r="K18" s="1221"/>
      <c r="L18" s="1033"/>
      <c r="M18" s="1205"/>
      <c r="N18" s="1195"/>
      <c r="O18" s="1051"/>
      <c r="P18" s="1199"/>
      <c r="Q18" s="1033"/>
      <c r="R18" s="1033"/>
      <c r="S18" s="1033"/>
      <c r="T18" s="1037"/>
    </row>
    <row r="19" spans="1:20" ht="30">
      <c r="A19" s="1265"/>
      <c r="B19" s="1072"/>
      <c r="C19" s="1072"/>
      <c r="D19" s="1072"/>
      <c r="E19" s="103" t="s">
        <v>387</v>
      </c>
      <c r="F19" s="1205"/>
      <c r="G19" s="1048"/>
      <c r="H19" s="1048"/>
      <c r="I19" s="1048"/>
      <c r="J19" s="1072"/>
      <c r="K19" s="1221"/>
      <c r="L19" s="1033"/>
      <c r="M19" s="1205"/>
      <c r="N19" s="1195"/>
      <c r="O19" s="1051"/>
      <c r="P19" s="1199"/>
      <c r="Q19" s="1033"/>
      <c r="R19" s="1033"/>
      <c r="S19" s="1033"/>
      <c r="T19" s="1037"/>
    </row>
    <row r="20" spans="1:20" ht="54" customHeight="1">
      <c r="A20" s="1266"/>
      <c r="B20" s="1072"/>
      <c r="C20" s="1072"/>
      <c r="D20" s="1073"/>
      <c r="E20" s="103" t="s">
        <v>400</v>
      </c>
      <c r="F20" s="1269"/>
      <c r="G20" s="1267"/>
      <c r="H20" s="1267"/>
      <c r="I20" s="1267"/>
      <c r="J20" s="1073"/>
      <c r="K20" s="1268"/>
      <c r="L20" s="1192"/>
      <c r="M20" s="1269"/>
      <c r="N20" s="1228"/>
      <c r="O20" s="1229"/>
      <c r="P20" s="1231"/>
      <c r="Q20" s="1192"/>
      <c r="R20" s="1192"/>
      <c r="S20" s="1192"/>
      <c r="T20" s="1193"/>
    </row>
    <row r="21" spans="1:20" ht="60">
      <c r="A21" s="1264">
        <v>2</v>
      </c>
      <c r="B21" s="1072"/>
      <c r="C21" s="1072"/>
      <c r="D21" s="1071" t="s">
        <v>345</v>
      </c>
      <c r="E21" s="103" t="s">
        <v>403</v>
      </c>
      <c r="F21" s="1204"/>
      <c r="G21" s="1047"/>
      <c r="H21" s="1047"/>
      <c r="I21" s="1047"/>
      <c r="J21" s="1071" t="s">
        <v>346</v>
      </c>
      <c r="K21" s="1032"/>
      <c r="L21" s="1032"/>
      <c r="M21" s="1204">
        <v>1</v>
      </c>
      <c r="N21" s="1194">
        <f>IF(M21&lt;1,M21-AVERAGE(F21:I21),M21-(SUM(F21:I21)))</f>
        <v>1</v>
      </c>
      <c r="O21" s="1047">
        <v>1</v>
      </c>
      <c r="P21" s="1230" t="str">
        <f>IF(O21&lt;=V$42,"T",IF(O21&lt;$Y$42,"R",IF(O21&gt;=$Y$42,"P")))</f>
        <v>P</v>
      </c>
      <c r="Q21" s="1032"/>
      <c r="R21" s="1032"/>
      <c r="S21" s="1032"/>
      <c r="T21" s="1036"/>
    </row>
    <row r="22" spans="1:20" ht="30">
      <c r="A22" s="1265"/>
      <c r="B22" s="1072"/>
      <c r="C22" s="1072"/>
      <c r="D22" s="1072"/>
      <c r="E22" s="306" t="s">
        <v>387</v>
      </c>
      <c r="F22" s="1205"/>
      <c r="G22" s="1048"/>
      <c r="H22" s="1048"/>
      <c r="I22" s="1048"/>
      <c r="J22" s="1072"/>
      <c r="K22" s="1033"/>
      <c r="L22" s="1033"/>
      <c r="M22" s="1205"/>
      <c r="N22" s="1195"/>
      <c r="O22" s="1051"/>
      <c r="P22" s="1199"/>
      <c r="Q22" s="1033"/>
      <c r="R22" s="1033"/>
      <c r="S22" s="1033"/>
      <c r="T22" s="1037"/>
    </row>
    <row r="23" spans="1:20" ht="30.75" thickBot="1">
      <c r="A23" s="1265"/>
      <c r="B23" s="1072"/>
      <c r="C23" s="1072"/>
      <c r="D23" s="1072"/>
      <c r="E23" s="353" t="s">
        <v>402</v>
      </c>
      <c r="F23" s="1205"/>
      <c r="G23" s="1048"/>
      <c r="H23" s="1048"/>
      <c r="I23" s="1048"/>
      <c r="J23" s="1072"/>
      <c r="K23" s="1033"/>
      <c r="L23" s="1033"/>
      <c r="M23" s="1205"/>
      <c r="N23" s="1195"/>
      <c r="O23" s="1051"/>
      <c r="P23" s="1199"/>
      <c r="Q23" s="1033"/>
      <c r="R23" s="1033"/>
      <c r="S23" s="1033"/>
      <c r="T23" s="1037"/>
    </row>
    <row r="24" spans="1:20" ht="31.5" customHeight="1">
      <c r="A24" s="1227">
        <v>3</v>
      </c>
      <c r="B24" s="1215" t="s">
        <v>384</v>
      </c>
      <c r="C24" s="1214" t="s">
        <v>499</v>
      </c>
      <c r="D24" s="1214" t="s">
        <v>335</v>
      </c>
      <c r="E24" s="472" t="s">
        <v>443</v>
      </c>
      <c r="F24" s="1225">
        <v>100</v>
      </c>
      <c r="G24" s="1225"/>
      <c r="H24" s="1225"/>
      <c r="I24" s="1226"/>
      <c r="J24" s="1214" t="s">
        <v>563</v>
      </c>
      <c r="K24" s="1233"/>
      <c r="L24" s="1232"/>
      <c r="M24" s="1226">
        <v>1</v>
      </c>
      <c r="N24" s="1235">
        <f>IF(M24&lt;1,M24-AVERAGE(F24:I24),M24-(SUM(F24:I24)))</f>
        <v>-99</v>
      </c>
      <c r="O24" s="1237">
        <f>IF(M24&lt;1,(AVERAGE(F24:I24)/M24),SUM(F24:I24)/M24)</f>
        <v>100</v>
      </c>
      <c r="P24" s="1238" t="str">
        <f>IF(O24&lt;=V$42,"T",IF(O24&lt;$Y$42,"R",IF(O24&gt;=$Y$42,"P")))</f>
        <v>P</v>
      </c>
      <c r="Q24" s="1232"/>
      <c r="R24" s="1232"/>
      <c r="S24" s="1232"/>
      <c r="T24" s="1280"/>
    </row>
    <row r="25" spans="1:20" ht="31.5" customHeight="1">
      <c r="A25" s="1212"/>
      <c r="B25" s="1216"/>
      <c r="C25" s="1056"/>
      <c r="D25" s="1056"/>
      <c r="E25" s="471" t="s">
        <v>440</v>
      </c>
      <c r="F25" s="1210"/>
      <c r="G25" s="1210"/>
      <c r="H25" s="1210"/>
      <c r="I25" s="1208"/>
      <c r="J25" s="1056"/>
      <c r="K25" s="1234"/>
      <c r="L25" s="1211"/>
      <c r="M25" s="1210"/>
      <c r="N25" s="1236"/>
      <c r="O25" s="1110"/>
      <c r="P25" s="1239"/>
      <c r="Q25" s="1211"/>
      <c r="R25" s="1211"/>
      <c r="S25" s="1211"/>
      <c r="T25" s="1281"/>
    </row>
    <row r="26" spans="1:20" ht="30">
      <c r="A26" s="1212"/>
      <c r="B26" s="1216"/>
      <c r="C26" s="1056"/>
      <c r="D26" s="1056"/>
      <c r="E26" s="471" t="s">
        <v>442</v>
      </c>
      <c r="F26" s="1210"/>
      <c r="G26" s="1210"/>
      <c r="H26" s="1210"/>
      <c r="I26" s="1208"/>
      <c r="J26" s="1056"/>
      <c r="K26" s="1234"/>
      <c r="L26" s="1211"/>
      <c r="M26" s="1210"/>
      <c r="N26" s="1236"/>
      <c r="O26" s="1110"/>
      <c r="P26" s="1239"/>
      <c r="Q26" s="1211"/>
      <c r="R26" s="1211"/>
      <c r="S26" s="1211"/>
      <c r="T26" s="1281"/>
    </row>
    <row r="27" spans="1:20" ht="45">
      <c r="A27" s="1212"/>
      <c r="B27" s="1216"/>
      <c r="C27" s="1056"/>
      <c r="D27" s="1056"/>
      <c r="E27" s="471" t="s">
        <v>441</v>
      </c>
      <c r="F27" s="1210"/>
      <c r="G27" s="1210"/>
      <c r="H27" s="1210"/>
      <c r="I27" s="1208"/>
      <c r="J27" s="1056"/>
      <c r="K27" s="1234"/>
      <c r="L27" s="1211"/>
      <c r="M27" s="1210"/>
      <c r="N27" s="1236"/>
      <c r="O27" s="1110"/>
      <c r="P27" s="1239"/>
      <c r="Q27" s="1211"/>
      <c r="R27" s="1211"/>
      <c r="S27" s="1211"/>
      <c r="T27" s="1281"/>
    </row>
    <row r="28" spans="1:20" ht="30">
      <c r="A28" s="1212">
        <v>4</v>
      </c>
      <c r="B28" s="1216"/>
      <c r="C28" s="1056"/>
      <c r="D28" s="1056" t="s">
        <v>336</v>
      </c>
      <c r="E28" s="103" t="s">
        <v>447</v>
      </c>
      <c r="F28" s="1210">
        <v>100</v>
      </c>
      <c r="G28" s="1210"/>
      <c r="H28" s="1210"/>
      <c r="I28" s="1208"/>
      <c r="J28" s="1056" t="s">
        <v>562</v>
      </c>
      <c r="K28" s="1209"/>
      <c r="L28" s="1207"/>
      <c r="M28" s="1208">
        <v>1</v>
      </c>
      <c r="N28" s="1069">
        <f>IF(M28&lt;1,M28-AVERAGE(F28:I28),M28-(SUM(F28:I28)))</f>
        <v>-99</v>
      </c>
      <c r="O28" s="1176">
        <f>IF(M28&lt;1,(AVERAGE(F28:I28)/M28),SUM(F28:I28)/M28)</f>
        <v>100</v>
      </c>
      <c r="P28" s="1201" t="str">
        <f>IF(O28&lt;=V$42,"T",IF(O28&lt;$Y$42,"R",IF(O28&gt;=$Y$42,"P")))</f>
        <v>P</v>
      </c>
      <c r="Q28" s="110"/>
      <c r="R28" s="110"/>
      <c r="S28" s="110"/>
      <c r="T28" s="482"/>
    </row>
    <row r="29" spans="1:20" ht="45">
      <c r="A29" s="1212"/>
      <c r="B29" s="1216"/>
      <c r="C29" s="1056"/>
      <c r="D29" s="1056"/>
      <c r="E29" s="103" t="s">
        <v>446</v>
      </c>
      <c r="F29" s="1210"/>
      <c r="G29" s="1210"/>
      <c r="H29" s="1210"/>
      <c r="I29" s="1210"/>
      <c r="J29" s="1056"/>
      <c r="K29" s="1209"/>
      <c r="L29" s="1207"/>
      <c r="M29" s="1210"/>
      <c r="N29" s="1069"/>
      <c r="O29" s="1176"/>
      <c r="P29" s="1201"/>
      <c r="Q29" s="110"/>
      <c r="R29" s="110"/>
      <c r="S29" s="110"/>
      <c r="T29" s="482"/>
    </row>
    <row r="30" spans="1:20" ht="45">
      <c r="A30" s="1212"/>
      <c r="B30" s="1216"/>
      <c r="C30" s="1056"/>
      <c r="D30" s="1056"/>
      <c r="E30" s="103" t="s">
        <v>444</v>
      </c>
      <c r="F30" s="1210"/>
      <c r="G30" s="1210"/>
      <c r="H30" s="1210"/>
      <c r="I30" s="1210"/>
      <c r="J30" s="1056"/>
      <c r="K30" s="1209"/>
      <c r="L30" s="1207"/>
      <c r="M30" s="1210"/>
      <c r="N30" s="1069"/>
      <c r="O30" s="1176"/>
      <c r="P30" s="1201"/>
      <c r="Q30" s="110"/>
      <c r="R30" s="110"/>
      <c r="S30" s="110"/>
      <c r="T30" s="482"/>
    </row>
    <row r="31" spans="1:20" ht="45">
      <c r="A31" s="1212"/>
      <c r="B31" s="1216"/>
      <c r="C31" s="1056"/>
      <c r="D31" s="1056"/>
      <c r="E31" s="103" t="s">
        <v>445</v>
      </c>
      <c r="F31" s="1210"/>
      <c r="G31" s="1210"/>
      <c r="H31" s="1210"/>
      <c r="I31" s="1210"/>
      <c r="J31" s="1056"/>
      <c r="K31" s="1209"/>
      <c r="L31" s="1207"/>
      <c r="M31" s="1210"/>
      <c r="N31" s="1069"/>
      <c r="O31" s="1176"/>
      <c r="P31" s="1201"/>
      <c r="Q31" s="110"/>
      <c r="R31" s="110"/>
      <c r="S31" s="110"/>
      <c r="T31" s="482"/>
    </row>
    <row r="32" spans="1:20" ht="57.75" customHeight="1">
      <c r="A32" s="1212">
        <v>5</v>
      </c>
      <c r="B32" s="1216"/>
      <c r="C32" s="1056"/>
      <c r="D32" s="1056" t="s">
        <v>337</v>
      </c>
      <c r="E32" s="103" t="s">
        <v>450</v>
      </c>
      <c r="F32" s="1208">
        <v>1</v>
      </c>
      <c r="G32" s="1208"/>
      <c r="H32" s="1176"/>
      <c r="I32" s="1213"/>
      <c r="J32" s="1056" t="s">
        <v>338</v>
      </c>
      <c r="K32" s="1209"/>
      <c r="L32" s="1207"/>
      <c r="M32" s="1208">
        <v>1</v>
      </c>
      <c r="N32" s="1069">
        <f>IF(M32&lt;1,M32-AVERAGE(F32:I32),M32-(SUM(F32:I32)))</f>
        <v>0</v>
      </c>
      <c r="O32" s="1176">
        <f>IF(M32&lt;1,(AVERAGE(F32:I32)/M32),SUM(F32:I32)/M32)</f>
        <v>1</v>
      </c>
      <c r="P32" s="1201" t="str">
        <f>IF(O32&lt;=V$42,"T",IF(O32&lt;$Y$42,"R",IF(O32&gt;=$Y$42,"P")))</f>
        <v>P</v>
      </c>
      <c r="Q32" s="1032"/>
      <c r="R32" s="1032"/>
      <c r="S32" s="1032"/>
      <c r="T32" s="1036"/>
    </row>
    <row r="33" spans="1:20" ht="22.5" customHeight="1">
      <c r="A33" s="1212"/>
      <c r="B33" s="1216"/>
      <c r="C33" s="1056"/>
      <c r="D33" s="1056"/>
      <c r="E33" s="103" t="s">
        <v>449</v>
      </c>
      <c r="F33" s="1208"/>
      <c r="G33" s="1208"/>
      <c r="H33" s="1211"/>
      <c r="I33" s="1207"/>
      <c r="J33" s="1056"/>
      <c r="K33" s="1209"/>
      <c r="L33" s="1207"/>
      <c r="M33" s="1208"/>
      <c r="N33" s="1069"/>
      <c r="O33" s="1176"/>
      <c r="P33" s="1201"/>
      <c r="Q33" s="1033"/>
      <c r="R33" s="1033"/>
      <c r="S33" s="1033"/>
      <c r="T33" s="1037"/>
    </row>
    <row r="34" spans="1:20" ht="37.5" customHeight="1">
      <c r="A34" s="1212"/>
      <c r="B34" s="1216"/>
      <c r="C34" s="1056"/>
      <c r="D34" s="1056"/>
      <c r="E34" s="103" t="s">
        <v>448</v>
      </c>
      <c r="F34" s="1208"/>
      <c r="G34" s="1208"/>
      <c r="H34" s="1211"/>
      <c r="I34" s="1207"/>
      <c r="J34" s="1056"/>
      <c r="K34" s="1209"/>
      <c r="L34" s="1207"/>
      <c r="M34" s="1208"/>
      <c r="N34" s="1069"/>
      <c r="O34" s="1176"/>
      <c r="P34" s="1201"/>
      <c r="Q34" s="1192"/>
      <c r="R34" s="1192"/>
      <c r="S34" s="1192"/>
      <c r="T34" s="1193"/>
    </row>
    <row r="35" spans="1:20" ht="75">
      <c r="A35" s="1212">
        <v>6</v>
      </c>
      <c r="B35" s="1216"/>
      <c r="C35" s="1056"/>
      <c r="D35" s="1056" t="s">
        <v>339</v>
      </c>
      <c r="E35" s="471" t="s">
        <v>452</v>
      </c>
      <c r="F35" s="1210">
        <v>100</v>
      </c>
      <c r="G35" s="1211"/>
      <c r="H35" s="1211"/>
      <c r="I35" s="1176"/>
      <c r="J35" s="1056" t="s">
        <v>565</v>
      </c>
      <c r="K35" s="1211"/>
      <c r="L35" s="1211"/>
      <c r="M35" s="1208">
        <v>1</v>
      </c>
      <c r="N35" s="1069">
        <f>IF(M35&lt;1,M35-AVERAGE(F35:I35),M35-(SUM(F35:I35)))</f>
        <v>-99</v>
      </c>
      <c r="O35" s="1176">
        <f>IF(M35&lt;1,(AVERAGE(F35:I35)/M35),SUM(F35:I35)/M35)</f>
        <v>100</v>
      </c>
      <c r="P35" s="1201" t="str">
        <f>IF(O35&lt;=V$42,"T",IF(O35&lt;$Y$42,"R",IF(O35&gt;=$Y$42,"P")))</f>
        <v>P</v>
      </c>
      <c r="Q35" s="354"/>
      <c r="R35" s="354"/>
      <c r="S35" s="354"/>
      <c r="T35" s="483"/>
    </row>
    <row r="36" spans="1:20" ht="46.5" customHeight="1">
      <c r="A36" s="1212"/>
      <c r="B36" s="1216"/>
      <c r="C36" s="1056"/>
      <c r="D36" s="1056"/>
      <c r="E36" s="471" t="s">
        <v>451</v>
      </c>
      <c r="F36" s="1210"/>
      <c r="G36" s="1211"/>
      <c r="H36" s="1211"/>
      <c r="I36" s="1211"/>
      <c r="J36" s="1056"/>
      <c r="K36" s="1211"/>
      <c r="L36" s="1211"/>
      <c r="M36" s="1210"/>
      <c r="N36" s="1069"/>
      <c r="O36" s="1176"/>
      <c r="P36" s="1201"/>
      <c r="Q36" s="354"/>
      <c r="R36" s="354"/>
      <c r="S36" s="354"/>
      <c r="T36" s="483"/>
    </row>
    <row r="37" spans="1:20" ht="42" customHeight="1">
      <c r="A37" s="1212">
        <v>7</v>
      </c>
      <c r="B37" s="1216"/>
      <c r="C37" s="1056"/>
      <c r="D37" s="1056" t="s">
        <v>340</v>
      </c>
      <c r="E37" s="103" t="s">
        <v>458</v>
      </c>
      <c r="F37" s="1208">
        <v>1</v>
      </c>
      <c r="G37" s="1176"/>
      <c r="H37" s="1176"/>
      <c r="I37" s="1176"/>
      <c r="J37" s="1056" t="s">
        <v>564</v>
      </c>
      <c r="K37" s="1209"/>
      <c r="L37" s="1207"/>
      <c r="M37" s="1208">
        <v>1</v>
      </c>
      <c r="N37" s="1069">
        <f>IF(M37&lt;1,M37-AVERAGE(F37:I37),M37-(SUM(F37:I37)))</f>
        <v>0</v>
      </c>
      <c r="O37" s="1176">
        <v>1</v>
      </c>
      <c r="P37" s="1201" t="str">
        <f>IF(O37&lt;=V$42,"T",IF(O37&lt;$Y$42,"R",IF(O37&gt;=$Y$42,"P")))</f>
        <v>P</v>
      </c>
      <c r="Q37" s="110"/>
      <c r="R37" s="110"/>
      <c r="S37" s="110"/>
      <c r="T37" s="482"/>
    </row>
    <row r="38" spans="1:20" ht="86.25" customHeight="1">
      <c r="A38" s="1212"/>
      <c r="B38" s="1216"/>
      <c r="C38" s="1056"/>
      <c r="D38" s="1056"/>
      <c r="E38" s="103" t="s">
        <v>453</v>
      </c>
      <c r="F38" s="1208"/>
      <c r="G38" s="1211"/>
      <c r="H38" s="1211"/>
      <c r="I38" s="1211"/>
      <c r="J38" s="1056"/>
      <c r="K38" s="1209"/>
      <c r="L38" s="1207"/>
      <c r="M38" s="1208"/>
      <c r="N38" s="1069"/>
      <c r="O38" s="1176"/>
      <c r="P38" s="1201"/>
      <c r="Q38" s="110"/>
      <c r="R38" s="110"/>
      <c r="S38" s="110"/>
      <c r="T38" s="482"/>
    </row>
    <row r="39" spans="1:20" ht="45">
      <c r="A39" s="1212">
        <v>8</v>
      </c>
      <c r="B39" s="1216"/>
      <c r="C39" s="1056"/>
      <c r="D39" s="1056" t="s">
        <v>344</v>
      </c>
      <c r="E39" s="103" t="s">
        <v>455</v>
      </c>
      <c r="F39" s="1210">
        <v>100</v>
      </c>
      <c r="G39" s="1211"/>
      <c r="H39" s="1211"/>
      <c r="I39" s="1213"/>
      <c r="J39" s="1056" t="s">
        <v>566</v>
      </c>
      <c r="K39" s="1209"/>
      <c r="L39" s="1207"/>
      <c r="M39" s="1208">
        <v>1</v>
      </c>
      <c r="N39" s="1069">
        <f>IF(M39&lt;1,M39-AVERAGE(F39:I39),M39-(SUM(F39:I39)))</f>
        <v>-99</v>
      </c>
      <c r="O39" s="1176">
        <f>IF(M39&lt;1,(AVERAGE(F39:I39)/M39),SUM(F39:I39)/M39)</f>
        <v>100</v>
      </c>
      <c r="P39" s="1201" t="str">
        <f>IF(O39&lt;=V$42,"T",IF(O39&lt;$Y$42,"R",IF(O39&gt;=$Y$42,"P")))</f>
        <v>P</v>
      </c>
      <c r="Q39" s="1032"/>
      <c r="R39" s="1032"/>
      <c r="S39" s="1032"/>
      <c r="T39" s="1036"/>
    </row>
    <row r="40" spans="1:20" ht="30">
      <c r="A40" s="1212"/>
      <c r="B40" s="1216"/>
      <c r="C40" s="1056"/>
      <c r="D40" s="1056"/>
      <c r="E40" s="103" t="s">
        <v>454</v>
      </c>
      <c r="F40" s="1210"/>
      <c r="G40" s="1211"/>
      <c r="H40" s="1211"/>
      <c r="I40" s="1207"/>
      <c r="J40" s="1056"/>
      <c r="K40" s="1209"/>
      <c r="L40" s="1207"/>
      <c r="M40" s="1210"/>
      <c r="N40" s="1069"/>
      <c r="O40" s="1176"/>
      <c r="P40" s="1201"/>
      <c r="Q40" s="1033"/>
      <c r="R40" s="1033"/>
      <c r="S40" s="1033"/>
      <c r="T40" s="1037"/>
    </row>
    <row r="41" spans="1:20" ht="30">
      <c r="A41" s="1212"/>
      <c r="B41" s="1216"/>
      <c r="C41" s="1056"/>
      <c r="D41" s="1056"/>
      <c r="E41" s="103" t="s">
        <v>402</v>
      </c>
      <c r="F41" s="1210"/>
      <c r="G41" s="1211"/>
      <c r="H41" s="1211"/>
      <c r="I41" s="1207"/>
      <c r="J41" s="1056"/>
      <c r="K41" s="1209"/>
      <c r="L41" s="1207"/>
      <c r="M41" s="1210"/>
      <c r="N41" s="1069"/>
      <c r="O41" s="1176"/>
      <c r="P41" s="1201"/>
      <c r="Q41" s="1192"/>
      <c r="R41" s="1192"/>
      <c r="S41" s="1192"/>
      <c r="T41" s="1193"/>
    </row>
    <row r="42" spans="1:20" ht="45.75" customHeight="1">
      <c r="A42" s="1212">
        <v>7</v>
      </c>
      <c r="B42" s="1216"/>
      <c r="C42" s="1056"/>
      <c r="D42" s="1056" t="s">
        <v>342</v>
      </c>
      <c r="E42" s="103" t="s">
        <v>457</v>
      </c>
      <c r="F42" s="1204">
        <v>1</v>
      </c>
      <c r="G42" s="1032"/>
      <c r="H42" s="1047"/>
      <c r="I42" s="1224"/>
      <c r="J42" s="1071" t="s">
        <v>343</v>
      </c>
      <c r="K42" s="1220"/>
      <c r="L42" s="1032"/>
      <c r="M42" s="1204">
        <v>1</v>
      </c>
      <c r="N42" s="1194">
        <f>IF(M42&lt;1,M42-AVERAGE(F42:I42),M42-(SUM(F42:I42)))</f>
        <v>0</v>
      </c>
      <c r="O42" s="1047">
        <f>IF(M42&lt;1,(AVERAGE(F42:I42)/M42),SUM(F42:I42)/M42)</f>
        <v>1</v>
      </c>
      <c r="P42" s="1198" t="str">
        <f>IF(O42&lt;=V$42,"T",IF(O42&lt;$Y$42,"R",IF(O42&gt;=$Y$42,"P")))</f>
        <v>P</v>
      </c>
      <c r="Q42" s="1032"/>
      <c r="R42" s="1032"/>
      <c r="S42" s="1032"/>
      <c r="T42" s="1036"/>
    </row>
    <row r="43" spans="1:20" ht="29.25" customHeight="1">
      <c r="A43" s="1212"/>
      <c r="B43" s="1216"/>
      <c r="C43" s="1056"/>
      <c r="D43" s="1056"/>
      <c r="E43" s="103" t="s">
        <v>456</v>
      </c>
      <c r="F43" s="1205"/>
      <c r="G43" s="1033"/>
      <c r="H43" s="1048"/>
      <c r="I43" s="1033"/>
      <c r="J43" s="1072"/>
      <c r="K43" s="1221"/>
      <c r="L43" s="1033"/>
      <c r="M43" s="1205"/>
      <c r="N43" s="1195"/>
      <c r="O43" s="1051"/>
      <c r="P43" s="1199"/>
      <c r="Q43" s="1033"/>
      <c r="R43" s="1033"/>
      <c r="S43" s="1033"/>
      <c r="T43" s="1037"/>
    </row>
    <row r="44" spans="1:20" ht="26.25" customHeight="1" thickBot="1">
      <c r="A44" s="1218"/>
      <c r="B44" s="1217"/>
      <c r="C44" s="1202"/>
      <c r="D44" s="1202"/>
      <c r="E44" s="316" t="s">
        <v>400</v>
      </c>
      <c r="F44" s="1206"/>
      <c r="G44" s="1203"/>
      <c r="H44" s="1223"/>
      <c r="I44" s="1203"/>
      <c r="J44" s="1219"/>
      <c r="K44" s="1222"/>
      <c r="L44" s="1203"/>
      <c r="M44" s="1206"/>
      <c r="N44" s="1196"/>
      <c r="O44" s="1197"/>
      <c r="P44" s="1200"/>
      <c r="Q44" s="1203"/>
      <c r="R44" s="1203"/>
      <c r="S44" s="1203"/>
      <c r="T44" s="1270"/>
    </row>
    <row r="45" spans="1:20" ht="126" customHeight="1" thickBot="1">
      <c r="A45" s="340"/>
      <c r="B45" s="340"/>
      <c r="C45" s="340"/>
      <c r="D45" s="549" t="s">
        <v>717</v>
      </c>
      <c r="E45" s="550" t="s">
        <v>718</v>
      </c>
      <c r="F45" s="560">
        <v>1</v>
      </c>
      <c r="G45" s="551"/>
      <c r="H45" s="551"/>
      <c r="I45" s="551"/>
      <c r="J45" s="552" t="s">
        <v>719</v>
      </c>
      <c r="K45" s="553"/>
      <c r="L45" s="553"/>
      <c r="M45" s="554">
        <v>1</v>
      </c>
      <c r="N45" s="555">
        <v>0</v>
      </c>
      <c r="O45" s="556">
        <f t="shared" ref="O45" si="0">(AVERAGE(F45:I45)/M45)</f>
        <v>1</v>
      </c>
      <c r="P45" s="557" t="str">
        <f t="shared" ref="P45" si="1">IF(O45&lt;=V$17,"T",IF(O45&lt;$W$17,"R",IF(O45&gt;=$W$17,"P")))</f>
        <v>P</v>
      </c>
      <c r="Q45" s="553"/>
      <c r="R45" s="553"/>
      <c r="S45" s="558"/>
      <c r="T45" s="559"/>
    </row>
    <row r="46" spans="1:20">
      <c r="A46" s="340"/>
      <c r="B46" s="340"/>
      <c r="C46" s="340"/>
      <c r="F46" s="350"/>
      <c r="J46" s="351"/>
      <c r="M46" s="340"/>
    </row>
    <row r="47" spans="1:20" ht="15.75">
      <c r="A47" s="340"/>
      <c r="B47" s="337"/>
      <c r="C47" s="335"/>
      <c r="D47" s="117"/>
      <c r="F47" s="350"/>
      <c r="J47" s="351"/>
      <c r="M47" s="340"/>
    </row>
    <row r="48" spans="1:20">
      <c r="A48" s="340"/>
      <c r="B48" s="340"/>
      <c r="C48" s="340"/>
      <c r="F48" s="350"/>
      <c r="J48" s="351"/>
      <c r="M48" s="340"/>
    </row>
    <row r="49" spans="1:20" ht="15.75">
      <c r="A49" s="337" t="s">
        <v>25</v>
      </c>
      <c r="B49" s="538"/>
      <c r="C49" s="538"/>
      <c r="D49" s="538"/>
      <c r="E49" s="538"/>
      <c r="F49" s="538"/>
      <c r="G49" s="538"/>
      <c r="H49" s="538"/>
      <c r="I49" s="538"/>
      <c r="J49" s="538"/>
      <c r="K49" s="538"/>
      <c r="L49" s="538"/>
      <c r="M49" s="538"/>
      <c r="N49" s="538"/>
      <c r="O49" s="538"/>
      <c r="P49" s="538"/>
      <c r="Q49" s="538"/>
      <c r="R49" s="538"/>
      <c r="S49" s="538"/>
      <c r="T49" s="539"/>
    </row>
    <row r="50" spans="1:20">
      <c r="A50" s="340"/>
      <c r="B50" s="535"/>
      <c r="C50" s="535"/>
      <c r="D50" s="535"/>
      <c r="E50" s="535"/>
      <c r="F50" s="535"/>
      <c r="G50" s="535"/>
      <c r="H50" s="535"/>
      <c r="I50" s="535"/>
      <c r="J50" s="535"/>
      <c r="K50" s="535"/>
      <c r="L50" s="535"/>
      <c r="M50" s="535"/>
      <c r="N50" s="535"/>
      <c r="O50" s="535"/>
      <c r="P50" s="535"/>
      <c r="Q50" s="535"/>
      <c r="R50" s="535"/>
      <c r="S50" s="535"/>
      <c r="T50" s="536"/>
    </row>
    <row r="51" spans="1:20">
      <c r="A51" s="537" t="s">
        <v>347</v>
      </c>
      <c r="B51" s="535"/>
      <c r="C51" s="535"/>
      <c r="D51" s="535"/>
      <c r="E51" s="535"/>
      <c r="F51" s="535"/>
      <c r="G51" s="535"/>
      <c r="H51" s="535"/>
      <c r="I51" s="535"/>
      <c r="J51" s="535"/>
      <c r="K51" s="535"/>
      <c r="L51" s="535"/>
      <c r="M51" s="535"/>
      <c r="N51" s="535"/>
      <c r="O51" s="535"/>
      <c r="P51" s="535"/>
      <c r="Q51" s="535"/>
      <c r="R51" s="535"/>
      <c r="S51" s="535"/>
      <c r="T51" s="536"/>
    </row>
    <row r="52" spans="1:20">
      <c r="A52" s="534"/>
      <c r="B52" s="535"/>
      <c r="C52" s="535"/>
      <c r="D52" s="535"/>
      <c r="E52" s="535"/>
      <c r="F52" s="535"/>
      <c r="G52" s="535"/>
      <c r="H52" s="535"/>
      <c r="I52" s="535"/>
      <c r="J52" s="535"/>
      <c r="K52" s="535"/>
      <c r="L52" s="535"/>
      <c r="M52" s="535"/>
      <c r="N52" s="535"/>
      <c r="O52" s="535"/>
      <c r="P52" s="535"/>
      <c r="Q52" s="535"/>
      <c r="R52" s="535"/>
      <c r="S52" s="535"/>
      <c r="T52" s="536"/>
    </row>
    <row r="53" spans="1:20">
      <c r="A53" s="534"/>
      <c r="B53" s="535"/>
      <c r="C53" s="535"/>
      <c r="D53" s="535"/>
      <c r="E53" s="535"/>
      <c r="F53" s="535"/>
      <c r="G53" s="535"/>
      <c r="H53" s="535"/>
      <c r="I53" s="535"/>
      <c r="J53" s="535"/>
      <c r="K53" s="535"/>
      <c r="L53" s="535"/>
      <c r="M53" s="535"/>
      <c r="N53" s="535"/>
      <c r="O53" s="535"/>
      <c r="P53" s="535"/>
      <c r="Q53" s="535"/>
      <c r="R53" s="535"/>
      <c r="S53" s="535"/>
      <c r="T53" s="536"/>
    </row>
    <row r="54" spans="1:20">
      <c r="A54" s="534"/>
      <c r="B54" s="535"/>
      <c r="C54" s="535"/>
      <c r="D54" s="535"/>
      <c r="E54" s="535"/>
      <c r="F54" s="535"/>
      <c r="G54" s="535"/>
      <c r="H54" s="535"/>
      <c r="I54" s="535"/>
      <c r="J54" s="535"/>
      <c r="K54" s="535"/>
      <c r="L54" s="535"/>
      <c r="M54" s="535"/>
      <c r="N54" s="535"/>
      <c r="O54" s="535"/>
      <c r="P54" s="535"/>
      <c r="Q54" s="535"/>
      <c r="R54" s="535"/>
      <c r="S54" s="535"/>
      <c r="T54" s="536"/>
    </row>
    <row r="55" spans="1:20">
      <c r="A55" s="534"/>
      <c r="B55" s="535"/>
      <c r="C55" s="535"/>
      <c r="D55" s="535"/>
      <c r="E55" s="535"/>
      <c r="F55" s="535"/>
      <c r="G55" s="535"/>
      <c r="H55" s="535"/>
      <c r="I55" s="535"/>
      <c r="J55" s="535"/>
      <c r="K55" s="535"/>
      <c r="L55" s="535"/>
      <c r="M55" s="535"/>
      <c r="N55" s="535"/>
      <c r="O55" s="535"/>
      <c r="P55" s="535"/>
      <c r="Q55" s="535"/>
      <c r="R55" s="535"/>
      <c r="S55" s="535"/>
      <c r="T55" s="536"/>
    </row>
    <row r="56" spans="1:20">
      <c r="A56" s="534"/>
      <c r="B56" s="535"/>
      <c r="C56" s="535"/>
      <c r="D56" s="535"/>
      <c r="E56" s="535"/>
      <c r="F56" s="535"/>
      <c r="G56" s="535"/>
      <c r="H56" s="535"/>
      <c r="I56" s="535"/>
      <c r="J56" s="535"/>
      <c r="K56" s="535"/>
      <c r="L56" s="535"/>
      <c r="M56" s="535"/>
      <c r="N56" s="535"/>
      <c r="O56" s="535"/>
      <c r="P56" s="535"/>
      <c r="Q56" s="535"/>
      <c r="R56" s="535"/>
      <c r="S56" s="535"/>
      <c r="T56" s="536"/>
    </row>
    <row r="57" spans="1:20">
      <c r="A57" s="534"/>
      <c r="B57" s="535"/>
      <c r="C57" s="535"/>
      <c r="D57" s="535"/>
      <c r="E57" s="535"/>
      <c r="F57" s="535"/>
      <c r="G57" s="535"/>
      <c r="H57" s="535"/>
      <c r="I57" s="535"/>
      <c r="J57" s="535"/>
      <c r="K57" s="535"/>
      <c r="L57" s="535"/>
      <c r="M57" s="535"/>
      <c r="N57" s="535"/>
      <c r="O57" s="535"/>
      <c r="P57" s="535"/>
      <c r="Q57" s="535"/>
      <c r="R57" s="535"/>
      <c r="S57" s="535"/>
      <c r="T57" s="536"/>
    </row>
    <row r="58" spans="1:20">
      <c r="A58" s="534"/>
      <c r="B58" s="535"/>
      <c r="C58" s="535"/>
      <c r="D58" s="535"/>
      <c r="E58" s="535"/>
      <c r="F58" s="535"/>
      <c r="G58" s="535"/>
      <c r="H58" s="535"/>
      <c r="I58" s="535"/>
      <c r="J58" s="535"/>
      <c r="K58" s="535"/>
      <c r="L58" s="535"/>
      <c r="M58" s="535"/>
      <c r="N58" s="535"/>
      <c r="O58" s="535"/>
      <c r="P58" s="535"/>
      <c r="Q58" s="535"/>
      <c r="R58" s="535"/>
      <c r="S58" s="535"/>
      <c r="T58" s="536"/>
    </row>
    <row r="59" spans="1:20">
      <c r="A59" s="534"/>
      <c r="B59" s="535"/>
      <c r="C59" s="535"/>
      <c r="D59" s="535"/>
      <c r="E59" s="535"/>
      <c r="F59" s="535"/>
      <c r="G59" s="535"/>
      <c r="H59" s="535"/>
      <c r="I59" s="535"/>
      <c r="J59" s="535"/>
      <c r="K59" s="535"/>
      <c r="L59" s="535"/>
      <c r="M59" s="535"/>
      <c r="N59" s="535"/>
      <c r="O59" s="535"/>
      <c r="P59" s="535"/>
      <c r="Q59" s="535"/>
      <c r="R59" s="535"/>
      <c r="S59" s="535"/>
      <c r="T59" s="536"/>
    </row>
    <row r="60" spans="1:20">
      <c r="A60" s="534"/>
    </row>
    <row r="61" spans="1:20">
      <c r="A61" s="534"/>
    </row>
  </sheetData>
  <mergeCells count="176">
    <mergeCell ref="R39:R41"/>
    <mergeCell ref="S39:S41"/>
    <mergeCell ref="T39:T41"/>
    <mergeCell ref="Q42:Q44"/>
    <mergeCell ref="R42:R44"/>
    <mergeCell ref="T42:T44"/>
    <mergeCell ref="S42:S44"/>
    <mergeCell ref="K14:K15"/>
    <mergeCell ref="L14:L15"/>
    <mergeCell ref="M14:M15"/>
    <mergeCell ref="N14:P14"/>
    <mergeCell ref="Q14:Q15"/>
    <mergeCell ref="R14:R15"/>
    <mergeCell ref="Q39:Q41"/>
    <mergeCell ref="S21:S23"/>
    <mergeCell ref="T21:T23"/>
    <mergeCell ref="Q17:Q20"/>
    <mergeCell ref="R17:R20"/>
    <mergeCell ref="S17:S20"/>
    <mergeCell ref="T17:T20"/>
    <mergeCell ref="Q21:Q23"/>
    <mergeCell ref="R21:R23"/>
    <mergeCell ref="T24:T27"/>
    <mergeCell ref="N32:N34"/>
    <mergeCell ref="E14:E15"/>
    <mergeCell ref="B17:B23"/>
    <mergeCell ref="A17:A20"/>
    <mergeCell ref="A21:A23"/>
    <mergeCell ref="N21:N23"/>
    <mergeCell ref="F21:F23"/>
    <mergeCell ref="G21:G23"/>
    <mergeCell ref="G17:G20"/>
    <mergeCell ref="H17:H20"/>
    <mergeCell ref="I17:I20"/>
    <mergeCell ref="H21:H23"/>
    <mergeCell ref="I21:I23"/>
    <mergeCell ref="D21:D23"/>
    <mergeCell ref="C17:C23"/>
    <mergeCell ref="J21:J23"/>
    <mergeCell ref="J17:J20"/>
    <mergeCell ref="K17:K20"/>
    <mergeCell ref="L17:L20"/>
    <mergeCell ref="M17:M20"/>
    <mergeCell ref="M21:M23"/>
    <mergeCell ref="L21:L23"/>
    <mergeCell ref="K21:K23"/>
    <mergeCell ref="D17:D20"/>
    <mergeCell ref="F17:F20"/>
    <mergeCell ref="A2:E4"/>
    <mergeCell ref="F2:M2"/>
    <mergeCell ref="N2:T2"/>
    <mergeCell ref="F3:M4"/>
    <mergeCell ref="N3:T3"/>
    <mergeCell ref="N4:T4"/>
    <mergeCell ref="F14:I14"/>
    <mergeCell ref="J14:J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A14:A15"/>
    <mergeCell ref="D14:D15"/>
    <mergeCell ref="N17:N20"/>
    <mergeCell ref="O17:O20"/>
    <mergeCell ref="P17:P20"/>
    <mergeCell ref="P21:P23"/>
    <mergeCell ref="O21:O23"/>
    <mergeCell ref="R24:R27"/>
    <mergeCell ref="S24:S27"/>
    <mergeCell ref="K24:K27"/>
    <mergeCell ref="L24:L27"/>
    <mergeCell ref="M24:M27"/>
    <mergeCell ref="N24:N27"/>
    <mergeCell ref="O24:O27"/>
    <mergeCell ref="P24:P27"/>
    <mergeCell ref="Q24:Q27"/>
    <mergeCell ref="D24:D27"/>
    <mergeCell ref="J24:J27"/>
    <mergeCell ref="F24:F27"/>
    <mergeCell ref="G24:G27"/>
    <mergeCell ref="H24:H27"/>
    <mergeCell ref="I24:I27"/>
    <mergeCell ref="A24:A27"/>
    <mergeCell ref="D28:D31"/>
    <mergeCell ref="J28:J31"/>
    <mergeCell ref="F28:F31"/>
    <mergeCell ref="G28:G31"/>
    <mergeCell ref="H28:H31"/>
    <mergeCell ref="I28:I31"/>
    <mergeCell ref="P28:P31"/>
    <mergeCell ref="A28:A31"/>
    <mergeCell ref="O32:O34"/>
    <mergeCell ref="P32:P34"/>
    <mergeCell ref="A32:A34"/>
    <mergeCell ref="K28:K31"/>
    <mergeCell ref="L28:L31"/>
    <mergeCell ref="M28:M31"/>
    <mergeCell ref="N28:N31"/>
    <mergeCell ref="O28:O31"/>
    <mergeCell ref="D32:D34"/>
    <mergeCell ref="F32:F34"/>
    <mergeCell ref="G32:G34"/>
    <mergeCell ref="H32:H34"/>
    <mergeCell ref="I32:I34"/>
    <mergeCell ref="J32:J34"/>
    <mergeCell ref="K32:K34"/>
    <mergeCell ref="L32:L34"/>
    <mergeCell ref="M32:M34"/>
    <mergeCell ref="M35:M36"/>
    <mergeCell ref="N35:N36"/>
    <mergeCell ref="O35:O36"/>
    <mergeCell ref="A35:A36"/>
    <mergeCell ref="D35:D36"/>
    <mergeCell ref="J35:J36"/>
    <mergeCell ref="F35:F36"/>
    <mergeCell ref="G35:G36"/>
    <mergeCell ref="H35:H36"/>
    <mergeCell ref="I35:I36"/>
    <mergeCell ref="C24:C44"/>
    <mergeCell ref="B24:B44"/>
    <mergeCell ref="A42:A44"/>
    <mergeCell ref="J42:J44"/>
    <mergeCell ref="F42:F44"/>
    <mergeCell ref="K42:K44"/>
    <mergeCell ref="G42:G44"/>
    <mergeCell ref="H42:H44"/>
    <mergeCell ref="I42:I44"/>
    <mergeCell ref="K37:K38"/>
    <mergeCell ref="F37:F38"/>
    <mergeCell ref="G37:G38"/>
    <mergeCell ref="H37:H38"/>
    <mergeCell ref="I37:I38"/>
    <mergeCell ref="J37:J38"/>
    <mergeCell ref="D37:D38"/>
    <mergeCell ref="A37:A38"/>
    <mergeCell ref="A39:A41"/>
    <mergeCell ref="D39:D41"/>
    <mergeCell ref="J39:J41"/>
    <mergeCell ref="F39:F41"/>
    <mergeCell ref="G39:G41"/>
    <mergeCell ref="H39:H41"/>
    <mergeCell ref="I39:I41"/>
    <mergeCell ref="S32:S34"/>
    <mergeCell ref="T32:T34"/>
    <mergeCell ref="N42:N44"/>
    <mergeCell ref="O42:O44"/>
    <mergeCell ref="P42:P44"/>
    <mergeCell ref="Q32:Q34"/>
    <mergeCell ref="R32:R34"/>
    <mergeCell ref="P37:P38"/>
    <mergeCell ref="D42:D44"/>
    <mergeCell ref="L42:L44"/>
    <mergeCell ref="M42:M44"/>
    <mergeCell ref="L37:L38"/>
    <mergeCell ref="M37:M38"/>
    <mergeCell ref="N37:N38"/>
    <mergeCell ref="O37:O38"/>
    <mergeCell ref="P35:P36"/>
    <mergeCell ref="K39:K41"/>
    <mergeCell ref="L39:L41"/>
    <mergeCell ref="M39:M41"/>
    <mergeCell ref="N39:N41"/>
    <mergeCell ref="O39:O41"/>
    <mergeCell ref="P39:P41"/>
    <mergeCell ref="K35:K36"/>
    <mergeCell ref="L35:L36"/>
  </mergeCells>
  <conditionalFormatting sqref="P17 P21 P24 P28 P32 P35 P37 P42 P39">
    <cfRule type="containsText" dxfId="56" priority="5" stopIfTrue="1" operator="containsText" text="P">
      <formula>NOT(ISERROR(SEARCH("P",P17)))</formula>
    </cfRule>
    <cfRule type="containsText" dxfId="55" priority="6" stopIfTrue="1" operator="containsText" text="R">
      <formula>NOT(ISERROR(SEARCH("R",P17)))</formula>
    </cfRule>
    <cfRule type="containsText" dxfId="54" priority="7" operator="containsText" text="T">
      <formula>NOT(ISERROR(SEARCH("T",P17)))</formula>
    </cfRule>
  </conditionalFormatting>
  <conditionalFormatting sqref="P17 P21 P24 P28 P32 P35 P37 P42 P39">
    <cfRule type="iconSet" priority="8">
      <iconSet iconSet="3Symbols2">
        <cfvo type="percent" val="0"/>
        <cfvo type="percent" val="0.74"/>
        <cfvo type="percent" val="0.85"/>
      </iconSet>
    </cfRule>
  </conditionalFormatting>
  <conditionalFormatting sqref="P45">
    <cfRule type="containsText" dxfId="53" priority="1" stopIfTrue="1" operator="containsText" text="P">
      <formula>NOT(ISERROR(SEARCH("P",P45)))</formula>
    </cfRule>
    <cfRule type="containsText" dxfId="52" priority="2" stopIfTrue="1" operator="containsText" text="R">
      <formula>NOT(ISERROR(SEARCH("R",P45)))</formula>
    </cfRule>
    <cfRule type="containsText" dxfId="51" priority="3" operator="containsText" text="T">
      <formula>NOT(ISERROR(SEARCH("T",P45)))</formula>
    </cfRule>
  </conditionalFormatting>
  <conditionalFormatting sqref="P45">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8"/>
  <sheetViews>
    <sheetView topLeftCell="A23" zoomScale="54" zoomScaleNormal="54" workbookViewId="0">
      <selection activeCell="F31" sqref="F31"/>
    </sheetView>
  </sheetViews>
  <sheetFormatPr baseColWidth="10" defaultColWidth="11.42578125" defaultRowHeight="15"/>
  <cols>
    <col min="1" max="1" width="11.5703125" style="104" bestFit="1" customWidth="1"/>
    <col min="2" max="2" width="39.140625" style="104" customWidth="1"/>
    <col min="3" max="3" width="36.140625" style="104" customWidth="1"/>
    <col min="4" max="4" width="37.7109375" style="104" customWidth="1"/>
    <col min="5" max="5" width="44" style="104" customWidth="1"/>
    <col min="6" max="6" width="13.42578125" style="104" customWidth="1"/>
    <col min="7" max="7" width="7.140625" style="104" bestFit="1" customWidth="1"/>
    <col min="8" max="8" width="8" style="104" customWidth="1"/>
    <col min="9" max="9" width="7" style="104" customWidth="1"/>
    <col min="10" max="10" width="42.28515625" style="104" customWidth="1"/>
    <col min="11" max="11" width="18.7109375" style="104" customWidth="1"/>
    <col min="12" max="12" width="29.7109375" style="104" customWidth="1"/>
    <col min="13" max="13" width="11.5703125" style="104" bestFit="1" customWidth="1"/>
    <col min="14" max="14" width="12.5703125" style="104" customWidth="1"/>
    <col min="15" max="15" width="11.5703125" style="104" bestFit="1" customWidth="1"/>
    <col min="16" max="16" width="11.42578125" style="104"/>
    <col min="17" max="17" width="26.140625" style="104" customWidth="1"/>
    <col min="18" max="18" width="26.28515625" style="104" customWidth="1"/>
    <col min="19" max="19" width="11.42578125" style="104"/>
    <col min="20" max="20" width="27.28515625" style="104" customWidth="1"/>
    <col min="21" max="16384" width="11.42578125" style="104"/>
  </cols>
  <sheetData>
    <row r="1" spans="1:20" ht="15.75" thickBot="1"/>
    <row r="2" spans="1:20" ht="16.5" thickBot="1">
      <c r="A2" s="1090"/>
      <c r="B2" s="1091"/>
      <c r="C2" s="1091"/>
      <c r="D2" s="1091"/>
      <c r="E2" s="1092"/>
      <c r="F2" s="1099" t="s">
        <v>18</v>
      </c>
      <c r="G2" s="1100"/>
      <c r="H2" s="1100"/>
      <c r="I2" s="1100"/>
      <c r="J2" s="1100"/>
      <c r="K2" s="1100"/>
      <c r="L2" s="1100"/>
      <c r="M2" s="1101"/>
      <c r="N2" s="1112" t="s">
        <v>19</v>
      </c>
      <c r="O2" s="1113"/>
      <c r="P2" s="1113"/>
      <c r="Q2" s="1113"/>
      <c r="R2" s="1113"/>
      <c r="S2" s="1113"/>
      <c r="T2" s="1114"/>
    </row>
    <row r="3" spans="1:20" ht="16.5" thickBot="1">
      <c r="A3" s="1093"/>
      <c r="B3" s="1094"/>
      <c r="C3" s="1094"/>
      <c r="D3" s="1094"/>
      <c r="E3" s="1095"/>
      <c r="F3" s="1115" t="s">
        <v>17</v>
      </c>
      <c r="G3" s="1116"/>
      <c r="H3" s="1116"/>
      <c r="I3" s="1116"/>
      <c r="J3" s="1116"/>
      <c r="K3" s="1116"/>
      <c r="L3" s="1116"/>
      <c r="M3" s="1117"/>
      <c r="N3" s="1121" t="s">
        <v>24</v>
      </c>
      <c r="O3" s="1122"/>
      <c r="P3" s="1122"/>
      <c r="Q3" s="1122"/>
      <c r="R3" s="1122"/>
      <c r="S3" s="1122"/>
      <c r="T3" s="1123"/>
    </row>
    <row r="4" spans="1:20" ht="16.5" thickBot="1">
      <c r="A4" s="1096"/>
      <c r="B4" s="1097"/>
      <c r="C4" s="1097"/>
      <c r="D4" s="1097"/>
      <c r="E4" s="1098"/>
      <c r="F4" s="1118"/>
      <c r="G4" s="1119"/>
      <c r="H4" s="1119"/>
      <c r="I4" s="1119"/>
      <c r="J4" s="1119"/>
      <c r="K4" s="1119"/>
      <c r="L4" s="1119"/>
      <c r="M4" s="1120"/>
      <c r="N4" s="1124" t="s">
        <v>8</v>
      </c>
      <c r="O4" s="1125"/>
      <c r="P4" s="1125"/>
      <c r="Q4" s="1125"/>
      <c r="R4" s="1125"/>
      <c r="S4" s="1125"/>
      <c r="T4" s="1126"/>
    </row>
    <row r="5" spans="1:20" ht="15.75">
      <c r="A5" s="151"/>
      <c r="B5" s="151"/>
      <c r="C5" s="151"/>
      <c r="D5" s="151"/>
      <c r="E5" s="151"/>
      <c r="F5" s="151"/>
      <c r="G5" s="151"/>
      <c r="H5" s="151"/>
      <c r="I5" s="151"/>
      <c r="J5" s="238"/>
      <c r="K5" s="238"/>
      <c r="L5" s="240"/>
      <c r="M5" s="240"/>
      <c r="N5" s="240"/>
      <c r="O5" s="240"/>
      <c r="P5" s="240"/>
      <c r="Q5" s="240"/>
      <c r="R5" s="240"/>
      <c r="S5" s="240"/>
      <c r="T5" s="240"/>
    </row>
    <row r="6" spans="1:20" ht="15.75">
      <c r="A6" s="1137" t="s">
        <v>10</v>
      </c>
      <c r="B6" s="1137"/>
      <c r="C6" s="1137"/>
      <c r="D6" s="1137"/>
      <c r="E6" s="1137"/>
      <c r="F6" s="1138" t="s">
        <v>310</v>
      </c>
      <c r="G6" s="1139"/>
      <c r="H6" s="1139"/>
      <c r="I6" s="1139"/>
      <c r="J6" s="1139"/>
      <c r="K6" s="1139"/>
      <c r="L6" s="1139"/>
      <c r="M6" s="1140"/>
      <c r="N6" s="240"/>
      <c r="O6" s="240"/>
      <c r="P6" s="240"/>
      <c r="Q6" s="240"/>
      <c r="R6" s="240"/>
      <c r="S6" s="240"/>
      <c r="T6" s="240"/>
    </row>
    <row r="7" spans="1:20" ht="15.75">
      <c r="A7" s="1137" t="s">
        <v>26</v>
      </c>
      <c r="B7" s="1137"/>
      <c r="C7" s="1137"/>
      <c r="D7" s="1137"/>
      <c r="E7" s="1137"/>
      <c r="F7" s="1138">
        <v>2023</v>
      </c>
      <c r="G7" s="1139"/>
      <c r="H7" s="1139"/>
      <c r="I7" s="1139"/>
      <c r="J7" s="1139"/>
      <c r="K7" s="1139"/>
      <c r="L7" s="1139"/>
      <c r="M7" s="1140"/>
      <c r="N7" s="240"/>
      <c r="O7" s="240"/>
      <c r="P7" s="240"/>
      <c r="Q7" s="240"/>
      <c r="R7" s="240"/>
      <c r="S7" s="240"/>
      <c r="T7" s="240"/>
    </row>
    <row r="8" spans="1:20" ht="15.75">
      <c r="A8" s="1137" t="s">
        <v>6</v>
      </c>
      <c r="B8" s="1137"/>
      <c r="C8" s="1137"/>
      <c r="D8" s="1137"/>
      <c r="E8" s="1137"/>
      <c r="F8" s="1246">
        <v>44927</v>
      </c>
      <c r="G8" s="1139"/>
      <c r="H8" s="1139"/>
      <c r="I8" s="1139"/>
      <c r="J8" s="1139"/>
      <c r="K8" s="1139"/>
      <c r="L8" s="1139"/>
      <c r="M8" s="1140"/>
      <c r="N8" s="240"/>
      <c r="O8" s="240"/>
      <c r="P8" s="240"/>
      <c r="Q8" s="240"/>
      <c r="R8" s="240"/>
      <c r="S8" s="240"/>
      <c r="T8" s="240"/>
    </row>
    <row r="9" spans="1:20" ht="15.75">
      <c r="A9" s="1137" t="s">
        <v>7</v>
      </c>
      <c r="B9" s="1137"/>
      <c r="C9" s="1137"/>
      <c r="D9" s="1137"/>
      <c r="E9" s="1137"/>
      <c r="F9" s="1246">
        <v>45016</v>
      </c>
      <c r="G9" s="1139"/>
      <c r="H9" s="1139"/>
      <c r="I9" s="1139"/>
      <c r="J9" s="1139"/>
      <c r="K9" s="1139"/>
      <c r="L9" s="1139"/>
      <c r="M9" s="1140"/>
      <c r="N9" s="240"/>
      <c r="O9" s="240"/>
      <c r="P9" s="240"/>
      <c r="Q9" s="240"/>
      <c r="R9" s="240"/>
      <c r="S9" s="240"/>
      <c r="T9" s="240"/>
    </row>
    <row r="10" spans="1:20" ht="16.5" thickBot="1">
      <c r="A10" s="241"/>
      <c r="B10" s="241"/>
      <c r="C10" s="241"/>
      <c r="D10" s="241"/>
      <c r="E10" s="241"/>
      <c r="F10" s="241"/>
      <c r="G10" s="241"/>
      <c r="H10" s="241"/>
      <c r="I10" s="241"/>
      <c r="J10" s="238"/>
      <c r="K10" s="238"/>
      <c r="L10" s="238"/>
      <c r="M10" s="238"/>
      <c r="N10" s="240"/>
      <c r="O10" s="240"/>
      <c r="P10" s="240"/>
      <c r="Q10" s="240"/>
      <c r="R10" s="240"/>
      <c r="S10" s="240"/>
      <c r="T10" s="240"/>
    </row>
    <row r="11" spans="1:20" ht="16.5" thickBot="1">
      <c r="A11" s="1144" t="s">
        <v>9</v>
      </c>
      <c r="B11" s="1145"/>
      <c r="C11" s="1145"/>
      <c r="D11" s="1145"/>
      <c r="E11" s="1145"/>
      <c r="F11" s="1145"/>
      <c r="G11" s="1145"/>
      <c r="H11" s="1145"/>
      <c r="I11" s="1145"/>
      <c r="J11" s="1145"/>
      <c r="K11" s="1145"/>
      <c r="L11" s="1145"/>
      <c r="M11" s="1145"/>
      <c r="N11" s="1145"/>
      <c r="O11" s="1145"/>
      <c r="P11" s="1145"/>
      <c r="Q11" s="1145"/>
      <c r="R11" s="1145"/>
      <c r="S11" s="1145"/>
      <c r="T11" s="1146"/>
    </row>
    <row r="12" spans="1:20" ht="16.5" thickBot="1">
      <c r="A12" s="242"/>
      <c r="B12" s="243"/>
      <c r="C12" s="243"/>
      <c r="D12" s="243"/>
      <c r="E12" s="243"/>
      <c r="F12" s="243"/>
      <c r="G12" s="243"/>
      <c r="H12" s="243"/>
      <c r="I12" s="243"/>
      <c r="J12" s="243"/>
      <c r="K12" s="243"/>
      <c r="L12" s="243"/>
      <c r="M12" s="243"/>
      <c r="N12" s="243"/>
      <c r="O12" s="243"/>
      <c r="P12" s="243"/>
      <c r="Q12" s="243"/>
      <c r="R12" s="243"/>
      <c r="S12" s="243"/>
      <c r="T12" s="244"/>
    </row>
    <row r="13" spans="1:20" ht="16.5" thickBot="1">
      <c r="A13" s="1147" t="s">
        <v>16</v>
      </c>
      <c r="B13" s="1148"/>
      <c r="C13" s="1148"/>
      <c r="D13" s="1148"/>
      <c r="E13" s="1148"/>
      <c r="F13" s="1148"/>
      <c r="G13" s="1148"/>
      <c r="H13" s="1148"/>
      <c r="I13" s="1148"/>
      <c r="J13" s="1148"/>
      <c r="K13" s="1148"/>
      <c r="L13" s="1149"/>
      <c r="M13" s="1150" t="s">
        <v>1</v>
      </c>
      <c r="N13" s="1150"/>
      <c r="O13" s="1150"/>
      <c r="P13" s="1150"/>
      <c r="Q13" s="1150"/>
      <c r="R13" s="1150"/>
      <c r="S13" s="1150"/>
      <c r="T13" s="1151"/>
    </row>
    <row r="14" spans="1:20" ht="32.25" customHeight="1" thickBot="1">
      <c r="A14" s="1103" t="s">
        <v>28</v>
      </c>
      <c r="B14" s="1088" t="s">
        <v>364</v>
      </c>
      <c r="C14" s="1088" t="s">
        <v>365</v>
      </c>
      <c r="D14" s="1103" t="s">
        <v>27</v>
      </c>
      <c r="E14" s="1155" t="s">
        <v>20</v>
      </c>
      <c r="F14" s="1157" t="s">
        <v>11</v>
      </c>
      <c r="G14" s="1158"/>
      <c r="H14" s="1158"/>
      <c r="I14" s="1159"/>
      <c r="J14" s="1135" t="s">
        <v>21</v>
      </c>
      <c r="K14" s="1135" t="s">
        <v>22</v>
      </c>
      <c r="L14" s="1135" t="s">
        <v>2</v>
      </c>
      <c r="M14" s="1163" t="s">
        <v>23</v>
      </c>
      <c r="N14" s="1165" t="s">
        <v>3</v>
      </c>
      <c r="O14" s="1166"/>
      <c r="P14" s="1167"/>
      <c r="Q14" s="1170" t="s">
        <v>243</v>
      </c>
      <c r="R14" s="1168" t="s">
        <v>5</v>
      </c>
      <c r="S14" s="245" t="s">
        <v>30</v>
      </c>
      <c r="T14" s="1161" t="s">
        <v>0</v>
      </c>
    </row>
    <row r="15" spans="1:20" ht="28.5" customHeight="1" thickBot="1">
      <c r="A15" s="1104"/>
      <c r="B15" s="1089"/>
      <c r="C15" s="1089"/>
      <c r="D15" s="1104"/>
      <c r="E15" s="1156"/>
      <c r="F15" s="246" t="s">
        <v>12</v>
      </c>
      <c r="G15" s="246" t="s">
        <v>13</v>
      </c>
      <c r="H15" s="246" t="s">
        <v>14</v>
      </c>
      <c r="I15" s="246" t="s">
        <v>15</v>
      </c>
      <c r="J15" s="1136"/>
      <c r="K15" s="1136"/>
      <c r="L15" s="1136"/>
      <c r="M15" s="1164"/>
      <c r="N15" s="247" t="s">
        <v>31</v>
      </c>
      <c r="O15" s="248" t="s">
        <v>29</v>
      </c>
      <c r="P15" s="249" t="s">
        <v>32</v>
      </c>
      <c r="Q15" s="1171"/>
      <c r="R15" s="1169"/>
      <c r="S15" s="250"/>
      <c r="T15" s="1162"/>
    </row>
    <row r="16" spans="1:20" ht="8.25" customHeight="1" thickBot="1">
      <c r="A16" s="151"/>
      <c r="B16" s="151"/>
      <c r="C16" s="151"/>
      <c r="D16" s="151"/>
      <c r="E16" s="151"/>
      <c r="F16" s="151"/>
      <c r="G16" s="151"/>
      <c r="H16" s="151"/>
      <c r="I16" s="151"/>
      <c r="J16" s="151"/>
      <c r="K16" s="151"/>
      <c r="L16" s="251"/>
      <c r="M16" s="151"/>
      <c r="Q16" s="151"/>
      <c r="R16" s="151"/>
      <c r="S16" s="151"/>
      <c r="T16" s="151"/>
    </row>
    <row r="17" spans="1:20" ht="75.75" thickBot="1">
      <c r="A17" s="1298">
        <v>1</v>
      </c>
      <c r="B17" s="1297" t="s">
        <v>439</v>
      </c>
      <c r="C17" s="1297" t="s">
        <v>500</v>
      </c>
      <c r="D17" s="1214" t="s">
        <v>311</v>
      </c>
      <c r="E17" s="284" t="s">
        <v>312</v>
      </c>
      <c r="F17" s="285">
        <v>1</v>
      </c>
      <c r="G17" s="253"/>
      <c r="H17" s="254"/>
      <c r="I17" s="254"/>
      <c r="J17" s="252" t="s">
        <v>404</v>
      </c>
      <c r="K17" s="286"/>
      <c r="L17" s="287"/>
      <c r="M17" s="288">
        <v>1</v>
      </c>
      <c r="N17" s="289">
        <f>F17-M17</f>
        <v>0</v>
      </c>
      <c r="O17" s="269">
        <f>IF(M17&lt;1,(AVERAGE(F17:I17)/M17),SUM(F17:I17)/M17)</f>
        <v>1</v>
      </c>
      <c r="P17" s="290" t="str">
        <f>IF(O17&lt;=V$17,"T",IF(O17&lt;$Y$17,"R",IF(O17&gt;=$Y$17,"P")))</f>
        <v>P</v>
      </c>
      <c r="Q17" s="287"/>
      <c r="R17" s="287"/>
      <c r="S17" s="291"/>
      <c r="T17" s="292"/>
    </row>
    <row r="18" spans="1:20" ht="90.75" thickBot="1">
      <c r="A18" s="1294"/>
      <c r="B18" s="1283"/>
      <c r="C18" s="1283"/>
      <c r="D18" s="1056"/>
      <c r="E18" s="103" t="s">
        <v>313</v>
      </c>
      <c r="F18" s="375">
        <v>1</v>
      </c>
      <c r="G18" s="256"/>
      <c r="H18" s="371"/>
      <c r="I18" s="371"/>
      <c r="J18" s="239" t="s">
        <v>405</v>
      </c>
      <c r="K18" s="293"/>
      <c r="L18" s="257"/>
      <c r="M18" s="288">
        <v>1</v>
      </c>
      <c r="N18" s="266">
        <f t="shared" ref="N18:N36" si="0">F18-M18</f>
        <v>0</v>
      </c>
      <c r="O18" s="267">
        <f>IF(M18&lt;1,(AVERAGE(F18:I18)/M18),SUM(F18:I18)/M18)</f>
        <v>1</v>
      </c>
      <c r="P18" s="294" t="str">
        <f t="shared" ref="P18:P29" si="1">IF(O18&lt;=V$17,"T",IF(O18&lt;$Y$17,"R",IF(O18&gt;=$Y$17,"P")))</f>
        <v>P</v>
      </c>
      <c r="Q18" s="257"/>
      <c r="R18" s="257"/>
      <c r="S18" s="295"/>
      <c r="T18" s="296"/>
    </row>
    <row r="19" spans="1:20" ht="75.75" thickBot="1">
      <c r="A19" s="1294"/>
      <c r="B19" s="1283"/>
      <c r="C19" s="1283"/>
      <c r="D19" s="1056"/>
      <c r="E19" s="103" t="s">
        <v>314</v>
      </c>
      <c r="F19" s="375">
        <v>1</v>
      </c>
      <c r="G19" s="282"/>
      <c r="H19" s="388"/>
      <c r="I19" s="388"/>
      <c r="J19" s="239" t="s">
        <v>406</v>
      </c>
      <c r="K19" s="297"/>
      <c r="L19" s="257"/>
      <c r="M19" s="288">
        <v>1</v>
      </c>
      <c r="N19" s="266">
        <f t="shared" si="0"/>
        <v>0</v>
      </c>
      <c r="O19" s="267">
        <f t="shared" ref="O19:O37" si="2">IF(M19&lt;1,(AVERAGE(F19:I19)/M19),SUM(F19:I19)/M19)</f>
        <v>1</v>
      </c>
      <c r="P19" s="294" t="str">
        <f t="shared" si="1"/>
        <v>P</v>
      </c>
      <c r="Q19" s="257"/>
      <c r="R19" s="257"/>
      <c r="S19" s="295"/>
      <c r="T19" s="296"/>
    </row>
    <row r="20" spans="1:20" ht="90.75" thickBot="1">
      <c r="A20" s="1294">
        <v>2</v>
      </c>
      <c r="B20" s="1283"/>
      <c r="C20" s="1283"/>
      <c r="D20" s="1056" t="s">
        <v>315</v>
      </c>
      <c r="E20" s="103" t="s">
        <v>316</v>
      </c>
      <c r="F20" s="375">
        <v>1</v>
      </c>
      <c r="G20" s="282"/>
      <c r="H20" s="388"/>
      <c r="I20" s="388"/>
      <c r="J20" s="239" t="s">
        <v>407</v>
      </c>
      <c r="K20" s="293"/>
      <c r="L20" s="257"/>
      <c r="M20" s="288">
        <v>1</v>
      </c>
      <c r="N20" s="266">
        <f t="shared" si="0"/>
        <v>0</v>
      </c>
      <c r="O20" s="267">
        <f t="shared" si="2"/>
        <v>1</v>
      </c>
      <c r="P20" s="294" t="str">
        <f t="shared" si="1"/>
        <v>P</v>
      </c>
      <c r="Q20" s="257"/>
      <c r="R20" s="257"/>
      <c r="S20" s="295"/>
      <c r="T20" s="296"/>
    </row>
    <row r="21" spans="1:20" ht="60.75" thickBot="1">
      <c r="A21" s="1294"/>
      <c r="B21" s="1283"/>
      <c r="C21" s="1283"/>
      <c r="D21" s="1056"/>
      <c r="E21" s="103" t="s">
        <v>317</v>
      </c>
      <c r="F21" s="375">
        <v>1</v>
      </c>
      <c r="G21" s="282"/>
      <c r="H21" s="388"/>
      <c r="I21" s="388"/>
      <c r="J21" s="239" t="s">
        <v>408</v>
      </c>
      <c r="K21" s="293"/>
      <c r="L21" s="257"/>
      <c r="M21" s="288">
        <v>1</v>
      </c>
      <c r="N21" s="266">
        <f t="shared" si="0"/>
        <v>0</v>
      </c>
      <c r="O21" s="267">
        <f t="shared" si="2"/>
        <v>1</v>
      </c>
      <c r="P21" s="294" t="str">
        <f t="shared" si="1"/>
        <v>P</v>
      </c>
      <c r="Q21" s="257"/>
      <c r="R21" s="257"/>
      <c r="S21" s="295"/>
      <c r="T21" s="296"/>
    </row>
    <row r="22" spans="1:20" ht="59.25" customHeight="1" thickBot="1">
      <c r="A22" s="1294"/>
      <c r="B22" s="1283"/>
      <c r="C22" s="1283"/>
      <c r="D22" s="1056"/>
      <c r="E22" s="103" t="s">
        <v>318</v>
      </c>
      <c r="F22" s="374">
        <v>18</v>
      </c>
      <c r="G22" s="282"/>
      <c r="H22" s="388"/>
      <c r="I22" s="282"/>
      <c r="J22" s="239" t="s">
        <v>409</v>
      </c>
      <c r="K22" s="165">
        <v>56700</v>
      </c>
      <c r="L22" s="187">
        <v>36000</v>
      </c>
      <c r="M22" s="298">
        <v>13</v>
      </c>
      <c r="N22" s="266">
        <f t="shared" si="0"/>
        <v>5</v>
      </c>
      <c r="O22" s="267">
        <f t="shared" si="2"/>
        <v>1.3846153846153846</v>
      </c>
      <c r="P22" s="294" t="str">
        <f t="shared" si="1"/>
        <v>P</v>
      </c>
      <c r="Q22" s="257"/>
      <c r="R22" s="257"/>
      <c r="S22" s="295"/>
      <c r="T22" s="296"/>
    </row>
    <row r="23" spans="1:20" ht="45.75" customHeight="1" thickBot="1">
      <c r="A23" s="1294"/>
      <c r="B23" s="1283"/>
      <c r="C23" s="1283"/>
      <c r="D23" s="1056"/>
      <c r="E23" s="103" t="s">
        <v>319</v>
      </c>
      <c r="F23" s="375">
        <v>1</v>
      </c>
      <c r="G23" s="282"/>
      <c r="H23" s="388"/>
      <c r="I23" s="388"/>
      <c r="J23" s="299" t="s">
        <v>410</v>
      </c>
      <c r="K23" s="297"/>
      <c r="L23" s="257"/>
      <c r="M23" s="288">
        <v>1</v>
      </c>
      <c r="N23" s="266">
        <f>F23-M23</f>
        <v>0</v>
      </c>
      <c r="O23" s="267">
        <f t="shared" si="2"/>
        <v>1</v>
      </c>
      <c r="P23" s="294" t="str">
        <f t="shared" si="1"/>
        <v>P</v>
      </c>
      <c r="Q23" s="257"/>
      <c r="R23" s="257"/>
      <c r="S23" s="295"/>
      <c r="T23" s="296"/>
    </row>
    <row r="24" spans="1:20" ht="90.75" thickBot="1">
      <c r="A24" s="1296">
        <v>3</v>
      </c>
      <c r="B24" s="1283"/>
      <c r="C24" s="1283"/>
      <c r="D24" s="1056" t="s">
        <v>320</v>
      </c>
      <c r="E24" s="103" t="s">
        <v>321</v>
      </c>
      <c r="F24" s="377">
        <v>100</v>
      </c>
      <c r="G24" s="273"/>
      <c r="H24" s="389"/>
      <c r="I24" s="273"/>
      <c r="J24" s="239" t="s">
        <v>411</v>
      </c>
      <c r="K24" s="297"/>
      <c r="L24" s="297"/>
      <c r="M24" s="298">
        <v>23</v>
      </c>
      <c r="N24" s="266">
        <f t="shared" si="0"/>
        <v>77</v>
      </c>
      <c r="O24" s="300">
        <f t="shared" si="2"/>
        <v>4.3478260869565215</v>
      </c>
      <c r="P24" s="294" t="str">
        <f t="shared" si="1"/>
        <v>P</v>
      </c>
      <c r="Q24" s="297"/>
      <c r="R24" s="297"/>
      <c r="S24" s="301"/>
      <c r="T24" s="302"/>
    </row>
    <row r="25" spans="1:20" ht="60.75" thickBot="1">
      <c r="A25" s="1296"/>
      <c r="B25" s="1283"/>
      <c r="C25" s="1283"/>
      <c r="D25" s="1056"/>
      <c r="E25" s="103" t="s">
        <v>322</v>
      </c>
      <c r="F25" s="377">
        <v>18</v>
      </c>
      <c r="G25" s="282"/>
      <c r="H25" s="388"/>
      <c r="I25" s="282"/>
      <c r="J25" s="299" t="s">
        <v>412</v>
      </c>
      <c r="K25" s="303"/>
      <c r="L25" s="304"/>
      <c r="M25" s="298">
        <v>15</v>
      </c>
      <c r="N25" s="279">
        <f t="shared" si="0"/>
        <v>3</v>
      </c>
      <c r="O25" s="267">
        <f t="shared" si="2"/>
        <v>1.2</v>
      </c>
      <c r="P25" s="294" t="str">
        <f t="shared" si="1"/>
        <v>P</v>
      </c>
      <c r="Q25" s="305" t="e">
        <f>L25/K25</f>
        <v>#DIV/0!</v>
      </c>
      <c r="R25" s="257"/>
      <c r="S25" s="295"/>
      <c r="T25" s="296"/>
    </row>
    <row r="26" spans="1:20" ht="90.75" thickBot="1">
      <c r="A26" s="1296"/>
      <c r="B26" s="1283"/>
      <c r="C26" s="1283"/>
      <c r="D26" s="1056"/>
      <c r="E26" s="103" t="s">
        <v>361</v>
      </c>
      <c r="F26" s="377">
        <v>54</v>
      </c>
      <c r="G26" s="282"/>
      <c r="H26" s="388"/>
      <c r="I26" s="282"/>
      <c r="J26" s="299" t="s">
        <v>413</v>
      </c>
      <c r="K26" s="297"/>
      <c r="L26" s="257"/>
      <c r="M26" s="288">
        <v>1</v>
      </c>
      <c r="N26" s="266">
        <f t="shared" si="0"/>
        <v>53</v>
      </c>
      <c r="O26" s="267">
        <f t="shared" si="2"/>
        <v>54</v>
      </c>
      <c r="P26" s="294" t="str">
        <f t="shared" si="1"/>
        <v>P</v>
      </c>
      <c r="Q26" s="257"/>
      <c r="R26" s="257"/>
      <c r="S26" s="295"/>
      <c r="T26" s="296"/>
    </row>
    <row r="27" spans="1:20" ht="69" customHeight="1" thickBot="1">
      <c r="A27" s="1296"/>
      <c r="B27" s="1283"/>
      <c r="C27" s="1283"/>
      <c r="D27" s="1056"/>
      <c r="E27" s="103" t="s">
        <v>362</v>
      </c>
      <c r="F27" s="377">
        <v>100</v>
      </c>
      <c r="G27" s="282"/>
      <c r="H27" s="388"/>
      <c r="I27" s="388"/>
      <c r="J27" s="239" t="s">
        <v>414</v>
      </c>
      <c r="K27" s="297"/>
      <c r="L27" s="257"/>
      <c r="M27" s="298">
        <v>2</v>
      </c>
      <c r="N27" s="279">
        <f t="shared" si="0"/>
        <v>98</v>
      </c>
      <c r="O27" s="267">
        <f t="shared" si="2"/>
        <v>50</v>
      </c>
      <c r="P27" s="294" t="str">
        <f t="shared" si="1"/>
        <v>P</v>
      </c>
      <c r="Q27" s="257"/>
      <c r="R27" s="257"/>
      <c r="S27" s="295"/>
      <c r="T27" s="296"/>
    </row>
    <row r="28" spans="1:20" ht="61.5" customHeight="1" thickBot="1">
      <c r="A28" s="1296"/>
      <c r="B28" s="1283"/>
      <c r="C28" s="1283"/>
      <c r="D28" s="1056"/>
      <c r="E28" s="103" t="s">
        <v>323</v>
      </c>
      <c r="F28" s="377">
        <v>51</v>
      </c>
      <c r="G28" s="282"/>
      <c r="H28" s="388"/>
      <c r="I28" s="282"/>
      <c r="J28" s="239" t="s">
        <v>415</v>
      </c>
      <c r="K28" s="297"/>
      <c r="L28" s="257"/>
      <c r="M28" s="298">
        <v>23</v>
      </c>
      <c r="N28" s="279">
        <f t="shared" si="0"/>
        <v>28</v>
      </c>
      <c r="O28" s="267">
        <f t="shared" si="2"/>
        <v>2.2173913043478262</v>
      </c>
      <c r="P28" s="294" t="str">
        <f t="shared" si="1"/>
        <v>P</v>
      </c>
      <c r="Q28" s="257"/>
      <c r="R28" s="257"/>
      <c r="S28" s="295"/>
      <c r="T28" s="296"/>
    </row>
    <row r="29" spans="1:20" ht="105.75" thickBot="1">
      <c r="A29" s="1294">
        <v>4</v>
      </c>
      <c r="B29" s="1283"/>
      <c r="C29" s="1283"/>
      <c r="D29" s="1056" t="s">
        <v>324</v>
      </c>
      <c r="E29" s="306" t="s">
        <v>325</v>
      </c>
      <c r="F29" s="439">
        <v>2435</v>
      </c>
      <c r="G29" s="390"/>
      <c r="H29" s="282"/>
      <c r="I29" s="282"/>
      <c r="J29" s="239" t="s">
        <v>416</v>
      </c>
      <c r="K29" s="297"/>
      <c r="L29" s="257"/>
      <c r="M29" s="298">
        <v>2150</v>
      </c>
      <c r="N29" s="266">
        <f t="shared" si="0"/>
        <v>285</v>
      </c>
      <c r="O29" s="267">
        <f t="shared" si="2"/>
        <v>1.1325581395348838</v>
      </c>
      <c r="P29" s="294" t="str">
        <f t="shared" si="1"/>
        <v>P</v>
      </c>
      <c r="Q29" s="257"/>
      <c r="R29" s="257"/>
      <c r="S29" s="295"/>
      <c r="T29" s="296"/>
    </row>
    <row r="30" spans="1:20" ht="90.75" thickBot="1">
      <c r="A30" s="1294"/>
      <c r="B30" s="1283"/>
      <c r="C30" s="1283"/>
      <c r="D30" s="1056"/>
      <c r="E30" s="103" t="s">
        <v>326</v>
      </c>
      <c r="F30" s="377">
        <v>100</v>
      </c>
      <c r="G30" s="390"/>
      <c r="H30" s="388"/>
      <c r="I30" s="282"/>
      <c r="J30" s="299" t="s">
        <v>417</v>
      </c>
      <c r="K30" s="297"/>
      <c r="L30" s="257"/>
      <c r="M30" s="298">
        <v>2150</v>
      </c>
      <c r="N30" s="266">
        <f t="shared" si="0"/>
        <v>-2050</v>
      </c>
      <c r="O30" s="267">
        <f t="shared" si="2"/>
        <v>4.6511627906976744E-2</v>
      </c>
      <c r="P30" s="294" t="str">
        <f t="shared" ref="P30:P37" si="3">IF(O30&lt;=V$17,"T",IF(O30&lt;$Y$17,"R",IF(O30&gt;=$Y$17,"P")))</f>
        <v>P</v>
      </c>
      <c r="Q30" s="257"/>
      <c r="R30" s="257"/>
      <c r="S30" s="295"/>
      <c r="T30" s="296"/>
    </row>
    <row r="31" spans="1:20" ht="75.75" thickBot="1">
      <c r="A31" s="1294">
        <v>5</v>
      </c>
      <c r="B31" s="1019" t="s">
        <v>370</v>
      </c>
      <c r="C31" s="1019" t="s">
        <v>437</v>
      </c>
      <c r="D31" s="1056" t="s">
        <v>327</v>
      </c>
      <c r="E31" s="103" t="s">
        <v>328</v>
      </c>
      <c r="F31" s="375">
        <v>1</v>
      </c>
      <c r="G31" s="282"/>
      <c r="H31" s="388"/>
      <c r="I31" s="388"/>
      <c r="J31" s="252" t="s">
        <v>418</v>
      </c>
      <c r="K31" s="297"/>
      <c r="L31" s="257"/>
      <c r="M31" s="288">
        <v>1</v>
      </c>
      <c r="N31" s="266">
        <f t="shared" si="0"/>
        <v>0</v>
      </c>
      <c r="O31" s="267">
        <f t="shared" si="2"/>
        <v>1</v>
      </c>
      <c r="P31" s="294" t="str">
        <f t="shared" si="3"/>
        <v>P</v>
      </c>
      <c r="Q31" s="257"/>
      <c r="R31" s="257"/>
      <c r="S31" s="295"/>
      <c r="T31" s="296"/>
    </row>
    <row r="32" spans="1:20" ht="90.75" thickBot="1">
      <c r="A32" s="1294"/>
      <c r="B32" s="1019"/>
      <c r="C32" s="1019"/>
      <c r="D32" s="1056"/>
      <c r="E32" s="152" t="s">
        <v>329</v>
      </c>
      <c r="F32" s="375">
        <v>1</v>
      </c>
      <c r="G32" s="282"/>
      <c r="H32" s="388"/>
      <c r="I32" s="388"/>
      <c r="J32" s="239" t="s">
        <v>419</v>
      </c>
      <c r="K32" s="297"/>
      <c r="L32" s="257"/>
      <c r="M32" s="288">
        <v>1</v>
      </c>
      <c r="N32" s="266">
        <f t="shared" si="0"/>
        <v>0</v>
      </c>
      <c r="O32" s="267">
        <f t="shared" si="2"/>
        <v>1</v>
      </c>
      <c r="P32" s="294" t="str">
        <f t="shared" si="3"/>
        <v>P</v>
      </c>
      <c r="Q32" s="257"/>
      <c r="R32" s="257"/>
      <c r="S32" s="295"/>
      <c r="T32" s="296"/>
    </row>
    <row r="33" spans="1:20" ht="63" customHeight="1" thickBot="1">
      <c r="A33" s="1294"/>
      <c r="B33" s="1019"/>
      <c r="C33" s="1019"/>
      <c r="D33" s="1056"/>
      <c r="E33" s="103" t="s">
        <v>330</v>
      </c>
      <c r="F33" s="375">
        <v>1</v>
      </c>
      <c r="G33" s="282"/>
      <c r="H33" s="388"/>
      <c r="I33" s="388"/>
      <c r="J33" s="239" t="s">
        <v>420</v>
      </c>
      <c r="K33" s="297"/>
      <c r="L33" s="257"/>
      <c r="M33" s="288">
        <v>1</v>
      </c>
      <c r="N33" s="266">
        <f t="shared" si="0"/>
        <v>0</v>
      </c>
      <c r="O33" s="267">
        <f t="shared" si="2"/>
        <v>1</v>
      </c>
      <c r="P33" s="294" t="str">
        <f t="shared" si="3"/>
        <v>P</v>
      </c>
      <c r="Q33" s="257"/>
      <c r="R33" s="257"/>
      <c r="S33" s="295"/>
      <c r="T33" s="296"/>
    </row>
    <row r="34" spans="1:20" ht="90.75" thickBot="1">
      <c r="A34" s="1294"/>
      <c r="B34" s="1019"/>
      <c r="C34" s="1019"/>
      <c r="D34" s="1056"/>
      <c r="E34" s="103" t="s">
        <v>331</v>
      </c>
      <c r="F34" s="375">
        <v>1</v>
      </c>
      <c r="G34" s="282"/>
      <c r="H34" s="388"/>
      <c r="I34" s="388"/>
      <c r="J34" s="239" t="s">
        <v>421</v>
      </c>
      <c r="K34" s="297"/>
      <c r="L34" s="257"/>
      <c r="M34" s="288">
        <v>1</v>
      </c>
      <c r="N34" s="266">
        <f t="shared" si="0"/>
        <v>0</v>
      </c>
      <c r="O34" s="267">
        <f t="shared" si="2"/>
        <v>1</v>
      </c>
      <c r="P34" s="294" t="str">
        <f t="shared" si="3"/>
        <v>P</v>
      </c>
      <c r="Q34" s="257"/>
      <c r="R34" s="257"/>
      <c r="S34" s="295"/>
      <c r="T34" s="296"/>
    </row>
    <row r="35" spans="1:20" ht="90.75" thickBot="1">
      <c r="A35" s="1294"/>
      <c r="B35" s="1019"/>
      <c r="C35" s="1019"/>
      <c r="D35" s="1056"/>
      <c r="E35" s="103" t="s">
        <v>363</v>
      </c>
      <c r="F35" s="375">
        <v>1</v>
      </c>
      <c r="G35" s="282"/>
      <c r="H35" s="388"/>
      <c r="I35" s="388"/>
      <c r="J35" s="299" t="s">
        <v>422</v>
      </c>
      <c r="K35" s="297"/>
      <c r="L35" s="257"/>
      <c r="M35" s="288">
        <v>1</v>
      </c>
      <c r="N35" s="266">
        <f t="shared" si="0"/>
        <v>0</v>
      </c>
      <c r="O35" s="267">
        <f t="shared" si="2"/>
        <v>1</v>
      </c>
      <c r="P35" s="294" t="str">
        <f t="shared" si="3"/>
        <v>P</v>
      </c>
      <c r="Q35" s="257"/>
      <c r="R35" s="257"/>
      <c r="S35" s="295"/>
      <c r="T35" s="296"/>
    </row>
    <row r="36" spans="1:20" ht="75.75" thickBot="1">
      <c r="A36" s="1294"/>
      <c r="B36" s="1019"/>
      <c r="C36" s="1019"/>
      <c r="D36" s="1056"/>
      <c r="E36" s="103" t="s">
        <v>332</v>
      </c>
      <c r="F36" s="375">
        <v>1</v>
      </c>
      <c r="G36" s="282"/>
      <c r="H36" s="388"/>
      <c r="I36" s="388"/>
      <c r="J36" s="299" t="s">
        <v>423</v>
      </c>
      <c r="K36" s="297"/>
      <c r="L36" s="257"/>
      <c r="M36" s="288">
        <v>1</v>
      </c>
      <c r="N36" s="266">
        <f t="shared" si="0"/>
        <v>0</v>
      </c>
      <c r="O36" s="267">
        <f t="shared" si="2"/>
        <v>1</v>
      </c>
      <c r="P36" s="294" t="str">
        <f t="shared" si="3"/>
        <v>P</v>
      </c>
      <c r="Q36" s="257"/>
      <c r="R36" s="257"/>
      <c r="S36" s="295"/>
      <c r="T36" s="296"/>
    </row>
    <row r="37" spans="1:20" ht="60.75" thickBot="1">
      <c r="A37" s="1295"/>
      <c r="B37" s="1293"/>
      <c r="C37" s="1293"/>
      <c r="D37" s="1202"/>
      <c r="E37" s="307" t="s">
        <v>333</v>
      </c>
      <c r="F37" s="440">
        <v>1</v>
      </c>
      <c r="G37" s="391"/>
      <c r="H37" s="392"/>
      <c r="I37" s="392"/>
      <c r="J37" s="308" t="s">
        <v>424</v>
      </c>
      <c r="K37" s="309"/>
      <c r="L37" s="271"/>
      <c r="M37" s="369">
        <v>0.01</v>
      </c>
      <c r="N37" s="310">
        <v>1</v>
      </c>
      <c r="O37" s="270">
        <f t="shared" si="2"/>
        <v>100</v>
      </c>
      <c r="P37" s="311" t="str">
        <f t="shared" si="3"/>
        <v>P</v>
      </c>
      <c r="Q37" s="271"/>
      <c r="R37" s="271"/>
      <c r="S37" s="312"/>
      <c r="T37" s="313"/>
    </row>
    <row r="38" spans="1:20" ht="60.75" thickBot="1">
      <c r="A38" s="1287">
        <v>6</v>
      </c>
      <c r="B38" s="1106" t="s">
        <v>370</v>
      </c>
      <c r="C38" s="1106" t="s">
        <v>437</v>
      </c>
      <c r="D38" s="1056" t="s">
        <v>539</v>
      </c>
      <c r="E38" s="152" t="s">
        <v>540</v>
      </c>
      <c r="F38" s="393"/>
      <c r="G38" s="376"/>
      <c r="H38" s="282"/>
      <c r="I38" s="282"/>
      <c r="J38" s="1290" t="s">
        <v>543</v>
      </c>
      <c r="K38" s="314">
        <v>0</v>
      </c>
      <c r="L38" s="314">
        <v>0</v>
      </c>
      <c r="M38" s="314">
        <v>8</v>
      </c>
      <c r="N38" s="283">
        <f>IF(M38&lt;1,M38-AVERAGE(F38:I38),M38-(SUM(F38:I38)))</f>
        <v>8</v>
      </c>
      <c r="O38" s="283">
        <f>IF(M38&lt;1,(AVERAGE(F38:I38)/M38),SUM(F38:I38)/M38)</f>
        <v>0</v>
      </c>
      <c r="P38" s="315" t="str">
        <f>IF(O38&lt;=V$17,"T",IF(O38&lt;$Y$17,"R",IF(O38&gt;=$Y$17,"P")))</f>
        <v>T</v>
      </c>
      <c r="Q38" s="314" t="s">
        <v>544</v>
      </c>
      <c r="R38" s="314" t="s">
        <v>544</v>
      </c>
      <c r="S38" s="1282" t="s">
        <v>545</v>
      </c>
      <c r="T38" s="302" t="s">
        <v>546</v>
      </c>
    </row>
    <row r="39" spans="1:20" ht="20.25" customHeight="1" thickBot="1">
      <c r="A39" s="1287"/>
      <c r="B39" s="1106"/>
      <c r="C39" s="1106"/>
      <c r="D39" s="1056"/>
      <c r="E39" s="152" t="s">
        <v>541</v>
      </c>
      <c r="F39" s="393"/>
      <c r="G39" s="376"/>
      <c r="H39" s="282"/>
      <c r="I39" s="282"/>
      <c r="J39" s="1291"/>
      <c r="K39" s="314">
        <v>0</v>
      </c>
      <c r="L39" s="314">
        <v>0</v>
      </c>
      <c r="M39" s="314">
        <v>8</v>
      </c>
      <c r="N39" s="283">
        <f>IF(M39&lt;1,M39-AVERAGE(F39:I39),M39-(SUM(F39:I39)))</f>
        <v>8</v>
      </c>
      <c r="O39" s="283">
        <f>IF(M39&lt;1,(AVERAGE(F39:I39)/M39),SUM(F39:I39)/M39)</f>
        <v>0</v>
      </c>
      <c r="P39" s="315" t="str">
        <f>IF(O39&lt;=V$17,"T",IF(O39&lt;$Y$17,"R",IF(O39&gt;=$Y$17,"P")))</f>
        <v>T</v>
      </c>
      <c r="Q39" s="314" t="s">
        <v>544</v>
      </c>
      <c r="R39" s="314" t="s">
        <v>544</v>
      </c>
      <c r="S39" s="1283"/>
      <c r="T39" s="1285" t="s">
        <v>547</v>
      </c>
    </row>
    <row r="40" spans="1:20" ht="45.75" thickBot="1">
      <c r="A40" s="1288"/>
      <c r="B40" s="1289"/>
      <c r="C40" s="1289"/>
      <c r="D40" s="1202"/>
      <c r="E40" s="316" t="s">
        <v>542</v>
      </c>
      <c r="F40" s="394"/>
      <c r="G40" s="395"/>
      <c r="H40" s="396"/>
      <c r="I40" s="396"/>
      <c r="J40" s="1292"/>
      <c r="K40" s="317">
        <v>0</v>
      </c>
      <c r="L40" s="317">
        <v>0</v>
      </c>
      <c r="M40" s="318">
        <v>1</v>
      </c>
      <c r="N40" s="319">
        <v>0</v>
      </c>
      <c r="O40" s="319">
        <f>IF(M40&lt;1,(AVERAGE(F40:I40)/M40),SUM(F40:I40)/M40)</f>
        <v>0</v>
      </c>
      <c r="P40" s="320" t="str">
        <f>IF(O40&lt;=V$17,"T",IF(O40&lt;$Y$17,"R",IF(O40&gt;=$Y$17,"P")))</f>
        <v>T</v>
      </c>
      <c r="Q40" s="317" t="s">
        <v>544</v>
      </c>
      <c r="R40" s="317" t="s">
        <v>544</v>
      </c>
      <c r="S40" s="1284"/>
      <c r="T40" s="1286"/>
    </row>
    <row r="41" spans="1:20" ht="15.75">
      <c r="A41" s="321"/>
      <c r="B41" s="322"/>
      <c r="C41" s="322"/>
      <c r="D41" s="323"/>
      <c r="E41" s="324"/>
      <c r="F41" s="325"/>
      <c r="G41" s="151"/>
      <c r="H41" s="151"/>
      <c r="I41" s="151"/>
      <c r="J41" s="326"/>
      <c r="K41" s="327"/>
      <c r="L41" s="151"/>
      <c r="M41" s="325"/>
      <c r="N41" s="328"/>
      <c r="O41" s="329"/>
      <c r="P41" s="330"/>
      <c r="Q41" s="151"/>
      <c r="R41" s="151"/>
      <c r="S41" s="151"/>
      <c r="T41" s="151"/>
    </row>
    <row r="42" spans="1:20" ht="15.75">
      <c r="A42" s="321"/>
      <c r="B42" s="322"/>
      <c r="C42" s="322"/>
      <c r="D42" s="323"/>
      <c r="E42" s="324"/>
      <c r="F42" s="325"/>
      <c r="G42" s="151"/>
      <c r="H42" s="151"/>
      <c r="I42" s="151"/>
      <c r="J42" s="326"/>
      <c r="K42" s="327"/>
      <c r="L42" s="151"/>
      <c r="M42" s="325"/>
      <c r="N42" s="328"/>
      <c r="O42" s="329"/>
      <c r="P42" s="330"/>
      <c r="Q42" s="151"/>
      <c r="R42" s="151"/>
      <c r="S42" s="151"/>
      <c r="T42" s="151"/>
    </row>
    <row r="43" spans="1:20" ht="15.75">
      <c r="A43" s="321"/>
      <c r="B43" s="322"/>
      <c r="C43" s="322"/>
      <c r="D43" s="323"/>
      <c r="E43" s="324"/>
      <c r="F43" s="325"/>
      <c r="G43" s="151"/>
      <c r="H43" s="151"/>
      <c r="I43" s="151"/>
      <c r="J43" s="326"/>
      <c r="K43" s="327"/>
      <c r="L43" s="151"/>
      <c r="M43" s="325"/>
      <c r="N43" s="328"/>
      <c r="O43" s="329"/>
      <c r="P43" s="330"/>
      <c r="Q43" s="151"/>
      <c r="R43" s="151"/>
      <c r="S43" s="151"/>
      <c r="T43" s="151"/>
    </row>
    <row r="44" spans="1:20">
      <c r="A44" s="151"/>
      <c r="B44" s="151"/>
      <c r="C44" s="151"/>
      <c r="D44" s="151"/>
      <c r="E44" s="151"/>
      <c r="F44" s="151"/>
      <c r="G44" s="151"/>
      <c r="H44" s="151"/>
      <c r="I44" s="151"/>
      <c r="J44" s="151"/>
      <c r="K44" s="151"/>
      <c r="L44" s="151"/>
      <c r="M44" s="151"/>
      <c r="N44" s="151"/>
      <c r="O44" s="151"/>
      <c r="P44" s="151"/>
      <c r="Q44" s="151"/>
      <c r="R44" s="151"/>
      <c r="S44" s="151"/>
      <c r="T44" s="151"/>
    </row>
    <row r="45" spans="1:20">
      <c r="A45" s="151"/>
      <c r="B45" s="151"/>
      <c r="C45" s="151"/>
      <c r="D45" s="151"/>
      <c r="E45" s="151"/>
      <c r="F45" s="151"/>
      <c r="G45" s="151"/>
      <c r="H45" s="151"/>
      <c r="I45" s="151"/>
      <c r="J45" s="151"/>
      <c r="K45" s="151"/>
      <c r="L45" s="151"/>
      <c r="M45" s="151"/>
      <c r="N45" s="151"/>
      <c r="O45" s="151"/>
      <c r="P45" s="151"/>
      <c r="Q45" s="151"/>
      <c r="R45" s="151"/>
      <c r="S45" s="151"/>
      <c r="T45" s="151"/>
    </row>
    <row r="46" spans="1:20" ht="15.75">
      <c r="A46" s="260" t="s">
        <v>25</v>
      </c>
      <c r="B46" s="260"/>
      <c r="C46" s="260"/>
      <c r="D46" s="260"/>
      <c r="E46" s="151"/>
      <c r="F46" s="151"/>
      <c r="G46" s="151"/>
      <c r="H46" s="151"/>
      <c r="I46" s="151"/>
      <c r="J46" s="151"/>
      <c r="K46" s="151"/>
      <c r="L46" s="151"/>
      <c r="M46" s="151"/>
      <c r="N46" s="151"/>
      <c r="O46" s="151"/>
      <c r="P46" s="151"/>
      <c r="Q46" s="151"/>
      <c r="R46" s="151"/>
      <c r="S46" s="151"/>
      <c r="T46" s="151"/>
    </row>
    <row r="47" spans="1:20">
      <c r="A47" s="151"/>
      <c r="B47" s="151"/>
      <c r="C47" s="151"/>
      <c r="D47" s="151"/>
      <c r="E47" s="151"/>
      <c r="F47" s="151"/>
      <c r="G47" s="151"/>
      <c r="H47" s="151"/>
      <c r="I47" s="151"/>
      <c r="J47" s="151"/>
      <c r="K47" s="151"/>
      <c r="L47" s="151"/>
      <c r="M47" s="151"/>
      <c r="N47" s="151"/>
      <c r="O47" s="151"/>
      <c r="P47" s="151"/>
      <c r="Q47" s="151"/>
      <c r="R47" s="151"/>
      <c r="S47" s="151"/>
      <c r="T47" s="151"/>
    </row>
    <row r="48" spans="1:20">
      <c r="A48" s="1299"/>
      <c r="B48" s="1300"/>
      <c r="C48" s="1300"/>
      <c r="D48" s="1300"/>
      <c r="E48" s="1300"/>
      <c r="F48" s="1300"/>
      <c r="G48" s="1300"/>
      <c r="H48" s="1300"/>
      <c r="I48" s="1300"/>
      <c r="J48" s="1300"/>
      <c r="K48" s="1300"/>
      <c r="L48" s="1300"/>
      <c r="M48" s="1300"/>
      <c r="N48" s="1300"/>
      <c r="O48" s="1300"/>
      <c r="P48" s="1300"/>
      <c r="Q48" s="1300"/>
      <c r="R48" s="1300"/>
      <c r="S48" s="1300"/>
      <c r="T48" s="1160"/>
    </row>
    <row r="49" spans="1:20">
      <c r="A49" s="1299"/>
      <c r="B49" s="1300"/>
      <c r="C49" s="1300"/>
      <c r="D49" s="1300"/>
      <c r="E49" s="1300"/>
      <c r="F49" s="1300"/>
      <c r="G49" s="1300"/>
      <c r="H49" s="1300"/>
      <c r="I49" s="1300"/>
      <c r="J49" s="1300"/>
      <c r="K49" s="1300"/>
      <c r="L49" s="1300"/>
      <c r="M49" s="1300"/>
      <c r="N49" s="1300"/>
      <c r="O49" s="1300"/>
      <c r="P49" s="1300"/>
      <c r="Q49" s="1300"/>
      <c r="R49" s="1300"/>
      <c r="S49" s="1300"/>
      <c r="T49" s="1160"/>
    </row>
    <row r="50" spans="1:20">
      <c r="A50" s="1299"/>
      <c r="B50" s="1300"/>
      <c r="C50" s="1300"/>
      <c r="D50" s="1300"/>
      <c r="E50" s="1300"/>
      <c r="F50" s="1300"/>
      <c r="G50" s="1300"/>
      <c r="H50" s="1300"/>
      <c r="I50" s="1300"/>
      <c r="J50" s="1300"/>
      <c r="K50" s="1300"/>
      <c r="L50" s="1300"/>
      <c r="M50" s="1300"/>
      <c r="N50" s="1300"/>
      <c r="O50" s="1300"/>
      <c r="P50" s="1300"/>
      <c r="Q50" s="1300"/>
      <c r="R50" s="1300"/>
      <c r="S50" s="1300"/>
      <c r="T50" s="1160"/>
    </row>
    <row r="51" spans="1:20">
      <c r="A51" s="1299"/>
      <c r="B51" s="1300"/>
      <c r="C51" s="1300"/>
      <c r="D51" s="1300"/>
      <c r="E51" s="1300"/>
      <c r="F51" s="1300"/>
      <c r="G51" s="1300"/>
      <c r="H51" s="1300"/>
      <c r="I51" s="1300"/>
      <c r="J51" s="1300"/>
      <c r="K51" s="1300"/>
      <c r="L51" s="1300"/>
      <c r="M51" s="1300"/>
      <c r="N51" s="1300"/>
      <c r="O51" s="1300"/>
      <c r="P51" s="1300"/>
      <c r="Q51" s="1300"/>
      <c r="R51" s="1300"/>
      <c r="S51" s="1300"/>
      <c r="T51" s="1160"/>
    </row>
    <row r="52" spans="1:20">
      <c r="A52" s="1299"/>
      <c r="B52" s="1300"/>
      <c r="C52" s="1300"/>
      <c r="D52" s="1300"/>
      <c r="E52" s="1300"/>
      <c r="F52" s="1300"/>
      <c r="G52" s="1300"/>
      <c r="H52" s="1300"/>
      <c r="I52" s="1300"/>
      <c r="J52" s="1300"/>
      <c r="K52" s="1300"/>
      <c r="L52" s="1300"/>
      <c r="M52" s="1300"/>
      <c r="N52" s="1300"/>
      <c r="O52" s="1300"/>
      <c r="P52" s="1300"/>
      <c r="Q52" s="1300"/>
      <c r="R52" s="1300"/>
      <c r="S52" s="1300"/>
      <c r="T52" s="1160"/>
    </row>
    <row r="53" spans="1:20">
      <c r="A53" s="1299"/>
      <c r="B53" s="1300"/>
      <c r="C53" s="1300"/>
      <c r="D53" s="1300"/>
      <c r="E53" s="1300"/>
      <c r="F53" s="1300"/>
      <c r="G53" s="1300"/>
      <c r="H53" s="1300"/>
      <c r="I53" s="1300"/>
      <c r="J53" s="1300"/>
      <c r="K53" s="1300"/>
      <c r="L53" s="1300"/>
      <c r="M53" s="1300"/>
      <c r="N53" s="1300"/>
      <c r="O53" s="1300"/>
      <c r="P53" s="1300"/>
      <c r="Q53" s="1300"/>
      <c r="R53" s="1300"/>
      <c r="S53" s="1300"/>
      <c r="T53" s="1160"/>
    </row>
    <row r="54" spans="1:20">
      <c r="A54" s="1299"/>
      <c r="B54" s="1300"/>
      <c r="C54" s="1300"/>
      <c r="D54" s="1300"/>
      <c r="E54" s="1300"/>
      <c r="F54" s="1300"/>
      <c r="G54" s="1300"/>
      <c r="H54" s="1300"/>
      <c r="I54" s="1300"/>
      <c r="J54" s="1300"/>
      <c r="K54" s="1300"/>
      <c r="L54" s="1300"/>
      <c r="M54" s="1300"/>
      <c r="N54" s="1300"/>
      <c r="O54" s="1300"/>
      <c r="P54" s="1300"/>
      <c r="Q54" s="1300"/>
      <c r="R54" s="1300"/>
      <c r="S54" s="1300"/>
      <c r="T54" s="1160"/>
    </row>
    <row r="55" spans="1:20">
      <c r="A55" s="1299"/>
      <c r="B55" s="1300"/>
      <c r="C55" s="1300"/>
      <c r="D55" s="1300"/>
      <c r="E55" s="1300"/>
      <c r="F55" s="1300"/>
      <c r="G55" s="1300"/>
      <c r="H55" s="1300"/>
      <c r="I55" s="1300"/>
      <c r="J55" s="1300"/>
      <c r="K55" s="1300"/>
      <c r="L55" s="1300"/>
      <c r="M55" s="1300"/>
      <c r="N55" s="1300"/>
      <c r="O55" s="1300"/>
      <c r="P55" s="1300"/>
      <c r="Q55" s="1300"/>
      <c r="R55" s="1300"/>
      <c r="S55" s="1300"/>
      <c r="T55" s="1160"/>
    </row>
    <row r="56" spans="1:20">
      <c r="A56" s="1299"/>
      <c r="B56" s="1300"/>
      <c r="C56" s="1300"/>
      <c r="D56" s="1300"/>
      <c r="E56" s="1300"/>
      <c r="F56" s="1300"/>
      <c r="G56" s="1300"/>
      <c r="H56" s="1300"/>
      <c r="I56" s="1300"/>
      <c r="J56" s="1300"/>
      <c r="K56" s="1300"/>
      <c r="L56" s="1300"/>
      <c r="M56" s="1300"/>
      <c r="N56" s="1300"/>
      <c r="O56" s="1300"/>
      <c r="P56" s="1300"/>
      <c r="Q56" s="1300"/>
      <c r="R56" s="1300"/>
      <c r="S56" s="1300"/>
      <c r="T56" s="1160"/>
    </row>
    <row r="57" spans="1:20">
      <c r="A57" s="1299"/>
      <c r="B57" s="1300"/>
      <c r="C57" s="1300"/>
      <c r="D57" s="1300"/>
      <c r="E57" s="1300"/>
      <c r="F57" s="1300"/>
      <c r="G57" s="1300"/>
      <c r="H57" s="1300"/>
      <c r="I57" s="1300"/>
      <c r="J57" s="1300"/>
      <c r="K57" s="1300"/>
      <c r="L57" s="1300"/>
      <c r="M57" s="1300"/>
      <c r="N57" s="1300"/>
      <c r="O57" s="1300"/>
      <c r="P57" s="1300"/>
      <c r="Q57" s="1300"/>
      <c r="R57" s="1300"/>
      <c r="S57" s="1300"/>
      <c r="T57" s="1160"/>
    </row>
    <row r="58" spans="1:20">
      <c r="A58" s="1299"/>
      <c r="B58" s="1300"/>
      <c r="C58" s="1300"/>
      <c r="D58" s="1300"/>
      <c r="E58" s="1300"/>
      <c r="F58" s="1300"/>
      <c r="G58" s="1300"/>
      <c r="H58" s="1300"/>
      <c r="I58" s="1300"/>
      <c r="J58" s="1300"/>
      <c r="K58" s="1300"/>
      <c r="L58" s="1300"/>
      <c r="M58" s="1300"/>
      <c r="N58" s="1300"/>
      <c r="O58" s="1300"/>
      <c r="P58" s="1300"/>
      <c r="Q58" s="1300"/>
      <c r="R58" s="1300"/>
      <c r="S58" s="1300"/>
      <c r="T58" s="1160"/>
    </row>
  </sheetData>
  <mergeCells count="63">
    <mergeCell ref="A48:T48"/>
    <mergeCell ref="A56:T56"/>
    <mergeCell ref="A57:T57"/>
    <mergeCell ref="A58:T58"/>
    <mergeCell ref="A50:T50"/>
    <mergeCell ref="A51:T51"/>
    <mergeCell ref="A52:T52"/>
    <mergeCell ref="A53:T53"/>
    <mergeCell ref="A54:T54"/>
    <mergeCell ref="A55:T55"/>
    <mergeCell ref="A49:T49"/>
    <mergeCell ref="D17:D19"/>
    <mergeCell ref="A20:A23"/>
    <mergeCell ref="D20:D23"/>
    <mergeCell ref="N14:P14"/>
    <mergeCell ref="Q14:Q15"/>
    <mergeCell ref="K14:K15"/>
    <mergeCell ref="L14:L15"/>
    <mergeCell ref="M14:M15"/>
    <mergeCell ref="A14:A15"/>
    <mergeCell ref="D14:D15"/>
    <mergeCell ref="F14:I14"/>
    <mergeCell ref="J14:J15"/>
    <mergeCell ref="B14:B15"/>
    <mergeCell ref="F9:M9"/>
    <mergeCell ref="A11:T11"/>
    <mergeCell ref="A13:L13"/>
    <mergeCell ref="M13:T13"/>
    <mergeCell ref="T14:T15"/>
    <mergeCell ref="R14:R15"/>
    <mergeCell ref="F6:M6"/>
    <mergeCell ref="A7:E7"/>
    <mergeCell ref="F7:M7"/>
    <mergeCell ref="A8:E8"/>
    <mergeCell ref="F8:M8"/>
    <mergeCell ref="F2:M2"/>
    <mergeCell ref="N2:T2"/>
    <mergeCell ref="F3:M4"/>
    <mergeCell ref="N3:T3"/>
    <mergeCell ref="N4:T4"/>
    <mergeCell ref="C31:C37"/>
    <mergeCell ref="B31:B37"/>
    <mergeCell ref="A2:E4"/>
    <mergeCell ref="E14:E15"/>
    <mergeCell ref="A29:A30"/>
    <mergeCell ref="D29:D30"/>
    <mergeCell ref="A31:A37"/>
    <mergeCell ref="D31:D37"/>
    <mergeCell ref="A9:E9"/>
    <mergeCell ref="A24:A28"/>
    <mergeCell ref="D24:D28"/>
    <mergeCell ref="C17:C30"/>
    <mergeCell ref="B17:B30"/>
    <mergeCell ref="A6:E6"/>
    <mergeCell ref="C14:C15"/>
    <mergeCell ref="A17:A19"/>
    <mergeCell ref="S38:S40"/>
    <mergeCell ref="T39:T40"/>
    <mergeCell ref="A38:A40"/>
    <mergeCell ref="B38:B40"/>
    <mergeCell ref="C38:C40"/>
    <mergeCell ref="D38:D40"/>
    <mergeCell ref="J38:J40"/>
  </mergeCells>
  <conditionalFormatting sqref="P17:P37 P41:P43">
    <cfRule type="containsText" dxfId="50" priority="5" stopIfTrue="1" operator="containsText" text="P">
      <formula>NOT(ISERROR(SEARCH("P",P17)))</formula>
    </cfRule>
    <cfRule type="containsText" dxfId="49" priority="6" stopIfTrue="1" operator="containsText" text="R">
      <formula>NOT(ISERROR(SEARCH("R",P17)))</formula>
    </cfRule>
    <cfRule type="containsText" dxfId="48" priority="7" operator="containsText" text="T">
      <formula>NOT(ISERROR(SEARCH("T",P17)))</formula>
    </cfRule>
  </conditionalFormatting>
  <conditionalFormatting sqref="P17:P37 P41:P43">
    <cfRule type="iconSet" priority="56">
      <iconSet iconSet="3Symbols2">
        <cfvo type="percent" val="0"/>
        <cfvo type="percent" val="0.74"/>
        <cfvo type="percent" val="0.85"/>
      </iconSet>
    </cfRule>
  </conditionalFormatting>
  <conditionalFormatting sqref="P38:P40">
    <cfRule type="containsText" dxfId="47" priority="1" stopIfTrue="1" operator="containsText" text="P">
      <formula>NOT(ISERROR(SEARCH("P",P38)))</formula>
    </cfRule>
    <cfRule type="containsText" dxfId="46" priority="2" stopIfTrue="1" operator="containsText" text="R">
      <formula>NOT(ISERROR(SEARCH("R",P38)))</formula>
    </cfRule>
    <cfRule type="containsText" dxfId="45" priority="3" operator="containsText" text="T">
      <formula>NOT(ISERROR(SEARCH("T",P38)))</formula>
    </cfRule>
  </conditionalFormatting>
  <conditionalFormatting sqref="P38:P40">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3"/>
  <sheetViews>
    <sheetView topLeftCell="A22" zoomScale="80" zoomScaleNormal="80" workbookViewId="0">
      <selection activeCell="F31" sqref="F31"/>
    </sheetView>
  </sheetViews>
  <sheetFormatPr baseColWidth="10" defaultColWidth="11.42578125" defaultRowHeight="15.75"/>
  <cols>
    <col min="1" max="1" width="5.140625" style="135" customWidth="1"/>
    <col min="2" max="2" width="23.42578125" style="135" customWidth="1"/>
    <col min="3" max="3" width="32" style="135" customWidth="1"/>
    <col min="4" max="4" width="30.28515625" style="135" customWidth="1"/>
    <col min="5" max="5" width="40" style="135" customWidth="1"/>
    <col min="6" max="6" width="7.7109375" style="135" customWidth="1"/>
    <col min="7" max="7" width="6.7109375" style="135" customWidth="1"/>
    <col min="8" max="8" width="6.28515625" style="135" customWidth="1"/>
    <col min="9" max="9" width="8.28515625" style="135" customWidth="1"/>
    <col min="10" max="10" width="56.140625" style="135" customWidth="1"/>
    <col min="11" max="11" width="14.7109375" style="135" customWidth="1"/>
    <col min="12" max="12" width="23.7109375" style="135" customWidth="1"/>
    <col min="13" max="13" width="11.42578125" style="135"/>
    <col min="14" max="14" width="14.140625" style="135" customWidth="1"/>
    <col min="15" max="16" width="11.42578125" style="135"/>
    <col min="17" max="17" width="17.5703125" style="135" customWidth="1"/>
    <col min="18" max="18" width="21.42578125" style="135" customWidth="1"/>
    <col min="19" max="19" width="11.42578125" style="135"/>
    <col min="20" max="20" width="16.5703125" style="135" customWidth="1"/>
    <col min="21" max="16384" width="11.42578125" style="135"/>
  </cols>
  <sheetData>
    <row r="1" spans="1:20" ht="16.5" thickBot="1"/>
    <row r="2" spans="1:20" ht="17.25" thickBot="1">
      <c r="A2" s="877"/>
      <c r="B2" s="878"/>
      <c r="C2" s="878"/>
      <c r="D2" s="878"/>
      <c r="E2" s="879"/>
      <c r="F2" s="886" t="s">
        <v>18</v>
      </c>
      <c r="G2" s="887"/>
      <c r="H2" s="887"/>
      <c r="I2" s="887"/>
      <c r="J2" s="887"/>
      <c r="K2" s="887"/>
      <c r="L2" s="887"/>
      <c r="M2" s="888"/>
      <c r="N2" s="889" t="s">
        <v>19</v>
      </c>
      <c r="O2" s="890"/>
      <c r="P2" s="890"/>
      <c r="Q2" s="890"/>
      <c r="R2" s="890"/>
      <c r="S2" s="890"/>
      <c r="T2" s="891"/>
    </row>
    <row r="3" spans="1:20" ht="17.25" thickBot="1">
      <c r="A3" s="880"/>
      <c r="B3" s="881"/>
      <c r="C3" s="881"/>
      <c r="D3" s="881"/>
      <c r="E3" s="882"/>
      <c r="F3" s="892" t="s">
        <v>17</v>
      </c>
      <c r="G3" s="893"/>
      <c r="H3" s="893"/>
      <c r="I3" s="893"/>
      <c r="J3" s="893"/>
      <c r="K3" s="893"/>
      <c r="L3" s="893"/>
      <c r="M3" s="894"/>
      <c r="N3" s="898" t="s">
        <v>24</v>
      </c>
      <c r="O3" s="899"/>
      <c r="P3" s="899"/>
      <c r="Q3" s="899"/>
      <c r="R3" s="899"/>
      <c r="S3" s="899"/>
      <c r="T3" s="900"/>
    </row>
    <row r="4" spans="1:20" ht="17.25" thickBot="1">
      <c r="A4" s="883"/>
      <c r="B4" s="884"/>
      <c r="C4" s="884"/>
      <c r="D4" s="884"/>
      <c r="E4" s="885"/>
      <c r="F4" s="895"/>
      <c r="G4" s="896"/>
      <c r="H4" s="896"/>
      <c r="I4" s="896"/>
      <c r="J4" s="896"/>
      <c r="K4" s="896"/>
      <c r="L4" s="896"/>
      <c r="M4" s="897"/>
      <c r="N4" s="901" t="s">
        <v>8</v>
      </c>
      <c r="O4" s="902"/>
      <c r="P4" s="902"/>
      <c r="Q4" s="902"/>
      <c r="R4" s="902"/>
      <c r="S4" s="902"/>
      <c r="T4" s="903"/>
    </row>
    <row r="5" spans="1:20" ht="16.5">
      <c r="A5" s="122"/>
      <c r="B5" s="122"/>
      <c r="C5" s="122"/>
      <c r="D5" s="122"/>
      <c r="E5" s="122"/>
      <c r="F5" s="122"/>
      <c r="G5" s="122"/>
      <c r="H5" s="122"/>
      <c r="I5" s="122"/>
      <c r="J5" s="123"/>
      <c r="K5" s="123"/>
      <c r="L5" s="124"/>
      <c r="M5" s="124"/>
      <c r="N5" s="124"/>
      <c r="O5" s="124"/>
      <c r="P5" s="124"/>
      <c r="Q5" s="124"/>
      <c r="R5" s="124"/>
      <c r="S5" s="124"/>
      <c r="T5" s="124"/>
    </row>
    <row r="6" spans="1:20" ht="16.5">
      <c r="A6" s="904" t="s">
        <v>10</v>
      </c>
      <c r="B6" s="904"/>
      <c r="C6" s="904"/>
      <c r="D6" s="904"/>
      <c r="E6" s="904"/>
      <c r="F6" s="905" t="s">
        <v>569</v>
      </c>
      <c r="G6" s="906"/>
      <c r="H6" s="906"/>
      <c r="I6" s="906"/>
      <c r="J6" s="906"/>
      <c r="K6" s="906"/>
      <c r="L6" s="906"/>
      <c r="M6" s="907"/>
      <c r="N6" s="124"/>
      <c r="O6" s="124"/>
      <c r="P6" s="124"/>
      <c r="Q6" s="124"/>
      <c r="R6" s="124"/>
      <c r="S6" s="124"/>
      <c r="T6" s="124"/>
    </row>
    <row r="7" spans="1:20" ht="16.5">
      <c r="A7" s="904" t="s">
        <v>26</v>
      </c>
      <c r="B7" s="904"/>
      <c r="C7" s="904"/>
      <c r="D7" s="904"/>
      <c r="E7" s="904"/>
      <c r="F7" s="905">
        <v>2023</v>
      </c>
      <c r="G7" s="906"/>
      <c r="H7" s="906"/>
      <c r="I7" s="906"/>
      <c r="J7" s="906"/>
      <c r="K7" s="906"/>
      <c r="L7" s="906"/>
      <c r="M7" s="907"/>
      <c r="N7" s="124"/>
      <c r="O7" s="124"/>
      <c r="P7" s="124"/>
      <c r="Q7" s="124"/>
      <c r="R7" s="124"/>
      <c r="S7" s="124"/>
      <c r="T7" s="124"/>
    </row>
    <row r="8" spans="1:20" ht="16.5">
      <c r="A8" s="904" t="s">
        <v>6</v>
      </c>
      <c r="B8" s="904"/>
      <c r="C8" s="904"/>
      <c r="D8" s="904"/>
      <c r="E8" s="904"/>
      <c r="F8" s="908">
        <v>44927</v>
      </c>
      <c r="G8" s="906"/>
      <c r="H8" s="906"/>
      <c r="I8" s="906"/>
      <c r="J8" s="906"/>
      <c r="K8" s="906"/>
      <c r="L8" s="906"/>
      <c r="M8" s="907"/>
      <c r="N8" s="124"/>
      <c r="O8" s="124"/>
      <c r="P8" s="124"/>
      <c r="Q8" s="124"/>
      <c r="R8" s="124"/>
      <c r="S8" s="124"/>
      <c r="T8" s="124"/>
    </row>
    <row r="9" spans="1:20" ht="16.5">
      <c r="A9" s="904" t="s">
        <v>7</v>
      </c>
      <c r="B9" s="904"/>
      <c r="C9" s="904"/>
      <c r="D9" s="904"/>
      <c r="E9" s="904"/>
      <c r="F9" s="908">
        <v>45016</v>
      </c>
      <c r="G9" s="906"/>
      <c r="H9" s="906"/>
      <c r="I9" s="906"/>
      <c r="J9" s="906"/>
      <c r="K9" s="906"/>
      <c r="L9" s="906"/>
      <c r="M9" s="907"/>
      <c r="N9" s="124"/>
      <c r="O9" s="124"/>
      <c r="P9" s="124"/>
      <c r="Q9" s="124"/>
      <c r="R9" s="124"/>
      <c r="S9" s="124"/>
      <c r="T9" s="124"/>
    </row>
    <row r="10" spans="1:20" ht="17.25" thickBot="1">
      <c r="A10" s="125"/>
      <c r="B10" s="125"/>
      <c r="C10" s="125"/>
      <c r="D10" s="125"/>
      <c r="E10" s="125"/>
      <c r="F10" s="125"/>
      <c r="G10" s="125"/>
      <c r="H10" s="125"/>
      <c r="I10" s="125"/>
      <c r="J10" s="123"/>
      <c r="K10" s="123"/>
      <c r="L10" s="123"/>
      <c r="M10" s="123"/>
      <c r="N10" s="124"/>
      <c r="O10" s="124"/>
      <c r="P10" s="124"/>
      <c r="Q10" s="124"/>
      <c r="R10" s="124"/>
      <c r="S10" s="124"/>
      <c r="T10" s="124"/>
    </row>
    <row r="11" spans="1:20" ht="17.25" thickBot="1">
      <c r="A11" s="916" t="s">
        <v>9</v>
      </c>
      <c r="B11" s="917"/>
      <c r="C11" s="917"/>
      <c r="D11" s="917"/>
      <c r="E11" s="917"/>
      <c r="F11" s="917"/>
      <c r="G11" s="917"/>
      <c r="H11" s="917"/>
      <c r="I11" s="917"/>
      <c r="J11" s="917"/>
      <c r="K11" s="917"/>
      <c r="L11" s="917"/>
      <c r="M11" s="917"/>
      <c r="N11" s="917"/>
      <c r="O11" s="917"/>
      <c r="P11" s="917"/>
      <c r="Q11" s="917"/>
      <c r="R11" s="917"/>
      <c r="S11" s="917"/>
      <c r="T11" s="918"/>
    </row>
    <row r="12" spans="1:20" ht="17.25" thickBot="1">
      <c r="A12" s="126"/>
      <c r="B12" s="127"/>
      <c r="C12" s="127"/>
      <c r="D12" s="127"/>
      <c r="E12" s="127"/>
      <c r="F12" s="127"/>
      <c r="G12" s="127"/>
      <c r="H12" s="127"/>
      <c r="I12" s="127"/>
      <c r="J12" s="127"/>
      <c r="K12" s="127"/>
      <c r="L12" s="127"/>
      <c r="M12" s="127"/>
      <c r="N12" s="127"/>
      <c r="O12" s="127"/>
      <c r="P12" s="127"/>
      <c r="Q12" s="127"/>
      <c r="R12" s="127"/>
      <c r="S12" s="127"/>
      <c r="T12" s="128"/>
    </row>
    <row r="13" spans="1:20" ht="17.25" thickBot="1">
      <c r="A13" s="919" t="s">
        <v>16</v>
      </c>
      <c r="B13" s="920"/>
      <c r="C13" s="920"/>
      <c r="D13" s="920"/>
      <c r="E13" s="920"/>
      <c r="F13" s="920"/>
      <c r="G13" s="920"/>
      <c r="H13" s="920"/>
      <c r="I13" s="920"/>
      <c r="J13" s="920"/>
      <c r="K13" s="920"/>
      <c r="L13" s="921"/>
      <c r="M13" s="922" t="s">
        <v>1</v>
      </c>
      <c r="N13" s="922"/>
      <c r="O13" s="922"/>
      <c r="P13" s="922"/>
      <c r="Q13" s="922"/>
      <c r="R13" s="922"/>
      <c r="S13" s="922"/>
      <c r="T13" s="923"/>
    </row>
    <row r="14" spans="1:20" ht="17.25" thickBot="1">
      <c r="A14" s="924" t="s">
        <v>28</v>
      </c>
      <c r="B14" s="934" t="s">
        <v>364</v>
      </c>
      <c r="C14" s="934" t="s">
        <v>365</v>
      </c>
      <c r="D14" s="924" t="s">
        <v>27</v>
      </c>
      <c r="E14" s="927" t="s">
        <v>20</v>
      </c>
      <c r="F14" s="929" t="s">
        <v>11</v>
      </c>
      <c r="G14" s="930"/>
      <c r="H14" s="930"/>
      <c r="I14" s="931"/>
      <c r="J14" s="932" t="s">
        <v>21</v>
      </c>
      <c r="K14" s="932" t="s">
        <v>22</v>
      </c>
      <c r="L14" s="932" t="s">
        <v>2</v>
      </c>
      <c r="M14" s="952" t="s">
        <v>23</v>
      </c>
      <c r="N14" s="909" t="s">
        <v>3</v>
      </c>
      <c r="O14" s="910"/>
      <c r="P14" s="911"/>
      <c r="Q14" s="915" t="s">
        <v>4</v>
      </c>
      <c r="R14" s="914" t="s">
        <v>5</v>
      </c>
      <c r="S14" s="129" t="s">
        <v>30</v>
      </c>
      <c r="T14" s="944" t="s">
        <v>0</v>
      </c>
    </row>
    <row r="15" spans="1:20" ht="25.5" customHeight="1" thickBot="1">
      <c r="A15" s="925"/>
      <c r="B15" s="1309"/>
      <c r="C15" s="1309"/>
      <c r="D15" s="925"/>
      <c r="E15" s="1317"/>
      <c r="F15" s="130" t="s">
        <v>12</v>
      </c>
      <c r="G15" s="130" t="s">
        <v>13</v>
      </c>
      <c r="H15" s="130" t="s">
        <v>14</v>
      </c>
      <c r="I15" s="130" t="s">
        <v>15</v>
      </c>
      <c r="J15" s="1313"/>
      <c r="K15" s="1313"/>
      <c r="L15" s="1313"/>
      <c r="M15" s="1314"/>
      <c r="N15" s="153" t="s">
        <v>31</v>
      </c>
      <c r="O15" s="131" t="s">
        <v>29</v>
      </c>
      <c r="P15" s="132" t="s">
        <v>32</v>
      </c>
      <c r="Q15" s="1315"/>
      <c r="R15" s="1316"/>
      <c r="S15" s="133"/>
      <c r="T15" s="1310"/>
    </row>
    <row r="16" spans="1:20" ht="16.5" thickBot="1">
      <c r="A16" s="122"/>
      <c r="B16" s="122"/>
      <c r="C16" s="122"/>
      <c r="D16" s="122"/>
      <c r="E16" s="122"/>
      <c r="F16" s="122"/>
      <c r="G16" s="122"/>
      <c r="H16" s="122"/>
      <c r="I16" s="122"/>
      <c r="J16" s="122"/>
      <c r="K16" s="122"/>
      <c r="L16" s="134"/>
      <c r="M16" s="122"/>
      <c r="Q16" s="122"/>
      <c r="R16" s="122"/>
      <c r="S16" s="122"/>
      <c r="T16" s="122"/>
    </row>
    <row r="17" spans="1:20" ht="49.5" customHeight="1" thickBot="1">
      <c r="A17" s="1302">
        <v>1</v>
      </c>
      <c r="B17" s="1306" t="s">
        <v>436</v>
      </c>
      <c r="C17" s="1306" t="s">
        <v>501</v>
      </c>
      <c r="D17" s="1318" t="s">
        <v>357</v>
      </c>
      <c r="E17" s="183" t="s">
        <v>348</v>
      </c>
      <c r="F17" s="184">
        <v>5</v>
      </c>
      <c r="G17" s="355"/>
      <c r="H17" s="154"/>
      <c r="I17" s="154"/>
      <c r="J17" s="136" t="s">
        <v>425</v>
      </c>
      <c r="K17" s="155"/>
      <c r="L17" s="156"/>
      <c r="M17" s="171">
        <v>14</v>
      </c>
      <c r="N17" s="158">
        <f>F17-M17</f>
        <v>-9</v>
      </c>
      <c r="O17" s="137">
        <f>IF(M17&lt;1,(AVERAGE(F17:I17)/M17),SUM(F17:I17)/M17)</f>
        <v>0.35714285714285715</v>
      </c>
      <c r="P17" s="159" t="str">
        <f>IF(O17&lt;=V$17,"T",IF(O17&lt;$Y$17,"R",IF(O17&gt;=$Y$17,"P")))</f>
        <v>P</v>
      </c>
      <c r="Q17" s="156"/>
      <c r="R17" s="156"/>
      <c r="S17" s="160"/>
      <c r="T17" s="161"/>
    </row>
    <row r="18" spans="1:20" ht="63.75" thickBot="1">
      <c r="A18" s="1303"/>
      <c r="B18" s="1307"/>
      <c r="C18" s="1307"/>
      <c r="D18" s="949"/>
      <c r="E18" s="185" t="s">
        <v>349</v>
      </c>
      <c r="F18" s="163">
        <v>1</v>
      </c>
      <c r="G18" s="163"/>
      <c r="H18" s="196"/>
      <c r="I18" s="164"/>
      <c r="J18" s="172" t="s">
        <v>426</v>
      </c>
      <c r="K18" s="165"/>
      <c r="L18" s="146"/>
      <c r="M18" s="157">
        <v>1</v>
      </c>
      <c r="N18" s="166">
        <f>F18-M18</f>
        <v>0</v>
      </c>
      <c r="O18" s="144">
        <v>1</v>
      </c>
      <c r="P18" s="167" t="str">
        <f>IF(O18&lt;=V$17,"T",IF(O18&lt;$Y$17,"R",IF(O18&gt;=$Y$17,"P")))</f>
        <v>P</v>
      </c>
      <c r="Q18" s="146"/>
      <c r="R18" s="146"/>
      <c r="S18" s="168"/>
      <c r="T18" s="169"/>
    </row>
    <row r="19" spans="1:20" ht="63.75" thickBot="1">
      <c r="A19" s="1303"/>
      <c r="B19" s="1307"/>
      <c r="C19" s="1307"/>
      <c r="D19" s="949"/>
      <c r="E19" s="186" t="s">
        <v>318</v>
      </c>
      <c r="F19" s="173">
        <v>5</v>
      </c>
      <c r="G19" s="368"/>
      <c r="H19" s="397"/>
      <c r="I19" s="397"/>
      <c r="J19" s="172" t="s">
        <v>427</v>
      </c>
      <c r="K19" s="174"/>
      <c r="L19" s="141"/>
      <c r="M19" s="171">
        <v>18</v>
      </c>
      <c r="N19" s="143">
        <f>F19-M19</f>
        <v>-13</v>
      </c>
      <c r="O19" s="144">
        <f t="shared" ref="O19:O28" si="0">IF(M19&lt;1,(AVERAGE(F19:I19)/M19),SUM(F19:I19)/M19)</f>
        <v>0.27777777777777779</v>
      </c>
      <c r="P19" s="167" t="str">
        <f>IF(O19&lt;=V$17,"T",IF(O19&lt;$Y$17,"R",IF(O19&gt;=$Y$17,"P")))</f>
        <v>P</v>
      </c>
      <c r="Q19" s="147" t="e">
        <f>L19/K19</f>
        <v>#DIV/0!</v>
      </c>
      <c r="R19" s="146"/>
      <c r="S19" s="168"/>
      <c r="T19" s="169"/>
    </row>
    <row r="20" spans="1:20" ht="63.75" thickBot="1">
      <c r="A20" s="1303"/>
      <c r="B20" s="1307"/>
      <c r="C20" s="1307"/>
      <c r="D20" s="949"/>
      <c r="E20" s="185" t="s">
        <v>350</v>
      </c>
      <c r="F20" s="173">
        <v>4</v>
      </c>
      <c r="G20" s="368"/>
      <c r="H20" s="397"/>
      <c r="I20" s="397"/>
      <c r="J20" s="172" t="s">
        <v>428</v>
      </c>
      <c r="K20" s="165"/>
      <c r="L20" s="141"/>
      <c r="M20" s="171">
        <v>23</v>
      </c>
      <c r="N20" s="166">
        <f>22/23</f>
        <v>0.95652173913043481</v>
      </c>
      <c r="O20" s="144">
        <f t="shared" si="0"/>
        <v>0.17391304347826086</v>
      </c>
      <c r="P20" s="167" t="str">
        <f t="shared" ref="P20:P28" si="1">IF(O20&lt;=V$17,"T",IF(O20&lt;$Y$17,"R",IF(O20&gt;=$Y$17,"P")))</f>
        <v>P</v>
      </c>
      <c r="Q20" s="175"/>
      <c r="R20" s="146"/>
      <c r="S20" s="168"/>
      <c r="T20" s="169"/>
    </row>
    <row r="21" spans="1:20" ht="49.5" customHeight="1" thickBot="1">
      <c r="A21" s="1304"/>
      <c r="B21" s="1307"/>
      <c r="C21" s="1307"/>
      <c r="D21" s="949"/>
      <c r="E21" s="162" t="s">
        <v>351</v>
      </c>
      <c r="F21" s="173">
        <v>4</v>
      </c>
      <c r="G21" s="368"/>
      <c r="H21" s="397"/>
      <c r="I21" s="397"/>
      <c r="J21" s="172" t="s">
        <v>429</v>
      </c>
      <c r="K21" s="165"/>
      <c r="L21" s="187"/>
      <c r="M21" s="171">
        <v>22</v>
      </c>
      <c r="N21" s="166">
        <f>22/23</f>
        <v>0.95652173913043481</v>
      </c>
      <c r="O21" s="144">
        <f t="shared" si="0"/>
        <v>0.18181818181818182</v>
      </c>
      <c r="P21" s="167" t="str">
        <f t="shared" si="1"/>
        <v>P</v>
      </c>
      <c r="Q21" s="146"/>
      <c r="R21" s="146"/>
      <c r="S21" s="168"/>
      <c r="T21" s="169"/>
    </row>
    <row r="22" spans="1:20" ht="48" customHeight="1" thickBot="1">
      <c r="A22" s="1305">
        <v>2</v>
      </c>
      <c r="B22" s="1307"/>
      <c r="C22" s="1307"/>
      <c r="D22" s="949" t="s">
        <v>358</v>
      </c>
      <c r="E22" s="162" t="s">
        <v>352</v>
      </c>
      <c r="F22" s="163">
        <v>1</v>
      </c>
      <c r="G22" s="387"/>
      <c r="H22" s="398"/>
      <c r="I22" s="398"/>
      <c r="J22" s="172" t="s">
        <v>430</v>
      </c>
      <c r="K22" s="165"/>
      <c r="L22" s="146"/>
      <c r="M22" s="157">
        <v>1</v>
      </c>
      <c r="N22" s="166">
        <v>0</v>
      </c>
      <c r="O22" s="144">
        <f t="shared" si="0"/>
        <v>1</v>
      </c>
      <c r="P22" s="167" t="str">
        <f t="shared" si="1"/>
        <v>P</v>
      </c>
      <c r="Q22" s="146"/>
      <c r="R22" s="146"/>
      <c r="S22" s="168"/>
      <c r="T22" s="169"/>
    </row>
    <row r="23" spans="1:20" ht="63.75" customHeight="1" thickBot="1">
      <c r="A23" s="1303"/>
      <c r="B23" s="1307"/>
      <c r="C23" s="1307"/>
      <c r="D23" s="949"/>
      <c r="E23" s="162" t="s">
        <v>353</v>
      </c>
      <c r="F23" s="173">
        <v>5</v>
      </c>
      <c r="G23" s="368"/>
      <c r="H23" s="397"/>
      <c r="I23" s="397"/>
      <c r="J23" s="172" t="s">
        <v>431</v>
      </c>
      <c r="K23" s="165"/>
      <c r="L23" s="146"/>
      <c r="M23" s="157">
        <v>0.1</v>
      </c>
      <c r="N23" s="143">
        <f>F23+G23-M23</f>
        <v>4.9000000000000004</v>
      </c>
      <c r="O23" s="144">
        <f t="shared" si="0"/>
        <v>50</v>
      </c>
      <c r="P23" s="167" t="str">
        <f t="shared" si="1"/>
        <v>P</v>
      </c>
      <c r="Q23" s="146"/>
      <c r="R23" s="146"/>
      <c r="S23" s="168"/>
      <c r="T23" s="169"/>
    </row>
    <row r="24" spans="1:20" ht="63.75" customHeight="1" thickBot="1">
      <c r="A24" s="1304"/>
      <c r="B24" s="1307"/>
      <c r="C24" s="1307"/>
      <c r="D24" s="949"/>
      <c r="E24" s="162" t="s">
        <v>354</v>
      </c>
      <c r="F24" s="173">
        <v>5</v>
      </c>
      <c r="G24" s="368"/>
      <c r="H24" s="397"/>
      <c r="I24" s="397"/>
      <c r="J24" s="172" t="s">
        <v>432</v>
      </c>
      <c r="K24" s="170"/>
      <c r="L24" s="146"/>
      <c r="M24" s="171">
        <v>5</v>
      </c>
      <c r="N24" s="166">
        <f>4/5</f>
        <v>0.8</v>
      </c>
      <c r="O24" s="144">
        <f t="shared" si="0"/>
        <v>1</v>
      </c>
      <c r="P24" s="167" t="str">
        <f t="shared" si="1"/>
        <v>P</v>
      </c>
      <c r="Q24" s="146"/>
      <c r="R24" s="146"/>
      <c r="S24" s="168"/>
      <c r="T24" s="169"/>
    </row>
    <row r="25" spans="1:20" ht="95.25" thickBot="1">
      <c r="A25" s="1311">
        <v>3</v>
      </c>
      <c r="B25" s="1307"/>
      <c r="C25" s="1307"/>
      <c r="D25" s="949" t="s">
        <v>359</v>
      </c>
      <c r="E25" s="176" t="s">
        <v>348</v>
      </c>
      <c r="F25" s="173">
        <v>276</v>
      </c>
      <c r="G25" s="368"/>
      <c r="H25" s="397"/>
      <c r="I25" s="397"/>
      <c r="J25" s="139" t="s">
        <v>425</v>
      </c>
      <c r="K25" s="188"/>
      <c r="L25" s="189"/>
      <c r="M25" s="171">
        <v>900</v>
      </c>
      <c r="N25" s="143">
        <f>405+375</f>
        <v>780</v>
      </c>
      <c r="O25" s="144">
        <f t="shared" si="0"/>
        <v>0.30666666666666664</v>
      </c>
      <c r="P25" s="167" t="str">
        <f t="shared" si="1"/>
        <v>P</v>
      </c>
      <c r="Q25" s="146"/>
      <c r="R25" s="146"/>
      <c r="S25" s="168"/>
      <c r="T25" s="169"/>
    </row>
    <row r="26" spans="1:20" ht="63.75" thickBot="1">
      <c r="A26" s="1311"/>
      <c r="B26" s="1307"/>
      <c r="C26" s="1307"/>
      <c r="D26" s="949"/>
      <c r="E26" s="176" t="s">
        <v>355</v>
      </c>
      <c r="F26" s="173">
        <v>276</v>
      </c>
      <c r="G26" s="368"/>
      <c r="H26" s="397"/>
      <c r="I26" s="397"/>
      <c r="J26" s="172" t="s">
        <v>433</v>
      </c>
      <c r="K26" s="170"/>
      <c r="L26" s="146"/>
      <c r="M26" s="171">
        <v>800</v>
      </c>
      <c r="N26" s="143">
        <f>F26-M26</f>
        <v>-524</v>
      </c>
      <c r="O26" s="144">
        <f t="shared" si="0"/>
        <v>0.34499999999999997</v>
      </c>
      <c r="P26" s="167" t="str">
        <f t="shared" si="1"/>
        <v>P</v>
      </c>
      <c r="Q26" s="146"/>
      <c r="R26" s="146"/>
      <c r="S26" s="168"/>
      <c r="T26" s="169"/>
    </row>
    <row r="27" spans="1:20" ht="48" thickBot="1">
      <c r="A27" s="1311"/>
      <c r="B27" s="1307"/>
      <c r="C27" s="1307"/>
      <c r="D27" s="949"/>
      <c r="E27" s="176" t="s">
        <v>360</v>
      </c>
      <c r="F27" s="163">
        <v>1</v>
      </c>
      <c r="G27" s="387"/>
      <c r="H27" s="398"/>
      <c r="I27" s="397"/>
      <c r="J27" s="172" t="s">
        <v>434</v>
      </c>
      <c r="K27" s="170"/>
      <c r="L27" s="146"/>
      <c r="M27" s="157">
        <v>0.99</v>
      </c>
      <c r="N27" s="166">
        <f>F27-M27</f>
        <v>1.0000000000000009E-2</v>
      </c>
      <c r="O27" s="144">
        <f t="shared" si="0"/>
        <v>1.0101010101010102</v>
      </c>
      <c r="P27" s="167" t="str">
        <f t="shared" si="1"/>
        <v>P</v>
      </c>
      <c r="Q27" s="146"/>
      <c r="R27" s="146"/>
      <c r="S27" s="168"/>
      <c r="T27" s="169"/>
    </row>
    <row r="28" spans="1:20" ht="63.75" thickBot="1">
      <c r="A28" s="1312"/>
      <c r="B28" s="1308"/>
      <c r="C28" s="1308"/>
      <c r="D28" s="1301"/>
      <c r="E28" s="190" t="s">
        <v>356</v>
      </c>
      <c r="F28" s="191">
        <v>1</v>
      </c>
      <c r="G28" s="399"/>
      <c r="H28" s="400"/>
      <c r="I28" s="401"/>
      <c r="J28" s="177" t="s">
        <v>435</v>
      </c>
      <c r="K28" s="178"/>
      <c r="L28" s="149"/>
      <c r="M28" s="192">
        <v>0.99</v>
      </c>
      <c r="N28" s="179">
        <f>F28-M28</f>
        <v>1.0000000000000009E-2</v>
      </c>
      <c r="O28" s="148">
        <f t="shared" si="0"/>
        <v>1.0101010101010102</v>
      </c>
      <c r="P28" s="180" t="str">
        <f t="shared" si="1"/>
        <v>P</v>
      </c>
      <c r="Q28" s="149"/>
      <c r="R28" s="149"/>
      <c r="S28" s="181"/>
      <c r="T28" s="182"/>
    </row>
    <row r="29" spans="1:20">
      <c r="A29" s="122"/>
      <c r="B29" s="122"/>
      <c r="C29" s="122"/>
      <c r="D29" s="122"/>
      <c r="E29" s="122"/>
      <c r="F29" s="122"/>
      <c r="G29" s="122"/>
      <c r="H29" s="122"/>
      <c r="I29" s="122"/>
      <c r="J29" s="122"/>
      <c r="K29" s="122"/>
      <c r="L29" s="122"/>
      <c r="M29" s="122"/>
      <c r="N29" s="122"/>
      <c r="O29" s="122"/>
      <c r="P29" s="122"/>
      <c r="Q29" s="122"/>
      <c r="R29" s="122"/>
      <c r="S29" s="122"/>
      <c r="T29" s="122"/>
    </row>
    <row r="30" spans="1:20">
      <c r="A30" s="122"/>
      <c r="B30" s="122"/>
      <c r="C30" s="122"/>
      <c r="D30" s="122"/>
      <c r="E30" s="122"/>
      <c r="F30" s="122"/>
      <c r="G30" s="122"/>
      <c r="H30" s="122"/>
      <c r="I30" s="122"/>
      <c r="J30" s="122"/>
      <c r="K30" s="122"/>
      <c r="L30" s="122"/>
      <c r="M30" s="122"/>
      <c r="N30" s="122"/>
      <c r="O30" s="122"/>
      <c r="P30" s="122"/>
      <c r="Q30" s="122"/>
      <c r="R30" s="122"/>
      <c r="S30" s="122"/>
      <c r="T30" s="122"/>
    </row>
    <row r="31" spans="1:20" ht="16.5">
      <c r="A31" s="150" t="s">
        <v>25</v>
      </c>
      <c r="B31" s="150"/>
      <c r="C31" s="150"/>
      <c r="D31" s="150"/>
      <c r="E31" s="122"/>
      <c r="F31" s="122"/>
      <c r="G31" s="122"/>
      <c r="H31" s="122"/>
      <c r="I31" s="122"/>
      <c r="J31" s="122"/>
      <c r="K31" s="122"/>
      <c r="L31" s="122"/>
      <c r="M31" s="122"/>
      <c r="N31" s="122"/>
      <c r="O31" s="122"/>
      <c r="P31" s="122"/>
      <c r="Q31" s="122"/>
      <c r="R31" s="122"/>
      <c r="S31" s="122"/>
      <c r="T31" s="122"/>
    </row>
    <row r="32" spans="1:20">
      <c r="A32" s="122"/>
      <c r="B32" s="122"/>
      <c r="C32" s="122"/>
      <c r="D32" s="122"/>
      <c r="E32" s="122"/>
      <c r="F32" s="122"/>
      <c r="G32" s="122"/>
      <c r="H32" s="122"/>
      <c r="I32" s="122"/>
      <c r="J32" s="122"/>
      <c r="K32" s="122"/>
      <c r="L32" s="122"/>
      <c r="M32" s="122"/>
      <c r="N32" s="122"/>
      <c r="O32" s="122"/>
      <c r="P32" s="122"/>
      <c r="Q32" s="122"/>
      <c r="R32" s="122"/>
      <c r="S32" s="122"/>
      <c r="T32" s="122"/>
    </row>
    <row r="33" spans="1:20">
      <c r="A33" s="957"/>
      <c r="B33" s="958"/>
      <c r="C33" s="958"/>
      <c r="D33" s="958"/>
      <c r="E33" s="958"/>
      <c r="F33" s="958"/>
      <c r="G33" s="958"/>
      <c r="H33" s="958"/>
      <c r="I33" s="958"/>
      <c r="J33" s="958"/>
      <c r="K33" s="958"/>
      <c r="L33" s="958"/>
      <c r="M33" s="958"/>
      <c r="N33" s="958"/>
      <c r="O33" s="958"/>
      <c r="P33" s="958"/>
      <c r="Q33" s="958"/>
      <c r="R33" s="958"/>
      <c r="S33" s="958"/>
      <c r="T33" s="959"/>
    </row>
    <row r="34" spans="1:20">
      <c r="A34" s="957"/>
      <c r="B34" s="958"/>
      <c r="C34" s="958"/>
      <c r="D34" s="958"/>
      <c r="E34" s="958"/>
      <c r="F34" s="958"/>
      <c r="G34" s="958"/>
      <c r="H34" s="958"/>
      <c r="I34" s="958"/>
      <c r="J34" s="958"/>
      <c r="K34" s="958"/>
      <c r="L34" s="958"/>
      <c r="M34" s="958"/>
      <c r="N34" s="958"/>
      <c r="O34" s="958"/>
      <c r="P34" s="958"/>
      <c r="Q34" s="958"/>
      <c r="R34" s="958"/>
      <c r="S34" s="958"/>
      <c r="T34" s="959"/>
    </row>
    <row r="35" spans="1:20">
      <c r="A35" s="957"/>
      <c r="B35" s="958"/>
      <c r="C35" s="958"/>
      <c r="D35" s="958"/>
      <c r="E35" s="958"/>
      <c r="F35" s="958"/>
      <c r="G35" s="958"/>
      <c r="H35" s="958"/>
      <c r="I35" s="958"/>
      <c r="J35" s="958"/>
      <c r="K35" s="958"/>
      <c r="L35" s="958"/>
      <c r="M35" s="958"/>
      <c r="N35" s="958"/>
      <c r="O35" s="958"/>
      <c r="P35" s="958"/>
      <c r="Q35" s="958"/>
      <c r="R35" s="958"/>
      <c r="S35" s="958"/>
      <c r="T35" s="959"/>
    </row>
    <row r="36" spans="1:20">
      <c r="A36" s="957"/>
      <c r="B36" s="958"/>
      <c r="C36" s="958"/>
      <c r="D36" s="958"/>
      <c r="E36" s="958"/>
      <c r="F36" s="958"/>
      <c r="G36" s="958"/>
      <c r="H36" s="958"/>
      <c r="I36" s="958"/>
      <c r="J36" s="958"/>
      <c r="K36" s="958"/>
      <c r="L36" s="958"/>
      <c r="M36" s="958"/>
      <c r="N36" s="958"/>
      <c r="O36" s="958"/>
      <c r="P36" s="958"/>
      <c r="Q36" s="958"/>
      <c r="R36" s="958"/>
      <c r="S36" s="958"/>
      <c r="T36" s="959"/>
    </row>
    <row r="37" spans="1:20">
      <c r="A37" s="957"/>
      <c r="B37" s="958"/>
      <c r="C37" s="958"/>
      <c r="D37" s="958"/>
      <c r="E37" s="958"/>
      <c r="F37" s="958"/>
      <c r="G37" s="958"/>
      <c r="H37" s="958"/>
      <c r="I37" s="958"/>
      <c r="J37" s="958"/>
      <c r="K37" s="958"/>
      <c r="L37" s="958"/>
      <c r="M37" s="958"/>
      <c r="N37" s="958"/>
      <c r="O37" s="958"/>
      <c r="P37" s="958"/>
      <c r="Q37" s="958"/>
      <c r="R37" s="958"/>
      <c r="S37" s="958"/>
      <c r="T37" s="959"/>
    </row>
    <row r="38" spans="1:20">
      <c r="A38" s="957"/>
      <c r="B38" s="958"/>
      <c r="C38" s="958"/>
      <c r="D38" s="958"/>
      <c r="E38" s="958"/>
      <c r="F38" s="958"/>
      <c r="G38" s="958"/>
      <c r="H38" s="958"/>
      <c r="I38" s="958"/>
      <c r="J38" s="958"/>
      <c r="K38" s="958"/>
      <c r="L38" s="958"/>
      <c r="M38" s="958"/>
      <c r="N38" s="958"/>
      <c r="O38" s="958"/>
      <c r="P38" s="958"/>
      <c r="Q38" s="958"/>
      <c r="R38" s="958"/>
      <c r="S38" s="958"/>
      <c r="T38" s="959"/>
    </row>
    <row r="39" spans="1:20">
      <c r="A39" s="957"/>
      <c r="B39" s="958"/>
      <c r="C39" s="958"/>
      <c r="D39" s="958"/>
      <c r="E39" s="958"/>
      <c r="F39" s="958"/>
      <c r="G39" s="958"/>
      <c r="H39" s="958"/>
      <c r="I39" s="958"/>
      <c r="J39" s="958"/>
      <c r="K39" s="958"/>
      <c r="L39" s="958"/>
      <c r="M39" s="958"/>
      <c r="N39" s="958"/>
      <c r="O39" s="958"/>
      <c r="P39" s="958"/>
      <c r="Q39" s="958"/>
      <c r="R39" s="958"/>
      <c r="S39" s="958"/>
      <c r="T39" s="959"/>
    </row>
    <row r="40" spans="1:20">
      <c r="A40" s="957"/>
      <c r="B40" s="958"/>
      <c r="C40" s="958"/>
      <c r="D40" s="958"/>
      <c r="E40" s="958"/>
      <c r="F40" s="958"/>
      <c r="G40" s="958"/>
      <c r="H40" s="958"/>
      <c r="I40" s="958"/>
      <c r="J40" s="958"/>
      <c r="K40" s="958"/>
      <c r="L40" s="958"/>
      <c r="M40" s="958"/>
      <c r="N40" s="958"/>
      <c r="O40" s="958"/>
      <c r="P40" s="958"/>
      <c r="Q40" s="958"/>
      <c r="R40" s="958"/>
      <c r="S40" s="958"/>
      <c r="T40" s="959"/>
    </row>
    <row r="41" spans="1:20">
      <c r="A41" s="957"/>
      <c r="B41" s="958"/>
      <c r="C41" s="958"/>
      <c r="D41" s="958"/>
      <c r="E41" s="958"/>
      <c r="F41" s="958"/>
      <c r="G41" s="958"/>
      <c r="H41" s="958"/>
      <c r="I41" s="958"/>
      <c r="J41" s="958"/>
      <c r="K41" s="958"/>
      <c r="L41" s="958"/>
      <c r="M41" s="958"/>
      <c r="N41" s="958"/>
      <c r="O41" s="958"/>
      <c r="P41" s="958"/>
      <c r="Q41" s="958"/>
      <c r="R41" s="958"/>
      <c r="S41" s="958"/>
      <c r="T41" s="959"/>
    </row>
    <row r="42" spans="1:20">
      <c r="A42" s="957"/>
      <c r="B42" s="958"/>
      <c r="C42" s="958"/>
      <c r="D42" s="958"/>
      <c r="E42" s="958"/>
      <c r="F42" s="958"/>
      <c r="G42" s="958"/>
      <c r="H42" s="958"/>
      <c r="I42" s="958"/>
      <c r="J42" s="958"/>
      <c r="K42" s="958"/>
      <c r="L42" s="958"/>
      <c r="M42" s="958"/>
      <c r="N42" s="958"/>
      <c r="O42" s="958"/>
      <c r="P42" s="958"/>
      <c r="Q42" s="958"/>
      <c r="R42" s="958"/>
      <c r="S42" s="958"/>
      <c r="T42" s="959"/>
    </row>
    <row r="43" spans="1:20">
      <c r="A43" s="957"/>
      <c r="B43" s="958"/>
      <c r="C43" s="958"/>
      <c r="D43" s="958"/>
      <c r="E43" s="958"/>
      <c r="F43" s="958"/>
      <c r="G43" s="958"/>
      <c r="H43" s="958"/>
      <c r="I43" s="958"/>
      <c r="J43" s="958"/>
      <c r="K43" s="958"/>
      <c r="L43" s="958"/>
      <c r="M43" s="958"/>
      <c r="N43" s="958"/>
      <c r="O43" s="958"/>
      <c r="P43" s="958"/>
      <c r="Q43" s="958"/>
      <c r="R43" s="958"/>
      <c r="S43" s="958"/>
      <c r="T43" s="959"/>
    </row>
  </sheetData>
  <mergeCells count="50">
    <mergeCell ref="A41:T41"/>
    <mergeCell ref="A42:T42"/>
    <mergeCell ref="A43:T43"/>
    <mergeCell ref="A35:T35"/>
    <mergeCell ref="A36:T36"/>
    <mergeCell ref="A37:T37"/>
    <mergeCell ref="A38:T38"/>
    <mergeCell ref="A39:T39"/>
    <mergeCell ref="A40:T40"/>
    <mergeCell ref="A34:T34"/>
    <mergeCell ref="T14:T15"/>
    <mergeCell ref="A25:A28"/>
    <mergeCell ref="K14:K15"/>
    <mergeCell ref="L14:L15"/>
    <mergeCell ref="M14:M15"/>
    <mergeCell ref="N14:P14"/>
    <mergeCell ref="Q14:Q15"/>
    <mergeCell ref="R14:R15"/>
    <mergeCell ref="A14:A15"/>
    <mergeCell ref="D14:D15"/>
    <mergeCell ref="A33:T33"/>
    <mergeCell ref="E14:E15"/>
    <mergeCell ref="F14:I14"/>
    <mergeCell ref="J14:J15"/>
    <mergeCell ref="D17:D21"/>
    <mergeCell ref="F9:M9"/>
    <mergeCell ref="A11:T11"/>
    <mergeCell ref="A13:L13"/>
    <mergeCell ref="M13:T13"/>
    <mergeCell ref="A6:E6"/>
    <mergeCell ref="F6:M6"/>
    <mergeCell ref="A7:E7"/>
    <mergeCell ref="F7:M7"/>
    <mergeCell ref="A8:E8"/>
    <mergeCell ref="F8:M8"/>
    <mergeCell ref="F2:M2"/>
    <mergeCell ref="N2:T2"/>
    <mergeCell ref="F3:M4"/>
    <mergeCell ref="N3:T3"/>
    <mergeCell ref="N4:T4"/>
    <mergeCell ref="D22:D24"/>
    <mergeCell ref="D25:D28"/>
    <mergeCell ref="A17:A21"/>
    <mergeCell ref="A22:A24"/>
    <mergeCell ref="A2:E4"/>
    <mergeCell ref="A9:E9"/>
    <mergeCell ref="C17:C28"/>
    <mergeCell ref="B17:B28"/>
    <mergeCell ref="B14:B15"/>
    <mergeCell ref="C14:C15"/>
  </mergeCells>
  <conditionalFormatting sqref="P17:P28">
    <cfRule type="containsText" dxfId="44" priority="1" stopIfTrue="1" operator="containsText" text="P">
      <formula>NOT(ISERROR(SEARCH("P",P17)))</formula>
    </cfRule>
    <cfRule type="containsText" dxfId="43" priority="2" stopIfTrue="1" operator="containsText" text="R">
      <formula>NOT(ISERROR(SEARCH("R",P17)))</formula>
    </cfRule>
    <cfRule type="containsText" dxfId="42" priority="3" operator="containsText" text="T">
      <formula>NOT(ISERROR(SEARCH("T",P17)))</formula>
    </cfRule>
  </conditionalFormatting>
  <conditionalFormatting sqref="P17:P28">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40"/>
  <sheetViews>
    <sheetView topLeftCell="E1" zoomScale="54" zoomScaleNormal="54" workbookViewId="0">
      <selection activeCell="F31" sqref="F31"/>
    </sheetView>
  </sheetViews>
  <sheetFormatPr baseColWidth="10" defaultColWidth="11.42578125" defaultRowHeight="15"/>
  <cols>
    <col min="1" max="1" width="11.42578125" style="104"/>
    <col min="2" max="2" width="39.85546875" style="104" customWidth="1"/>
    <col min="3" max="3" width="32.28515625" style="104" customWidth="1"/>
    <col min="4" max="4" width="39.5703125" style="104" customWidth="1"/>
    <col min="5" max="5" width="45.7109375" style="104" customWidth="1"/>
    <col min="6" max="6" width="7.5703125" style="104" customWidth="1"/>
    <col min="7" max="7" width="5" style="104" customWidth="1"/>
    <col min="8" max="8" width="5.140625" style="104" customWidth="1"/>
    <col min="9" max="9" width="4.28515625" style="104" customWidth="1"/>
    <col min="10" max="10" width="97.7109375" style="104" customWidth="1"/>
    <col min="11" max="11" width="19" style="104" customWidth="1"/>
    <col min="12" max="12" width="23.7109375" style="104" customWidth="1"/>
    <col min="13" max="13" width="9.140625" style="104" customWidth="1"/>
    <col min="14" max="14" width="17.140625" style="104" customWidth="1"/>
    <col min="15" max="16" width="11.42578125" style="104"/>
    <col min="17" max="17" width="17.5703125" style="104" customWidth="1"/>
    <col min="18" max="18" width="21.42578125" style="104" customWidth="1"/>
    <col min="19" max="19" width="87" style="104" customWidth="1"/>
    <col min="20" max="20" width="71.140625" style="104" customWidth="1"/>
    <col min="21" max="16384" width="11.42578125" style="104"/>
  </cols>
  <sheetData>
    <row r="1" spans="1:20" ht="15.75" thickBot="1"/>
    <row r="2" spans="1:20" ht="16.5" thickBot="1">
      <c r="A2" s="1090"/>
      <c r="B2" s="1091"/>
      <c r="C2" s="1091"/>
      <c r="D2" s="1091"/>
      <c r="E2" s="1092"/>
      <c r="F2" s="1099" t="s">
        <v>18</v>
      </c>
      <c r="G2" s="1100"/>
      <c r="H2" s="1100"/>
      <c r="I2" s="1100"/>
      <c r="J2" s="1100"/>
      <c r="K2" s="1100"/>
      <c r="L2" s="1100"/>
      <c r="M2" s="1101"/>
      <c r="N2" s="1112" t="s">
        <v>19</v>
      </c>
      <c r="O2" s="1113"/>
      <c r="P2" s="1113"/>
      <c r="Q2" s="1113"/>
      <c r="R2" s="1113"/>
      <c r="S2" s="1113"/>
      <c r="T2" s="1114"/>
    </row>
    <row r="3" spans="1:20" ht="16.5" thickBot="1">
      <c r="A3" s="1093"/>
      <c r="B3" s="1094"/>
      <c r="C3" s="1094"/>
      <c r="D3" s="1094"/>
      <c r="E3" s="1095"/>
      <c r="F3" s="1115" t="s">
        <v>17</v>
      </c>
      <c r="G3" s="1116"/>
      <c r="H3" s="1116"/>
      <c r="I3" s="1116"/>
      <c r="J3" s="1116"/>
      <c r="K3" s="1116"/>
      <c r="L3" s="1116"/>
      <c r="M3" s="1117"/>
      <c r="N3" s="1121" t="s">
        <v>24</v>
      </c>
      <c r="O3" s="1122"/>
      <c r="P3" s="1122"/>
      <c r="Q3" s="1122"/>
      <c r="R3" s="1122"/>
      <c r="S3" s="1122"/>
      <c r="T3" s="1123"/>
    </row>
    <row r="4" spans="1:20" ht="16.5" thickBot="1">
      <c r="A4" s="1096"/>
      <c r="B4" s="1097"/>
      <c r="C4" s="1097"/>
      <c r="D4" s="1097"/>
      <c r="E4" s="1098"/>
      <c r="F4" s="1118"/>
      <c r="G4" s="1119"/>
      <c r="H4" s="1119"/>
      <c r="I4" s="1119"/>
      <c r="J4" s="1119"/>
      <c r="K4" s="1119"/>
      <c r="L4" s="1119"/>
      <c r="M4" s="1120"/>
      <c r="N4" s="1124" t="s">
        <v>8</v>
      </c>
      <c r="O4" s="1125"/>
      <c r="P4" s="1125"/>
      <c r="Q4" s="1125"/>
      <c r="R4" s="1125"/>
      <c r="S4" s="1125"/>
      <c r="T4" s="1126"/>
    </row>
    <row r="5" spans="1:20" ht="15.75">
      <c r="A5" s="151"/>
      <c r="B5" s="151"/>
      <c r="C5" s="151"/>
      <c r="D5" s="151"/>
      <c r="E5" s="151"/>
      <c r="F5" s="151"/>
      <c r="G5" s="151"/>
      <c r="H5" s="151"/>
      <c r="I5" s="151"/>
      <c r="J5" s="238"/>
      <c r="K5" s="238"/>
      <c r="L5" s="240"/>
      <c r="M5" s="240"/>
      <c r="N5" s="240"/>
      <c r="O5" s="240"/>
      <c r="P5" s="240"/>
      <c r="Q5" s="240"/>
      <c r="R5" s="240"/>
      <c r="S5" s="240"/>
      <c r="T5" s="240"/>
    </row>
    <row r="6" spans="1:20" ht="15.75">
      <c r="A6" s="1137" t="s">
        <v>10</v>
      </c>
      <c r="B6" s="1137"/>
      <c r="C6" s="1137"/>
      <c r="D6" s="1137"/>
      <c r="E6" s="1137"/>
      <c r="F6" s="1138" t="s">
        <v>555</v>
      </c>
      <c r="G6" s="1139"/>
      <c r="H6" s="1139"/>
      <c r="I6" s="1139"/>
      <c r="J6" s="1139"/>
      <c r="K6" s="1139"/>
      <c r="L6" s="1139"/>
      <c r="M6" s="1140"/>
      <c r="N6" s="240"/>
      <c r="O6" s="240"/>
      <c r="P6" s="240"/>
      <c r="Q6" s="240"/>
      <c r="R6" s="240"/>
      <c r="S6" s="240"/>
      <c r="T6" s="240"/>
    </row>
    <row r="7" spans="1:20" ht="15.75">
      <c r="A7" s="1137" t="s">
        <v>26</v>
      </c>
      <c r="B7" s="1137"/>
      <c r="C7" s="1137"/>
      <c r="D7" s="1137"/>
      <c r="E7" s="1137"/>
      <c r="F7" s="1138">
        <v>2023</v>
      </c>
      <c r="G7" s="1139"/>
      <c r="H7" s="1139"/>
      <c r="I7" s="1139"/>
      <c r="J7" s="1139"/>
      <c r="K7" s="1139"/>
      <c r="L7" s="1139"/>
      <c r="M7" s="1140"/>
      <c r="N7" s="240"/>
      <c r="O7" s="240"/>
      <c r="P7" s="240"/>
      <c r="Q7" s="240"/>
      <c r="R7" s="240"/>
      <c r="S7" s="240"/>
      <c r="T7" s="240"/>
    </row>
    <row r="8" spans="1:20" ht="15.75">
      <c r="A8" s="1137" t="s">
        <v>6</v>
      </c>
      <c r="B8" s="1137"/>
      <c r="C8" s="1137"/>
      <c r="D8" s="1137"/>
      <c r="E8" s="1137"/>
      <c r="F8" s="1246">
        <v>44927</v>
      </c>
      <c r="G8" s="1139"/>
      <c r="H8" s="1139"/>
      <c r="I8" s="1139"/>
      <c r="J8" s="1139"/>
      <c r="K8" s="1139"/>
      <c r="L8" s="1139"/>
      <c r="M8" s="1140"/>
      <c r="N8" s="240"/>
      <c r="O8" s="240"/>
      <c r="P8" s="240"/>
      <c r="Q8" s="240"/>
      <c r="R8" s="240"/>
      <c r="S8" s="240"/>
      <c r="T8" s="240"/>
    </row>
    <row r="9" spans="1:20" ht="15.75">
      <c r="A9" s="1137" t="s">
        <v>7</v>
      </c>
      <c r="B9" s="1137"/>
      <c r="C9" s="1137"/>
      <c r="D9" s="1137"/>
      <c r="E9" s="1137"/>
      <c r="F9" s="1246">
        <v>45016</v>
      </c>
      <c r="G9" s="1139"/>
      <c r="H9" s="1139"/>
      <c r="I9" s="1139"/>
      <c r="J9" s="1139"/>
      <c r="K9" s="1139"/>
      <c r="L9" s="1139"/>
      <c r="M9" s="1140"/>
      <c r="N9" s="240"/>
      <c r="O9" s="240"/>
      <c r="P9" s="240"/>
      <c r="Q9" s="240"/>
      <c r="R9" s="240"/>
      <c r="S9" s="240"/>
      <c r="T9" s="240"/>
    </row>
    <row r="10" spans="1:20" ht="16.5" thickBot="1">
      <c r="A10" s="241"/>
      <c r="B10" s="241"/>
      <c r="C10" s="241"/>
      <c r="D10" s="241"/>
      <c r="E10" s="241"/>
      <c r="F10" s="241"/>
      <c r="G10" s="241"/>
      <c r="H10" s="241"/>
      <c r="I10" s="241"/>
      <c r="J10" s="238"/>
      <c r="K10" s="238"/>
      <c r="L10" s="238"/>
      <c r="M10" s="238"/>
      <c r="N10" s="240"/>
      <c r="O10" s="240"/>
      <c r="P10" s="240"/>
      <c r="Q10" s="240"/>
      <c r="R10" s="240"/>
      <c r="S10" s="240"/>
      <c r="T10" s="240"/>
    </row>
    <row r="11" spans="1:20" ht="16.5" thickBot="1">
      <c r="A11" s="1144" t="s">
        <v>9</v>
      </c>
      <c r="B11" s="1145"/>
      <c r="C11" s="1145"/>
      <c r="D11" s="1145"/>
      <c r="E11" s="1145"/>
      <c r="F11" s="1145"/>
      <c r="G11" s="1145"/>
      <c r="H11" s="1145"/>
      <c r="I11" s="1145"/>
      <c r="J11" s="1145"/>
      <c r="K11" s="1145"/>
      <c r="L11" s="1145"/>
      <c r="M11" s="1145"/>
      <c r="N11" s="1145"/>
      <c r="O11" s="1145"/>
      <c r="P11" s="1145"/>
      <c r="Q11" s="1145"/>
      <c r="R11" s="1145"/>
      <c r="S11" s="1145"/>
      <c r="T11" s="1146"/>
    </row>
    <row r="12" spans="1:20" ht="16.5" thickBot="1">
      <c r="A12" s="242"/>
      <c r="B12" s="243"/>
      <c r="C12" s="243"/>
      <c r="D12" s="243"/>
      <c r="E12" s="243"/>
      <c r="F12" s="243"/>
      <c r="G12" s="243"/>
      <c r="H12" s="243"/>
      <c r="I12" s="243"/>
      <c r="J12" s="243"/>
      <c r="K12" s="243"/>
      <c r="L12" s="243"/>
      <c r="M12" s="243"/>
      <c r="N12" s="243"/>
      <c r="O12" s="243"/>
      <c r="P12" s="243"/>
      <c r="Q12" s="243"/>
      <c r="R12" s="243"/>
      <c r="S12" s="243"/>
      <c r="T12" s="244"/>
    </row>
    <row r="13" spans="1:20" ht="16.5" thickBot="1">
      <c r="A13" s="1147" t="s">
        <v>16</v>
      </c>
      <c r="B13" s="1148"/>
      <c r="C13" s="1148"/>
      <c r="D13" s="1148"/>
      <c r="E13" s="1148"/>
      <c r="F13" s="1148"/>
      <c r="G13" s="1148"/>
      <c r="H13" s="1148"/>
      <c r="I13" s="1148"/>
      <c r="J13" s="1148"/>
      <c r="K13" s="1148"/>
      <c r="L13" s="1149"/>
      <c r="M13" s="1150" t="s">
        <v>1</v>
      </c>
      <c r="N13" s="1150"/>
      <c r="O13" s="1150"/>
      <c r="P13" s="1150"/>
      <c r="Q13" s="1150"/>
      <c r="R13" s="1150"/>
      <c r="S13" s="1150"/>
      <c r="T13" s="1151"/>
    </row>
    <row r="14" spans="1:20" ht="16.5" thickBot="1">
      <c r="A14" s="1103" t="s">
        <v>28</v>
      </c>
      <c r="B14" s="1088" t="s">
        <v>364</v>
      </c>
      <c r="C14" s="1088" t="s">
        <v>365</v>
      </c>
      <c r="D14" s="1103" t="s">
        <v>27</v>
      </c>
      <c r="E14" s="1155" t="s">
        <v>20</v>
      </c>
      <c r="F14" s="1157" t="s">
        <v>11</v>
      </c>
      <c r="G14" s="1158"/>
      <c r="H14" s="1158"/>
      <c r="I14" s="1159"/>
      <c r="J14" s="1135" t="s">
        <v>21</v>
      </c>
      <c r="K14" s="1135" t="s">
        <v>22</v>
      </c>
      <c r="L14" s="1135" t="s">
        <v>2</v>
      </c>
      <c r="M14" s="1163" t="s">
        <v>23</v>
      </c>
      <c r="N14" s="1165" t="s">
        <v>3</v>
      </c>
      <c r="O14" s="1166"/>
      <c r="P14" s="1167"/>
      <c r="Q14" s="1170" t="s">
        <v>4</v>
      </c>
      <c r="R14" s="1168" t="s">
        <v>5</v>
      </c>
      <c r="S14" s="245" t="s">
        <v>30</v>
      </c>
      <c r="T14" s="1161" t="s">
        <v>0</v>
      </c>
    </row>
    <row r="15" spans="1:20" ht="25.5" customHeight="1" thickBot="1">
      <c r="A15" s="1104"/>
      <c r="B15" s="1089"/>
      <c r="C15" s="1089"/>
      <c r="D15" s="1104"/>
      <c r="E15" s="1156"/>
      <c r="F15" s="246" t="s">
        <v>12</v>
      </c>
      <c r="G15" s="246" t="s">
        <v>13</v>
      </c>
      <c r="H15" s="246" t="s">
        <v>14</v>
      </c>
      <c r="I15" s="246" t="s">
        <v>15</v>
      </c>
      <c r="J15" s="1136"/>
      <c r="K15" s="1136"/>
      <c r="L15" s="1136"/>
      <c r="M15" s="1164"/>
      <c r="N15" s="247" t="s">
        <v>31</v>
      </c>
      <c r="O15" s="248" t="s">
        <v>29</v>
      </c>
      <c r="P15" s="249" t="s">
        <v>32</v>
      </c>
      <c r="Q15" s="1171"/>
      <c r="R15" s="1169"/>
      <c r="S15" s="250"/>
      <c r="T15" s="1162"/>
    </row>
    <row r="16" spans="1:20" ht="15.75" thickBot="1">
      <c r="A16" s="151"/>
      <c r="B16" s="151"/>
      <c r="C16" s="151"/>
      <c r="D16" s="151"/>
      <c r="E16" s="151"/>
      <c r="F16" s="151"/>
      <c r="G16" s="151"/>
      <c r="H16" s="151"/>
      <c r="I16" s="151"/>
      <c r="J16" s="151"/>
      <c r="K16" s="151"/>
      <c r="L16" s="251"/>
      <c r="M16" s="151"/>
      <c r="Q16" s="151"/>
      <c r="R16" s="151"/>
      <c r="S16" s="151"/>
      <c r="T16" s="151"/>
    </row>
    <row r="17" spans="1:20" ht="31.5" customHeight="1">
      <c r="A17" s="1298">
        <v>1</v>
      </c>
      <c r="B17" s="1351" t="s">
        <v>559</v>
      </c>
      <c r="C17" s="1351" t="s">
        <v>558</v>
      </c>
      <c r="D17" s="1214" t="s">
        <v>554</v>
      </c>
      <c r="E17" s="252" t="s">
        <v>459</v>
      </c>
      <c r="F17" s="1353">
        <v>2</v>
      </c>
      <c r="G17" s="1344"/>
      <c r="H17" s="1347"/>
      <c r="I17" s="1347"/>
      <c r="J17" s="1105" t="s">
        <v>503</v>
      </c>
      <c r="K17" s="1067"/>
      <c r="L17" s="1067"/>
      <c r="M17" s="1061">
        <v>2</v>
      </c>
      <c r="N17" s="1334">
        <v>0</v>
      </c>
      <c r="O17" s="1336">
        <f>29/30</f>
        <v>0.96666666666666667</v>
      </c>
      <c r="P17" s="1337" t="str">
        <f>IF(O17&lt;=V$17,"T",IF(O17&lt;$Y$17,"R",IF(O17&gt;=$Y$17,"P")))</f>
        <v>P</v>
      </c>
      <c r="Q17" s="1338" t="e">
        <f>L17/K17</f>
        <v>#DIV/0!</v>
      </c>
      <c r="R17" s="1131" t="s">
        <v>466</v>
      </c>
      <c r="S17" s="1105" t="s">
        <v>507</v>
      </c>
      <c r="T17" s="1331" t="s">
        <v>504</v>
      </c>
    </row>
    <row r="18" spans="1:20" ht="45">
      <c r="A18" s="1294"/>
      <c r="B18" s="1291"/>
      <c r="C18" s="1291"/>
      <c r="D18" s="1056"/>
      <c r="E18" s="239" t="s">
        <v>460</v>
      </c>
      <c r="F18" s="1354"/>
      <c r="G18" s="1345"/>
      <c r="H18" s="1348"/>
      <c r="I18" s="1348"/>
      <c r="J18" s="1106"/>
      <c r="K18" s="1068"/>
      <c r="L18" s="1068"/>
      <c r="M18" s="1062"/>
      <c r="N18" s="1335"/>
      <c r="O18" s="1051"/>
      <c r="P18" s="1201" t="str">
        <f>IF(O18&lt;=V$17,"T",IF(O18&lt;$Y$17,"R",IF(O18&gt;=$Y$17,"P")))</f>
        <v>T</v>
      </c>
      <c r="Q18" s="1330"/>
      <c r="R18" s="1132"/>
      <c r="S18" s="1333"/>
      <c r="T18" s="1332"/>
    </row>
    <row r="19" spans="1:20" ht="45">
      <c r="A19" s="1294"/>
      <c r="B19" s="1352"/>
      <c r="C19" s="1352"/>
      <c r="D19" s="1056"/>
      <c r="E19" s="239" t="s">
        <v>461</v>
      </c>
      <c r="F19" s="1354"/>
      <c r="G19" s="1346"/>
      <c r="H19" s="1349"/>
      <c r="I19" s="1349"/>
      <c r="J19" s="1106"/>
      <c r="K19" s="1068"/>
      <c r="L19" s="1068"/>
      <c r="M19" s="1062"/>
      <c r="N19" s="1335"/>
      <c r="O19" s="1229"/>
      <c r="P19" s="1201" t="str">
        <f>IF(O19&lt;=V$17,"T",IF(O19&lt;$Y$17,"R",IF(O19&gt;=$Y$17,"P")))</f>
        <v>T</v>
      </c>
      <c r="Q19" s="1330"/>
      <c r="R19" s="1132"/>
      <c r="S19" s="1333"/>
      <c r="T19" s="1332"/>
    </row>
    <row r="20" spans="1:20" ht="57" customHeight="1">
      <c r="A20" s="1294">
        <v>2</v>
      </c>
      <c r="B20" s="1282" t="s">
        <v>370</v>
      </c>
      <c r="C20" s="1106" t="s">
        <v>483</v>
      </c>
      <c r="D20" s="1056" t="s">
        <v>553</v>
      </c>
      <c r="E20" s="239" t="s">
        <v>462</v>
      </c>
      <c r="F20" s="1062">
        <v>37</v>
      </c>
      <c r="G20" s="1109"/>
      <c r="H20" s="1026"/>
      <c r="I20" s="1026"/>
      <c r="J20" s="1106" t="s">
        <v>502</v>
      </c>
      <c r="K20" s="1341">
        <v>0</v>
      </c>
      <c r="L20" s="1341">
        <v>0</v>
      </c>
      <c r="M20" s="1109">
        <v>37</v>
      </c>
      <c r="N20" s="1335">
        <v>0.37</v>
      </c>
      <c r="O20" s="1047">
        <f>85/95</f>
        <v>0.89473684210526316</v>
      </c>
      <c r="P20" s="1201" t="s">
        <v>510</v>
      </c>
      <c r="Q20" s="1330"/>
      <c r="R20" s="1132" t="s">
        <v>467</v>
      </c>
      <c r="S20" s="1106" t="s">
        <v>506</v>
      </c>
      <c r="T20" s="1325" t="s">
        <v>551</v>
      </c>
    </row>
    <row r="21" spans="1:20" ht="44.25" customHeight="1">
      <c r="A21" s="1294"/>
      <c r="B21" s="1283"/>
      <c r="C21" s="1106"/>
      <c r="D21" s="1056"/>
      <c r="E21" s="239" t="s">
        <v>463</v>
      </c>
      <c r="F21" s="1062"/>
      <c r="G21" s="1109"/>
      <c r="H21" s="1350"/>
      <c r="I21" s="1350"/>
      <c r="J21" s="1106"/>
      <c r="K21" s="1341"/>
      <c r="L21" s="1341"/>
      <c r="M21" s="1109"/>
      <c r="N21" s="1335"/>
      <c r="O21" s="1229"/>
      <c r="P21" s="1201"/>
      <c r="Q21" s="1330"/>
      <c r="R21" s="1132"/>
      <c r="S21" s="1106"/>
      <c r="T21" s="1325"/>
    </row>
    <row r="22" spans="1:20" ht="54.75" customHeight="1">
      <c r="A22" s="272">
        <v>3</v>
      </c>
      <c r="B22" s="1322"/>
      <c r="C22" s="1106"/>
      <c r="D22" s="273" t="s">
        <v>531</v>
      </c>
      <c r="E22" s="282" t="s">
        <v>532</v>
      </c>
      <c r="F22" s="376">
        <v>49</v>
      </c>
      <c r="G22" s="376"/>
      <c r="H22" s="393"/>
      <c r="I22" s="374"/>
      <c r="J22" s="198" t="s">
        <v>530</v>
      </c>
      <c r="K22" s="274">
        <v>0</v>
      </c>
      <c r="L22" s="275">
        <v>0</v>
      </c>
      <c r="M22" s="283">
        <v>45</v>
      </c>
      <c r="N22" s="279">
        <v>45</v>
      </c>
      <c r="O22" s="267">
        <f>92/M22</f>
        <v>2.0444444444444443</v>
      </c>
      <c r="P22" s="268" t="s">
        <v>510</v>
      </c>
      <c r="Q22" s="110"/>
      <c r="R22" s="110"/>
      <c r="S22" s="198" t="s">
        <v>556</v>
      </c>
      <c r="T22" s="470" t="s">
        <v>557</v>
      </c>
    </row>
    <row r="23" spans="1:20" ht="63" customHeight="1">
      <c r="A23" s="1294">
        <v>4</v>
      </c>
      <c r="B23" s="1106" t="s">
        <v>384</v>
      </c>
      <c r="C23" s="1322" t="s">
        <v>499</v>
      </c>
      <c r="D23" s="1073" t="s">
        <v>552</v>
      </c>
      <c r="E23" s="255" t="s">
        <v>464</v>
      </c>
      <c r="F23" s="371"/>
      <c r="G23" s="282"/>
      <c r="H23" s="282"/>
      <c r="I23" s="282"/>
      <c r="J23" s="1322" t="s">
        <v>530</v>
      </c>
      <c r="K23" s="1342">
        <v>0</v>
      </c>
      <c r="L23" s="1342">
        <v>0</v>
      </c>
      <c r="M23" s="1339"/>
      <c r="N23" s="280">
        <f>M23-F23</f>
        <v>0</v>
      </c>
      <c r="O23" s="265" t="e">
        <f>IF(M23&lt;1,(AVERAGE(F23:I23)/M23),SUM(F23:I23)/M23)</f>
        <v>#DIV/0!</v>
      </c>
      <c r="P23" s="281" t="s">
        <v>510</v>
      </c>
      <c r="Q23" s="1328"/>
      <c r="R23" s="1326" t="s">
        <v>509</v>
      </c>
      <c r="S23" s="1322" t="s">
        <v>508</v>
      </c>
      <c r="T23" s="1323" t="s">
        <v>505</v>
      </c>
    </row>
    <row r="24" spans="1:20" ht="57.75" customHeight="1" thickBot="1">
      <c r="A24" s="1295"/>
      <c r="B24" s="1289"/>
      <c r="C24" s="1289"/>
      <c r="D24" s="1202"/>
      <c r="E24" s="486" t="s">
        <v>465</v>
      </c>
      <c r="F24" s="515"/>
      <c r="G24" s="391"/>
      <c r="H24" s="391"/>
      <c r="I24" s="391"/>
      <c r="J24" s="1289"/>
      <c r="K24" s="1343"/>
      <c r="L24" s="1343"/>
      <c r="M24" s="1340"/>
      <c r="N24" s="484">
        <v>77</v>
      </c>
      <c r="O24" s="270">
        <f>33/110</f>
        <v>0.3</v>
      </c>
      <c r="P24" s="485" t="s">
        <v>511</v>
      </c>
      <c r="Q24" s="1329"/>
      <c r="R24" s="1327"/>
      <c r="S24" s="1289"/>
      <c r="T24" s="1324"/>
    </row>
    <row r="25" spans="1:20" ht="15.75">
      <c r="A25" s="260" t="s">
        <v>25</v>
      </c>
      <c r="B25" s="151"/>
      <c r="C25" s="260"/>
      <c r="D25" s="151"/>
      <c r="E25" s="151"/>
      <c r="F25" s="151"/>
      <c r="G25" s="151"/>
      <c r="H25" s="151"/>
      <c r="I25" s="151"/>
      <c r="J25" s="197"/>
      <c r="K25" s="151"/>
      <c r="L25" s="151"/>
      <c r="M25" s="151"/>
      <c r="N25" s="151"/>
      <c r="O25" s="151"/>
      <c r="P25" s="151"/>
      <c r="Q25" s="151"/>
      <c r="R25" s="151"/>
      <c r="S25" s="151"/>
      <c r="T25" s="151"/>
    </row>
    <row r="26" spans="1:20" ht="15.75">
      <c r="A26" s="151"/>
      <c r="B26" s="260"/>
      <c r="C26" s="151"/>
      <c r="D26" s="260"/>
      <c r="E26" s="151"/>
      <c r="F26" s="151"/>
      <c r="G26" s="151"/>
      <c r="H26" s="151"/>
      <c r="I26" s="151"/>
      <c r="J26" s="151"/>
      <c r="K26" s="151"/>
      <c r="L26" s="151"/>
      <c r="M26" s="151"/>
      <c r="N26" s="151"/>
      <c r="O26" s="151"/>
      <c r="P26" s="151"/>
      <c r="Q26" s="151"/>
      <c r="R26" s="151"/>
      <c r="S26" s="151"/>
      <c r="T26" s="151"/>
    </row>
    <row r="27" spans="1:20" ht="49.5" customHeight="1">
      <c r="A27" s="1319" t="s">
        <v>560</v>
      </c>
      <c r="B27" s="1320"/>
      <c r="C27" s="1320"/>
      <c r="D27" s="1320"/>
      <c r="E27" s="1320"/>
      <c r="F27" s="1320"/>
      <c r="G27" s="1320"/>
      <c r="H27" s="1320"/>
      <c r="I27" s="1320"/>
      <c r="J27" s="1320"/>
      <c r="K27" s="1320"/>
      <c r="L27" s="1320"/>
      <c r="M27" s="1320"/>
      <c r="N27" s="1320"/>
      <c r="O27" s="1320"/>
      <c r="P27" s="1320"/>
      <c r="Q27" s="1320"/>
      <c r="R27" s="1320"/>
      <c r="S27" s="1320"/>
      <c r="T27" s="1321"/>
    </row>
    <row r="28" spans="1:20">
      <c r="A28" s="262"/>
      <c r="B28" s="261"/>
      <c r="C28" s="263"/>
      <c r="D28" s="261"/>
      <c r="E28" s="261"/>
      <c r="F28" s="263"/>
      <c r="G28" s="263"/>
      <c r="H28" s="263"/>
      <c r="I28" s="263"/>
      <c r="J28" s="258"/>
      <c r="K28" s="263"/>
      <c r="L28" s="263"/>
      <c r="M28" s="263"/>
      <c r="N28" s="263"/>
      <c r="O28" s="263"/>
      <c r="P28" s="263"/>
      <c r="Q28" s="263"/>
      <c r="R28" s="263"/>
      <c r="S28" s="263"/>
      <c r="T28" s="264"/>
    </row>
    <row r="29" spans="1:20">
      <c r="A29" s="151"/>
      <c r="B29" s="151"/>
      <c r="C29" s="151"/>
      <c r="D29" s="151"/>
      <c r="E29" s="151"/>
      <c r="F29" s="151"/>
      <c r="G29" s="151"/>
      <c r="H29" s="151"/>
      <c r="I29" s="197"/>
      <c r="J29" s="259"/>
      <c r="K29" s="151"/>
      <c r="L29" s="259"/>
      <c r="M29" s="151"/>
      <c r="N29" s="151"/>
      <c r="O29" s="151"/>
      <c r="P29" s="259"/>
      <c r="Q29" s="151"/>
      <c r="R29" s="151"/>
      <c r="S29" s="151"/>
      <c r="T29" s="264"/>
    </row>
    <row r="30" spans="1:20">
      <c r="A30" s="262"/>
      <c r="B30" s="263"/>
      <c r="C30" s="263"/>
      <c r="D30" s="263"/>
      <c r="E30" s="263"/>
      <c r="F30" s="263"/>
      <c r="G30" s="263"/>
      <c r="H30" s="263"/>
      <c r="I30" s="263"/>
      <c r="J30" s="261"/>
      <c r="K30" s="263"/>
      <c r="L30" s="263"/>
      <c r="M30" s="263"/>
      <c r="N30" s="263"/>
      <c r="O30" s="263"/>
      <c r="P30" s="263"/>
      <c r="Q30" s="263"/>
      <c r="R30" s="263"/>
      <c r="S30" s="263"/>
      <c r="T30" s="264"/>
    </row>
    <row r="31" spans="1:20">
      <c r="A31" s="262"/>
      <c r="B31" s="263"/>
      <c r="C31" s="263"/>
      <c r="D31" s="263"/>
      <c r="E31" s="263"/>
      <c r="F31" s="263"/>
      <c r="G31" s="263"/>
      <c r="H31" s="263"/>
      <c r="I31" s="263"/>
      <c r="J31" s="263"/>
      <c r="K31" s="263"/>
      <c r="L31" s="263"/>
      <c r="M31" s="263"/>
      <c r="N31" s="263"/>
      <c r="O31" s="263"/>
      <c r="P31" s="263"/>
      <c r="Q31" s="263"/>
      <c r="R31" s="263"/>
      <c r="S31" s="263"/>
      <c r="T31" s="264"/>
    </row>
    <row r="32" spans="1:20">
      <c r="A32" s="262"/>
      <c r="B32" s="263"/>
      <c r="C32" s="263"/>
      <c r="D32" s="263"/>
      <c r="E32" s="263"/>
      <c r="F32" s="263"/>
      <c r="G32" s="263"/>
      <c r="H32" s="263"/>
      <c r="I32" s="263"/>
      <c r="J32" s="263"/>
      <c r="K32" s="263"/>
      <c r="L32" s="263"/>
      <c r="M32" s="263"/>
      <c r="N32" s="263"/>
      <c r="O32" s="263"/>
      <c r="P32" s="263"/>
      <c r="Q32" s="263"/>
      <c r="R32" s="263"/>
      <c r="S32" s="263"/>
      <c r="T32" s="264"/>
    </row>
    <row r="33" spans="1:20">
      <c r="A33" s="262"/>
      <c r="B33" s="263"/>
      <c r="C33" s="263"/>
      <c r="D33" s="263"/>
      <c r="E33" s="263"/>
      <c r="F33" s="263"/>
      <c r="G33" s="263"/>
      <c r="H33" s="263"/>
      <c r="I33" s="263"/>
      <c r="J33" s="263"/>
      <c r="K33" s="263"/>
      <c r="L33" s="263"/>
      <c r="M33" s="263"/>
      <c r="N33" s="263"/>
      <c r="O33" s="263"/>
      <c r="P33" s="263"/>
      <c r="Q33" s="263"/>
      <c r="R33" s="263"/>
      <c r="S33" s="263"/>
      <c r="T33" s="264"/>
    </row>
    <row r="34" spans="1:20">
      <c r="A34" s="262"/>
      <c r="B34" s="263"/>
      <c r="C34" s="263"/>
      <c r="D34" s="263"/>
      <c r="E34" s="263"/>
      <c r="F34" s="263"/>
      <c r="G34" s="263"/>
      <c r="H34" s="263"/>
      <c r="I34" s="263"/>
      <c r="J34" s="263"/>
      <c r="K34" s="263"/>
      <c r="L34" s="263"/>
      <c r="M34" s="263"/>
      <c r="N34" s="263"/>
      <c r="O34" s="263"/>
      <c r="P34" s="263"/>
      <c r="Q34" s="263"/>
      <c r="R34" s="263"/>
      <c r="S34" s="263"/>
      <c r="T34" s="264"/>
    </row>
    <row r="35" spans="1:20">
      <c r="A35" s="262"/>
      <c r="B35" s="263"/>
      <c r="C35" s="263"/>
      <c r="D35" s="263"/>
      <c r="E35" s="263"/>
      <c r="F35" s="263"/>
      <c r="G35" s="263"/>
      <c r="H35" s="263"/>
      <c r="I35" s="263"/>
      <c r="J35" s="263"/>
      <c r="K35" s="263"/>
      <c r="L35" s="263"/>
      <c r="M35" s="263"/>
      <c r="N35" s="263"/>
      <c r="O35" s="263"/>
      <c r="P35" s="263"/>
      <c r="Q35" s="263"/>
      <c r="R35" s="263"/>
      <c r="S35" s="263"/>
      <c r="T35" s="264"/>
    </row>
    <row r="36" spans="1:20">
      <c r="A36" s="262"/>
      <c r="B36" s="263"/>
      <c r="C36" s="263"/>
      <c r="D36" s="263"/>
      <c r="E36" s="263"/>
      <c r="F36" s="263"/>
      <c r="G36" s="263"/>
      <c r="H36" s="263"/>
      <c r="I36" s="263"/>
      <c r="J36" s="263"/>
      <c r="K36" s="263"/>
      <c r="L36" s="263"/>
      <c r="M36" s="263"/>
      <c r="N36" s="263"/>
      <c r="O36" s="263"/>
      <c r="P36" s="263"/>
      <c r="Q36" s="263"/>
      <c r="R36" s="263"/>
      <c r="S36" s="263"/>
      <c r="T36" s="264"/>
    </row>
    <row r="37" spans="1:20">
      <c r="A37" s="262"/>
      <c r="B37" s="263"/>
      <c r="C37" s="263"/>
      <c r="D37" s="263"/>
      <c r="E37" s="263"/>
      <c r="F37" s="263"/>
      <c r="G37" s="263"/>
      <c r="H37" s="263"/>
      <c r="I37" s="263"/>
      <c r="J37" s="263"/>
      <c r="K37" s="263"/>
      <c r="L37" s="263"/>
      <c r="M37" s="263"/>
      <c r="N37" s="263"/>
      <c r="O37" s="263"/>
      <c r="P37" s="263"/>
      <c r="Q37" s="263"/>
      <c r="R37" s="263"/>
      <c r="S37" s="263"/>
      <c r="T37" s="264"/>
    </row>
    <row r="38" spans="1:20">
      <c r="A38" s="278"/>
      <c r="B38" s="263"/>
      <c r="C38" s="278"/>
      <c r="D38" s="263"/>
      <c r="E38" s="263"/>
      <c r="F38" s="278"/>
      <c r="G38" s="278"/>
      <c r="H38" s="278"/>
      <c r="I38" s="278"/>
      <c r="J38" s="263"/>
      <c r="K38" s="278"/>
      <c r="L38" s="278"/>
      <c r="M38" s="278"/>
      <c r="N38" s="278"/>
      <c r="O38" s="278"/>
      <c r="P38" s="278"/>
      <c r="Q38" s="278"/>
      <c r="R38" s="278"/>
      <c r="S38" s="278"/>
      <c r="T38" s="278"/>
    </row>
    <row r="39" spans="1:20">
      <c r="A39" s="276"/>
      <c r="B39" s="276"/>
      <c r="C39" s="276"/>
      <c r="D39" s="276"/>
      <c r="E39" s="276"/>
      <c r="F39" s="276"/>
      <c r="G39" s="276"/>
      <c r="H39" s="276"/>
      <c r="I39" s="276"/>
      <c r="J39" s="277"/>
      <c r="K39" s="276"/>
      <c r="L39" s="276"/>
      <c r="M39" s="276"/>
      <c r="N39" s="276"/>
      <c r="O39" s="276"/>
      <c r="P39" s="276"/>
      <c r="Q39" s="276"/>
      <c r="R39" s="276"/>
      <c r="S39" s="276"/>
      <c r="T39" s="276"/>
    </row>
    <row r="40" spans="1:20">
      <c r="A40" s="276"/>
      <c r="B40" s="276"/>
      <c r="C40" s="276"/>
      <c r="D40" s="276"/>
      <c r="E40" s="276"/>
      <c r="F40" s="276"/>
      <c r="G40" s="276"/>
      <c r="H40" s="276"/>
      <c r="I40" s="276"/>
      <c r="J40" s="277"/>
      <c r="K40" s="276"/>
      <c r="L40" s="276"/>
      <c r="M40" s="276"/>
      <c r="N40" s="276"/>
      <c r="O40" s="276"/>
      <c r="P40" s="276"/>
      <c r="Q40" s="276"/>
      <c r="R40" s="276"/>
      <c r="S40" s="276"/>
      <c r="T40" s="276"/>
    </row>
  </sheetData>
  <mergeCells count="82">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 ref="B14:B15"/>
    <mergeCell ref="B17:B19"/>
    <mergeCell ref="C17:C19"/>
    <mergeCell ref="H17:H19"/>
    <mergeCell ref="G20:G21"/>
    <mergeCell ref="H20:H21"/>
    <mergeCell ref="I17:I19"/>
    <mergeCell ref="I20:I21"/>
    <mergeCell ref="P20:P21"/>
    <mergeCell ref="O20:O21"/>
    <mergeCell ref="N20:N21"/>
    <mergeCell ref="N14:P14"/>
    <mergeCell ref="Q14:Q15"/>
    <mergeCell ref="R14:R15"/>
    <mergeCell ref="M23:M24"/>
    <mergeCell ref="F2:M2"/>
    <mergeCell ref="J23:J24"/>
    <mergeCell ref="L20:L21"/>
    <mergeCell ref="M20:M21"/>
    <mergeCell ref="K23:K24"/>
    <mergeCell ref="L23:L24"/>
    <mergeCell ref="M17:M19"/>
    <mergeCell ref="G17:G19"/>
    <mergeCell ref="F7:M7"/>
    <mergeCell ref="L17:L19"/>
    <mergeCell ref="F6:M6"/>
    <mergeCell ref="F14:I14"/>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T17:T19"/>
    <mergeCell ref="R17:R19"/>
    <mergeCell ref="S17:S19"/>
    <mergeCell ref="N17:N19"/>
    <mergeCell ref="O17:O19"/>
    <mergeCell ref="P17:P19"/>
    <mergeCell ref="Q17:Q19"/>
    <mergeCell ref="A27:T27"/>
    <mergeCell ref="B20:B22"/>
    <mergeCell ref="C20:C22"/>
    <mergeCell ref="S23:S24"/>
    <mergeCell ref="T23:T24"/>
    <mergeCell ref="T20:T21"/>
    <mergeCell ref="R20:R21"/>
    <mergeCell ref="S20:S21"/>
    <mergeCell ref="A23:A24"/>
    <mergeCell ref="B23:B24"/>
    <mergeCell ref="C23:C24"/>
    <mergeCell ref="R23:R24"/>
    <mergeCell ref="Q23:Q24"/>
    <mergeCell ref="Q20:Q21"/>
    <mergeCell ref="A20:A21"/>
    <mergeCell ref="D23:D24"/>
  </mergeCells>
  <conditionalFormatting sqref="P17 P20 P23">
    <cfRule type="containsText" dxfId="41" priority="5" stopIfTrue="1" operator="containsText" text="P">
      <formula>NOT(ISERROR(SEARCH("P",P17)))</formula>
    </cfRule>
    <cfRule type="containsText" dxfId="40" priority="6" stopIfTrue="1" operator="containsText" text="R">
      <formula>NOT(ISERROR(SEARCH("R",P17)))</formula>
    </cfRule>
    <cfRule type="containsText" dxfId="39" priority="7" operator="containsText" text="T">
      <formula>NOT(ISERROR(SEARCH("T",P17)))</formula>
    </cfRule>
  </conditionalFormatting>
  <conditionalFormatting sqref="P17 P20 P23">
    <cfRule type="iconSet" priority="137">
      <iconSet iconSet="3Symbols2">
        <cfvo type="percent" val="0"/>
        <cfvo type="percent" val="0.74"/>
        <cfvo type="percent" val="0.85"/>
      </iconSet>
    </cfRule>
  </conditionalFormatting>
  <conditionalFormatting sqref="P22">
    <cfRule type="containsText" dxfId="38" priority="1" stopIfTrue="1" operator="containsText" text="P">
      <formula>NOT(ISERROR(SEARCH("P",P22)))</formula>
    </cfRule>
    <cfRule type="containsText" dxfId="37" priority="2" stopIfTrue="1" operator="containsText" text="R">
      <formula>NOT(ISERROR(SEARCH("R",P22)))</formula>
    </cfRule>
  </conditionalFormatting>
  <conditionalFormatting sqref="P22">
    <cfRule type="iconSet" priority="4">
      <iconSet iconSet="3Symbols2">
        <cfvo type="percent" val="0"/>
        <cfvo type="percent" val="0.74"/>
        <cfvo type="percent" val="0.85"/>
      </iconSet>
    </cfRule>
  </conditionalFormatting>
  <conditionalFormatting sqref="P24">
    <cfRule type="containsText" dxfId="36" priority="3" stopIfTrue="1" operator="containsText" text="T">
      <formula>NOT(ISERROR(SEARCH("T",P24)))</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27C45-7DA1-4022-859D-1A3115D55383}">
  <dimension ref="A1:T59"/>
  <sheetViews>
    <sheetView topLeftCell="D18" zoomScale="60" zoomScaleNormal="60" workbookViewId="0">
      <selection activeCell="F31" sqref="F31:F33"/>
    </sheetView>
  </sheetViews>
  <sheetFormatPr baseColWidth="10"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5" customWidth="1"/>
    <col min="12" max="12" width="15.2851562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464"/>
      <c r="B1" s="1465"/>
      <c r="C1" s="1465"/>
      <c r="D1" s="1465"/>
      <c r="E1" s="1466"/>
      <c r="F1" s="1473" t="s">
        <v>18</v>
      </c>
      <c r="G1" s="1474"/>
      <c r="H1" s="1474"/>
      <c r="I1" s="1474"/>
      <c r="J1" s="1474"/>
      <c r="K1" s="1474"/>
      <c r="L1" s="1474"/>
      <c r="M1" s="1475"/>
      <c r="N1" s="1476" t="s">
        <v>19</v>
      </c>
      <c r="O1" s="1477"/>
      <c r="P1" s="1477"/>
      <c r="Q1" s="1477"/>
      <c r="R1" s="1477"/>
      <c r="S1" s="1477"/>
      <c r="T1" s="1478"/>
    </row>
    <row r="2" spans="1:20" ht="16.5" thickBot="1">
      <c r="A2" s="1467"/>
      <c r="B2" s="1468"/>
      <c r="C2" s="1468"/>
      <c r="D2" s="1468"/>
      <c r="E2" s="1469"/>
      <c r="F2" s="1479" t="s">
        <v>17</v>
      </c>
      <c r="G2" s="1480"/>
      <c r="H2" s="1480"/>
      <c r="I2" s="1480"/>
      <c r="J2" s="1480"/>
      <c r="K2" s="1480"/>
      <c r="L2" s="1480"/>
      <c r="M2" s="1481"/>
      <c r="N2" s="1485" t="s">
        <v>582</v>
      </c>
      <c r="O2" s="1486"/>
      <c r="P2" s="1486"/>
      <c r="Q2" s="1486"/>
      <c r="R2" s="1486"/>
      <c r="S2" s="1486"/>
      <c r="T2" s="1487"/>
    </row>
    <row r="3" spans="1:20" ht="53.25" customHeight="1" thickBot="1">
      <c r="A3" s="1470"/>
      <c r="B3" s="1471"/>
      <c r="C3" s="1471"/>
      <c r="D3" s="1471"/>
      <c r="E3" s="1472"/>
      <c r="F3" s="1482"/>
      <c r="G3" s="1483"/>
      <c r="H3" s="1483"/>
      <c r="I3" s="1483"/>
      <c r="J3" s="1483"/>
      <c r="K3" s="1483"/>
      <c r="L3" s="1483"/>
      <c r="M3" s="1484"/>
      <c r="N3" s="1488" t="s">
        <v>8</v>
      </c>
      <c r="O3" s="1489"/>
      <c r="P3" s="1489"/>
      <c r="Q3" s="1489"/>
      <c r="R3" s="1489"/>
      <c r="S3" s="1489"/>
      <c r="T3" s="1490"/>
    </row>
    <row r="4" spans="1:20">
      <c r="A4" s="403"/>
      <c r="B4" s="403"/>
      <c r="C4" s="403"/>
      <c r="D4" s="403"/>
      <c r="E4" s="403"/>
      <c r="F4" s="403"/>
      <c r="G4" s="403"/>
      <c r="H4" s="403"/>
      <c r="I4" s="403"/>
      <c r="J4" s="404"/>
      <c r="K4" s="404"/>
      <c r="L4" s="405"/>
      <c r="M4" s="405"/>
      <c r="N4" s="405"/>
      <c r="O4" s="405"/>
      <c r="P4" s="405"/>
      <c r="Q4" s="405"/>
      <c r="R4" s="405"/>
      <c r="S4" s="405"/>
      <c r="T4" s="405"/>
    </row>
    <row r="5" spans="1:20">
      <c r="A5" s="1492" t="s">
        <v>10</v>
      </c>
      <c r="B5" s="1492"/>
      <c r="C5" s="1492"/>
      <c r="D5" s="1492"/>
      <c r="E5" s="1492"/>
      <c r="F5" s="1493" t="s">
        <v>583</v>
      </c>
      <c r="G5" s="1494"/>
      <c r="H5" s="1494"/>
      <c r="I5" s="1494"/>
      <c r="J5" s="1494"/>
      <c r="K5" s="1494"/>
      <c r="L5" s="1494"/>
      <c r="M5" s="1495"/>
      <c r="N5" s="405"/>
      <c r="O5" s="405"/>
      <c r="P5" s="405"/>
      <c r="Q5" s="405"/>
      <c r="R5" s="405"/>
      <c r="S5" s="405"/>
      <c r="T5" s="405"/>
    </row>
    <row r="6" spans="1:20">
      <c r="A6" s="1492" t="s">
        <v>26</v>
      </c>
      <c r="B6" s="1492"/>
      <c r="C6" s="1492"/>
      <c r="D6" s="1492"/>
      <c r="E6" s="1492"/>
      <c r="F6" s="1493">
        <v>2023</v>
      </c>
      <c r="G6" s="1494"/>
      <c r="H6" s="1494"/>
      <c r="I6" s="1494"/>
      <c r="J6" s="1494"/>
      <c r="K6" s="1494"/>
      <c r="L6" s="1494"/>
      <c r="M6" s="1495"/>
      <c r="N6" s="405"/>
      <c r="O6" s="405"/>
      <c r="P6" s="405"/>
      <c r="Q6" s="405"/>
      <c r="R6" s="405"/>
      <c r="S6" s="405"/>
      <c r="T6" s="405"/>
    </row>
    <row r="7" spans="1:20">
      <c r="A7" s="1492" t="s">
        <v>6</v>
      </c>
      <c r="B7" s="1492"/>
      <c r="C7" s="1492"/>
      <c r="D7" s="1492"/>
      <c r="E7" s="1492"/>
      <c r="F7" s="1493" t="s">
        <v>833</v>
      </c>
      <c r="G7" s="1494"/>
      <c r="H7" s="1494"/>
      <c r="I7" s="1494"/>
      <c r="J7" s="1494"/>
      <c r="K7" s="1494"/>
      <c r="L7" s="1494"/>
      <c r="M7" s="1495"/>
      <c r="N7" s="405"/>
      <c r="O7" s="405"/>
      <c r="P7" s="405"/>
      <c r="Q7" s="405"/>
      <c r="R7" s="405"/>
      <c r="S7" s="405"/>
      <c r="T7" s="405"/>
    </row>
    <row r="8" spans="1:20">
      <c r="A8" s="1492" t="s">
        <v>7</v>
      </c>
      <c r="B8" s="1492"/>
      <c r="C8" s="1492"/>
      <c r="D8" s="1492"/>
      <c r="E8" s="1492"/>
      <c r="F8" s="1493" t="s">
        <v>834</v>
      </c>
      <c r="G8" s="1494"/>
      <c r="H8" s="1494"/>
      <c r="I8" s="1494"/>
      <c r="J8" s="1494"/>
      <c r="K8" s="1494"/>
      <c r="L8" s="1494"/>
      <c r="M8" s="1495"/>
      <c r="N8" s="405"/>
      <c r="O8" s="405"/>
      <c r="P8" s="405"/>
      <c r="Q8" s="405"/>
      <c r="R8" s="405"/>
      <c r="S8" s="405"/>
      <c r="T8" s="405"/>
    </row>
    <row r="9" spans="1:20" ht="15.75" thickBot="1">
      <c r="A9" s="406"/>
      <c r="B9" s="406"/>
      <c r="C9" s="406"/>
      <c r="D9" s="406"/>
      <c r="E9" s="406"/>
      <c r="F9" s="406"/>
      <c r="G9" s="406"/>
      <c r="H9" s="406"/>
      <c r="I9" s="406"/>
      <c r="J9" s="404"/>
      <c r="K9" s="404"/>
      <c r="L9" s="404"/>
      <c r="M9" s="404"/>
      <c r="N9" s="405"/>
      <c r="O9" s="405"/>
      <c r="P9" s="405"/>
      <c r="Q9" s="405"/>
      <c r="R9" s="405"/>
      <c r="S9" s="405"/>
      <c r="T9" s="405"/>
    </row>
    <row r="10" spans="1:20" ht="32.25" thickBot="1">
      <c r="A10" s="1496" t="s">
        <v>9</v>
      </c>
      <c r="B10" s="1497"/>
      <c r="C10" s="1497"/>
      <c r="D10" s="1497"/>
      <c r="E10" s="1497"/>
      <c r="F10" s="1497"/>
      <c r="G10" s="1497"/>
      <c r="H10" s="1497"/>
      <c r="I10" s="1497"/>
      <c r="J10" s="1497"/>
      <c r="K10" s="1497"/>
      <c r="L10" s="1497"/>
      <c r="M10" s="1497"/>
      <c r="N10" s="1497"/>
      <c r="O10" s="1497"/>
      <c r="P10" s="1497"/>
      <c r="Q10" s="1497"/>
      <c r="R10" s="1497"/>
      <c r="S10" s="1497"/>
      <c r="T10" s="1498"/>
    </row>
    <row r="11" spans="1:20" ht="16.5" thickBot="1">
      <c r="A11" s="407"/>
      <c r="B11" s="408"/>
      <c r="C11" s="408"/>
      <c r="D11" s="408"/>
      <c r="E11" s="408"/>
      <c r="F11" s="408"/>
      <c r="G11" s="408"/>
      <c r="H11" s="408"/>
      <c r="I11" s="408"/>
      <c r="J11" s="408"/>
      <c r="K11" s="408"/>
      <c r="L11" s="408"/>
      <c r="M11" s="408"/>
      <c r="N11" s="408"/>
      <c r="O11" s="408"/>
      <c r="P11" s="408"/>
      <c r="Q11" s="408"/>
      <c r="R11" s="408"/>
      <c r="S11" s="408"/>
      <c r="T11" s="409"/>
    </row>
    <row r="12" spans="1:20" ht="27" thickBot="1">
      <c r="A12" s="1499" t="s">
        <v>16</v>
      </c>
      <c r="B12" s="1500"/>
      <c r="C12" s="1500"/>
      <c r="D12" s="1500"/>
      <c r="E12" s="1500"/>
      <c r="F12" s="1500"/>
      <c r="G12" s="1500"/>
      <c r="H12" s="1500"/>
      <c r="I12" s="1500"/>
      <c r="J12" s="1500"/>
      <c r="K12" s="1500"/>
      <c r="L12" s="1501"/>
      <c r="M12" s="1502" t="s">
        <v>1</v>
      </c>
      <c r="N12" s="1502"/>
      <c r="O12" s="1502"/>
      <c r="P12" s="1502"/>
      <c r="Q12" s="1502"/>
      <c r="R12" s="1502"/>
      <c r="S12" s="1502"/>
      <c r="T12" s="1503"/>
    </row>
    <row r="13" spans="1:20" ht="15.75" thickBot="1">
      <c r="A13" s="1504" t="s">
        <v>28</v>
      </c>
      <c r="B13" s="1462" t="s">
        <v>710</v>
      </c>
      <c r="C13" s="1462" t="s">
        <v>709</v>
      </c>
      <c r="D13" s="1504" t="s">
        <v>27</v>
      </c>
      <c r="E13" s="1506" t="s">
        <v>20</v>
      </c>
      <c r="F13" s="1508" t="s">
        <v>11</v>
      </c>
      <c r="G13" s="1509"/>
      <c r="H13" s="1509"/>
      <c r="I13" s="1510"/>
      <c r="J13" s="1449" t="s">
        <v>21</v>
      </c>
      <c r="K13" s="1449" t="s">
        <v>22</v>
      </c>
      <c r="L13" s="1449" t="s">
        <v>2</v>
      </c>
      <c r="M13" s="1453" t="s">
        <v>23</v>
      </c>
      <c r="N13" s="1455" t="s">
        <v>3</v>
      </c>
      <c r="O13" s="1456"/>
      <c r="P13" s="1457"/>
      <c r="Q13" s="1458" t="s">
        <v>4</v>
      </c>
      <c r="R13" s="1460" t="s">
        <v>5</v>
      </c>
      <c r="S13" s="410" t="s">
        <v>30</v>
      </c>
      <c r="T13" s="1451" t="s">
        <v>0</v>
      </c>
    </row>
    <row r="14" spans="1:20" ht="42" customHeight="1" thickBot="1">
      <c r="A14" s="1505"/>
      <c r="B14" s="1463"/>
      <c r="C14" s="1463"/>
      <c r="D14" s="1505"/>
      <c r="E14" s="1507"/>
      <c r="F14" s="411" t="s">
        <v>12</v>
      </c>
      <c r="G14" s="411" t="s">
        <v>13</v>
      </c>
      <c r="H14" s="411" t="s">
        <v>14</v>
      </c>
      <c r="I14" s="411" t="s">
        <v>15</v>
      </c>
      <c r="J14" s="1450"/>
      <c r="K14" s="1450"/>
      <c r="L14" s="1450"/>
      <c r="M14" s="1454"/>
      <c r="N14" s="412" t="s">
        <v>31</v>
      </c>
      <c r="O14" s="413" t="s">
        <v>29</v>
      </c>
      <c r="P14" s="414" t="s">
        <v>32</v>
      </c>
      <c r="Q14" s="1459"/>
      <c r="R14" s="1461"/>
      <c r="S14" s="415"/>
      <c r="T14" s="1452"/>
    </row>
    <row r="15" spans="1:20" ht="15.75" thickBot="1">
      <c r="A15" s="493"/>
      <c r="B15" s="430"/>
      <c r="C15" s="430"/>
      <c r="D15" s="430"/>
      <c r="E15" s="510"/>
      <c r="F15" s="430"/>
      <c r="G15" s="430"/>
      <c r="H15" s="430"/>
      <c r="I15" s="430"/>
      <c r="J15" s="496"/>
      <c r="K15" s="506"/>
      <c r="L15" s="581"/>
      <c r="M15" s="430"/>
      <c r="N15" s="495"/>
      <c r="O15" s="495"/>
      <c r="P15" s="495"/>
      <c r="Q15" s="430"/>
      <c r="R15" s="430"/>
      <c r="S15" s="430"/>
      <c r="T15" s="496"/>
    </row>
    <row r="16" spans="1:20" ht="30.75" customHeight="1" thickBot="1">
      <c r="A16" s="431">
        <v>1</v>
      </c>
      <c r="B16" s="1392" t="s">
        <v>712</v>
      </c>
      <c r="C16" s="1392" t="s">
        <v>711</v>
      </c>
      <c r="D16" s="511" t="s">
        <v>584</v>
      </c>
      <c r="E16" s="512" t="s">
        <v>129</v>
      </c>
      <c r="F16" s="573">
        <v>1</v>
      </c>
      <c r="G16" s="419"/>
      <c r="H16" s="573"/>
      <c r="I16" s="419"/>
      <c r="J16" s="417" t="s">
        <v>130</v>
      </c>
      <c r="K16" s="572">
        <v>1</v>
      </c>
      <c r="L16" s="572">
        <v>1</v>
      </c>
      <c r="M16" s="418">
        <v>1</v>
      </c>
      <c r="N16" s="418">
        <v>1</v>
      </c>
      <c r="O16" s="418">
        <f>IF(M16&lt;1,(AVERAGE(F16:I16)/M16),SUM(F16:I16)/M16)</f>
        <v>1</v>
      </c>
      <c r="P16" s="610" t="str">
        <f>IF(O16&lt;=V$17,"T",IF(O16&lt;$Y$17,"R",IF(O16&gt;=$Y$17,"P")))</f>
        <v>P</v>
      </c>
      <c r="Q16" s="419" t="s">
        <v>131</v>
      </c>
      <c r="R16" s="419" t="s">
        <v>132</v>
      </c>
      <c r="S16" s="420" t="s">
        <v>133</v>
      </c>
      <c r="T16" s="421" t="s">
        <v>134</v>
      </c>
    </row>
    <row r="17" spans="1:20" ht="39" customHeight="1">
      <c r="A17" s="1430">
        <v>2</v>
      </c>
      <c r="B17" s="1393"/>
      <c r="C17" s="1393"/>
      <c r="D17" s="1362" t="s">
        <v>585</v>
      </c>
      <c r="E17" s="428" t="s">
        <v>135</v>
      </c>
      <c r="F17" s="748">
        <v>12</v>
      </c>
      <c r="G17" s="1448"/>
      <c r="H17" s="748"/>
      <c r="I17" s="1396"/>
      <c r="J17" s="1442" t="s">
        <v>586</v>
      </c>
      <c r="K17" s="851">
        <v>1</v>
      </c>
      <c r="L17" s="1434">
        <v>1</v>
      </c>
      <c r="M17" s="1403">
        <v>12</v>
      </c>
      <c r="N17" s="1405">
        <v>12</v>
      </c>
      <c r="O17" s="1407">
        <f t="shared" ref="O17:O22" si="0">IF(M17&lt;1,(AVERAGE(F17:I17)/M17),SUM(F17:I17)/M17)</f>
        <v>1</v>
      </c>
      <c r="P17" s="1201" t="str">
        <f>IF(O17&lt;=V$17,"T",IF(O17&lt;$Y$17,"R",IF(O17&gt;=$Y$17,"P")))</f>
        <v>P</v>
      </c>
      <c r="Q17" s="1445">
        <v>0.25</v>
      </c>
      <c r="R17" s="1421" t="s">
        <v>136</v>
      </c>
      <c r="S17" s="1421" t="s">
        <v>137</v>
      </c>
      <c r="T17" s="1394" t="s">
        <v>587</v>
      </c>
    </row>
    <row r="18" spans="1:20" ht="33.75" customHeight="1">
      <c r="A18" s="1431"/>
      <c r="B18" s="1393"/>
      <c r="C18" s="1393"/>
      <c r="D18" s="1362"/>
      <c r="E18" s="416" t="s">
        <v>139</v>
      </c>
      <c r="F18" s="748"/>
      <c r="G18" s="847"/>
      <c r="H18" s="748"/>
      <c r="I18" s="748"/>
      <c r="J18" s="1443"/>
      <c r="K18" s="851"/>
      <c r="L18" s="1434"/>
      <c r="M18" s="1404"/>
      <c r="N18" s="1406"/>
      <c r="O18" s="1408"/>
      <c r="P18" s="1201"/>
      <c r="Q18" s="1446"/>
      <c r="R18" s="1422"/>
      <c r="S18" s="1422"/>
      <c r="T18" s="1369"/>
    </row>
    <row r="19" spans="1:20" ht="30.75" customHeight="1">
      <c r="A19" s="1431"/>
      <c r="B19" s="1393"/>
      <c r="C19" s="1393"/>
      <c r="D19" s="1362"/>
      <c r="E19" s="422" t="s">
        <v>140</v>
      </c>
      <c r="F19" s="748"/>
      <c r="G19" s="847"/>
      <c r="H19" s="748"/>
      <c r="I19" s="748"/>
      <c r="J19" s="1443"/>
      <c r="K19" s="851"/>
      <c r="L19" s="1434"/>
      <c r="M19" s="1404"/>
      <c r="N19" s="1406"/>
      <c r="O19" s="1408"/>
      <c r="P19" s="1201"/>
      <c r="Q19" s="1446"/>
      <c r="R19" s="1422"/>
      <c r="S19" s="1422"/>
      <c r="T19" s="1369"/>
    </row>
    <row r="20" spans="1:20" ht="25.5" customHeight="1">
      <c r="A20" s="1431"/>
      <c r="B20" s="1393"/>
      <c r="C20" s="1393"/>
      <c r="D20" s="1362"/>
      <c r="E20" s="422" t="s">
        <v>141</v>
      </c>
      <c r="F20" s="748"/>
      <c r="G20" s="847"/>
      <c r="H20" s="748"/>
      <c r="I20" s="748"/>
      <c r="J20" s="1443"/>
      <c r="K20" s="851"/>
      <c r="L20" s="1434"/>
      <c r="M20" s="1404"/>
      <c r="N20" s="1406"/>
      <c r="O20" s="1408"/>
      <c r="P20" s="1201"/>
      <c r="Q20" s="1446"/>
      <c r="R20" s="1422"/>
      <c r="S20" s="1422"/>
      <c r="T20" s="1369"/>
    </row>
    <row r="21" spans="1:20" ht="15.75" customHeight="1" thickBot="1">
      <c r="A21" s="1432"/>
      <c r="B21" s="1393"/>
      <c r="C21" s="1393"/>
      <c r="D21" s="1362"/>
      <c r="E21" s="429" t="s">
        <v>588</v>
      </c>
      <c r="F21" s="1433"/>
      <c r="G21" s="1372"/>
      <c r="H21" s="1433"/>
      <c r="I21" s="1373"/>
      <c r="J21" s="1444"/>
      <c r="K21" s="1402"/>
      <c r="L21" s="1435"/>
      <c r="M21" s="1436"/>
      <c r="N21" s="1437"/>
      <c r="O21" s="1438"/>
      <c r="P21" s="1201"/>
      <c r="Q21" s="1447"/>
      <c r="R21" s="1441"/>
      <c r="S21" s="1441"/>
      <c r="T21" s="1395"/>
    </row>
    <row r="22" spans="1:20" ht="32.25" customHeight="1">
      <c r="A22" s="1430">
        <v>3</v>
      </c>
      <c r="B22" s="1393"/>
      <c r="C22" s="1393"/>
      <c r="D22" s="1361" t="s">
        <v>589</v>
      </c>
      <c r="E22" s="428" t="s">
        <v>590</v>
      </c>
      <c r="F22" s="1439">
        <v>12</v>
      </c>
      <c r="G22" s="1491"/>
      <c r="H22" s="775"/>
      <c r="I22" s="748"/>
      <c r="J22" s="1400" t="s">
        <v>591</v>
      </c>
      <c r="K22" s="851">
        <v>1</v>
      </c>
      <c r="L22" s="851">
        <v>1</v>
      </c>
      <c r="M22" s="1403">
        <v>12</v>
      </c>
      <c r="N22" s="1405">
        <v>12</v>
      </c>
      <c r="O22" s="1407">
        <f t="shared" si="0"/>
        <v>1</v>
      </c>
      <c r="P22" s="1201" t="str">
        <f t="shared" ref="P22" si="1">IF(O22&lt;=V$17,"T",IF(O22&lt;$Y$17,"R",IF(O22&gt;=$Y$17,"P")))</f>
        <v>P</v>
      </c>
      <c r="Q22" s="1445">
        <v>0.25</v>
      </c>
      <c r="R22" s="1421" t="s">
        <v>142</v>
      </c>
      <c r="S22" s="1421" t="s">
        <v>143</v>
      </c>
      <c r="T22" s="1394" t="s">
        <v>144</v>
      </c>
    </row>
    <row r="23" spans="1:20" ht="29.25" customHeight="1">
      <c r="A23" s="1431"/>
      <c r="B23" s="1393"/>
      <c r="C23" s="1393"/>
      <c r="D23" s="1362"/>
      <c r="E23" s="422" t="s">
        <v>592</v>
      </c>
      <c r="F23" s="748"/>
      <c r="G23" s="775"/>
      <c r="H23" s="775"/>
      <c r="I23" s="748"/>
      <c r="J23" s="1401"/>
      <c r="K23" s="851"/>
      <c r="L23" s="851"/>
      <c r="M23" s="1404"/>
      <c r="N23" s="1406"/>
      <c r="O23" s="1408"/>
      <c r="P23" s="1201"/>
      <c r="Q23" s="1446"/>
      <c r="R23" s="1422"/>
      <c r="S23" s="1422"/>
      <c r="T23" s="1369"/>
    </row>
    <row r="24" spans="1:20" ht="33" customHeight="1" thickBot="1">
      <c r="A24" s="1431"/>
      <c r="B24" s="1393"/>
      <c r="C24" s="1393"/>
      <c r="D24" s="1362"/>
      <c r="E24" s="422" t="s">
        <v>593</v>
      </c>
      <c r="F24" s="1433"/>
      <c r="G24" s="775"/>
      <c r="H24" s="1374"/>
      <c r="I24" s="1433"/>
      <c r="J24" s="1401"/>
      <c r="K24" s="1402"/>
      <c r="L24" s="1402"/>
      <c r="M24" s="1404"/>
      <c r="N24" s="1406"/>
      <c r="O24" s="1408"/>
      <c r="P24" s="1201"/>
      <c r="Q24" s="1446"/>
      <c r="R24" s="1422"/>
      <c r="S24" s="1422"/>
      <c r="T24" s="1369"/>
    </row>
    <row r="25" spans="1:20" ht="29.25" customHeight="1">
      <c r="A25" s="1430">
        <v>4</v>
      </c>
      <c r="B25" s="1393"/>
      <c r="C25" s="1393"/>
      <c r="D25" s="1362" t="s">
        <v>594</v>
      </c>
      <c r="E25" s="428" t="s">
        <v>595</v>
      </c>
      <c r="F25" s="1439">
        <v>3</v>
      </c>
      <c r="G25" s="1396"/>
      <c r="H25" s="1439"/>
      <c r="I25" s="1439"/>
      <c r="J25" s="1442" t="s">
        <v>145</v>
      </c>
      <c r="K25" s="1434">
        <v>200000</v>
      </c>
      <c r="L25" s="1434">
        <v>50669.2</v>
      </c>
      <c r="M25" s="1403">
        <v>3</v>
      </c>
      <c r="N25" s="1405">
        <v>100</v>
      </c>
      <c r="O25" s="1407">
        <f t="shared" ref="O25:O31" si="2">IF(M25&lt;1,(AVERAGE(F25:I25)/M25),SUM(F25:I25)/M25)</f>
        <v>1</v>
      </c>
      <c r="P25" s="1201" t="s">
        <v>510</v>
      </c>
      <c r="Q25" s="1418">
        <v>0.25</v>
      </c>
      <c r="R25" s="1421" t="s">
        <v>146</v>
      </c>
      <c r="S25" s="1421" t="s">
        <v>147</v>
      </c>
      <c r="T25" s="1394" t="s">
        <v>148</v>
      </c>
    </row>
    <row r="26" spans="1:20" ht="21.75" customHeight="1">
      <c r="A26" s="1431"/>
      <c r="B26" s="1393"/>
      <c r="C26" s="1393"/>
      <c r="D26" s="1362"/>
      <c r="E26" s="422" t="s">
        <v>596</v>
      </c>
      <c r="F26" s="748"/>
      <c r="G26" s="748"/>
      <c r="H26" s="748"/>
      <c r="I26" s="748"/>
      <c r="J26" s="1443"/>
      <c r="K26" s="1434"/>
      <c r="L26" s="1434"/>
      <c r="M26" s="1404"/>
      <c r="N26" s="1406"/>
      <c r="O26" s="1408"/>
      <c r="P26" s="1201"/>
      <c r="Q26" s="1419"/>
      <c r="R26" s="1422"/>
      <c r="S26" s="1422"/>
      <c r="T26" s="1369"/>
    </row>
    <row r="27" spans="1:20" ht="37.5" customHeight="1">
      <c r="A27" s="1431"/>
      <c r="B27" s="1393"/>
      <c r="C27" s="1393"/>
      <c r="D27" s="1362"/>
      <c r="E27" s="422" t="s">
        <v>597</v>
      </c>
      <c r="F27" s="748"/>
      <c r="G27" s="748"/>
      <c r="H27" s="748"/>
      <c r="I27" s="748"/>
      <c r="J27" s="1443"/>
      <c r="K27" s="1434"/>
      <c r="L27" s="1434"/>
      <c r="M27" s="1404"/>
      <c r="N27" s="1406"/>
      <c r="O27" s="1408"/>
      <c r="P27" s="1201"/>
      <c r="Q27" s="1419"/>
      <c r="R27" s="1422"/>
      <c r="S27" s="1422"/>
      <c r="T27" s="1369"/>
    </row>
    <row r="28" spans="1:20" ht="24" customHeight="1">
      <c r="A28" s="1431"/>
      <c r="B28" s="1393"/>
      <c r="C28" s="1393"/>
      <c r="D28" s="1362"/>
      <c r="E28" s="422" t="s">
        <v>598</v>
      </c>
      <c r="F28" s="748"/>
      <c r="G28" s="748"/>
      <c r="H28" s="748"/>
      <c r="I28" s="748"/>
      <c r="J28" s="1443"/>
      <c r="K28" s="1434"/>
      <c r="L28" s="1434"/>
      <c r="M28" s="1404"/>
      <c r="N28" s="1406"/>
      <c r="O28" s="1408"/>
      <c r="P28" s="1201"/>
      <c r="Q28" s="1419"/>
      <c r="R28" s="1422"/>
      <c r="S28" s="1422"/>
      <c r="T28" s="1369"/>
    </row>
    <row r="29" spans="1:20" ht="33" customHeight="1">
      <c r="A29" s="1431"/>
      <c r="B29" s="1393"/>
      <c r="C29" s="1393"/>
      <c r="D29" s="1362"/>
      <c r="E29" s="422" t="s">
        <v>599</v>
      </c>
      <c r="F29" s="748"/>
      <c r="G29" s="748"/>
      <c r="H29" s="748"/>
      <c r="I29" s="748"/>
      <c r="J29" s="1443"/>
      <c r="K29" s="1434"/>
      <c r="L29" s="1434"/>
      <c r="M29" s="1404"/>
      <c r="N29" s="1406"/>
      <c r="O29" s="1408"/>
      <c r="P29" s="1201"/>
      <c r="Q29" s="1419"/>
      <c r="R29" s="1422"/>
      <c r="S29" s="1422"/>
      <c r="T29" s="1369"/>
    </row>
    <row r="30" spans="1:20" ht="26.25" customHeight="1" thickBot="1">
      <c r="A30" s="1432"/>
      <c r="B30" s="1393"/>
      <c r="C30" s="1393"/>
      <c r="D30" s="1362"/>
      <c r="E30" s="426" t="s">
        <v>600</v>
      </c>
      <c r="F30" s="1433"/>
      <c r="G30" s="1433"/>
      <c r="H30" s="1373"/>
      <c r="I30" s="1433"/>
      <c r="J30" s="1444"/>
      <c r="K30" s="1435"/>
      <c r="L30" s="1435"/>
      <c r="M30" s="1436"/>
      <c r="N30" s="1437"/>
      <c r="O30" s="1438"/>
      <c r="P30" s="1201"/>
      <c r="Q30" s="1420"/>
      <c r="R30" s="1441"/>
      <c r="S30" s="1441"/>
      <c r="T30" s="1395"/>
    </row>
    <row r="31" spans="1:20" ht="15.75" customHeight="1">
      <c r="A31" s="1430">
        <v>5</v>
      </c>
      <c r="B31" s="1393"/>
      <c r="C31" s="1393"/>
      <c r="D31" s="1361" t="s">
        <v>601</v>
      </c>
      <c r="E31" s="425" t="s">
        <v>602</v>
      </c>
      <c r="F31" s="1439">
        <v>1</v>
      </c>
      <c r="G31" s="1396"/>
      <c r="H31" s="1396"/>
      <c r="I31" s="1439"/>
      <c r="J31" s="1442" t="s">
        <v>145</v>
      </c>
      <c r="K31" s="1434">
        <v>200000</v>
      </c>
      <c r="L31" s="1434">
        <v>0</v>
      </c>
      <c r="M31" s="1403">
        <v>3</v>
      </c>
      <c r="N31" s="1405">
        <f t="shared" ref="N31" si="3">IF(M31&lt;1,M31-AVERAGE(F31:I31),M31-(SUM(F31:I31)))</f>
        <v>2</v>
      </c>
      <c r="O31" s="1407">
        <f t="shared" si="2"/>
        <v>0.33333333333333331</v>
      </c>
      <c r="P31" s="1201" t="s">
        <v>510</v>
      </c>
      <c r="Q31" s="1418">
        <v>0.25</v>
      </c>
      <c r="R31" s="1421" t="s">
        <v>146</v>
      </c>
      <c r="S31" s="1421" t="s">
        <v>149</v>
      </c>
      <c r="T31" s="1394" t="s">
        <v>150</v>
      </c>
    </row>
    <row r="32" spans="1:20" ht="40.5" customHeight="1">
      <c r="A32" s="1431"/>
      <c r="B32" s="1393"/>
      <c r="C32" s="1393"/>
      <c r="D32" s="1362"/>
      <c r="E32" s="422" t="s">
        <v>603</v>
      </c>
      <c r="F32" s="748"/>
      <c r="G32" s="748"/>
      <c r="H32" s="748"/>
      <c r="I32" s="748"/>
      <c r="J32" s="1443"/>
      <c r="K32" s="1434"/>
      <c r="L32" s="1434"/>
      <c r="M32" s="1404"/>
      <c r="N32" s="1406"/>
      <c r="O32" s="1408"/>
      <c r="P32" s="1201"/>
      <c r="Q32" s="1419"/>
      <c r="R32" s="1422"/>
      <c r="S32" s="1422"/>
      <c r="T32" s="1369"/>
    </row>
    <row r="33" spans="1:20" ht="39" customHeight="1" thickBot="1">
      <c r="A33" s="1432"/>
      <c r="B33" s="1393"/>
      <c r="C33" s="1393"/>
      <c r="D33" s="1363"/>
      <c r="E33" s="426" t="s">
        <v>604</v>
      </c>
      <c r="F33" s="1373"/>
      <c r="G33" s="1433"/>
      <c r="H33" s="1433"/>
      <c r="I33" s="1433"/>
      <c r="J33" s="1444"/>
      <c r="K33" s="1435"/>
      <c r="L33" s="1435"/>
      <c r="M33" s="1436"/>
      <c r="N33" s="1437"/>
      <c r="O33" s="1438"/>
      <c r="P33" s="1201"/>
      <c r="Q33" s="1420"/>
      <c r="R33" s="1441"/>
      <c r="S33" s="1441"/>
      <c r="T33" s="1395"/>
    </row>
    <row r="34" spans="1:20" ht="26.25" customHeight="1">
      <c r="A34" s="1431">
        <v>6</v>
      </c>
      <c r="B34" s="1393"/>
      <c r="C34" s="1393"/>
      <c r="D34" s="1361" t="s">
        <v>605</v>
      </c>
      <c r="E34" s="425" t="s">
        <v>606</v>
      </c>
      <c r="F34" s="1396">
        <v>1</v>
      </c>
      <c r="G34" s="1439"/>
      <c r="H34" s="1396"/>
      <c r="I34" s="1439"/>
      <c r="J34" s="1400" t="s">
        <v>607</v>
      </c>
      <c r="K34" s="1434">
        <v>3057103.88</v>
      </c>
      <c r="L34" s="1434">
        <v>1053041</v>
      </c>
      <c r="M34" s="1403">
        <v>1</v>
      </c>
      <c r="N34" s="1405">
        <v>0</v>
      </c>
      <c r="O34" s="1407">
        <v>1</v>
      </c>
      <c r="P34" s="1201" t="s">
        <v>510</v>
      </c>
      <c r="Q34" s="1398"/>
      <c r="R34" s="1424"/>
      <c r="S34" s="1424"/>
      <c r="T34" s="1427"/>
    </row>
    <row r="35" spans="1:20" ht="27" customHeight="1">
      <c r="A35" s="1431"/>
      <c r="B35" s="1393"/>
      <c r="C35" s="1393"/>
      <c r="D35" s="1362"/>
      <c r="E35" s="422" t="s">
        <v>608</v>
      </c>
      <c r="F35" s="748"/>
      <c r="G35" s="748"/>
      <c r="H35" s="748"/>
      <c r="I35" s="748"/>
      <c r="J35" s="1401"/>
      <c r="K35" s="1434"/>
      <c r="L35" s="1434"/>
      <c r="M35" s="1404"/>
      <c r="N35" s="1406"/>
      <c r="O35" s="1408"/>
      <c r="P35" s="1201"/>
      <c r="Q35" s="1399"/>
      <c r="R35" s="1425"/>
      <c r="S35" s="1425"/>
      <c r="T35" s="1428"/>
    </row>
    <row r="36" spans="1:20" ht="27" customHeight="1">
      <c r="A36" s="1431"/>
      <c r="B36" s="1393"/>
      <c r="C36" s="1393"/>
      <c r="D36" s="1362"/>
      <c r="E36" s="422" t="s">
        <v>609</v>
      </c>
      <c r="F36" s="748"/>
      <c r="G36" s="748"/>
      <c r="H36" s="748"/>
      <c r="I36" s="748"/>
      <c r="J36" s="1401"/>
      <c r="K36" s="1434"/>
      <c r="L36" s="1434"/>
      <c r="M36" s="1404"/>
      <c r="N36" s="1406"/>
      <c r="O36" s="1408"/>
      <c r="P36" s="1201"/>
      <c r="Q36" s="1399"/>
      <c r="R36" s="1425"/>
      <c r="S36" s="1425"/>
      <c r="T36" s="1428"/>
    </row>
    <row r="37" spans="1:20" ht="23.25" customHeight="1">
      <c r="A37" s="1431"/>
      <c r="B37" s="1393"/>
      <c r="C37" s="1393"/>
      <c r="D37" s="1362"/>
      <c r="E37" s="422" t="s">
        <v>610</v>
      </c>
      <c r="F37" s="748"/>
      <c r="G37" s="748"/>
      <c r="H37" s="748"/>
      <c r="I37" s="748"/>
      <c r="J37" s="1401"/>
      <c r="K37" s="1434"/>
      <c r="L37" s="1434"/>
      <c r="M37" s="1404"/>
      <c r="N37" s="1406"/>
      <c r="O37" s="1408"/>
      <c r="P37" s="1201"/>
      <c r="Q37" s="1399"/>
      <c r="R37" s="1425"/>
      <c r="S37" s="1425"/>
      <c r="T37" s="1428"/>
    </row>
    <row r="38" spans="1:20" ht="15.75" customHeight="1">
      <c r="A38" s="1431"/>
      <c r="B38" s="1393"/>
      <c r="C38" s="1393"/>
      <c r="D38" s="1362"/>
      <c r="E38" s="422" t="s">
        <v>611</v>
      </c>
      <c r="F38" s="748"/>
      <c r="G38" s="748"/>
      <c r="H38" s="748"/>
      <c r="I38" s="748"/>
      <c r="J38" s="1401"/>
      <c r="K38" s="1434"/>
      <c r="L38" s="1434"/>
      <c r="M38" s="1404"/>
      <c r="N38" s="1406"/>
      <c r="O38" s="1408"/>
      <c r="P38" s="1201"/>
      <c r="Q38" s="1399"/>
      <c r="R38" s="1425"/>
      <c r="S38" s="1425"/>
      <c r="T38" s="1428"/>
    </row>
    <row r="39" spans="1:20" ht="36.75" customHeight="1" thickBot="1">
      <c r="A39" s="1431"/>
      <c r="B39" s="1393"/>
      <c r="C39" s="1393"/>
      <c r="D39" s="1363"/>
      <c r="E39" s="426" t="s">
        <v>612</v>
      </c>
      <c r="F39" s="1433"/>
      <c r="G39" s="1373"/>
      <c r="H39" s="1433"/>
      <c r="I39" s="1433"/>
      <c r="J39" s="1440"/>
      <c r="K39" s="1435"/>
      <c r="L39" s="1435"/>
      <c r="M39" s="1436"/>
      <c r="N39" s="1437"/>
      <c r="O39" s="1438"/>
      <c r="P39" s="1201"/>
      <c r="Q39" s="1423"/>
      <c r="R39" s="1426"/>
      <c r="S39" s="1426"/>
      <c r="T39" s="1429"/>
    </row>
    <row r="40" spans="1:20" ht="27.75" customHeight="1">
      <c r="A40" s="1430">
        <v>7</v>
      </c>
      <c r="B40" s="1393"/>
      <c r="C40" s="1393"/>
      <c r="D40" s="1362" t="s">
        <v>613</v>
      </c>
      <c r="E40" s="425" t="s">
        <v>614</v>
      </c>
      <c r="F40" s="1396">
        <v>3</v>
      </c>
      <c r="G40" s="1396"/>
      <c r="H40" s="1396"/>
      <c r="I40" s="1396"/>
      <c r="J40" s="1400" t="s">
        <v>151</v>
      </c>
      <c r="K40" s="851">
        <v>0</v>
      </c>
      <c r="L40" s="851">
        <v>0</v>
      </c>
      <c r="M40" s="1403">
        <v>3</v>
      </c>
      <c r="N40" s="1405">
        <f t="shared" ref="N40:N45" si="4">IF(M40&lt;1,M40-AVERAGE(F40:I40),M40-(SUM(F40:I40)))</f>
        <v>0</v>
      </c>
      <c r="O40" s="1407">
        <f t="shared" ref="O40" si="5">IF(M40&lt;1,(AVERAGE(F40:I40)/M40),SUM(F40:I40)/M40)</f>
        <v>1</v>
      </c>
      <c r="P40" s="1201" t="str">
        <f>IF(O40&lt;=V$17,"T",IF(O40&lt;$Y$17,"R",IF(O40&gt;=$Y$17,"P")))</f>
        <v>P</v>
      </c>
      <c r="Q40" s="1418">
        <v>0.25</v>
      </c>
      <c r="R40" s="1421" t="s">
        <v>152</v>
      </c>
      <c r="S40" s="1421" t="s">
        <v>153</v>
      </c>
      <c r="T40" s="1394" t="s">
        <v>154</v>
      </c>
    </row>
    <row r="41" spans="1:20" ht="26.25" customHeight="1">
      <c r="A41" s="1431"/>
      <c r="B41" s="1393"/>
      <c r="C41" s="1393"/>
      <c r="D41" s="1362"/>
      <c r="E41" s="422" t="s">
        <v>615</v>
      </c>
      <c r="F41" s="748"/>
      <c r="G41" s="748"/>
      <c r="H41" s="748"/>
      <c r="I41" s="748"/>
      <c r="J41" s="1401"/>
      <c r="K41" s="851"/>
      <c r="L41" s="851"/>
      <c r="M41" s="1404"/>
      <c r="N41" s="1406"/>
      <c r="O41" s="1408"/>
      <c r="P41" s="1201"/>
      <c r="Q41" s="1419"/>
      <c r="R41" s="1422"/>
      <c r="S41" s="1422"/>
      <c r="T41" s="1369"/>
    </row>
    <row r="42" spans="1:20" ht="54" customHeight="1">
      <c r="A42" s="1431"/>
      <c r="B42" s="1393"/>
      <c r="C42" s="1393"/>
      <c r="D42" s="1362"/>
      <c r="E42" s="422" t="s">
        <v>616</v>
      </c>
      <c r="F42" s="748"/>
      <c r="G42" s="748"/>
      <c r="H42" s="748"/>
      <c r="I42" s="748"/>
      <c r="J42" s="1401"/>
      <c r="K42" s="851"/>
      <c r="L42" s="851"/>
      <c r="M42" s="1404"/>
      <c r="N42" s="1406"/>
      <c r="O42" s="1408"/>
      <c r="P42" s="1201"/>
      <c r="Q42" s="1419"/>
      <c r="R42" s="1422"/>
      <c r="S42" s="1422"/>
      <c r="T42" s="1369"/>
    </row>
    <row r="43" spans="1:20" ht="27.75" customHeight="1">
      <c r="A43" s="1431"/>
      <c r="B43" s="1393"/>
      <c r="C43" s="1393"/>
      <c r="D43" s="1362"/>
      <c r="E43" s="422" t="s">
        <v>617</v>
      </c>
      <c r="F43" s="748"/>
      <c r="G43" s="748"/>
      <c r="H43" s="748"/>
      <c r="I43" s="748"/>
      <c r="J43" s="1401"/>
      <c r="K43" s="851"/>
      <c r="L43" s="851"/>
      <c r="M43" s="1404"/>
      <c r="N43" s="1406"/>
      <c r="O43" s="1408"/>
      <c r="P43" s="1201"/>
      <c r="Q43" s="1419"/>
      <c r="R43" s="1422"/>
      <c r="S43" s="1422"/>
      <c r="T43" s="1369"/>
    </row>
    <row r="44" spans="1:20" ht="30" customHeight="1" thickBot="1">
      <c r="A44" s="1432"/>
      <c r="B44" s="1393"/>
      <c r="C44" s="1393"/>
      <c r="D44" s="1362"/>
      <c r="E44" s="423" t="s">
        <v>618</v>
      </c>
      <c r="F44" s="1373"/>
      <c r="G44" s="1433"/>
      <c r="H44" s="1373"/>
      <c r="I44" s="1433"/>
      <c r="J44" s="1401"/>
      <c r="K44" s="1402"/>
      <c r="L44" s="851"/>
      <c r="M44" s="1404"/>
      <c r="N44" s="1406"/>
      <c r="O44" s="1408"/>
      <c r="P44" s="1201"/>
      <c r="Q44" s="1420"/>
      <c r="R44" s="1422"/>
      <c r="S44" s="1422"/>
      <c r="T44" s="1395"/>
    </row>
    <row r="45" spans="1:20" ht="30.75" customHeight="1">
      <c r="A45" s="1358">
        <v>8</v>
      </c>
      <c r="B45" s="1393"/>
      <c r="C45" s="1393"/>
      <c r="D45" s="1361" t="s">
        <v>619</v>
      </c>
      <c r="E45" s="427" t="s">
        <v>620</v>
      </c>
      <c r="F45" s="1396">
        <v>12</v>
      </c>
      <c r="G45" s="1397"/>
      <c r="H45" s="1398"/>
      <c r="I45" s="1397"/>
      <c r="J45" s="1409" t="s">
        <v>621</v>
      </c>
      <c r="K45" s="1411">
        <v>1000000</v>
      </c>
      <c r="L45" s="1413">
        <v>106441.35</v>
      </c>
      <c r="M45" s="1415">
        <v>12</v>
      </c>
      <c r="N45" s="1417">
        <f t="shared" si="4"/>
        <v>0</v>
      </c>
      <c r="O45" s="1385">
        <f>O55</f>
        <v>1</v>
      </c>
      <c r="P45" s="1201" t="s">
        <v>510</v>
      </c>
      <c r="Q45" s="1387">
        <v>0.25</v>
      </c>
      <c r="R45" s="1388" t="s">
        <v>155</v>
      </c>
      <c r="S45" s="1388" t="s">
        <v>156</v>
      </c>
      <c r="T45" s="1390" t="s">
        <v>157</v>
      </c>
    </row>
    <row r="46" spans="1:20" ht="29.25" customHeight="1">
      <c r="A46" s="1359"/>
      <c r="B46" s="1393"/>
      <c r="C46" s="1393"/>
      <c r="D46" s="1362"/>
      <c r="E46" s="432" t="s">
        <v>622</v>
      </c>
      <c r="F46" s="748"/>
      <c r="G46" s="847"/>
      <c r="H46" s="1399"/>
      <c r="I46" s="847"/>
      <c r="J46" s="1410"/>
      <c r="K46" s="1411"/>
      <c r="L46" s="1414"/>
      <c r="M46" s="1416"/>
      <c r="N46" s="741"/>
      <c r="O46" s="1386"/>
      <c r="P46" s="1201"/>
      <c r="Q46" s="741"/>
      <c r="R46" s="1389"/>
      <c r="S46" s="1389"/>
      <c r="T46" s="1391"/>
    </row>
    <row r="47" spans="1:20" ht="35.25" customHeight="1">
      <c r="A47" s="1359"/>
      <c r="B47" s="1393"/>
      <c r="C47" s="1393"/>
      <c r="D47" s="1362"/>
      <c r="E47" s="432" t="s">
        <v>620</v>
      </c>
      <c r="F47" s="748"/>
      <c r="G47" s="847"/>
      <c r="H47" s="1399"/>
      <c r="I47" s="847"/>
      <c r="J47" s="1410"/>
      <c r="K47" s="1411"/>
      <c r="L47" s="1414"/>
      <c r="M47" s="1416"/>
      <c r="N47" s="741"/>
      <c r="O47" s="1386"/>
      <c r="P47" s="1201"/>
      <c r="Q47" s="741"/>
      <c r="R47" s="1389"/>
      <c r="S47" s="1389"/>
      <c r="T47" s="1391"/>
    </row>
    <row r="48" spans="1:20" ht="30.75" customHeight="1">
      <c r="A48" s="1359"/>
      <c r="B48" s="1393"/>
      <c r="C48" s="1393"/>
      <c r="D48" s="1362"/>
      <c r="E48" s="432" t="s">
        <v>620</v>
      </c>
      <c r="F48" s="748"/>
      <c r="G48" s="847"/>
      <c r="H48" s="1399"/>
      <c r="I48" s="847"/>
      <c r="J48" s="1410"/>
      <c r="K48" s="1411"/>
      <c r="L48" s="1414"/>
      <c r="M48" s="1416"/>
      <c r="N48" s="741"/>
      <c r="O48" s="1386"/>
      <c r="P48" s="1201"/>
      <c r="Q48" s="741"/>
      <c r="R48" s="1389"/>
      <c r="S48" s="1389"/>
      <c r="T48" s="1391"/>
    </row>
    <row r="49" spans="1:20" ht="24.75" customHeight="1">
      <c r="A49" s="1359"/>
      <c r="B49" s="1393"/>
      <c r="C49" s="1393"/>
      <c r="D49" s="1362"/>
      <c r="E49" s="432" t="s">
        <v>620</v>
      </c>
      <c r="F49" s="748"/>
      <c r="G49" s="847"/>
      <c r="H49" s="1399"/>
      <c r="I49" s="847"/>
      <c r="J49" s="1410"/>
      <c r="K49" s="1411"/>
      <c r="L49" s="1414"/>
      <c r="M49" s="1416"/>
      <c r="N49" s="741"/>
      <c r="O49" s="1386"/>
      <c r="P49" s="1201"/>
      <c r="Q49" s="741"/>
      <c r="R49" s="1389"/>
      <c r="S49" s="1389"/>
      <c r="T49" s="1391"/>
    </row>
    <row r="50" spans="1:20" ht="23.25" customHeight="1">
      <c r="A50" s="1359"/>
      <c r="B50" s="1393"/>
      <c r="C50" s="1393"/>
      <c r="D50" s="1362"/>
      <c r="E50" s="432" t="s">
        <v>620</v>
      </c>
      <c r="F50" s="748"/>
      <c r="G50" s="847"/>
      <c r="H50" s="1399"/>
      <c r="I50" s="847"/>
      <c r="J50" s="1410"/>
      <c r="K50" s="1411"/>
      <c r="L50" s="1414"/>
      <c r="M50" s="1416"/>
      <c r="N50" s="741"/>
      <c r="O50" s="1386"/>
      <c r="P50" s="1201"/>
      <c r="Q50" s="741"/>
      <c r="R50" s="1389"/>
      <c r="S50" s="1389"/>
      <c r="T50" s="1391"/>
    </row>
    <row r="51" spans="1:20" ht="30" customHeight="1">
      <c r="A51" s="1359"/>
      <c r="B51" s="1393"/>
      <c r="C51" s="1393"/>
      <c r="D51" s="1362"/>
      <c r="E51" s="432" t="s">
        <v>623</v>
      </c>
      <c r="F51" s="748"/>
      <c r="G51" s="847"/>
      <c r="H51" s="1399"/>
      <c r="I51" s="847"/>
      <c r="J51" s="1410"/>
      <c r="K51" s="1411"/>
      <c r="L51" s="1414"/>
      <c r="M51" s="1416"/>
      <c r="N51" s="741"/>
      <c r="O51" s="1386"/>
      <c r="P51" s="1201"/>
      <c r="Q51" s="741"/>
      <c r="R51" s="1389"/>
      <c r="S51" s="1389"/>
      <c r="T51" s="1391"/>
    </row>
    <row r="52" spans="1:20" ht="27.75" customHeight="1">
      <c r="A52" s="1359"/>
      <c r="B52" s="1393"/>
      <c r="C52" s="1393"/>
      <c r="D52" s="1362"/>
      <c r="E52" s="432" t="s">
        <v>624</v>
      </c>
      <c r="F52" s="748"/>
      <c r="G52" s="847"/>
      <c r="H52" s="1399"/>
      <c r="I52" s="847"/>
      <c r="J52" s="1410"/>
      <c r="K52" s="1411"/>
      <c r="L52" s="1414"/>
      <c r="M52" s="1416"/>
      <c r="N52" s="741"/>
      <c r="O52" s="1386"/>
      <c r="P52" s="1201"/>
      <c r="Q52" s="741"/>
      <c r="R52" s="1389"/>
      <c r="S52" s="1389"/>
      <c r="T52" s="1391"/>
    </row>
    <row r="53" spans="1:20" ht="27.75" customHeight="1">
      <c r="A53" s="1359"/>
      <c r="B53" s="1393"/>
      <c r="C53" s="1393"/>
      <c r="D53" s="1362"/>
      <c r="E53" s="432" t="s">
        <v>625</v>
      </c>
      <c r="F53" s="748"/>
      <c r="G53" s="847"/>
      <c r="H53" s="1399"/>
      <c r="I53" s="847"/>
      <c r="J53" s="1410"/>
      <c r="K53" s="1411"/>
      <c r="L53" s="1414"/>
      <c r="M53" s="1416"/>
      <c r="N53" s="741"/>
      <c r="O53" s="1386"/>
      <c r="P53" s="1201"/>
      <c r="Q53" s="741"/>
      <c r="R53" s="1389"/>
      <c r="S53" s="1389"/>
      <c r="T53" s="1391"/>
    </row>
    <row r="54" spans="1:20" ht="27" customHeight="1" thickBot="1">
      <c r="A54" s="1359"/>
      <c r="B54" s="1393"/>
      <c r="C54" s="1393"/>
      <c r="D54" s="1362"/>
      <c r="E54" s="433" t="s">
        <v>626</v>
      </c>
      <c r="F54" s="748"/>
      <c r="G54" s="847"/>
      <c r="H54" s="1397"/>
      <c r="I54" s="847"/>
      <c r="J54" s="1410"/>
      <c r="K54" s="1412"/>
      <c r="L54" s="1414"/>
      <c r="M54" s="1416"/>
      <c r="N54" s="741"/>
      <c r="O54" s="1386"/>
      <c r="P54" s="1201"/>
      <c r="Q54" s="741"/>
      <c r="R54" s="1389"/>
      <c r="S54" s="1389"/>
      <c r="T54" s="1391"/>
    </row>
    <row r="55" spans="1:20" ht="37.5" customHeight="1" thickBot="1">
      <c r="A55" s="1359"/>
      <c r="B55" s="1393"/>
      <c r="C55" s="1393"/>
      <c r="D55" s="1362"/>
      <c r="E55" s="1375" t="s">
        <v>627</v>
      </c>
      <c r="F55" s="1373">
        <v>0</v>
      </c>
      <c r="G55" s="847"/>
      <c r="H55" s="435"/>
      <c r="I55" s="847"/>
      <c r="J55" s="1370" t="s">
        <v>628</v>
      </c>
      <c r="K55" s="579"/>
      <c r="L55" s="582"/>
      <c r="M55" s="1383">
        <v>1</v>
      </c>
      <c r="N55" s="1381">
        <f>IF(M45&lt;1,M45-AVERAGE(F45:I45),M45-(SUM(F45:I45)))</f>
        <v>0</v>
      </c>
      <c r="O55" s="1378">
        <f>IF(M45&lt;1,(AVERAGE(F45:I45)/M45),SUM(F45:I45)/M45)</f>
        <v>1</v>
      </c>
      <c r="P55" s="611" t="str">
        <f>IF(O55&lt;=V$17,"T",IF(O55&lt;$Y$17,"R",IF(O55&gt;=$Y$17,"P")))</f>
        <v>P</v>
      </c>
      <c r="Q55" s="1355">
        <v>0</v>
      </c>
      <c r="R55" s="1364" t="s">
        <v>629</v>
      </c>
      <c r="S55" s="1366" t="s">
        <v>630</v>
      </c>
      <c r="T55" s="1368" t="s">
        <v>631</v>
      </c>
    </row>
    <row r="56" spans="1:20" ht="15.75" hidden="1" customHeight="1">
      <c r="A56" s="1359"/>
      <c r="B56" s="508"/>
      <c r="C56" s="508"/>
      <c r="D56" s="1362"/>
      <c r="E56" s="1376"/>
      <c r="F56" s="775"/>
      <c r="G56" s="847"/>
      <c r="H56" s="435"/>
      <c r="I56" s="847"/>
      <c r="J56" s="1370"/>
      <c r="K56" s="580"/>
      <c r="L56" s="580"/>
      <c r="M56" s="753"/>
      <c r="N56" s="1381"/>
      <c r="O56" s="1379"/>
      <c r="P56" s="611"/>
      <c r="Q56" s="1356"/>
      <c r="R56" s="1364"/>
      <c r="S56" s="1367"/>
      <c r="T56" s="1369"/>
    </row>
    <row r="57" spans="1:20" ht="2.25" customHeight="1" thickBot="1">
      <c r="A57" s="1360"/>
      <c r="B57" s="513"/>
      <c r="C57" s="513"/>
      <c r="D57" s="1363"/>
      <c r="E57" s="1377"/>
      <c r="F57" s="1374"/>
      <c r="G57" s="1372"/>
      <c r="H57" s="436"/>
      <c r="I57" s="1372"/>
      <c r="J57" s="1371"/>
      <c r="K57" s="578">
        <v>4000000</v>
      </c>
      <c r="L57" s="578">
        <v>0</v>
      </c>
      <c r="M57" s="1384"/>
      <c r="N57" s="1382"/>
      <c r="O57" s="1380"/>
      <c r="P57" s="611"/>
      <c r="Q57" s="1357"/>
      <c r="R57" s="1365"/>
      <c r="S57" s="437"/>
      <c r="T57" s="514"/>
    </row>
    <row r="58" spans="1:20" ht="15" customHeight="1">
      <c r="A58" s="509"/>
      <c r="B58" s="509"/>
      <c r="C58" s="509"/>
      <c r="D58" s="434"/>
      <c r="E58" s="403"/>
      <c r="F58" s="403"/>
      <c r="G58" s="403"/>
      <c r="H58" s="403"/>
      <c r="I58" s="403"/>
      <c r="J58" s="403"/>
      <c r="K58" s="403"/>
      <c r="L58" s="403"/>
      <c r="M58" s="403"/>
      <c r="N58" s="403"/>
      <c r="O58" s="403"/>
      <c r="P58" s="611"/>
      <c r="Q58" s="403"/>
      <c r="R58" s="403"/>
      <c r="S58" s="403"/>
      <c r="T58" s="403"/>
    </row>
    <row r="59" spans="1:20" ht="16.5" thickBot="1">
      <c r="P59" s="612"/>
    </row>
  </sheetData>
  <mergeCells count="164">
    <mergeCell ref="A1:E3"/>
    <mergeCell ref="F1:M1"/>
    <mergeCell ref="N1:T1"/>
    <mergeCell ref="F2:M3"/>
    <mergeCell ref="N2:T2"/>
    <mergeCell ref="N3:T3"/>
    <mergeCell ref="B16:B55"/>
    <mergeCell ref="G22:G24"/>
    <mergeCell ref="A17:A21"/>
    <mergeCell ref="A5:E5"/>
    <mergeCell ref="F5:M5"/>
    <mergeCell ref="A6:E6"/>
    <mergeCell ref="F6:M6"/>
    <mergeCell ref="A7:E7"/>
    <mergeCell ref="F7:M7"/>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M31:M33"/>
    <mergeCell ref="D25:D30"/>
    <mergeCell ref="F25:F30"/>
    <mergeCell ref="G25:G30"/>
    <mergeCell ref="H25:H30"/>
    <mergeCell ref="I25:I30"/>
    <mergeCell ref="J25:J30"/>
    <mergeCell ref="K25:K30"/>
    <mergeCell ref="L25:L30"/>
    <mergeCell ref="L31:L33"/>
    <mergeCell ref="R22:R24"/>
    <mergeCell ref="S22:S24"/>
    <mergeCell ref="D17:D21"/>
    <mergeCell ref="F17:F21"/>
    <mergeCell ref="G17:G21"/>
    <mergeCell ref="H17:H21"/>
    <mergeCell ref="I17:I21"/>
    <mergeCell ref="J17:J21"/>
    <mergeCell ref="H22:H24"/>
    <mergeCell ref="K17:K21"/>
    <mergeCell ref="L17:L21"/>
    <mergeCell ref="P31:P33"/>
    <mergeCell ref="Q31:Q33"/>
    <mergeCell ref="A25:A30"/>
    <mergeCell ref="S17:S21"/>
    <mergeCell ref="T17:T21"/>
    <mergeCell ref="A22:A24"/>
    <mergeCell ref="D22:D24"/>
    <mergeCell ref="F22:F24"/>
    <mergeCell ref="I22:I24"/>
    <mergeCell ref="J22:J24"/>
    <mergeCell ref="K22:K24"/>
    <mergeCell ref="L22:L24"/>
    <mergeCell ref="M22:M24"/>
    <mergeCell ref="M17:M21"/>
    <mergeCell ref="N17:N21"/>
    <mergeCell ref="O17:O21"/>
    <mergeCell ref="P17:P21"/>
    <mergeCell ref="Q17:Q21"/>
    <mergeCell ref="R17:R21"/>
    <mergeCell ref="T22:T24"/>
    <mergeCell ref="N22:N24"/>
    <mergeCell ref="O22:O24"/>
    <mergeCell ref="P22:P24"/>
    <mergeCell ref="Q22:Q24"/>
    <mergeCell ref="I34:I39"/>
    <mergeCell ref="J34:J39"/>
    <mergeCell ref="S40:S44"/>
    <mergeCell ref="S25:S30"/>
    <mergeCell ref="T25:T30"/>
    <mergeCell ref="A31:A33"/>
    <mergeCell ref="D31:D33"/>
    <mergeCell ref="F31:F33"/>
    <mergeCell ref="G31:G33"/>
    <mergeCell ref="H31:H33"/>
    <mergeCell ref="I31:I33"/>
    <mergeCell ref="J31:J33"/>
    <mergeCell ref="K31:K33"/>
    <mergeCell ref="M25:M30"/>
    <mergeCell ref="N25:N30"/>
    <mergeCell ref="O25:O30"/>
    <mergeCell ref="P25:P30"/>
    <mergeCell ref="Q25:Q30"/>
    <mergeCell ref="R25:R30"/>
    <mergeCell ref="R31:R33"/>
    <mergeCell ref="S31:S33"/>
    <mergeCell ref="T31:T33"/>
    <mergeCell ref="N31:N33"/>
    <mergeCell ref="O31:O33"/>
    <mergeCell ref="P40:P44"/>
    <mergeCell ref="Q40:Q44"/>
    <mergeCell ref="R40:R44"/>
    <mergeCell ref="Q34:Q39"/>
    <mergeCell ref="R34:R39"/>
    <mergeCell ref="S34:S39"/>
    <mergeCell ref="T34:T39"/>
    <mergeCell ref="A40:A44"/>
    <mergeCell ref="D40:D44"/>
    <mergeCell ref="F40:F44"/>
    <mergeCell ref="G40:G44"/>
    <mergeCell ref="H40:H44"/>
    <mergeCell ref="I40:I44"/>
    <mergeCell ref="K34:K39"/>
    <mergeCell ref="L34:L39"/>
    <mergeCell ref="M34:M39"/>
    <mergeCell ref="N34:N39"/>
    <mergeCell ref="O34:O39"/>
    <mergeCell ref="P34:P39"/>
    <mergeCell ref="A34:A39"/>
    <mergeCell ref="D34:D39"/>
    <mergeCell ref="F34:F39"/>
    <mergeCell ref="G34:G39"/>
    <mergeCell ref="H34:H39"/>
    <mergeCell ref="H45:H54"/>
    <mergeCell ref="J40:J44"/>
    <mergeCell ref="K40:K44"/>
    <mergeCell ref="L40:L44"/>
    <mergeCell ref="M40:M44"/>
    <mergeCell ref="N40:N44"/>
    <mergeCell ref="O40:O44"/>
    <mergeCell ref="I45:I54"/>
    <mergeCell ref="J45:J54"/>
    <mergeCell ref="K45:K54"/>
    <mergeCell ref="L45:L54"/>
    <mergeCell ref="M45:M54"/>
    <mergeCell ref="N45:N54"/>
    <mergeCell ref="Q55:Q57"/>
    <mergeCell ref="A45:A57"/>
    <mergeCell ref="D45:D57"/>
    <mergeCell ref="R55:R57"/>
    <mergeCell ref="S55:S56"/>
    <mergeCell ref="T55:T56"/>
    <mergeCell ref="J55:J57"/>
    <mergeCell ref="I55:I57"/>
    <mergeCell ref="G55:G57"/>
    <mergeCell ref="F55:F57"/>
    <mergeCell ref="E55:E57"/>
    <mergeCell ref="O55:O57"/>
    <mergeCell ref="N55:N57"/>
    <mergeCell ref="M55:M57"/>
    <mergeCell ref="O45:O54"/>
    <mergeCell ref="P45:P54"/>
    <mergeCell ref="Q45:Q54"/>
    <mergeCell ref="R45:R54"/>
    <mergeCell ref="S45:S54"/>
    <mergeCell ref="T45:T54"/>
    <mergeCell ref="C16:C55"/>
    <mergeCell ref="T40:T44"/>
    <mergeCell ref="F45:F54"/>
    <mergeCell ref="G45:G54"/>
  </mergeCells>
  <conditionalFormatting sqref="P16:P17 P22 P25 P31 P34 P45 P40">
    <cfRule type="containsText" dxfId="35" priority="5" stopIfTrue="1" operator="containsText" text="P">
      <formula>NOT(ISERROR(SEARCH("P",P16)))</formula>
    </cfRule>
    <cfRule type="containsText" dxfId="34" priority="6" stopIfTrue="1" operator="containsText" text="R">
      <formula>NOT(ISERROR(SEARCH("R",P16)))</formula>
    </cfRule>
    <cfRule type="containsText" dxfId="33" priority="7" operator="containsText" text="T">
      <formula>NOT(ISERROR(SEARCH("T",P16)))</formula>
    </cfRule>
  </conditionalFormatting>
  <conditionalFormatting sqref="P45 P34 P31 P25 P16:P17 P22 P40">
    <cfRule type="iconSet" priority="8">
      <iconSet iconSet="3Symbols2">
        <cfvo type="percent" val="0"/>
        <cfvo type="percent" val="0.74"/>
        <cfvo type="percent" val="0.85"/>
      </iconSet>
    </cfRule>
  </conditionalFormatting>
  <conditionalFormatting sqref="P55">
    <cfRule type="containsText" dxfId="32" priority="1" stopIfTrue="1" operator="containsText" text="P">
      <formula>NOT(ISERROR(SEARCH("P",P55)))</formula>
    </cfRule>
    <cfRule type="containsText" dxfId="31" priority="2" stopIfTrue="1" operator="containsText" text="R">
      <formula>NOT(ISERROR(SEARCH("R",P55)))</formula>
    </cfRule>
    <cfRule type="containsText" dxfId="30" priority="3" operator="containsText" text="T">
      <formula>NOT(ISERROR(SEARCH("T",P55)))</formula>
    </cfRule>
  </conditionalFormatting>
  <conditionalFormatting sqref="P55">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5C118-2D85-4901-A419-2D05980F437C}">
  <dimension ref="A1:V32"/>
  <sheetViews>
    <sheetView topLeftCell="A25" zoomScale="60" zoomScaleNormal="60" workbookViewId="0">
      <selection activeCell="F27" sqref="F27:F32"/>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6.140625" customWidth="1"/>
    <col min="9" max="9" width="7.5703125" customWidth="1"/>
    <col min="10" max="10" width="8.42578125" customWidth="1"/>
    <col min="11" max="11" width="9.71093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403"/>
      <c r="B1" s="403"/>
      <c r="C1" s="403"/>
      <c r="D1" s="403"/>
      <c r="E1" s="403"/>
      <c r="F1" s="403"/>
      <c r="G1" s="403"/>
      <c r="H1" s="403"/>
      <c r="I1" s="403"/>
      <c r="J1" s="403"/>
      <c r="K1" s="403"/>
      <c r="L1" s="403"/>
      <c r="M1" s="403"/>
      <c r="N1" s="403"/>
      <c r="O1" s="403"/>
      <c r="P1" s="403"/>
      <c r="Q1" s="403"/>
      <c r="R1" s="403"/>
      <c r="S1" s="403"/>
      <c r="T1" s="403"/>
    </row>
    <row r="2" spans="1:22" ht="15.75" thickBot="1">
      <c r="A2" s="403"/>
      <c r="B2" s="403"/>
      <c r="C2" s="403"/>
      <c r="D2" s="403"/>
      <c r="E2" s="403"/>
      <c r="F2" s="403"/>
      <c r="G2" s="403"/>
      <c r="H2" s="403"/>
      <c r="I2" s="403"/>
      <c r="J2" s="403"/>
      <c r="K2" s="403"/>
      <c r="L2" s="403"/>
      <c r="M2" s="403"/>
      <c r="N2" s="403"/>
      <c r="O2" s="403"/>
      <c r="P2" s="403"/>
      <c r="Q2" s="403"/>
      <c r="R2" s="403"/>
      <c r="S2" s="403"/>
      <c r="T2" s="403"/>
    </row>
    <row r="3" spans="1:22" ht="34.5" customHeight="1" thickBot="1">
      <c r="A3" s="1464"/>
      <c r="B3" s="1465"/>
      <c r="C3" s="1465"/>
      <c r="D3" s="1465"/>
      <c r="E3" s="1466"/>
      <c r="F3" s="1473" t="s">
        <v>18</v>
      </c>
      <c r="G3" s="1474"/>
      <c r="H3" s="1474"/>
      <c r="I3" s="1474"/>
      <c r="J3" s="1474"/>
      <c r="K3" s="1474"/>
      <c r="L3" s="1474"/>
      <c r="M3" s="1475"/>
      <c r="N3" s="1476" t="s">
        <v>19</v>
      </c>
      <c r="O3" s="1477"/>
      <c r="P3" s="1477"/>
      <c r="Q3" s="1477"/>
      <c r="R3" s="1477"/>
      <c r="S3" s="1477"/>
      <c r="T3" s="1478"/>
    </row>
    <row r="4" spans="1:22" ht="33" customHeight="1" thickBot="1">
      <c r="A4" s="1467"/>
      <c r="B4" s="1468"/>
      <c r="C4" s="1468"/>
      <c r="D4" s="1468"/>
      <c r="E4" s="1469"/>
      <c r="F4" s="1479" t="s">
        <v>17</v>
      </c>
      <c r="G4" s="1480"/>
      <c r="H4" s="1480"/>
      <c r="I4" s="1480"/>
      <c r="J4" s="1480"/>
      <c r="K4" s="1480"/>
      <c r="L4" s="1480"/>
      <c r="M4" s="1481"/>
      <c r="N4" s="1485" t="s">
        <v>633</v>
      </c>
      <c r="O4" s="1486"/>
      <c r="P4" s="1486"/>
      <c r="Q4" s="1486"/>
      <c r="R4" s="1486"/>
      <c r="S4" s="1486"/>
      <c r="T4" s="1487"/>
    </row>
    <row r="5" spans="1:22" ht="65.25" customHeight="1" thickBot="1">
      <c r="A5" s="1470"/>
      <c r="B5" s="1471"/>
      <c r="C5" s="1471"/>
      <c r="D5" s="1471"/>
      <c r="E5" s="1472"/>
      <c r="F5" s="1482"/>
      <c r="G5" s="1483"/>
      <c r="H5" s="1483"/>
      <c r="I5" s="1483"/>
      <c r="J5" s="1483"/>
      <c r="K5" s="1483"/>
      <c r="L5" s="1483"/>
      <c r="M5" s="1484"/>
      <c r="N5" s="1488" t="s">
        <v>8</v>
      </c>
      <c r="O5" s="1489"/>
      <c r="P5" s="1489"/>
      <c r="Q5" s="1489"/>
      <c r="R5" s="1489"/>
      <c r="S5" s="1489"/>
      <c r="T5" s="1490"/>
    </row>
    <row r="6" spans="1:22">
      <c r="A6" s="403"/>
      <c r="B6" s="403"/>
      <c r="C6" s="403"/>
      <c r="D6" s="403"/>
      <c r="E6" s="403"/>
      <c r="F6" s="403"/>
      <c r="G6" s="403"/>
      <c r="H6" s="403"/>
      <c r="I6" s="403"/>
      <c r="J6" s="404"/>
      <c r="K6" s="404"/>
      <c r="L6" s="405"/>
      <c r="M6" s="405"/>
      <c r="N6" s="405"/>
      <c r="O6" s="405"/>
      <c r="P6" s="405"/>
      <c r="Q6" s="405"/>
      <c r="R6" s="405"/>
      <c r="S6" s="405"/>
      <c r="T6" s="405"/>
    </row>
    <row r="7" spans="1:22" ht="18.75">
      <c r="A7" s="1511" t="s">
        <v>666</v>
      </c>
      <c r="B7" s="1511"/>
      <c r="C7" s="1511"/>
      <c r="D7" s="1511"/>
      <c r="E7" s="1511"/>
      <c r="F7" s="1493" t="s">
        <v>669</v>
      </c>
      <c r="G7" s="1494"/>
      <c r="H7" s="1494"/>
      <c r="I7" s="1494"/>
      <c r="J7" s="1494"/>
      <c r="K7" s="1494"/>
      <c r="L7" s="1494"/>
      <c r="M7" s="1495"/>
      <c r="N7" s="405"/>
      <c r="O7" s="405"/>
      <c r="P7" s="405"/>
      <c r="Q7" s="405"/>
      <c r="R7" s="405"/>
      <c r="S7" s="405"/>
      <c r="T7" s="405"/>
    </row>
    <row r="8" spans="1:22" ht="18.75">
      <c r="A8" s="1511" t="s">
        <v>160</v>
      </c>
      <c r="B8" s="1511"/>
      <c r="C8" s="1511"/>
      <c r="D8" s="1511"/>
      <c r="E8" s="1511"/>
      <c r="F8" s="1493">
        <v>2023</v>
      </c>
      <c r="G8" s="1494"/>
      <c r="H8" s="1494"/>
      <c r="I8" s="1494"/>
      <c r="J8" s="1494"/>
      <c r="K8" s="1494"/>
      <c r="L8" s="1494"/>
      <c r="M8" s="1495"/>
      <c r="N8" s="405"/>
      <c r="O8" s="405"/>
      <c r="P8" s="405"/>
      <c r="Q8" s="405"/>
      <c r="R8" s="405"/>
      <c r="S8" s="405"/>
      <c r="T8" s="405"/>
    </row>
    <row r="9" spans="1:22" ht="18.75">
      <c r="A9" s="1511" t="s">
        <v>668</v>
      </c>
      <c r="B9" s="1511"/>
      <c r="C9" s="1511"/>
      <c r="D9" s="1511"/>
      <c r="E9" s="1511"/>
      <c r="F9" s="1512">
        <v>44927</v>
      </c>
      <c r="G9" s="1494"/>
      <c r="H9" s="1494"/>
      <c r="I9" s="1494"/>
      <c r="J9" s="1494"/>
      <c r="K9" s="1494"/>
      <c r="L9" s="1494"/>
      <c r="M9" s="1495"/>
      <c r="N9" s="405"/>
      <c r="O9" s="405"/>
      <c r="P9" s="405"/>
      <c r="Q9" s="405"/>
      <c r="R9" s="405"/>
      <c r="S9" s="405"/>
      <c r="T9" s="405"/>
    </row>
    <row r="10" spans="1:22" ht="18.75">
      <c r="A10" s="1511" t="s">
        <v>667</v>
      </c>
      <c r="B10" s="1511"/>
      <c r="C10" s="1511"/>
      <c r="D10" s="1511"/>
      <c r="E10" s="1511"/>
      <c r="F10" s="1512">
        <v>45016</v>
      </c>
      <c r="G10" s="1494"/>
      <c r="H10" s="1494"/>
      <c r="I10" s="1494"/>
      <c r="J10" s="1494"/>
      <c r="K10" s="1494"/>
      <c r="L10" s="1494"/>
      <c r="M10" s="1495"/>
      <c r="N10" s="405"/>
      <c r="O10" s="405"/>
      <c r="P10" s="405"/>
      <c r="Q10" s="405"/>
      <c r="R10" s="405"/>
      <c r="S10" s="405"/>
      <c r="T10" s="405"/>
    </row>
    <row r="11" spans="1:22" ht="15.75" thickBot="1">
      <c r="A11" s="406"/>
      <c r="B11" s="406"/>
      <c r="C11" s="406"/>
      <c r="D11" s="406"/>
      <c r="E11" s="406"/>
      <c r="F11" s="406"/>
      <c r="G11" s="406"/>
      <c r="H11" s="406"/>
      <c r="I11" s="406"/>
      <c r="J11" s="404"/>
      <c r="K11" s="404"/>
      <c r="L11" s="404"/>
      <c r="M11" s="404"/>
      <c r="N11" s="405"/>
      <c r="O11" s="405"/>
      <c r="P11" s="405"/>
      <c r="Q11" s="405"/>
      <c r="R11" s="405"/>
      <c r="S11" s="405"/>
      <c r="T11" s="405"/>
    </row>
    <row r="12" spans="1:22" ht="32.25" thickBot="1">
      <c r="A12" s="1496" t="s">
        <v>9</v>
      </c>
      <c r="B12" s="1497"/>
      <c r="C12" s="1497"/>
      <c r="D12" s="1497"/>
      <c r="E12" s="1497"/>
      <c r="F12" s="1497"/>
      <c r="G12" s="1497"/>
      <c r="H12" s="1497"/>
      <c r="I12" s="1497"/>
      <c r="J12" s="1497"/>
      <c r="K12" s="1497"/>
      <c r="L12" s="1497"/>
      <c r="M12" s="1497"/>
      <c r="N12" s="1497"/>
      <c r="O12" s="1497"/>
      <c r="P12" s="1497"/>
      <c r="Q12" s="1497"/>
      <c r="R12" s="1497"/>
      <c r="S12" s="1497"/>
      <c r="T12" s="1498"/>
    </row>
    <row r="13" spans="1:22" ht="16.5" thickBot="1">
      <c r="A13" s="407"/>
      <c r="B13" s="408"/>
      <c r="C13" s="408"/>
      <c r="D13" s="408"/>
      <c r="E13" s="408"/>
      <c r="F13" s="408"/>
      <c r="G13" s="408"/>
      <c r="H13" s="408"/>
      <c r="I13" s="408"/>
      <c r="J13" s="408"/>
      <c r="K13" s="408"/>
      <c r="L13" s="408"/>
      <c r="M13" s="408"/>
      <c r="N13" s="408"/>
      <c r="O13" s="408"/>
      <c r="P13" s="408"/>
      <c r="Q13" s="408"/>
      <c r="R13" s="408"/>
      <c r="S13" s="408"/>
      <c r="T13" s="409"/>
    </row>
    <row r="14" spans="1:22" ht="27" thickBot="1">
      <c r="A14" s="1499" t="s">
        <v>16</v>
      </c>
      <c r="B14" s="1500"/>
      <c r="C14" s="1500"/>
      <c r="D14" s="1500"/>
      <c r="E14" s="1500"/>
      <c r="F14" s="1500"/>
      <c r="G14" s="1500"/>
      <c r="H14" s="1500"/>
      <c r="I14" s="1500"/>
      <c r="J14" s="1500"/>
      <c r="K14" s="1500"/>
      <c r="L14" s="1501"/>
      <c r="M14" s="1502" t="s">
        <v>1</v>
      </c>
      <c r="N14" s="1502"/>
      <c r="O14" s="1502"/>
      <c r="P14" s="1502"/>
      <c r="Q14" s="1502"/>
      <c r="R14" s="1502"/>
      <c r="S14" s="1502"/>
      <c r="T14" s="1503"/>
      <c r="V14" s="424"/>
    </row>
    <row r="15" spans="1:22" ht="30.75" customHeight="1" thickBot="1">
      <c r="A15" s="1504" t="s">
        <v>28</v>
      </c>
      <c r="B15" s="1516" t="s">
        <v>701</v>
      </c>
      <c r="C15" s="1517"/>
      <c r="D15" s="1516" t="s">
        <v>700</v>
      </c>
      <c r="E15" s="1517"/>
      <c r="F15" s="1504" t="s">
        <v>27</v>
      </c>
      <c r="G15" s="1506" t="s">
        <v>20</v>
      </c>
      <c r="H15" s="1508" t="s">
        <v>11</v>
      </c>
      <c r="I15" s="1509"/>
      <c r="J15" s="1509"/>
      <c r="K15" s="1510"/>
      <c r="L15" s="1449" t="s">
        <v>21</v>
      </c>
      <c r="M15" s="1449" t="s">
        <v>22</v>
      </c>
      <c r="N15" s="1449" t="s">
        <v>2</v>
      </c>
      <c r="O15" s="1453" t="s">
        <v>23</v>
      </c>
      <c r="P15" s="1455" t="s">
        <v>3</v>
      </c>
      <c r="Q15" s="1456"/>
      <c r="R15" s="1457"/>
      <c r="S15" s="1458" t="s">
        <v>4</v>
      </c>
      <c r="T15" s="1460" t="s">
        <v>5</v>
      </c>
      <c r="U15" s="473" t="s">
        <v>30</v>
      </c>
      <c r="V15" s="1451" t="s">
        <v>0</v>
      </c>
    </row>
    <row r="16" spans="1:22" ht="56.25" customHeight="1" thickBot="1">
      <c r="A16" s="1505"/>
      <c r="B16" s="1518"/>
      <c r="C16" s="1519"/>
      <c r="D16" s="1518"/>
      <c r="E16" s="1519"/>
      <c r="F16" s="1505"/>
      <c r="G16" s="1507"/>
      <c r="H16" s="411" t="s">
        <v>12</v>
      </c>
      <c r="I16" s="411" t="s">
        <v>13</v>
      </c>
      <c r="J16" s="411" t="s">
        <v>14</v>
      </c>
      <c r="K16" s="411" t="s">
        <v>15</v>
      </c>
      <c r="L16" s="1450"/>
      <c r="M16" s="1450"/>
      <c r="N16" s="1450"/>
      <c r="O16" s="1454"/>
      <c r="P16" s="412" t="s">
        <v>31</v>
      </c>
      <c r="Q16" s="413" t="s">
        <v>29</v>
      </c>
      <c r="R16" s="414" t="s">
        <v>32</v>
      </c>
      <c r="S16" s="1459"/>
      <c r="T16" s="1461"/>
      <c r="U16" s="415"/>
      <c r="V16" s="1452"/>
    </row>
    <row r="17" spans="1:22" ht="15.75" customHeight="1" thickBot="1">
      <c r="A17" s="497"/>
      <c r="B17" s="1541"/>
      <c r="C17" s="1542"/>
      <c r="D17" s="1533"/>
      <c r="E17" s="1534"/>
      <c r="F17" s="493"/>
      <c r="G17" s="430"/>
      <c r="H17" s="430"/>
      <c r="I17" s="430"/>
      <c r="J17" s="430"/>
      <c r="K17" s="430"/>
      <c r="L17" s="430"/>
      <c r="M17" s="430"/>
      <c r="N17" s="494"/>
      <c r="O17" s="430"/>
      <c r="P17" s="495"/>
      <c r="Q17" s="495"/>
      <c r="R17" s="495"/>
      <c r="S17" s="430"/>
      <c r="T17" s="506"/>
      <c r="U17" s="506"/>
      <c r="V17" s="507"/>
    </row>
    <row r="18" spans="1:22" ht="59.25" customHeight="1" thickBot="1">
      <c r="A18" s="1527">
        <v>1</v>
      </c>
      <c r="B18" s="1535" t="s">
        <v>702</v>
      </c>
      <c r="C18" s="1536"/>
      <c r="D18" s="1537" t="s">
        <v>634</v>
      </c>
      <c r="E18" s="1538"/>
      <c r="F18" s="1513" t="s">
        <v>698</v>
      </c>
      <c r="G18" s="487" t="s">
        <v>635</v>
      </c>
      <c r="H18" s="592">
        <v>31</v>
      </c>
      <c r="I18" s="488"/>
      <c r="J18" s="474"/>
      <c r="K18" s="474"/>
      <c r="L18" s="454" t="s">
        <v>636</v>
      </c>
      <c r="M18" s="489"/>
      <c r="N18" s="490"/>
      <c r="O18" s="476">
        <v>36</v>
      </c>
      <c r="P18" s="491">
        <f>IF(O18&lt;1,O18-AVERAGE(H18:K18),O18-(SUM(H18:K18)))</f>
        <v>5</v>
      </c>
      <c r="Q18" s="492">
        <f>IF(O18&lt;1,(AVERAGE(H18:K18)/O18),SUM(H18:K18)/O18)</f>
        <v>0.86111111111111116</v>
      </c>
      <c r="R18" s="315" t="str">
        <f>IF(Q18&lt;=X$17,"T",IF(Q18&lt;$Y$17,"R",IF(Q18&gt;=$Y$17,"P")))</f>
        <v>P</v>
      </c>
      <c r="S18" s="490"/>
      <c r="T18" s="1523" t="s">
        <v>637</v>
      </c>
      <c r="U18" s="1520" t="s">
        <v>638</v>
      </c>
      <c r="V18" s="1520" t="s">
        <v>639</v>
      </c>
    </row>
    <row r="19" spans="1:22" ht="53.25" customHeight="1" thickBot="1">
      <c r="A19" s="1528"/>
      <c r="B19" s="1537"/>
      <c r="C19" s="1538"/>
      <c r="D19" s="1537"/>
      <c r="E19" s="1538"/>
      <c r="F19" s="1513"/>
      <c r="G19" s="446" t="s">
        <v>640</v>
      </c>
      <c r="H19" s="594">
        <v>4</v>
      </c>
      <c r="I19" s="475"/>
      <c r="J19" s="447"/>
      <c r="K19" s="447"/>
      <c r="L19" s="458" t="s">
        <v>641</v>
      </c>
      <c r="M19" s="441"/>
      <c r="N19" s="435"/>
      <c r="O19" s="476">
        <v>4</v>
      </c>
      <c r="P19" s="476">
        <f>IF(O19&lt;1,O19-AVERAGE(H19:K19),O19-(SUM(H19:K19)))</f>
        <v>0</v>
      </c>
      <c r="Q19" s="478">
        <f>IF(O19&lt;1,(AVERAGE(H19:K19)/O19),SUM(H19:K19)/O19)</f>
        <v>1</v>
      </c>
      <c r="R19" s="315" t="str">
        <f t="shared" ref="R19:R32" si="0">IF(Q19&lt;=X$17,"T",IF(Q19&lt;$Y$17,"R",IF(Q19&gt;=$Y$17,"P")))</f>
        <v>P</v>
      </c>
      <c r="S19" s="435"/>
      <c r="T19" s="1524"/>
      <c r="U19" s="1521"/>
      <c r="V19" s="1521"/>
    </row>
    <row r="20" spans="1:22" ht="51" customHeight="1" thickBot="1">
      <c r="A20" s="1528"/>
      <c r="B20" s="1537"/>
      <c r="C20" s="1538"/>
      <c r="D20" s="1537"/>
      <c r="E20" s="1538"/>
      <c r="F20" s="1513"/>
      <c r="G20" s="446" t="s">
        <v>642</v>
      </c>
      <c r="H20" s="595">
        <v>31</v>
      </c>
      <c r="I20" s="475"/>
      <c r="J20" s="447"/>
      <c r="K20" s="447"/>
      <c r="L20" s="448" t="s">
        <v>643</v>
      </c>
      <c r="M20" s="441"/>
      <c r="N20" s="435"/>
      <c r="O20" s="476">
        <v>31</v>
      </c>
      <c r="P20" s="476">
        <v>0</v>
      </c>
      <c r="Q20" s="478">
        <f t="shared" ref="Q20:Q32" si="1">IF(O20&lt;1,(AVERAGE(H20:K20)/O20),SUM(H20:K20)/O20)</f>
        <v>1</v>
      </c>
      <c r="R20" s="315" t="str">
        <f t="shared" si="0"/>
        <v>P</v>
      </c>
      <c r="S20" s="435"/>
      <c r="T20" s="1524"/>
      <c r="U20" s="1521"/>
      <c r="V20" s="1521"/>
    </row>
    <row r="21" spans="1:22" ht="56.25" customHeight="1" thickBot="1">
      <c r="A21" s="1528"/>
      <c r="B21" s="1537"/>
      <c r="C21" s="1538"/>
      <c r="D21" s="1537"/>
      <c r="E21" s="1538"/>
      <c r="F21" s="1513"/>
      <c r="G21" s="446" t="s">
        <v>644</v>
      </c>
      <c r="H21" s="594">
        <v>31</v>
      </c>
      <c r="I21" s="475"/>
      <c r="J21" s="447"/>
      <c r="K21" s="447"/>
      <c r="L21" s="458" t="s">
        <v>645</v>
      </c>
      <c r="M21" s="435"/>
      <c r="N21" s="435"/>
      <c r="O21" s="476">
        <v>31</v>
      </c>
      <c r="P21" s="442">
        <f t="shared" ref="P21:P32" si="2">IF(O21&lt;1,O21-AVERAGE(H21:K21),O21-(SUM(H21:K21)))</f>
        <v>0</v>
      </c>
      <c r="Q21" s="478">
        <f t="shared" si="1"/>
        <v>1</v>
      </c>
      <c r="R21" s="315" t="str">
        <f t="shared" si="0"/>
        <v>P</v>
      </c>
      <c r="S21" s="435"/>
      <c r="T21" s="1525"/>
      <c r="U21" s="1521"/>
      <c r="V21" s="1522"/>
    </row>
    <row r="22" spans="1:22" ht="51.75" customHeight="1" thickBot="1">
      <c r="A22" s="1528"/>
      <c r="B22" s="1537"/>
      <c r="C22" s="1538"/>
      <c r="D22" s="1537"/>
      <c r="E22" s="1538"/>
      <c r="F22" s="1513"/>
      <c r="G22" s="449" t="s">
        <v>646</v>
      </c>
      <c r="H22" s="597">
        <v>31</v>
      </c>
      <c r="I22" s="450"/>
      <c r="J22" s="451"/>
      <c r="K22" s="451"/>
      <c r="L22" s="452" t="s">
        <v>647</v>
      </c>
      <c r="M22" s="443"/>
      <c r="N22" s="443"/>
      <c r="O22" s="444">
        <v>31</v>
      </c>
      <c r="P22" s="444">
        <f t="shared" si="2"/>
        <v>0</v>
      </c>
      <c r="Q22" s="445">
        <f t="shared" si="1"/>
        <v>1</v>
      </c>
      <c r="R22" s="315" t="str">
        <f t="shared" si="0"/>
        <v>P</v>
      </c>
      <c r="S22" s="443"/>
      <c r="T22" s="1526" t="s">
        <v>648</v>
      </c>
      <c r="U22" s="1521"/>
      <c r="V22" s="1521" t="s">
        <v>649</v>
      </c>
    </row>
    <row r="23" spans="1:22" ht="49.5" customHeight="1" thickBot="1">
      <c r="A23" s="1528"/>
      <c r="B23" s="1537"/>
      <c r="C23" s="1538"/>
      <c r="D23" s="1537"/>
      <c r="E23" s="1538"/>
      <c r="F23" s="1513"/>
      <c r="G23" s="446" t="s">
        <v>650</v>
      </c>
      <c r="H23" s="598">
        <v>11</v>
      </c>
      <c r="I23" s="475"/>
      <c r="J23" s="447"/>
      <c r="K23" s="447"/>
      <c r="L23" s="453" t="s">
        <v>651</v>
      </c>
      <c r="M23" s="435"/>
      <c r="N23" s="435"/>
      <c r="O23" s="476">
        <v>11</v>
      </c>
      <c r="P23" s="476">
        <f t="shared" si="2"/>
        <v>0</v>
      </c>
      <c r="Q23" s="478">
        <f t="shared" si="1"/>
        <v>1</v>
      </c>
      <c r="R23" s="315" t="str">
        <f t="shared" si="0"/>
        <v>P</v>
      </c>
      <c r="S23" s="435"/>
      <c r="T23" s="1521"/>
      <c r="U23" s="1521"/>
      <c r="V23" s="1521"/>
    </row>
    <row r="24" spans="1:22" ht="57" customHeight="1" thickBot="1">
      <c r="A24" s="1528"/>
      <c r="B24" s="1537"/>
      <c r="C24" s="1538"/>
      <c r="D24" s="1537"/>
      <c r="E24" s="1538"/>
      <c r="F24" s="1513"/>
      <c r="G24" s="446" t="s">
        <v>652</v>
      </c>
      <c r="H24" s="595">
        <v>31</v>
      </c>
      <c r="I24" s="475"/>
      <c r="J24" s="447"/>
      <c r="K24" s="447"/>
      <c r="L24" s="454" t="s">
        <v>653</v>
      </c>
      <c r="M24" s="435"/>
      <c r="N24" s="435"/>
      <c r="O24" s="476">
        <v>31</v>
      </c>
      <c r="P24" s="476">
        <f t="shared" si="2"/>
        <v>0</v>
      </c>
      <c r="Q24" s="478">
        <f t="shared" si="1"/>
        <v>1</v>
      </c>
      <c r="R24" s="315" t="str">
        <f t="shared" si="0"/>
        <v>P</v>
      </c>
      <c r="S24" s="435"/>
      <c r="T24" s="1521"/>
      <c r="U24" s="1521"/>
      <c r="V24" s="1521"/>
    </row>
    <row r="25" spans="1:22" ht="46.5" customHeight="1" thickBot="1">
      <c r="A25" s="1528"/>
      <c r="B25" s="1537"/>
      <c r="C25" s="1538"/>
      <c r="D25" s="1537"/>
      <c r="E25" s="1538"/>
      <c r="F25" s="1513"/>
      <c r="G25" s="449" t="s">
        <v>654</v>
      </c>
      <c r="H25" s="593">
        <v>11</v>
      </c>
      <c r="I25" s="475"/>
      <c r="J25" s="447"/>
      <c r="K25" s="447"/>
      <c r="L25" s="453" t="s">
        <v>655</v>
      </c>
      <c r="M25" s="435"/>
      <c r="N25" s="435"/>
      <c r="O25" s="476">
        <v>11</v>
      </c>
      <c r="P25" s="476">
        <f t="shared" si="2"/>
        <v>0</v>
      </c>
      <c r="Q25" s="478">
        <f t="shared" si="1"/>
        <v>1</v>
      </c>
      <c r="R25" s="315" t="str">
        <f t="shared" si="0"/>
        <v>P</v>
      </c>
      <c r="S25" s="435"/>
      <c r="T25" s="1521"/>
      <c r="U25" s="1521"/>
      <c r="V25" s="1521"/>
    </row>
    <row r="26" spans="1:22" ht="55.5" customHeight="1" thickBot="1">
      <c r="A26" s="1529"/>
      <c r="B26" s="1537"/>
      <c r="C26" s="1538"/>
      <c r="D26" s="1537"/>
      <c r="E26" s="1538"/>
      <c r="F26" s="1514"/>
      <c r="G26" s="446" t="s">
        <v>656</v>
      </c>
      <c r="H26" s="595">
        <v>46</v>
      </c>
      <c r="I26" s="475"/>
      <c r="J26" s="447"/>
      <c r="K26" s="447"/>
      <c r="L26" s="454" t="s">
        <v>657</v>
      </c>
      <c r="M26" s="443"/>
      <c r="N26" s="443"/>
      <c r="O26" s="444">
        <v>46</v>
      </c>
      <c r="P26" s="444">
        <f t="shared" si="2"/>
        <v>0</v>
      </c>
      <c r="Q26" s="445">
        <f t="shared" si="1"/>
        <v>1</v>
      </c>
      <c r="R26" s="315" t="str">
        <f t="shared" si="0"/>
        <v>P</v>
      </c>
      <c r="S26" s="443"/>
      <c r="T26" s="1521"/>
      <c r="U26" s="1521"/>
      <c r="V26" s="1521"/>
    </row>
    <row r="27" spans="1:22" ht="63" customHeight="1" thickBot="1">
      <c r="A27" s="1530">
        <v>2</v>
      </c>
      <c r="B27" s="1537"/>
      <c r="C27" s="1538"/>
      <c r="D27" s="1537"/>
      <c r="E27" s="1538"/>
      <c r="F27" s="1513" t="s">
        <v>699</v>
      </c>
      <c r="G27" s="446" t="s">
        <v>708</v>
      </c>
      <c r="H27" s="594">
        <v>3</v>
      </c>
      <c r="I27" s="475"/>
      <c r="J27" s="447"/>
      <c r="K27" s="447"/>
      <c r="L27" s="453" t="s">
        <v>658</v>
      </c>
      <c r="M27" s="435"/>
      <c r="N27" s="435"/>
      <c r="O27" s="476">
        <v>3</v>
      </c>
      <c r="P27" s="476">
        <f t="shared" si="2"/>
        <v>0</v>
      </c>
      <c r="Q27" s="478">
        <f t="shared" si="1"/>
        <v>1</v>
      </c>
      <c r="R27" s="315" t="str">
        <f t="shared" si="0"/>
        <v>P</v>
      </c>
      <c r="S27" s="435"/>
      <c r="T27" s="1520" t="s">
        <v>659</v>
      </c>
      <c r="U27" s="1521"/>
      <c r="V27" s="1520" t="s">
        <v>660</v>
      </c>
    </row>
    <row r="28" spans="1:22" ht="48.75" customHeight="1" thickBot="1">
      <c r="A28" s="1531"/>
      <c r="B28" s="1537"/>
      <c r="C28" s="1538"/>
      <c r="D28" s="1537"/>
      <c r="E28" s="1538"/>
      <c r="F28" s="1513"/>
      <c r="G28" s="446" t="s">
        <v>703</v>
      </c>
      <c r="H28" s="595">
        <v>1</v>
      </c>
      <c r="I28" s="475"/>
      <c r="J28" s="447"/>
      <c r="K28" s="447"/>
      <c r="L28" s="455" t="s">
        <v>661</v>
      </c>
      <c r="M28" s="435"/>
      <c r="N28" s="435"/>
      <c r="O28" s="476">
        <v>1</v>
      </c>
      <c r="P28" s="442">
        <f t="shared" si="2"/>
        <v>0</v>
      </c>
      <c r="Q28" s="478">
        <f t="shared" si="1"/>
        <v>1</v>
      </c>
      <c r="R28" s="315" t="str">
        <f t="shared" si="0"/>
        <v>P</v>
      </c>
      <c r="S28" s="435"/>
      <c r="T28" s="1521"/>
      <c r="U28" s="1521"/>
      <c r="V28" s="1521"/>
    </row>
    <row r="29" spans="1:22" ht="48.75" customHeight="1" thickBot="1">
      <c r="A29" s="1531"/>
      <c r="B29" s="1537"/>
      <c r="C29" s="1538"/>
      <c r="D29" s="1537"/>
      <c r="E29" s="1538"/>
      <c r="F29" s="1513"/>
      <c r="G29" s="446" t="s">
        <v>704</v>
      </c>
      <c r="H29" s="594">
        <v>46</v>
      </c>
      <c r="I29" s="475"/>
      <c r="J29" s="447"/>
      <c r="K29" s="447"/>
      <c r="L29" s="453" t="s">
        <v>662</v>
      </c>
      <c r="M29" s="435"/>
      <c r="N29" s="435"/>
      <c r="O29" s="476">
        <v>46</v>
      </c>
      <c r="P29" s="476">
        <f t="shared" si="2"/>
        <v>0</v>
      </c>
      <c r="Q29" s="478">
        <f>IF(O29&lt;1,(AVERAGE(H29:K29)/O29),SUM(H29:K29)/O29)</f>
        <v>1</v>
      </c>
      <c r="R29" s="315" t="str">
        <f t="shared" si="0"/>
        <v>P</v>
      </c>
      <c r="S29" s="435"/>
      <c r="T29" s="1521"/>
      <c r="U29" s="1521"/>
      <c r="V29" s="1521"/>
    </row>
    <row r="30" spans="1:22" ht="51" customHeight="1" thickBot="1">
      <c r="A30" s="1531"/>
      <c r="B30" s="1537"/>
      <c r="C30" s="1538"/>
      <c r="D30" s="1537"/>
      <c r="E30" s="1538"/>
      <c r="F30" s="1513"/>
      <c r="G30" s="446" t="s">
        <v>705</v>
      </c>
      <c r="H30" s="591">
        <v>1</v>
      </c>
      <c r="I30" s="475"/>
      <c r="J30" s="447"/>
      <c r="K30" s="447"/>
      <c r="L30" s="454" t="s">
        <v>663</v>
      </c>
      <c r="M30" s="435"/>
      <c r="N30" s="435"/>
      <c r="O30" s="476">
        <v>1</v>
      </c>
      <c r="P30" s="476">
        <f t="shared" ref="P30:P31" si="3">IF(O30&lt;1,O30-AVERAGE(H30:K30),O30-(SUM(H30:K30)))</f>
        <v>0</v>
      </c>
      <c r="Q30" s="478">
        <f>IF(O30&lt;1,(AVERAGE(H30:K30)/O30),SUM(H30:K30)/O30)</f>
        <v>1</v>
      </c>
      <c r="R30" s="315" t="str">
        <f t="shared" si="0"/>
        <v>P</v>
      </c>
      <c r="S30" s="435"/>
      <c r="T30" s="1521"/>
      <c r="U30" s="1521"/>
      <c r="V30" s="1521"/>
    </row>
    <row r="31" spans="1:22" ht="57" customHeight="1" thickBot="1">
      <c r="A31" s="1531"/>
      <c r="B31" s="1537"/>
      <c r="C31" s="1538"/>
      <c r="D31" s="1537"/>
      <c r="E31" s="1538"/>
      <c r="F31" s="1513"/>
      <c r="G31" s="446" t="s">
        <v>706</v>
      </c>
      <c r="H31" s="596">
        <v>1</v>
      </c>
      <c r="I31" s="475"/>
      <c r="J31" s="447"/>
      <c r="K31" s="447"/>
      <c r="L31" s="453" t="s">
        <v>664</v>
      </c>
      <c r="M31" s="435"/>
      <c r="N31" s="435"/>
      <c r="O31" s="476">
        <v>1</v>
      </c>
      <c r="P31" s="476">
        <f t="shared" si="3"/>
        <v>0</v>
      </c>
      <c r="Q31" s="478">
        <f>IF(O31&lt;1,(AVERAGE(H31:K31)/O31),SUM(H31:K31)/O31)</f>
        <v>1</v>
      </c>
      <c r="R31" s="315" t="str">
        <f t="shared" si="0"/>
        <v>P</v>
      </c>
      <c r="S31" s="435"/>
      <c r="T31" s="1522"/>
      <c r="U31" s="1522"/>
      <c r="V31" s="1522"/>
    </row>
    <row r="32" spans="1:22" ht="43.5" customHeight="1" thickBot="1">
      <c r="A32" s="1532"/>
      <c r="B32" s="1539"/>
      <c r="C32" s="1540"/>
      <c r="D32" s="1539"/>
      <c r="E32" s="1540"/>
      <c r="F32" s="1515"/>
      <c r="G32" s="498" t="s">
        <v>707</v>
      </c>
      <c r="H32" s="594">
        <v>1</v>
      </c>
      <c r="I32" s="477"/>
      <c r="J32" s="499"/>
      <c r="K32" s="499"/>
      <c r="L32" s="500" t="s">
        <v>665</v>
      </c>
      <c r="M32" s="436"/>
      <c r="N32" s="436"/>
      <c r="O32" s="476">
        <v>1</v>
      </c>
      <c r="P32" s="501">
        <f t="shared" si="2"/>
        <v>0</v>
      </c>
      <c r="Q32" s="502">
        <f t="shared" si="1"/>
        <v>1</v>
      </c>
      <c r="R32" s="315" t="str">
        <f t="shared" si="0"/>
        <v>P</v>
      </c>
      <c r="S32" s="503"/>
      <c r="T32" s="504"/>
      <c r="U32" s="504"/>
      <c r="V32" s="505"/>
    </row>
  </sheetData>
  <mergeCells count="46">
    <mergeCell ref="A18:A26"/>
    <mergeCell ref="A27:A32"/>
    <mergeCell ref="D17:E17"/>
    <mergeCell ref="B18:C32"/>
    <mergeCell ref="B17:C17"/>
    <mergeCell ref="D18:E32"/>
    <mergeCell ref="F18:F26"/>
    <mergeCell ref="F27:F32"/>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S15:S16"/>
    <mergeCell ref="T15:T16"/>
    <mergeCell ref="A10:E10"/>
    <mergeCell ref="F10:M10"/>
    <mergeCell ref="A12:T12"/>
    <mergeCell ref="A14:L14"/>
    <mergeCell ref="M14:T14"/>
    <mergeCell ref="A15:A16"/>
    <mergeCell ref="F15:F16"/>
    <mergeCell ref="G15:G16"/>
    <mergeCell ref="H15:K15"/>
    <mergeCell ref="L15:L16"/>
    <mergeCell ref="A7:E7"/>
    <mergeCell ref="F7:M7"/>
    <mergeCell ref="A8:E8"/>
    <mergeCell ref="F8:M8"/>
    <mergeCell ref="A9:E9"/>
    <mergeCell ref="F9:M9"/>
    <mergeCell ref="A3:E5"/>
    <mergeCell ref="F3:M3"/>
    <mergeCell ref="N3:T3"/>
    <mergeCell ref="F4:M5"/>
    <mergeCell ref="N4:T4"/>
    <mergeCell ref="N5:T5"/>
  </mergeCells>
  <conditionalFormatting sqref="R18:R32">
    <cfRule type="containsText" dxfId="29" priority="1" stopIfTrue="1" operator="containsText" text="P">
      <formula>NOT(ISERROR(SEARCH("P",R18)))</formula>
    </cfRule>
    <cfRule type="containsText" dxfId="28" priority="2" stopIfTrue="1" operator="containsText" text="R">
      <formula>NOT(ISERROR(SEARCH("R",R18)))</formula>
    </cfRule>
    <cfRule type="containsText" dxfId="27" priority="3" operator="containsText" text="T">
      <formula>NOT(ISERROR(SEARCH("T",R18)))</formula>
    </cfRule>
  </conditionalFormatting>
  <conditionalFormatting sqref="R18:R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7E54A-7DEC-401A-A346-A6A679BC4217}">
  <dimension ref="A1:T47"/>
  <sheetViews>
    <sheetView topLeftCell="A10" zoomScale="44" zoomScaleNormal="44" workbookViewId="0">
      <selection activeCell="F30" sqref="F30:F33"/>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464"/>
      <c r="B1" s="1465"/>
      <c r="C1" s="1465"/>
      <c r="D1" s="1465"/>
      <c r="E1" s="1466"/>
      <c r="F1" s="1559" t="s">
        <v>18</v>
      </c>
      <c r="G1" s="1560"/>
      <c r="H1" s="1560"/>
      <c r="I1" s="1560"/>
      <c r="J1" s="1560"/>
      <c r="K1" s="1560"/>
      <c r="L1" s="1560"/>
      <c r="M1" s="1561"/>
      <c r="N1" s="1476" t="s">
        <v>19</v>
      </c>
      <c r="O1" s="1477"/>
      <c r="P1" s="1477"/>
      <c r="Q1" s="1477"/>
      <c r="R1" s="1477"/>
      <c r="S1" s="1477"/>
      <c r="T1" s="1478"/>
    </row>
    <row r="2" spans="1:20" ht="16.5" thickBot="1">
      <c r="A2" s="1467"/>
      <c r="B2" s="1468"/>
      <c r="C2" s="1468"/>
      <c r="D2" s="1468"/>
      <c r="E2" s="1469"/>
      <c r="F2" s="1562" t="s">
        <v>17</v>
      </c>
      <c r="G2" s="1563"/>
      <c r="H2" s="1563"/>
      <c r="I2" s="1563"/>
      <c r="J2" s="1563"/>
      <c r="K2" s="1563"/>
      <c r="L2" s="1563"/>
      <c r="M2" s="1564"/>
      <c r="N2" s="1485" t="s">
        <v>582</v>
      </c>
      <c r="O2" s="1486"/>
      <c r="P2" s="1486"/>
      <c r="Q2" s="1486"/>
      <c r="R2" s="1486"/>
      <c r="S2" s="1486"/>
      <c r="T2" s="1487"/>
    </row>
    <row r="3" spans="1:20" ht="16.5" thickBot="1">
      <c r="A3" s="1470"/>
      <c r="B3" s="1471"/>
      <c r="C3" s="1471"/>
      <c r="D3" s="1471"/>
      <c r="E3" s="1472"/>
      <c r="F3" s="1565"/>
      <c r="G3" s="1566"/>
      <c r="H3" s="1566"/>
      <c r="I3" s="1566"/>
      <c r="J3" s="1566"/>
      <c r="K3" s="1566"/>
      <c r="L3" s="1566"/>
      <c r="M3" s="1567"/>
      <c r="N3" s="1488" t="s">
        <v>8</v>
      </c>
      <c r="O3" s="1489"/>
      <c r="P3" s="1489"/>
      <c r="Q3" s="1489"/>
      <c r="R3" s="1489"/>
      <c r="S3" s="1489"/>
      <c r="T3" s="1490"/>
    </row>
    <row r="4" spans="1:20">
      <c r="A4" s="403"/>
      <c r="B4" s="403"/>
      <c r="C4" s="403"/>
      <c r="D4" s="403"/>
      <c r="E4" s="403"/>
      <c r="F4" s="403"/>
      <c r="G4" s="403"/>
      <c r="H4" s="403"/>
      <c r="I4" s="403"/>
      <c r="J4" s="404"/>
      <c r="K4" s="404"/>
      <c r="L4" s="405"/>
      <c r="M4" s="405"/>
      <c r="N4" s="405"/>
      <c r="O4" s="405"/>
      <c r="P4" s="405"/>
      <c r="Q4" s="405"/>
      <c r="R4" s="405"/>
      <c r="S4" s="405"/>
      <c r="T4" s="405"/>
    </row>
    <row r="5" spans="1:20">
      <c r="A5" s="1492" t="s">
        <v>831</v>
      </c>
      <c r="B5" s="1492"/>
      <c r="C5" s="1492"/>
      <c r="D5" s="1492"/>
      <c r="E5" s="1492"/>
      <c r="F5" s="1493" t="s">
        <v>832</v>
      </c>
      <c r="G5" s="1494"/>
      <c r="H5" s="1494"/>
      <c r="I5" s="1494"/>
      <c r="J5" s="1494"/>
      <c r="K5" s="1494"/>
      <c r="L5" s="1494"/>
      <c r="M5" s="1495"/>
      <c r="N5" s="405"/>
      <c r="O5" s="405"/>
      <c r="P5" s="405"/>
      <c r="Q5" s="405"/>
      <c r="R5" s="405"/>
      <c r="S5" s="405"/>
      <c r="T5" s="405"/>
    </row>
    <row r="6" spans="1:20">
      <c r="A6" s="1492" t="s">
        <v>26</v>
      </c>
      <c r="B6" s="1492"/>
      <c r="C6" s="1492"/>
      <c r="D6" s="1492"/>
      <c r="E6" s="1492"/>
      <c r="F6" s="1493">
        <v>2023</v>
      </c>
      <c r="G6" s="1494"/>
      <c r="H6" s="1494"/>
      <c r="I6" s="1494"/>
      <c r="J6" s="1494"/>
      <c r="K6" s="1494"/>
      <c r="L6" s="1494"/>
      <c r="M6" s="1495"/>
      <c r="N6" s="405"/>
      <c r="O6" s="405"/>
      <c r="P6" s="405"/>
      <c r="Q6" s="405"/>
      <c r="R6" s="405"/>
      <c r="S6" s="405"/>
      <c r="T6" s="405"/>
    </row>
    <row r="7" spans="1:20">
      <c r="A7" s="1492" t="s">
        <v>6</v>
      </c>
      <c r="B7" s="1492"/>
      <c r="C7" s="1492"/>
      <c r="D7" s="1492"/>
      <c r="E7" s="1492"/>
      <c r="F7" s="1493" t="s">
        <v>833</v>
      </c>
      <c r="G7" s="1494"/>
      <c r="H7" s="1494"/>
      <c r="I7" s="1494"/>
      <c r="J7" s="1494"/>
      <c r="K7" s="1494"/>
      <c r="L7" s="1494"/>
      <c r="M7" s="1495"/>
      <c r="N7" s="405"/>
      <c r="O7" s="405"/>
      <c r="P7" s="405"/>
      <c r="Q7" s="405"/>
      <c r="R7" s="405"/>
      <c r="S7" s="405"/>
      <c r="T7" s="405"/>
    </row>
    <row r="8" spans="1:20">
      <c r="A8" s="1492" t="s">
        <v>7</v>
      </c>
      <c r="B8" s="1492"/>
      <c r="C8" s="1492"/>
      <c r="D8" s="1492"/>
      <c r="E8" s="1492"/>
      <c r="F8" s="1493" t="s">
        <v>834</v>
      </c>
      <c r="G8" s="1494"/>
      <c r="H8" s="1494"/>
      <c r="I8" s="1494"/>
      <c r="J8" s="1494"/>
      <c r="K8" s="1494"/>
      <c r="L8" s="1494"/>
      <c r="M8" s="1495"/>
      <c r="N8" s="405"/>
      <c r="O8" s="405"/>
      <c r="P8" s="405"/>
      <c r="Q8" s="405"/>
      <c r="R8" s="405"/>
      <c r="S8" s="405"/>
      <c r="T8" s="405"/>
    </row>
    <row r="9" spans="1:20" ht="15.75" thickBot="1">
      <c r="A9" s="406"/>
      <c r="B9" s="406"/>
      <c r="C9" s="406"/>
      <c r="D9" s="406"/>
      <c r="E9" s="406"/>
      <c r="F9" s="406"/>
      <c r="G9" s="406"/>
      <c r="H9" s="406"/>
      <c r="I9" s="406"/>
      <c r="J9" s="404"/>
      <c r="K9" s="404"/>
      <c r="L9" s="404"/>
      <c r="M9" s="404"/>
      <c r="N9" s="405"/>
      <c r="O9" s="405"/>
      <c r="P9" s="405"/>
      <c r="Q9" s="405"/>
      <c r="R9" s="405"/>
      <c r="S9" s="405"/>
      <c r="T9" s="405"/>
    </row>
    <row r="10" spans="1:20" ht="32.25" thickBot="1">
      <c r="A10" s="1496" t="s">
        <v>9</v>
      </c>
      <c r="B10" s="1497"/>
      <c r="C10" s="1497"/>
      <c r="D10" s="1497"/>
      <c r="E10" s="1497"/>
      <c r="F10" s="1497"/>
      <c r="G10" s="1497"/>
      <c r="H10" s="1497"/>
      <c r="I10" s="1497"/>
      <c r="J10" s="1497"/>
      <c r="K10" s="1497"/>
      <c r="L10" s="1497"/>
      <c r="M10" s="1497"/>
      <c r="N10" s="1497"/>
      <c r="O10" s="1497"/>
      <c r="P10" s="1497"/>
      <c r="Q10" s="1497"/>
      <c r="R10" s="1497"/>
      <c r="S10" s="1497"/>
      <c r="T10" s="1498"/>
    </row>
    <row r="11" spans="1:20" ht="16.5" thickBot="1">
      <c r="A11" s="407"/>
      <c r="B11" s="408"/>
      <c r="C11" s="408"/>
      <c r="D11" s="408"/>
      <c r="E11" s="408"/>
      <c r="F11" s="408"/>
      <c r="G11" s="408"/>
      <c r="H11" s="408"/>
      <c r="I11" s="408"/>
      <c r="J11" s="408"/>
      <c r="K11" s="408"/>
      <c r="L11" s="408"/>
      <c r="M11" s="408"/>
      <c r="N11" s="408"/>
      <c r="O11" s="408"/>
      <c r="P11" s="408"/>
      <c r="Q11" s="408"/>
      <c r="R11" s="408"/>
      <c r="S11" s="408"/>
      <c r="T11" s="409"/>
    </row>
    <row r="12" spans="1:20" ht="27" thickBot="1">
      <c r="A12" s="1499" t="s">
        <v>16</v>
      </c>
      <c r="B12" s="1500"/>
      <c r="C12" s="1500"/>
      <c r="D12" s="1500"/>
      <c r="E12" s="1500"/>
      <c r="F12" s="1500"/>
      <c r="G12" s="1500"/>
      <c r="H12" s="1500"/>
      <c r="I12" s="1500"/>
      <c r="J12" s="1500"/>
      <c r="K12" s="1500"/>
      <c r="L12" s="1501"/>
      <c r="M12" s="1502" t="s">
        <v>1</v>
      </c>
      <c r="N12" s="1502"/>
      <c r="O12" s="1502"/>
      <c r="P12" s="1502"/>
      <c r="Q12" s="1502"/>
      <c r="R12" s="1502"/>
      <c r="S12" s="1502"/>
      <c r="T12" s="1503"/>
    </row>
    <row r="13" spans="1:20" ht="26.25" customHeight="1" thickBot="1">
      <c r="A13" s="1504" t="s">
        <v>28</v>
      </c>
      <c r="B13" s="1516" t="s">
        <v>701</v>
      </c>
      <c r="C13" s="1517" t="s">
        <v>700</v>
      </c>
      <c r="D13" s="1504" t="s">
        <v>27</v>
      </c>
      <c r="E13" s="1506" t="s">
        <v>20</v>
      </c>
      <c r="F13" s="1508" t="s">
        <v>11</v>
      </c>
      <c r="G13" s="1509"/>
      <c r="H13" s="1509"/>
      <c r="I13" s="1510"/>
      <c r="J13" s="1449" t="s">
        <v>21</v>
      </c>
      <c r="K13" s="1449" t="s">
        <v>22</v>
      </c>
      <c r="L13" s="1449" t="s">
        <v>2</v>
      </c>
      <c r="M13" s="1453" t="s">
        <v>23</v>
      </c>
      <c r="N13" s="1455" t="s">
        <v>3</v>
      </c>
      <c r="O13" s="1456"/>
      <c r="P13" s="1457"/>
      <c r="Q13" s="1458" t="s">
        <v>4</v>
      </c>
      <c r="R13" s="1460" t="s">
        <v>5</v>
      </c>
      <c r="S13" s="410" t="s">
        <v>30</v>
      </c>
      <c r="T13" s="1451" t="s">
        <v>0</v>
      </c>
    </row>
    <row r="14" spans="1:20" ht="30.75" customHeight="1" thickBot="1">
      <c r="A14" s="1505"/>
      <c r="B14" s="1518"/>
      <c r="C14" s="1519"/>
      <c r="D14" s="1505"/>
      <c r="E14" s="1507"/>
      <c r="F14" s="411" t="s">
        <v>12</v>
      </c>
      <c r="G14" s="411" t="s">
        <v>13</v>
      </c>
      <c r="H14" s="411" t="s">
        <v>14</v>
      </c>
      <c r="I14" s="411" t="s">
        <v>15</v>
      </c>
      <c r="J14" s="1450"/>
      <c r="K14" s="1450"/>
      <c r="L14" s="1450"/>
      <c r="M14" s="1454"/>
      <c r="N14" s="412" t="s">
        <v>31</v>
      </c>
      <c r="O14" s="413" t="s">
        <v>29</v>
      </c>
      <c r="P14" s="414" t="s">
        <v>32</v>
      </c>
      <c r="Q14" s="1459"/>
      <c r="R14" s="1461"/>
      <c r="S14" s="415"/>
      <c r="T14" s="1452"/>
    </row>
    <row r="15" spans="1:20" ht="16.5" customHeight="1" thickBot="1">
      <c r="A15" s="403"/>
      <c r="B15" s="403"/>
      <c r="C15" s="403"/>
      <c r="D15" s="403"/>
      <c r="E15" s="403"/>
      <c r="F15" s="403"/>
      <c r="G15" s="403"/>
      <c r="H15" s="403"/>
      <c r="I15" s="403"/>
      <c r="J15" s="403"/>
      <c r="K15" s="403"/>
      <c r="L15" s="599"/>
      <c r="M15" s="403"/>
      <c r="Q15" s="403"/>
      <c r="R15" s="403"/>
      <c r="S15" s="403"/>
      <c r="T15" s="403"/>
    </row>
    <row r="16" spans="1:20" ht="45" customHeight="1">
      <c r="A16" s="1548">
        <v>1</v>
      </c>
      <c r="B16" s="1545" t="s">
        <v>904</v>
      </c>
      <c r="C16" s="1545" t="s">
        <v>517</v>
      </c>
      <c r="D16" s="1557" t="s">
        <v>835</v>
      </c>
      <c r="E16" s="422" t="s">
        <v>836</v>
      </c>
      <c r="F16" s="748">
        <v>3</v>
      </c>
      <c r="G16" s="748"/>
      <c r="H16" s="748"/>
      <c r="I16" s="748"/>
      <c r="J16" s="774" t="s">
        <v>837</v>
      </c>
      <c r="K16" s="751">
        <v>0</v>
      </c>
      <c r="L16" s="751">
        <v>0</v>
      </c>
      <c r="M16" s="753">
        <v>3</v>
      </c>
      <c r="N16" s="741">
        <f>IF(M16&lt;1,M16-AVERAGE(F16:I16),M16-(SUM(F16:I16)))</f>
        <v>0</v>
      </c>
      <c r="O16" s="1386">
        <f>IF(M16&lt;1,(AVERAGE(F16:I16)/M16),SUM(F16:I16)/M16)</f>
        <v>1</v>
      </c>
      <c r="P16" s="1551" t="str">
        <f t="shared" ref="P16" si="0">IF(O16&lt;=V$17,"T",IF(O16&lt;$Y$17,"R",IF(O16&gt;=$Y$17,"P")))</f>
        <v>P</v>
      </c>
      <c r="Q16" s="1556">
        <v>0.25</v>
      </c>
      <c r="R16" s="1389" t="s">
        <v>838</v>
      </c>
      <c r="S16" s="1389" t="s">
        <v>839</v>
      </c>
      <c r="T16" s="1389" t="s">
        <v>840</v>
      </c>
    </row>
    <row r="17" spans="1:20" ht="48" customHeight="1">
      <c r="A17" s="1548"/>
      <c r="B17" s="1545"/>
      <c r="C17" s="1545"/>
      <c r="D17" s="1558"/>
      <c r="E17" s="422" t="s">
        <v>841</v>
      </c>
      <c r="F17" s="748"/>
      <c r="G17" s="748"/>
      <c r="H17" s="748"/>
      <c r="I17" s="748"/>
      <c r="J17" s="765"/>
      <c r="K17" s="751"/>
      <c r="L17" s="751"/>
      <c r="M17" s="753"/>
      <c r="N17" s="741"/>
      <c r="O17" s="1386"/>
      <c r="P17" s="1199"/>
      <c r="Q17" s="1556"/>
      <c r="R17" s="1389"/>
      <c r="S17" s="1389"/>
      <c r="T17" s="1389"/>
    </row>
    <row r="18" spans="1:20" ht="31.5" customHeight="1">
      <c r="A18" s="1548"/>
      <c r="B18" s="1545"/>
      <c r="C18" s="1545"/>
      <c r="D18" s="1558"/>
      <c r="E18" s="422" t="s">
        <v>842</v>
      </c>
      <c r="F18" s="748"/>
      <c r="G18" s="748"/>
      <c r="H18" s="748"/>
      <c r="I18" s="748"/>
      <c r="J18" s="765"/>
      <c r="K18" s="751"/>
      <c r="L18" s="751"/>
      <c r="M18" s="753"/>
      <c r="N18" s="741"/>
      <c r="O18" s="1386"/>
      <c r="P18" s="1199"/>
      <c r="Q18" s="1556"/>
      <c r="R18" s="1389"/>
      <c r="S18" s="1389"/>
      <c r="T18" s="1389"/>
    </row>
    <row r="19" spans="1:20" ht="32.25" customHeight="1">
      <c r="A19" s="1548"/>
      <c r="B19" s="1545"/>
      <c r="C19" s="1545"/>
      <c r="D19" s="1558"/>
      <c r="E19" s="422" t="s">
        <v>843</v>
      </c>
      <c r="F19" s="748"/>
      <c r="G19" s="748"/>
      <c r="H19" s="748"/>
      <c r="I19" s="748"/>
      <c r="J19" s="765"/>
      <c r="K19" s="751"/>
      <c r="L19" s="751"/>
      <c r="M19" s="753"/>
      <c r="N19" s="741"/>
      <c r="O19" s="1386"/>
      <c r="P19" s="1199"/>
      <c r="Q19" s="1556"/>
      <c r="R19" s="1389"/>
      <c r="S19" s="1389"/>
      <c r="T19" s="1389"/>
    </row>
    <row r="20" spans="1:20" ht="32.25" customHeight="1">
      <c r="A20" s="1548"/>
      <c r="B20" s="1545"/>
      <c r="C20" s="1545"/>
      <c r="D20" s="1558"/>
      <c r="E20" s="422" t="s">
        <v>844</v>
      </c>
      <c r="F20" s="748"/>
      <c r="G20" s="748"/>
      <c r="H20" s="748"/>
      <c r="I20" s="748"/>
      <c r="J20" s="765"/>
      <c r="K20" s="751"/>
      <c r="L20" s="751"/>
      <c r="M20" s="753"/>
      <c r="N20" s="741"/>
      <c r="O20" s="1386"/>
      <c r="P20" s="1199"/>
      <c r="Q20" s="1556"/>
      <c r="R20" s="1389"/>
      <c r="S20" s="1389"/>
      <c r="T20" s="1389"/>
    </row>
    <row r="21" spans="1:20" ht="83.25" customHeight="1">
      <c r="A21" s="1548"/>
      <c r="B21" s="1545"/>
      <c r="C21" s="1545"/>
      <c r="D21" s="1558"/>
      <c r="E21" s="422" t="s">
        <v>845</v>
      </c>
      <c r="F21" s="748"/>
      <c r="G21" s="748"/>
      <c r="H21" s="748"/>
      <c r="I21" s="748"/>
      <c r="J21" s="765"/>
      <c r="K21" s="751"/>
      <c r="L21" s="751"/>
      <c r="M21" s="753"/>
      <c r="N21" s="741"/>
      <c r="O21" s="1386"/>
      <c r="P21" s="1199"/>
      <c r="Q21" s="1556"/>
      <c r="R21" s="1389"/>
      <c r="S21" s="1389"/>
      <c r="T21" s="1389"/>
    </row>
    <row r="22" spans="1:20" ht="35.25" customHeight="1">
      <c r="A22" s="1548"/>
      <c r="B22" s="1545"/>
      <c r="C22" s="1545"/>
      <c r="D22" s="1558"/>
      <c r="E22" s="422" t="s">
        <v>846</v>
      </c>
      <c r="F22" s="748"/>
      <c r="G22" s="748"/>
      <c r="H22" s="748"/>
      <c r="I22" s="748"/>
      <c r="J22" s="765"/>
      <c r="K22" s="751"/>
      <c r="L22" s="751"/>
      <c r="M22" s="753"/>
      <c r="N22" s="741"/>
      <c r="O22" s="1386"/>
      <c r="P22" s="1199"/>
      <c r="Q22" s="1556"/>
      <c r="R22" s="1389"/>
      <c r="S22" s="1389"/>
      <c r="T22" s="1389"/>
    </row>
    <row r="23" spans="1:20" ht="48" thickBot="1">
      <c r="A23" s="1548"/>
      <c r="B23" s="1545"/>
      <c r="C23" s="1545"/>
      <c r="D23" s="1558"/>
      <c r="E23" s="422" t="s">
        <v>847</v>
      </c>
      <c r="F23" s="748"/>
      <c r="G23" s="748"/>
      <c r="H23" s="748"/>
      <c r="I23" s="748"/>
      <c r="J23" s="765"/>
      <c r="K23" s="751"/>
      <c r="L23" s="751"/>
      <c r="M23" s="753"/>
      <c r="N23" s="741"/>
      <c r="O23" s="1386"/>
      <c r="P23" s="1200"/>
      <c r="Q23" s="754"/>
      <c r="R23" s="1389"/>
      <c r="S23" s="1389"/>
      <c r="T23" s="1389"/>
    </row>
    <row r="24" spans="1:20" ht="24.75" customHeight="1">
      <c r="A24" s="1548">
        <v>2</v>
      </c>
      <c r="B24" s="1545"/>
      <c r="C24" s="1545"/>
      <c r="D24" s="1554" t="s">
        <v>848</v>
      </c>
      <c r="E24" s="422" t="s">
        <v>849</v>
      </c>
      <c r="F24" s="748">
        <v>3</v>
      </c>
      <c r="G24" s="748"/>
      <c r="H24" s="748"/>
      <c r="I24" s="775"/>
      <c r="J24" s="774" t="s">
        <v>850</v>
      </c>
      <c r="K24" s="751">
        <v>0</v>
      </c>
      <c r="L24" s="751">
        <v>0</v>
      </c>
      <c r="M24" s="753">
        <v>3</v>
      </c>
      <c r="N24" s="741">
        <v>0</v>
      </c>
      <c r="O24" s="1386">
        <f t="shared" ref="O24" si="1">IF(M24&lt;1,(AVERAGE(F24:I24)/M24),SUM(F24:I24)/M24)</f>
        <v>1</v>
      </c>
      <c r="P24" s="1551" t="str">
        <f t="shared" ref="P24" si="2">IF(O24&lt;=V$17,"T",IF(O24&lt;$Y$17,"R",IF(O24&gt;=$Y$17,"P")))</f>
        <v>P</v>
      </c>
      <c r="Q24" s="1553">
        <v>0.25</v>
      </c>
      <c r="R24" s="1389" t="s">
        <v>851</v>
      </c>
      <c r="S24" s="1389" t="s">
        <v>852</v>
      </c>
      <c r="T24" s="1389" t="s">
        <v>853</v>
      </c>
    </row>
    <row r="25" spans="1:20" ht="62.25" customHeight="1">
      <c r="A25" s="1548"/>
      <c r="B25" s="1545"/>
      <c r="C25" s="1545"/>
      <c r="D25" s="1555"/>
      <c r="E25" s="422" t="s">
        <v>854</v>
      </c>
      <c r="F25" s="748"/>
      <c r="G25" s="748"/>
      <c r="H25" s="748"/>
      <c r="I25" s="775"/>
      <c r="J25" s="765"/>
      <c r="K25" s="751"/>
      <c r="L25" s="751"/>
      <c r="M25" s="753"/>
      <c r="N25" s="741"/>
      <c r="O25" s="1386"/>
      <c r="P25" s="1199"/>
      <c r="Q25" s="1389"/>
      <c r="R25" s="1389"/>
      <c r="S25" s="1389"/>
      <c r="T25" s="1389"/>
    </row>
    <row r="26" spans="1:20" ht="36.75" customHeight="1">
      <c r="A26" s="1548"/>
      <c r="B26" s="1545"/>
      <c r="C26" s="1545"/>
      <c r="D26" s="1555"/>
      <c r="E26" s="422" t="s">
        <v>855</v>
      </c>
      <c r="F26" s="748"/>
      <c r="G26" s="748"/>
      <c r="H26" s="748"/>
      <c r="I26" s="775"/>
      <c r="J26" s="765"/>
      <c r="K26" s="751"/>
      <c r="L26" s="751"/>
      <c r="M26" s="753"/>
      <c r="N26" s="741"/>
      <c r="O26" s="1386"/>
      <c r="P26" s="1199"/>
      <c r="Q26" s="1389"/>
      <c r="R26" s="1389"/>
      <c r="S26" s="1389"/>
      <c r="T26" s="1389"/>
    </row>
    <row r="27" spans="1:20" ht="48" customHeight="1">
      <c r="A27" s="1548"/>
      <c r="B27" s="1545"/>
      <c r="C27" s="1545"/>
      <c r="D27" s="1555"/>
      <c r="E27" s="422" t="s">
        <v>856</v>
      </c>
      <c r="F27" s="748"/>
      <c r="G27" s="748"/>
      <c r="H27" s="748"/>
      <c r="I27" s="775"/>
      <c r="J27" s="765"/>
      <c r="K27" s="751"/>
      <c r="L27" s="751"/>
      <c r="M27" s="753"/>
      <c r="N27" s="741"/>
      <c r="O27" s="1386"/>
      <c r="P27" s="1199"/>
      <c r="Q27" s="1389"/>
      <c r="R27" s="1389"/>
      <c r="S27" s="1389"/>
      <c r="T27" s="1389"/>
    </row>
    <row r="28" spans="1:20" ht="49.5" customHeight="1">
      <c r="A28" s="1548"/>
      <c r="B28" s="1545"/>
      <c r="C28" s="1545"/>
      <c r="D28" s="1555"/>
      <c r="E28" s="422" t="s">
        <v>857</v>
      </c>
      <c r="F28" s="748"/>
      <c r="G28" s="748"/>
      <c r="H28" s="748"/>
      <c r="I28" s="775"/>
      <c r="J28" s="765"/>
      <c r="K28" s="751"/>
      <c r="L28" s="751"/>
      <c r="M28" s="753"/>
      <c r="N28" s="741"/>
      <c r="O28" s="1386"/>
      <c r="P28" s="1199"/>
      <c r="Q28" s="1389"/>
      <c r="R28" s="1389"/>
      <c r="S28" s="1389"/>
      <c r="T28" s="1389"/>
    </row>
    <row r="29" spans="1:20" ht="51.75" customHeight="1" thickBot="1">
      <c r="A29" s="1548"/>
      <c r="B29" s="1545"/>
      <c r="C29" s="1545"/>
      <c r="D29" s="1555"/>
      <c r="E29" s="422" t="s">
        <v>858</v>
      </c>
      <c r="F29" s="748"/>
      <c r="G29" s="748"/>
      <c r="H29" s="748"/>
      <c r="I29" s="775"/>
      <c r="J29" s="776"/>
      <c r="K29" s="751"/>
      <c r="L29" s="751"/>
      <c r="M29" s="753"/>
      <c r="N29" s="741"/>
      <c r="O29" s="1386"/>
      <c r="P29" s="1200"/>
      <c r="Q29" s="1389"/>
      <c r="R29" s="1389"/>
      <c r="S29" s="1389"/>
      <c r="T29" s="1389"/>
    </row>
    <row r="30" spans="1:20" ht="32.25" customHeight="1">
      <c r="A30" s="1548">
        <v>3</v>
      </c>
      <c r="B30" s="1545"/>
      <c r="C30" s="1545"/>
      <c r="D30" s="1549" t="s">
        <v>859</v>
      </c>
      <c r="E30" s="422" t="s">
        <v>860</v>
      </c>
      <c r="F30" s="748">
        <v>3</v>
      </c>
      <c r="G30" s="748"/>
      <c r="H30" s="748"/>
      <c r="I30" s="748"/>
      <c r="J30" s="774" t="s">
        <v>861</v>
      </c>
      <c r="K30" s="751">
        <v>0</v>
      </c>
      <c r="L30" s="751">
        <v>0</v>
      </c>
      <c r="M30" s="753">
        <v>12</v>
      </c>
      <c r="N30" s="741">
        <v>3</v>
      </c>
      <c r="O30" s="1386">
        <v>1</v>
      </c>
      <c r="P30" s="1551" t="str">
        <f t="shared" ref="P30" si="3">IF(O30&lt;=V$17,"T",IF(O30&lt;$Y$17,"R",IF(O30&gt;=$Y$17,"P")))</f>
        <v>P</v>
      </c>
      <c r="Q30" s="1553">
        <v>0.25</v>
      </c>
      <c r="R30" s="1389" t="s">
        <v>862</v>
      </c>
      <c r="S30" s="1389" t="s">
        <v>863</v>
      </c>
      <c r="T30" s="1389" t="s">
        <v>864</v>
      </c>
    </row>
    <row r="31" spans="1:20" ht="29.25" customHeight="1">
      <c r="A31" s="1548"/>
      <c r="B31" s="1545"/>
      <c r="C31" s="1545"/>
      <c r="D31" s="1552"/>
      <c r="E31" s="422" t="s">
        <v>865</v>
      </c>
      <c r="F31" s="748"/>
      <c r="G31" s="748"/>
      <c r="H31" s="748"/>
      <c r="I31" s="748"/>
      <c r="J31" s="765"/>
      <c r="K31" s="751"/>
      <c r="L31" s="751"/>
      <c r="M31" s="753"/>
      <c r="N31" s="741"/>
      <c r="O31" s="1386"/>
      <c r="P31" s="1199"/>
      <c r="Q31" s="1389"/>
      <c r="R31" s="1389"/>
      <c r="S31" s="1389"/>
      <c r="T31" s="1389"/>
    </row>
    <row r="32" spans="1:20" ht="28.5" customHeight="1">
      <c r="A32" s="1548"/>
      <c r="B32" s="1545"/>
      <c r="C32" s="1545"/>
      <c r="D32" s="1552"/>
      <c r="E32" s="422" t="s">
        <v>866</v>
      </c>
      <c r="F32" s="748"/>
      <c r="G32" s="748"/>
      <c r="H32" s="748"/>
      <c r="I32" s="748"/>
      <c r="J32" s="765"/>
      <c r="K32" s="751"/>
      <c r="L32" s="751"/>
      <c r="M32" s="753"/>
      <c r="N32" s="741"/>
      <c r="O32" s="1386"/>
      <c r="P32" s="1199"/>
      <c r="Q32" s="1389"/>
      <c r="R32" s="1389"/>
      <c r="S32" s="1389"/>
      <c r="T32" s="1389"/>
    </row>
    <row r="33" spans="1:20" ht="43.5" customHeight="1" thickBot="1">
      <c r="A33" s="1548"/>
      <c r="B33" s="1545"/>
      <c r="C33" s="1545"/>
      <c r="D33" s="1552"/>
      <c r="E33" s="422" t="s">
        <v>867</v>
      </c>
      <c r="F33" s="748"/>
      <c r="G33" s="748"/>
      <c r="H33" s="748"/>
      <c r="I33" s="748"/>
      <c r="J33" s="765"/>
      <c r="K33" s="751"/>
      <c r="L33" s="751"/>
      <c r="M33" s="753"/>
      <c r="N33" s="741"/>
      <c r="O33" s="1386"/>
      <c r="P33" s="1200"/>
      <c r="Q33" s="1389"/>
      <c r="R33" s="1389"/>
      <c r="S33" s="1389"/>
      <c r="T33" s="1389"/>
    </row>
    <row r="34" spans="1:20" ht="29.25" customHeight="1">
      <c r="A34" s="1548">
        <v>4</v>
      </c>
      <c r="B34" s="1545"/>
      <c r="C34" s="1545"/>
      <c r="D34" s="1549" t="s">
        <v>868</v>
      </c>
      <c r="E34" s="422" t="s">
        <v>869</v>
      </c>
      <c r="F34" s="748">
        <v>12</v>
      </c>
      <c r="G34" s="754"/>
      <c r="H34" s="748"/>
      <c r="I34" s="748"/>
      <c r="J34" s="764" t="s">
        <v>870</v>
      </c>
      <c r="K34" s="751">
        <v>0</v>
      </c>
      <c r="L34" s="752">
        <v>0</v>
      </c>
      <c r="M34" s="753">
        <v>12</v>
      </c>
      <c r="N34" s="741">
        <f t="shared" ref="N34" si="4">IF(M34&lt;1,M34-AVERAGE(F34:I34),M34-(SUM(F34:I34)))</f>
        <v>0</v>
      </c>
      <c r="O34" s="1386">
        <f>IF(M34&lt;1,(AVERAGE(F34:I34)/M34),SUM(F34:I34)/M34)</f>
        <v>1</v>
      </c>
      <c r="P34" s="1551" t="str">
        <f t="shared" ref="P34" si="5">IF(O34&lt;=V$17,"T",IF(O34&lt;$Y$17,"R",IF(O34&gt;=$Y$17,"P")))</f>
        <v>P</v>
      </c>
      <c r="Q34" s="1543">
        <v>0.25</v>
      </c>
      <c r="R34" s="1544" t="s">
        <v>871</v>
      </c>
      <c r="S34" s="1544" t="s">
        <v>872</v>
      </c>
      <c r="T34" s="1544" t="s">
        <v>873</v>
      </c>
    </row>
    <row r="35" spans="1:20" ht="34.5" customHeight="1">
      <c r="A35" s="1548"/>
      <c r="B35" s="1545"/>
      <c r="C35" s="1545"/>
      <c r="D35" s="1552"/>
      <c r="E35" s="422" t="s">
        <v>874</v>
      </c>
      <c r="F35" s="748"/>
      <c r="G35" s="754"/>
      <c r="H35" s="748"/>
      <c r="I35" s="748"/>
      <c r="J35" s="765"/>
      <c r="K35" s="751"/>
      <c r="L35" s="752"/>
      <c r="M35" s="753"/>
      <c r="N35" s="741"/>
      <c r="O35" s="1386"/>
      <c r="P35" s="1199"/>
      <c r="Q35" s="847"/>
      <c r="R35" s="1544"/>
      <c r="S35" s="1544"/>
      <c r="T35" s="1544"/>
    </row>
    <row r="36" spans="1:20" ht="25.5" customHeight="1">
      <c r="A36" s="1548"/>
      <c r="B36" s="1545"/>
      <c r="C36" s="1545"/>
      <c r="D36" s="1552"/>
      <c r="E36" s="422" t="s">
        <v>875</v>
      </c>
      <c r="F36" s="748"/>
      <c r="G36" s="754"/>
      <c r="H36" s="748"/>
      <c r="I36" s="748"/>
      <c r="J36" s="765"/>
      <c r="K36" s="751"/>
      <c r="L36" s="752"/>
      <c r="M36" s="753"/>
      <c r="N36" s="741"/>
      <c r="O36" s="1386"/>
      <c r="P36" s="1199"/>
      <c r="Q36" s="847"/>
      <c r="R36" s="1544"/>
      <c r="S36" s="1544"/>
      <c r="T36" s="1544"/>
    </row>
    <row r="37" spans="1:20" ht="22.5" customHeight="1">
      <c r="A37" s="1548"/>
      <c r="B37" s="1545"/>
      <c r="C37" s="1545"/>
      <c r="D37" s="1552"/>
      <c r="E37" s="422" t="s">
        <v>876</v>
      </c>
      <c r="F37" s="748"/>
      <c r="G37" s="754"/>
      <c r="H37" s="748"/>
      <c r="I37" s="748"/>
      <c r="J37" s="765"/>
      <c r="K37" s="751"/>
      <c r="L37" s="752"/>
      <c r="M37" s="753"/>
      <c r="N37" s="741"/>
      <c r="O37" s="1386"/>
      <c r="P37" s="1199"/>
      <c r="Q37" s="847"/>
      <c r="R37" s="1544"/>
      <c r="S37" s="1544"/>
      <c r="T37" s="1544"/>
    </row>
    <row r="38" spans="1:20" ht="35.25" customHeight="1">
      <c r="A38" s="1548"/>
      <c r="B38" s="1545"/>
      <c r="C38" s="1545"/>
      <c r="D38" s="1552"/>
      <c r="E38" s="422" t="s">
        <v>877</v>
      </c>
      <c r="F38" s="748"/>
      <c r="G38" s="754"/>
      <c r="H38" s="748"/>
      <c r="I38" s="748"/>
      <c r="J38" s="765"/>
      <c r="K38" s="751"/>
      <c r="L38" s="752"/>
      <c r="M38" s="753"/>
      <c r="N38" s="741"/>
      <c r="O38" s="1386"/>
      <c r="P38" s="1199"/>
      <c r="Q38" s="847"/>
      <c r="R38" s="1544"/>
      <c r="S38" s="1544"/>
      <c r="T38" s="1544"/>
    </row>
    <row r="39" spans="1:20" ht="33" customHeight="1" thickBot="1">
      <c r="A39" s="1548"/>
      <c r="B39" s="1545"/>
      <c r="C39" s="1545"/>
      <c r="D39" s="1552"/>
      <c r="E39" s="422" t="s">
        <v>878</v>
      </c>
      <c r="F39" s="748"/>
      <c r="G39" s="754"/>
      <c r="H39" s="748"/>
      <c r="I39" s="748"/>
      <c r="J39" s="765"/>
      <c r="K39" s="751"/>
      <c r="L39" s="752"/>
      <c r="M39" s="753"/>
      <c r="N39" s="741"/>
      <c r="O39" s="1386"/>
      <c r="P39" s="1199"/>
      <c r="Q39" s="847"/>
      <c r="R39" s="1544"/>
      <c r="S39" s="1544"/>
      <c r="T39" s="1544"/>
    </row>
    <row r="40" spans="1:20" ht="43.5" customHeight="1" thickBot="1">
      <c r="A40" s="613">
        <v>5</v>
      </c>
      <c r="B40" s="1545"/>
      <c r="C40" s="1545"/>
      <c r="D40" s="608" t="s">
        <v>879</v>
      </c>
      <c r="E40" s="422" t="s">
        <v>880</v>
      </c>
      <c r="F40" s="590">
        <v>0</v>
      </c>
      <c r="G40" s="590"/>
      <c r="H40" s="590"/>
      <c r="I40" s="590"/>
      <c r="J40" s="601" t="s">
        <v>881</v>
      </c>
      <c r="K40" s="589">
        <v>0</v>
      </c>
      <c r="L40" s="602">
        <v>0</v>
      </c>
      <c r="M40" s="450">
        <v>3</v>
      </c>
      <c r="N40" s="603">
        <f t="shared" ref="N40:N41" si="6">IF(M40&lt;1,M40-AVERAGE(F40:I40),M40-(SUM(F40:I40)))</f>
        <v>3</v>
      </c>
      <c r="O40" s="604">
        <v>0</v>
      </c>
      <c r="P40" s="315" t="str">
        <f t="shared" ref="P40" si="7">IF(O40&lt;=V$17,"T",IF(O40&lt;$Y$17,"R",IF(O40&gt;=$Y$17,"P")))</f>
        <v>T</v>
      </c>
      <c r="Q40" s="605">
        <v>0.25</v>
      </c>
      <c r="R40" s="606" t="s">
        <v>882</v>
      </c>
      <c r="S40" s="606" t="s">
        <v>883</v>
      </c>
      <c r="T40" s="606" t="s">
        <v>884</v>
      </c>
    </row>
    <row r="41" spans="1:20" ht="27.75" customHeight="1">
      <c r="A41" s="1548">
        <v>6</v>
      </c>
      <c r="B41" s="1545"/>
      <c r="C41" s="1545"/>
      <c r="D41" s="1549" t="s">
        <v>885</v>
      </c>
      <c r="E41" s="771" t="s">
        <v>886</v>
      </c>
      <c r="F41" s="748">
        <v>1</v>
      </c>
      <c r="G41" s="748"/>
      <c r="H41" s="748"/>
      <c r="I41" s="748"/>
      <c r="J41" s="764" t="s">
        <v>887</v>
      </c>
      <c r="K41" s="751">
        <v>0</v>
      </c>
      <c r="L41" s="752">
        <v>0</v>
      </c>
      <c r="M41" s="753">
        <v>1</v>
      </c>
      <c r="N41" s="741">
        <f t="shared" si="6"/>
        <v>0</v>
      </c>
      <c r="O41" s="1386">
        <f t="shared" ref="O41" si="8">IF(M41&lt;1,(AVERAGE(F41:I41)/M41),SUM(F41:I41)/M41)</f>
        <v>1</v>
      </c>
      <c r="P41" s="1551" t="str">
        <f t="shared" ref="P41:P43" si="9">IF(O41&lt;=V$17,"T",IF(O41&lt;$Y$17,"R",IF(O41&gt;=$Y$17,"P")))</f>
        <v>P</v>
      </c>
      <c r="Q41" s="1543">
        <v>0</v>
      </c>
      <c r="R41" s="1544" t="s">
        <v>132</v>
      </c>
      <c r="S41" s="1544" t="s">
        <v>888</v>
      </c>
      <c r="T41" s="1544" t="s">
        <v>889</v>
      </c>
    </row>
    <row r="42" spans="1:20" ht="15.75" customHeight="1" thickBot="1">
      <c r="A42" s="1548"/>
      <c r="B42" s="1545"/>
      <c r="C42" s="1545"/>
      <c r="D42" s="1550"/>
      <c r="E42" s="772"/>
      <c r="F42" s="748"/>
      <c r="G42" s="748"/>
      <c r="H42" s="748"/>
      <c r="I42" s="748"/>
      <c r="J42" s="766"/>
      <c r="K42" s="751"/>
      <c r="L42" s="752"/>
      <c r="M42" s="753"/>
      <c r="N42" s="741"/>
      <c r="O42" s="1386"/>
      <c r="P42" s="1200"/>
      <c r="Q42" s="847"/>
      <c r="R42" s="1544"/>
      <c r="S42" s="1544"/>
      <c r="T42" s="1544"/>
    </row>
    <row r="43" spans="1:20" ht="15" customHeight="1">
      <c r="A43" s="1548">
        <v>7</v>
      </c>
      <c r="B43" s="1545"/>
      <c r="C43" s="1545"/>
      <c r="D43" s="1549" t="s">
        <v>890</v>
      </c>
      <c r="E43" s="771" t="s">
        <v>891</v>
      </c>
      <c r="F43" s="748">
        <v>1</v>
      </c>
      <c r="G43" s="748"/>
      <c r="H43" s="748"/>
      <c r="I43" s="748"/>
      <c r="J43" s="764" t="s">
        <v>892</v>
      </c>
      <c r="K43" s="751">
        <v>0</v>
      </c>
      <c r="L43" s="752">
        <v>0</v>
      </c>
      <c r="M43" s="753">
        <v>1</v>
      </c>
      <c r="N43" s="741">
        <f t="shared" ref="N43" si="10">IF(M43&lt;1,M43-AVERAGE(F43:I43),M43-(SUM(F43:I43)))</f>
        <v>0</v>
      </c>
      <c r="O43" s="1386">
        <f t="shared" ref="O43" si="11">IF(M43&lt;1,(AVERAGE(F43:I43)/M43),SUM(F43:I43)/M43)</f>
        <v>1</v>
      </c>
      <c r="P43" s="1551" t="str">
        <f t="shared" si="9"/>
        <v>P</v>
      </c>
      <c r="Q43" s="1543">
        <v>0</v>
      </c>
      <c r="R43" s="1544" t="s">
        <v>893</v>
      </c>
      <c r="S43" s="1544" t="s">
        <v>894</v>
      </c>
      <c r="T43" s="1544" t="s">
        <v>895</v>
      </c>
    </row>
    <row r="44" spans="1:20" ht="42" customHeight="1">
      <c r="A44" s="1548"/>
      <c r="B44" s="1545"/>
      <c r="C44" s="1545"/>
      <c r="D44" s="1552"/>
      <c r="E44" s="772"/>
      <c r="F44" s="748"/>
      <c r="G44" s="748"/>
      <c r="H44" s="748"/>
      <c r="I44" s="748"/>
      <c r="J44" s="765"/>
      <c r="K44" s="751"/>
      <c r="L44" s="752"/>
      <c r="M44" s="753"/>
      <c r="N44" s="741"/>
      <c r="O44" s="1386"/>
      <c r="P44" s="1199"/>
      <c r="Q44" s="1543"/>
      <c r="R44" s="1544"/>
      <c r="S44" s="1544"/>
      <c r="T44" s="1544"/>
    </row>
    <row r="45" spans="1:20" ht="39" customHeight="1" thickBot="1">
      <c r="A45" s="1548"/>
      <c r="B45" s="1545"/>
      <c r="C45" s="1545"/>
      <c r="D45" s="1550"/>
      <c r="E45" s="607" t="s">
        <v>896</v>
      </c>
      <c r="F45" s="748"/>
      <c r="G45" s="748"/>
      <c r="H45" s="748"/>
      <c r="I45" s="748"/>
      <c r="J45" s="766"/>
      <c r="K45" s="751"/>
      <c r="L45" s="752"/>
      <c r="M45" s="753"/>
      <c r="N45" s="741"/>
      <c r="O45" s="1386"/>
      <c r="P45" s="1200"/>
      <c r="Q45" s="847"/>
      <c r="R45" s="1544"/>
      <c r="S45" s="1544"/>
      <c r="T45" s="1544"/>
    </row>
    <row r="46" spans="1:20" ht="27.75" customHeight="1">
      <c r="A46" s="1548">
        <v>8</v>
      </c>
      <c r="B46" s="1545"/>
      <c r="C46" s="1545"/>
      <c r="D46" s="1549" t="s">
        <v>897</v>
      </c>
      <c r="E46" s="609" t="s">
        <v>898</v>
      </c>
      <c r="F46" s="748">
        <v>1</v>
      </c>
      <c r="G46" s="748"/>
      <c r="H46" s="748"/>
      <c r="I46" s="748"/>
      <c r="J46" s="764" t="s">
        <v>899</v>
      </c>
      <c r="K46" s="751">
        <v>0</v>
      </c>
      <c r="L46" s="752">
        <v>0</v>
      </c>
      <c r="M46" s="753">
        <v>1</v>
      </c>
      <c r="N46" s="741">
        <f t="shared" ref="N46" si="12">IF(M46&lt;1,M46-AVERAGE(F46:I46),M46-(SUM(F46:I46)))</f>
        <v>0</v>
      </c>
      <c r="O46" s="1386">
        <f t="shared" ref="O46" si="13">IF(M46&lt;1,(AVERAGE(F46:I46)/M46),SUM(F46:I46)/M46)</f>
        <v>1</v>
      </c>
      <c r="P46" s="1546" t="str">
        <f t="shared" ref="P46" si="14">IF(O46&lt;=V$17,"T",IF(O46&lt;$Y$17,"R",IF(O46&gt;=$Y$17,"P")))</f>
        <v>P</v>
      </c>
      <c r="Q46" s="1543">
        <v>0</v>
      </c>
      <c r="R46" s="1544" t="s">
        <v>900</v>
      </c>
      <c r="S46" s="1544" t="s">
        <v>901</v>
      </c>
      <c r="T46" s="1544" t="s">
        <v>902</v>
      </c>
    </row>
    <row r="47" spans="1:20" ht="33" customHeight="1">
      <c r="A47" s="1548"/>
      <c r="B47" s="1545"/>
      <c r="C47" s="1545"/>
      <c r="D47" s="1550"/>
      <c r="E47" s="609" t="s">
        <v>903</v>
      </c>
      <c r="F47" s="748"/>
      <c r="G47" s="748"/>
      <c r="H47" s="748"/>
      <c r="I47" s="748"/>
      <c r="J47" s="766"/>
      <c r="K47" s="751"/>
      <c r="L47" s="752"/>
      <c r="M47" s="753"/>
      <c r="N47" s="741"/>
      <c r="O47" s="1386"/>
      <c r="P47" s="1547"/>
      <c r="Q47" s="847"/>
      <c r="R47" s="1544"/>
      <c r="S47" s="1544"/>
      <c r="T47" s="1544"/>
    </row>
  </sheetData>
  <mergeCells count="154">
    <mergeCell ref="A5:E5"/>
    <mergeCell ref="F5:M5"/>
    <mergeCell ref="A6:E6"/>
    <mergeCell ref="F6:M6"/>
    <mergeCell ref="A7:E7"/>
    <mergeCell ref="F7:M7"/>
    <mergeCell ref="A1:E3"/>
    <mergeCell ref="F1:M1"/>
    <mergeCell ref="N1:T1"/>
    <mergeCell ref="F2:M3"/>
    <mergeCell ref="N2:T2"/>
    <mergeCell ref="N3:T3"/>
    <mergeCell ref="A8:E8"/>
    <mergeCell ref="F8:M8"/>
    <mergeCell ref="A10:T10"/>
    <mergeCell ref="A12:L12"/>
    <mergeCell ref="M12:T12"/>
    <mergeCell ref="A13:A14"/>
    <mergeCell ref="D13:D14"/>
    <mergeCell ref="E13:E14"/>
    <mergeCell ref="F13:I13"/>
    <mergeCell ref="J13:J14"/>
    <mergeCell ref="T13:T14"/>
    <mergeCell ref="A16:A23"/>
    <mergeCell ref="D16:D23"/>
    <mergeCell ref="F16:F23"/>
    <mergeCell ref="G16:G23"/>
    <mergeCell ref="H16:H23"/>
    <mergeCell ref="I16:I23"/>
    <mergeCell ref="J16:J23"/>
    <mergeCell ref="K16:K23"/>
    <mergeCell ref="L16:L23"/>
    <mergeCell ref="K13:K14"/>
    <mergeCell ref="L13:L14"/>
    <mergeCell ref="M13:M14"/>
    <mergeCell ref="N13:P13"/>
    <mergeCell ref="Q13:Q14"/>
    <mergeCell ref="R13:R14"/>
    <mergeCell ref="S16:S23"/>
    <mergeCell ref="T16:T23"/>
    <mergeCell ref="A24:A29"/>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A30:A33"/>
    <mergeCell ref="D30:D33"/>
    <mergeCell ref="F30:F33"/>
    <mergeCell ref="G30:G33"/>
    <mergeCell ref="H30:H33"/>
    <mergeCell ref="I30:I33"/>
    <mergeCell ref="J30:J33"/>
    <mergeCell ref="L24:L29"/>
    <mergeCell ref="M24:M29"/>
    <mergeCell ref="N24:N29"/>
    <mergeCell ref="O24:O29"/>
    <mergeCell ref="P24:P29"/>
    <mergeCell ref="Q24:Q29"/>
    <mergeCell ref="Q30:Q33"/>
    <mergeCell ref="R30:R33"/>
    <mergeCell ref="S30:S33"/>
    <mergeCell ref="T30:T33"/>
    <mergeCell ref="A34:A39"/>
    <mergeCell ref="D34:D39"/>
    <mergeCell ref="F34:F39"/>
    <mergeCell ref="G34:G39"/>
    <mergeCell ref="H34:H39"/>
    <mergeCell ref="I34:I39"/>
    <mergeCell ref="K30:K33"/>
    <mergeCell ref="L30:L33"/>
    <mergeCell ref="M30:M33"/>
    <mergeCell ref="N30:N33"/>
    <mergeCell ref="O30:O33"/>
    <mergeCell ref="P30:P33"/>
    <mergeCell ref="P34:P39"/>
    <mergeCell ref="Q34:Q39"/>
    <mergeCell ref="R34:R39"/>
    <mergeCell ref="S34:S39"/>
    <mergeCell ref="T34:T39"/>
    <mergeCell ref="A41:A42"/>
    <mergeCell ref="D41:D42"/>
    <mergeCell ref="E41:E42"/>
    <mergeCell ref="F41:F42"/>
    <mergeCell ref="G41:G42"/>
    <mergeCell ref="J34:J39"/>
    <mergeCell ref="K34:K39"/>
    <mergeCell ref="L34:L39"/>
    <mergeCell ref="M34:M39"/>
    <mergeCell ref="N34:N39"/>
    <mergeCell ref="O34:O39"/>
    <mergeCell ref="P41:P42"/>
    <mergeCell ref="Q41:Q42"/>
    <mergeCell ref="R41:R42"/>
    <mergeCell ref="S41:S42"/>
    <mergeCell ref="H41:H42"/>
    <mergeCell ref="I41:I42"/>
    <mergeCell ref="J41:J42"/>
    <mergeCell ref="K41:K42"/>
    <mergeCell ref="L41:L42"/>
    <mergeCell ref="M41:M42"/>
    <mergeCell ref="A46:A47"/>
    <mergeCell ref="D46:D47"/>
    <mergeCell ref="F46:F47"/>
    <mergeCell ref="G46:G47"/>
    <mergeCell ref="H46:H47"/>
    <mergeCell ref="I46:I47"/>
    <mergeCell ref="J46:J47"/>
    <mergeCell ref="L43:L45"/>
    <mergeCell ref="M43:M45"/>
    <mergeCell ref="A43:A45"/>
    <mergeCell ref="D43:D45"/>
    <mergeCell ref="E43:E44"/>
    <mergeCell ref="F43:F45"/>
    <mergeCell ref="G43:G45"/>
    <mergeCell ref="H43:H45"/>
    <mergeCell ref="I43:I45"/>
    <mergeCell ref="J43:J45"/>
    <mergeCell ref="K43:K45"/>
    <mergeCell ref="B13:B14"/>
    <mergeCell ref="C13:C14"/>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s>
  <conditionalFormatting sqref="P16">
    <cfRule type="containsText" dxfId="26" priority="41" stopIfTrue="1" operator="containsText" text="P">
      <formula>NOT(ISERROR(SEARCH("P",P16)))</formula>
    </cfRule>
    <cfRule type="containsText" dxfId="25" priority="42" stopIfTrue="1" operator="containsText" text="R">
      <formula>NOT(ISERROR(SEARCH("R",P16)))</formula>
    </cfRule>
    <cfRule type="containsText" dxfId="24" priority="43" operator="containsText" text="T">
      <formula>NOT(ISERROR(SEARCH("T",P16)))</formula>
    </cfRule>
  </conditionalFormatting>
  <conditionalFormatting sqref="P16">
    <cfRule type="iconSet" priority="44">
      <iconSet iconSet="3Symbols2">
        <cfvo type="percent" val="0"/>
        <cfvo type="percent" val="0.74"/>
        <cfvo type="percent" val="0.85"/>
      </iconSet>
    </cfRule>
  </conditionalFormatting>
  <conditionalFormatting sqref="P24">
    <cfRule type="containsText" dxfId="23" priority="37" stopIfTrue="1" operator="containsText" text="P">
      <formula>NOT(ISERROR(SEARCH("P",P24)))</formula>
    </cfRule>
    <cfRule type="containsText" dxfId="22" priority="38" stopIfTrue="1" operator="containsText" text="R">
      <formula>NOT(ISERROR(SEARCH("R",P24)))</formula>
    </cfRule>
    <cfRule type="containsText" dxfId="21" priority="39" operator="containsText" text="T">
      <formula>NOT(ISERROR(SEARCH("T",P24)))</formula>
    </cfRule>
  </conditionalFormatting>
  <conditionalFormatting sqref="P24">
    <cfRule type="iconSet" priority="40">
      <iconSet iconSet="3Symbols2">
        <cfvo type="percent" val="0"/>
        <cfvo type="percent" val="0.74"/>
        <cfvo type="percent" val="0.85"/>
      </iconSet>
    </cfRule>
  </conditionalFormatting>
  <conditionalFormatting sqref="P30">
    <cfRule type="containsText" dxfId="20" priority="21" stopIfTrue="1" operator="containsText" text="P">
      <formula>NOT(ISERROR(SEARCH("P",P30)))</formula>
    </cfRule>
    <cfRule type="containsText" dxfId="19" priority="22" stopIfTrue="1" operator="containsText" text="R">
      <formula>NOT(ISERROR(SEARCH("R",P30)))</formula>
    </cfRule>
    <cfRule type="containsText" dxfId="18" priority="23" operator="containsText" text="T">
      <formula>NOT(ISERROR(SEARCH("T",P30)))</formula>
    </cfRule>
  </conditionalFormatting>
  <conditionalFormatting sqref="P30">
    <cfRule type="iconSet" priority="24">
      <iconSet iconSet="3Symbols2">
        <cfvo type="percent" val="0"/>
        <cfvo type="percent" val="0.74"/>
        <cfvo type="percent" val="0.85"/>
      </iconSet>
    </cfRule>
  </conditionalFormatting>
  <conditionalFormatting sqref="P34">
    <cfRule type="containsText" dxfId="17" priority="17" stopIfTrue="1" operator="containsText" text="P">
      <formula>NOT(ISERROR(SEARCH("P",P34)))</formula>
    </cfRule>
    <cfRule type="containsText" dxfId="16" priority="18" stopIfTrue="1" operator="containsText" text="R">
      <formula>NOT(ISERROR(SEARCH("R",P34)))</formula>
    </cfRule>
    <cfRule type="containsText" dxfId="15" priority="19" operator="containsText" text="T">
      <formula>NOT(ISERROR(SEARCH("T",P34)))</formula>
    </cfRule>
  </conditionalFormatting>
  <conditionalFormatting sqref="P34">
    <cfRule type="iconSet" priority="20">
      <iconSet iconSet="3Symbols2">
        <cfvo type="percent" val="0"/>
        <cfvo type="percent" val="0.74"/>
        <cfvo type="percent" val="0.85"/>
      </iconSet>
    </cfRule>
  </conditionalFormatting>
  <conditionalFormatting sqref="P40">
    <cfRule type="containsText" dxfId="14" priority="13" stopIfTrue="1" operator="containsText" text="P">
      <formula>NOT(ISERROR(SEARCH("P",P40)))</formula>
    </cfRule>
    <cfRule type="containsText" dxfId="13" priority="14" stopIfTrue="1" operator="containsText" text="R">
      <formula>NOT(ISERROR(SEARCH("R",P40)))</formula>
    </cfRule>
    <cfRule type="containsText" dxfId="12" priority="15" operator="containsText" text="T">
      <formula>NOT(ISERROR(SEARCH("T",P40)))</formula>
    </cfRule>
  </conditionalFormatting>
  <conditionalFormatting sqref="P40">
    <cfRule type="iconSet" priority="16">
      <iconSet iconSet="3Symbols2">
        <cfvo type="percent" val="0"/>
        <cfvo type="percent" val="0.74"/>
        <cfvo type="percent" val="0.85"/>
      </iconSet>
    </cfRule>
  </conditionalFormatting>
  <conditionalFormatting sqref="P43">
    <cfRule type="containsText" dxfId="11" priority="9" stopIfTrue="1" operator="containsText" text="P">
      <formula>NOT(ISERROR(SEARCH("P",P43)))</formula>
    </cfRule>
    <cfRule type="containsText" dxfId="10" priority="10" stopIfTrue="1" operator="containsText" text="R">
      <formula>NOT(ISERROR(SEARCH("R",P43)))</formula>
    </cfRule>
    <cfRule type="containsText" dxfId="9" priority="11" operator="containsText" text="T">
      <formula>NOT(ISERROR(SEARCH("T",P43)))</formula>
    </cfRule>
  </conditionalFormatting>
  <conditionalFormatting sqref="P43">
    <cfRule type="iconSet" priority="12">
      <iconSet iconSet="3Symbols2">
        <cfvo type="percent" val="0"/>
        <cfvo type="percent" val="0.74"/>
        <cfvo type="percent" val="0.85"/>
      </iconSet>
    </cfRule>
  </conditionalFormatting>
  <conditionalFormatting sqref="P46">
    <cfRule type="containsText" dxfId="8" priority="5" stopIfTrue="1" operator="containsText" text="P">
      <formula>NOT(ISERROR(SEARCH("P",P46)))</formula>
    </cfRule>
    <cfRule type="containsText" dxfId="7" priority="6" stopIfTrue="1" operator="containsText" text="R">
      <formula>NOT(ISERROR(SEARCH("R",P46)))</formula>
    </cfRule>
    <cfRule type="containsText" dxfId="6" priority="7" operator="containsText" text="T">
      <formula>NOT(ISERROR(SEARCH("T",P46)))</formula>
    </cfRule>
  </conditionalFormatting>
  <conditionalFormatting sqref="P46">
    <cfRule type="iconSet" priority="8">
      <iconSet iconSet="3Symbols2">
        <cfvo type="percent" val="0"/>
        <cfvo type="percent" val="0.74"/>
        <cfvo type="percent" val="0.85"/>
      </iconSet>
    </cfRule>
  </conditionalFormatting>
  <conditionalFormatting sqref="P41">
    <cfRule type="containsText" dxfId="5" priority="1" stopIfTrue="1" operator="containsText" text="P">
      <formula>NOT(ISERROR(SEARCH("P",P41)))</formula>
    </cfRule>
    <cfRule type="containsText" dxfId="4" priority="2" stopIfTrue="1" operator="containsText" text="R">
      <formula>NOT(ISERROR(SEARCH("R",P41)))</formula>
    </cfRule>
    <cfRule type="containsText" dxfId="3" priority="3" operator="containsText" text="T">
      <formula>NOT(ISERROR(SEARCH("T",P41)))</formula>
    </cfRule>
  </conditionalFormatting>
  <conditionalFormatting sqref="P41">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C1BD3-14A4-441A-B50E-E2AFE1AD540A}">
  <dimension ref="A1:T42"/>
  <sheetViews>
    <sheetView topLeftCell="A16" workbookViewId="0">
      <selection activeCell="F31" sqref="F31"/>
    </sheetView>
  </sheetViews>
  <sheetFormatPr baseColWidth="10" defaultRowHeight="15"/>
  <cols>
    <col min="1" max="1" width="6.85546875" customWidth="1"/>
    <col min="4" max="4" width="29.85546875" customWidth="1"/>
    <col min="5" max="5" width="60.5703125" customWidth="1"/>
    <col min="6" max="6" width="8.5703125"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464"/>
      <c r="B1" s="1465"/>
      <c r="C1" s="1465"/>
      <c r="D1" s="1465"/>
      <c r="E1" s="1466"/>
      <c r="F1" s="1559" t="s">
        <v>18</v>
      </c>
      <c r="G1" s="1560"/>
      <c r="H1" s="1560"/>
      <c r="I1" s="1560"/>
      <c r="J1" s="1560"/>
      <c r="K1" s="1560"/>
      <c r="L1" s="1560"/>
      <c r="M1" s="1561"/>
      <c r="N1" s="1476" t="s">
        <v>19</v>
      </c>
      <c r="O1" s="1477"/>
      <c r="P1" s="1477"/>
      <c r="Q1" s="1477"/>
      <c r="R1" s="1477"/>
      <c r="S1" s="1477"/>
      <c r="T1" s="1478"/>
    </row>
    <row r="2" spans="1:20" ht="16.5" thickBot="1">
      <c r="A2" s="1467"/>
      <c r="B2" s="1468"/>
      <c r="C2" s="1468"/>
      <c r="D2" s="1468"/>
      <c r="E2" s="1469"/>
      <c r="F2" s="1562" t="s">
        <v>17</v>
      </c>
      <c r="G2" s="1563"/>
      <c r="H2" s="1563"/>
      <c r="I2" s="1563"/>
      <c r="J2" s="1563"/>
      <c r="K2" s="1563"/>
      <c r="L2" s="1563"/>
      <c r="M2" s="1564"/>
      <c r="N2" s="1485" t="s">
        <v>24</v>
      </c>
      <c r="O2" s="1486"/>
      <c r="P2" s="1486"/>
      <c r="Q2" s="1486"/>
      <c r="R2" s="1486"/>
      <c r="S2" s="1486"/>
      <c r="T2" s="1487"/>
    </row>
    <row r="3" spans="1:20" ht="38.25" customHeight="1" thickBot="1">
      <c r="A3" s="1470"/>
      <c r="B3" s="1471"/>
      <c r="C3" s="1471"/>
      <c r="D3" s="1471"/>
      <c r="E3" s="1472"/>
      <c r="F3" s="1565"/>
      <c r="G3" s="1566"/>
      <c r="H3" s="1566"/>
      <c r="I3" s="1566"/>
      <c r="J3" s="1566"/>
      <c r="K3" s="1566"/>
      <c r="L3" s="1566"/>
      <c r="M3" s="1567"/>
      <c r="N3" s="1488" t="s">
        <v>8</v>
      </c>
      <c r="O3" s="1489"/>
      <c r="P3" s="1489"/>
      <c r="Q3" s="1489"/>
      <c r="R3" s="1489"/>
      <c r="S3" s="1489"/>
      <c r="T3" s="1490"/>
    </row>
    <row r="4" spans="1:20">
      <c r="A4" s="403"/>
      <c r="B4" s="403"/>
      <c r="C4" s="403"/>
      <c r="D4" s="403"/>
      <c r="E4" s="403"/>
      <c r="F4" s="403"/>
      <c r="G4" s="403"/>
      <c r="H4" s="403"/>
      <c r="I4" s="403"/>
      <c r="J4" s="404"/>
      <c r="K4" s="404"/>
      <c r="L4" s="405"/>
      <c r="M4" s="405"/>
      <c r="N4" s="405"/>
      <c r="O4" s="405"/>
      <c r="P4" s="405"/>
      <c r="Q4" s="405"/>
      <c r="R4" s="405"/>
      <c r="S4" s="405"/>
      <c r="T4" s="405"/>
    </row>
    <row r="5" spans="1:20">
      <c r="A5" s="1492" t="s">
        <v>10</v>
      </c>
      <c r="B5" s="1492"/>
      <c r="C5" s="1492"/>
      <c r="D5" s="1492"/>
      <c r="E5" s="1492"/>
      <c r="F5" s="1493" t="s">
        <v>926</v>
      </c>
      <c r="G5" s="1494"/>
      <c r="H5" s="1494"/>
      <c r="I5" s="1494"/>
      <c r="J5" s="1494"/>
      <c r="K5" s="1494"/>
      <c r="L5" s="1494"/>
      <c r="M5" s="1495"/>
      <c r="N5" s="405"/>
      <c r="O5" s="405"/>
      <c r="P5" s="405"/>
      <c r="Q5" s="405"/>
      <c r="R5" s="405"/>
      <c r="S5" s="405"/>
      <c r="T5" s="405"/>
    </row>
    <row r="6" spans="1:20">
      <c r="A6" s="1492" t="s">
        <v>26</v>
      </c>
      <c r="B6" s="1492"/>
      <c r="C6" s="1492"/>
      <c r="D6" s="1492"/>
      <c r="E6" s="1492"/>
      <c r="F6" s="1493">
        <v>2023</v>
      </c>
      <c r="G6" s="1494"/>
      <c r="H6" s="1494"/>
      <c r="I6" s="1494"/>
      <c r="J6" s="1494"/>
      <c r="K6" s="1494"/>
      <c r="L6" s="1494"/>
      <c r="M6" s="1495"/>
      <c r="N6" s="405"/>
      <c r="O6" s="405"/>
      <c r="P6" s="405"/>
      <c r="Q6" s="405"/>
      <c r="R6" s="405"/>
      <c r="S6" s="405"/>
      <c r="T6" s="405"/>
    </row>
    <row r="7" spans="1:20">
      <c r="A7" s="1492" t="s">
        <v>6</v>
      </c>
      <c r="B7" s="1492"/>
      <c r="C7" s="1492"/>
      <c r="D7" s="1492"/>
      <c r="E7" s="1492"/>
      <c r="F7" s="1493" t="s">
        <v>833</v>
      </c>
      <c r="G7" s="1494"/>
      <c r="H7" s="1494"/>
      <c r="I7" s="1494"/>
      <c r="J7" s="1494"/>
      <c r="K7" s="1494"/>
      <c r="L7" s="1494"/>
      <c r="M7" s="1495"/>
      <c r="N7" s="405"/>
      <c r="O7" s="405"/>
      <c r="P7" s="405"/>
      <c r="Q7" s="405"/>
      <c r="R7" s="405"/>
      <c r="S7" s="405"/>
      <c r="T7" s="405"/>
    </row>
    <row r="8" spans="1:20">
      <c r="A8" s="1492" t="s">
        <v>7</v>
      </c>
      <c r="B8" s="1492"/>
      <c r="C8" s="1492"/>
      <c r="D8" s="1492"/>
      <c r="E8" s="1492"/>
      <c r="F8" s="1493" t="s">
        <v>834</v>
      </c>
      <c r="G8" s="1494"/>
      <c r="H8" s="1494"/>
      <c r="I8" s="1494"/>
      <c r="J8" s="1494"/>
      <c r="K8" s="1494"/>
      <c r="L8" s="1494"/>
      <c r="M8" s="1495"/>
      <c r="N8" s="405"/>
      <c r="O8" s="405"/>
      <c r="P8" s="405"/>
      <c r="Q8" s="405"/>
      <c r="R8" s="405"/>
      <c r="S8" s="405"/>
      <c r="T8" s="405"/>
    </row>
    <row r="9" spans="1:20" ht="15.75" thickBot="1">
      <c r="A9" s="406"/>
      <c r="B9" s="406"/>
      <c r="C9" s="406"/>
      <c r="D9" s="406"/>
      <c r="E9" s="406"/>
      <c r="F9" s="406"/>
      <c r="G9" s="406"/>
      <c r="H9" s="406"/>
      <c r="I9" s="406"/>
      <c r="J9" s="404"/>
      <c r="K9" s="404"/>
      <c r="L9" s="404"/>
      <c r="M9" s="404"/>
      <c r="N9" s="405"/>
      <c r="O9" s="405"/>
      <c r="P9" s="405"/>
      <c r="Q9" s="405"/>
      <c r="R9" s="405"/>
      <c r="S9" s="405"/>
      <c r="T9" s="405"/>
    </row>
    <row r="10" spans="1:20" ht="32.25" thickBot="1">
      <c r="A10" s="1496" t="s">
        <v>9</v>
      </c>
      <c r="B10" s="1497"/>
      <c r="C10" s="1497"/>
      <c r="D10" s="1497"/>
      <c r="E10" s="1497"/>
      <c r="F10" s="1497"/>
      <c r="G10" s="1497"/>
      <c r="H10" s="1497"/>
      <c r="I10" s="1497"/>
      <c r="J10" s="1497"/>
      <c r="K10" s="1497"/>
      <c r="L10" s="1497"/>
      <c r="M10" s="1497"/>
      <c r="N10" s="1497"/>
      <c r="O10" s="1497"/>
      <c r="P10" s="1497"/>
      <c r="Q10" s="1497"/>
      <c r="R10" s="1497"/>
      <c r="S10" s="1497"/>
      <c r="T10" s="1498"/>
    </row>
    <row r="11" spans="1:20" ht="16.5" thickBot="1">
      <c r="A11" s="407"/>
      <c r="B11" s="408"/>
      <c r="C11" s="408"/>
      <c r="D11" s="408"/>
      <c r="E11" s="408"/>
      <c r="F11" s="408"/>
      <c r="G11" s="408"/>
      <c r="H11" s="408"/>
      <c r="I11" s="408"/>
      <c r="J11" s="408"/>
      <c r="K11" s="408"/>
      <c r="L11" s="408"/>
      <c r="M11" s="408"/>
      <c r="N11" s="408"/>
      <c r="O11" s="408"/>
      <c r="P11" s="408"/>
      <c r="Q11" s="408"/>
      <c r="R11" s="408"/>
      <c r="S11" s="408"/>
      <c r="T11" s="409"/>
    </row>
    <row r="12" spans="1:20" ht="27" thickBot="1">
      <c r="A12" s="1499" t="s">
        <v>16</v>
      </c>
      <c r="B12" s="1577"/>
      <c r="C12" s="1577"/>
      <c r="D12" s="1500"/>
      <c r="E12" s="1500"/>
      <c r="F12" s="1500"/>
      <c r="G12" s="1500"/>
      <c r="H12" s="1500"/>
      <c r="I12" s="1500"/>
      <c r="J12" s="1500"/>
      <c r="K12" s="1500"/>
      <c r="L12" s="1501"/>
      <c r="M12" s="1502" t="s">
        <v>1</v>
      </c>
      <c r="N12" s="1502"/>
      <c r="O12" s="1502"/>
      <c r="P12" s="1502"/>
      <c r="Q12" s="1502"/>
      <c r="R12" s="1502"/>
      <c r="S12" s="1502"/>
      <c r="T12" s="1503"/>
    </row>
    <row r="13" spans="1:20" ht="26.25" customHeight="1" thickBot="1">
      <c r="A13" s="1578" t="s">
        <v>28</v>
      </c>
      <c r="B13" s="1569" t="s">
        <v>701</v>
      </c>
      <c r="C13" s="1569" t="s">
        <v>700</v>
      </c>
      <c r="D13" s="1510" t="s">
        <v>27</v>
      </c>
      <c r="E13" s="1506" t="s">
        <v>20</v>
      </c>
      <c r="F13" s="1508" t="s">
        <v>11</v>
      </c>
      <c r="G13" s="1509"/>
      <c r="H13" s="1509"/>
      <c r="I13" s="1510"/>
      <c r="J13" s="1449" t="s">
        <v>21</v>
      </c>
      <c r="K13" s="1449" t="s">
        <v>22</v>
      </c>
      <c r="L13" s="1449" t="s">
        <v>2</v>
      </c>
      <c r="M13" s="1453" t="s">
        <v>23</v>
      </c>
      <c r="N13" s="1455" t="s">
        <v>3</v>
      </c>
      <c r="O13" s="1456"/>
      <c r="P13" s="1457"/>
      <c r="Q13" s="1458" t="s">
        <v>4</v>
      </c>
      <c r="R13" s="1460" t="s">
        <v>5</v>
      </c>
      <c r="S13" s="410" t="s">
        <v>30</v>
      </c>
      <c r="T13" s="1451" t="s">
        <v>0</v>
      </c>
    </row>
    <row r="14" spans="1:20" ht="55.5" customHeight="1" thickBot="1">
      <c r="A14" s="1579"/>
      <c r="B14" s="1569"/>
      <c r="C14" s="1569"/>
      <c r="D14" s="1580"/>
      <c r="E14" s="1507"/>
      <c r="F14" s="411" t="s">
        <v>12</v>
      </c>
      <c r="G14" s="411" t="s">
        <v>13</v>
      </c>
      <c r="H14" s="411" t="s">
        <v>14</v>
      </c>
      <c r="I14" s="411" t="s">
        <v>15</v>
      </c>
      <c r="J14" s="1450"/>
      <c r="K14" s="1450"/>
      <c r="L14" s="1450"/>
      <c r="M14" s="1454"/>
      <c r="N14" s="412" t="s">
        <v>31</v>
      </c>
      <c r="O14" s="413" t="s">
        <v>29</v>
      </c>
      <c r="P14" s="414" t="s">
        <v>32</v>
      </c>
      <c r="Q14" s="1459"/>
      <c r="R14" s="1461"/>
      <c r="S14" s="415"/>
      <c r="T14" s="1452"/>
    </row>
    <row r="15" spans="1:20" ht="15.75" thickBot="1">
      <c r="A15" s="403"/>
      <c r="B15" s="403"/>
      <c r="C15" s="403"/>
      <c r="D15" s="403"/>
      <c r="E15" s="403"/>
      <c r="F15" s="403"/>
      <c r="G15" s="403"/>
      <c r="H15" s="403"/>
      <c r="I15" s="403"/>
      <c r="J15" s="403"/>
      <c r="K15" s="403"/>
      <c r="L15" s="599"/>
      <c r="M15" s="403"/>
      <c r="Q15" s="403"/>
      <c r="R15" s="403"/>
      <c r="S15" s="403"/>
      <c r="T15" s="403"/>
    </row>
    <row r="16" spans="1:20" ht="56.25" customHeight="1" thickBot="1">
      <c r="A16" s="1570">
        <v>1</v>
      </c>
      <c r="B16" s="1545" t="s">
        <v>925</v>
      </c>
      <c r="C16" s="1545" t="s">
        <v>521</v>
      </c>
      <c r="D16" s="757" t="s">
        <v>905</v>
      </c>
      <c r="E16" s="622" t="s">
        <v>906</v>
      </c>
      <c r="F16" s="623">
        <v>1</v>
      </c>
      <c r="G16" s="624"/>
      <c r="H16" s="625"/>
      <c r="I16" s="625"/>
      <c r="J16" s="626" t="s">
        <v>907</v>
      </c>
      <c r="K16" s="627"/>
      <c r="L16" s="600"/>
      <c r="M16" s="588">
        <v>1</v>
      </c>
      <c r="N16" s="476">
        <f>IF(M16&lt;1,M16-AVERAGE(F16:I16),M16-(SUM(F16:I16)))</f>
        <v>0</v>
      </c>
      <c r="O16" s="588">
        <v>1</v>
      </c>
      <c r="P16" s="618" t="str">
        <f t="shared" ref="P16:P30" si="0">IF(O16&lt;=V$17,"T",IF(O16&lt;$AA$17,"R",IF(O16&gt;=$AA$17,"P")))</f>
        <v>P</v>
      </c>
      <c r="Q16" s="600"/>
      <c r="R16" s="600"/>
      <c r="S16" s="614"/>
      <c r="T16" s="615"/>
    </row>
    <row r="17" spans="1:20" ht="28.5" customHeight="1" thickBot="1">
      <c r="A17" s="1571"/>
      <c r="B17" s="1545"/>
      <c r="C17" s="1545"/>
      <c r="D17" s="757"/>
      <c r="E17" s="617" t="s">
        <v>908</v>
      </c>
      <c r="F17" s="623">
        <v>1</v>
      </c>
      <c r="G17" s="624"/>
      <c r="H17" s="624"/>
      <c r="I17" s="624"/>
      <c r="J17" s="435" t="s">
        <v>907</v>
      </c>
      <c r="K17" s="441"/>
      <c r="L17" s="435"/>
      <c r="M17" s="588">
        <v>1</v>
      </c>
      <c r="N17" s="476">
        <f>IF(M17&lt;1,M17-AVERAGE(F17:I17),M17-(SUM(F17:I17)))</f>
        <v>0</v>
      </c>
      <c r="O17" s="588">
        <v>1</v>
      </c>
      <c r="P17" s="618" t="str">
        <f t="shared" si="0"/>
        <v>P</v>
      </c>
      <c r="Q17" s="435"/>
      <c r="R17" s="435"/>
      <c r="S17" s="416"/>
      <c r="T17" s="616"/>
    </row>
    <row r="18" spans="1:20" ht="16.5" thickBot="1">
      <c r="A18" s="1571"/>
      <c r="B18" s="1545"/>
      <c r="C18" s="1545"/>
      <c r="D18" s="757"/>
      <c r="E18" s="435" t="s">
        <v>909</v>
      </c>
      <c r="F18" s="623">
        <v>1</v>
      </c>
      <c r="G18" s="435"/>
      <c r="H18" s="435"/>
      <c r="I18" s="435"/>
      <c r="J18" s="435" t="s">
        <v>907</v>
      </c>
      <c r="K18" s="441"/>
      <c r="L18" s="435"/>
      <c r="M18" s="588">
        <v>1</v>
      </c>
      <c r="N18" s="476">
        <f t="shared" ref="N18:N30" si="1">IF(M18&lt;1,M18-AVERAGE(F18:I18),M18-(SUM(F18:I18)))</f>
        <v>0</v>
      </c>
      <c r="O18" s="588">
        <v>1</v>
      </c>
      <c r="P18" s="618" t="str">
        <f t="shared" si="0"/>
        <v>P</v>
      </c>
      <c r="Q18" s="435"/>
      <c r="R18" s="435"/>
      <c r="S18" s="416"/>
      <c r="T18" s="616"/>
    </row>
    <row r="19" spans="1:20" ht="39.75" customHeight="1" thickBot="1">
      <c r="A19" s="1572"/>
      <c r="B19" s="1545"/>
      <c r="C19" s="1545"/>
      <c r="D19" s="757"/>
      <c r="E19" s="617" t="s">
        <v>910</v>
      </c>
      <c r="F19" s="623">
        <v>1</v>
      </c>
      <c r="G19" s="435"/>
      <c r="H19" s="435"/>
      <c r="I19" s="435"/>
      <c r="J19" s="435" t="s">
        <v>907</v>
      </c>
      <c r="K19" s="435"/>
      <c r="L19" s="435"/>
      <c r="M19" s="588">
        <v>1</v>
      </c>
      <c r="N19" s="476">
        <f t="shared" si="1"/>
        <v>0</v>
      </c>
      <c r="O19" s="588">
        <v>1</v>
      </c>
      <c r="P19" s="618" t="str">
        <f t="shared" si="0"/>
        <v>P</v>
      </c>
      <c r="Q19" s="435"/>
      <c r="R19" s="435"/>
      <c r="S19" s="416"/>
      <c r="T19" s="616"/>
    </row>
    <row r="20" spans="1:20" ht="46.5" customHeight="1" thickBot="1">
      <c r="A20" s="1573">
        <v>2</v>
      </c>
      <c r="B20" s="1545"/>
      <c r="C20" s="1545"/>
      <c r="D20" s="757" t="s">
        <v>911</v>
      </c>
      <c r="E20" s="617" t="s">
        <v>912</v>
      </c>
      <c r="F20" s="623">
        <v>1</v>
      </c>
      <c r="G20" s="435"/>
      <c r="H20" s="435"/>
      <c r="I20" s="435"/>
      <c r="J20" s="435" t="s">
        <v>907</v>
      </c>
      <c r="K20" s="441"/>
      <c r="L20" s="435"/>
      <c r="M20" s="588">
        <v>1</v>
      </c>
      <c r="N20" s="476">
        <f t="shared" si="1"/>
        <v>0</v>
      </c>
      <c r="O20" s="588">
        <v>1</v>
      </c>
      <c r="P20" s="618" t="str">
        <f t="shared" si="0"/>
        <v>P</v>
      </c>
      <c r="Q20" s="435"/>
      <c r="R20" s="435"/>
      <c r="S20" s="416"/>
      <c r="T20" s="616"/>
    </row>
    <row r="21" spans="1:20" ht="16.5" thickBot="1">
      <c r="A21" s="1571"/>
      <c r="B21" s="1545"/>
      <c r="C21" s="1545"/>
      <c r="D21" s="757"/>
      <c r="E21" s="435" t="s">
        <v>913</v>
      </c>
      <c r="F21" s="623">
        <v>1</v>
      </c>
      <c r="G21" s="435"/>
      <c r="H21" s="435"/>
      <c r="I21" s="435"/>
      <c r="J21" s="435" t="s">
        <v>907</v>
      </c>
      <c r="K21" s="441"/>
      <c r="L21" s="435"/>
      <c r="M21" s="588">
        <v>1</v>
      </c>
      <c r="N21" s="476">
        <f t="shared" si="1"/>
        <v>0</v>
      </c>
      <c r="O21" s="588">
        <v>1</v>
      </c>
      <c r="P21" s="618" t="str">
        <f t="shared" si="0"/>
        <v>P</v>
      </c>
      <c r="Q21" s="435"/>
      <c r="R21" s="435"/>
      <c r="S21" s="416"/>
      <c r="T21" s="616"/>
    </row>
    <row r="22" spans="1:20" ht="53.25" customHeight="1" thickBot="1">
      <c r="A22" s="1571"/>
      <c r="B22" s="1545"/>
      <c r="C22" s="1545"/>
      <c r="D22" s="757"/>
      <c r="E22" s="617" t="s">
        <v>914</v>
      </c>
      <c r="F22" s="623">
        <v>1</v>
      </c>
      <c r="G22" s="435"/>
      <c r="H22" s="435"/>
      <c r="I22" s="435"/>
      <c r="J22" s="435" t="s">
        <v>907</v>
      </c>
      <c r="K22" s="441"/>
      <c r="L22" s="435"/>
      <c r="M22" s="588">
        <v>1</v>
      </c>
      <c r="N22" s="476">
        <f t="shared" si="1"/>
        <v>0</v>
      </c>
      <c r="O22" s="588">
        <v>1</v>
      </c>
      <c r="P22" s="618" t="str">
        <f t="shared" si="0"/>
        <v>P</v>
      </c>
      <c r="Q22" s="435"/>
      <c r="R22" s="435"/>
      <c r="S22" s="416"/>
      <c r="T22" s="616"/>
    </row>
    <row r="23" spans="1:20" ht="16.5" thickBot="1">
      <c r="A23" s="1572"/>
      <c r="B23" s="1545"/>
      <c r="C23" s="1545"/>
      <c r="D23" s="757"/>
      <c r="E23" s="435" t="s">
        <v>915</v>
      </c>
      <c r="F23" s="623">
        <v>1</v>
      </c>
      <c r="G23" s="435"/>
      <c r="H23" s="435"/>
      <c r="I23" s="435"/>
      <c r="J23" s="435" t="s">
        <v>907</v>
      </c>
      <c r="K23" s="441"/>
      <c r="L23" s="435"/>
      <c r="M23" s="588">
        <v>1</v>
      </c>
      <c r="N23" s="476">
        <f t="shared" si="1"/>
        <v>0</v>
      </c>
      <c r="O23" s="588">
        <v>1</v>
      </c>
      <c r="P23" s="618" t="str">
        <f t="shared" si="0"/>
        <v>P</v>
      </c>
      <c r="Q23" s="435"/>
      <c r="R23" s="435"/>
      <c r="S23" s="416"/>
      <c r="T23" s="616"/>
    </row>
    <row r="24" spans="1:20" ht="16.5" thickBot="1">
      <c r="A24" s="1573">
        <v>3</v>
      </c>
      <c r="B24" s="1545"/>
      <c r="C24" s="1545"/>
      <c r="D24" s="1544" t="s">
        <v>916</v>
      </c>
      <c r="E24" s="435" t="s">
        <v>917</v>
      </c>
      <c r="F24" s="623">
        <v>1</v>
      </c>
      <c r="G24" s="435"/>
      <c r="H24" s="435"/>
      <c r="I24" s="435"/>
      <c r="J24" s="435" t="s">
        <v>907</v>
      </c>
      <c r="K24" s="435"/>
      <c r="L24" s="435"/>
      <c r="M24" s="588">
        <v>1</v>
      </c>
      <c r="N24" s="476">
        <f t="shared" si="1"/>
        <v>0</v>
      </c>
      <c r="O24" s="588">
        <v>1</v>
      </c>
      <c r="P24" s="618" t="str">
        <f t="shared" si="0"/>
        <v>P</v>
      </c>
      <c r="Q24" s="435"/>
      <c r="R24" s="435"/>
      <c r="S24" s="416"/>
      <c r="T24" s="616"/>
    </row>
    <row r="25" spans="1:20" ht="16.5" thickBot="1">
      <c r="A25" s="1571"/>
      <c r="B25" s="1545"/>
      <c r="C25" s="1545"/>
      <c r="D25" s="1544"/>
      <c r="E25" s="435" t="s">
        <v>918</v>
      </c>
      <c r="F25" s="623">
        <v>1</v>
      </c>
      <c r="G25" s="435"/>
      <c r="H25" s="435"/>
      <c r="I25" s="435"/>
      <c r="J25" s="435" t="s">
        <v>907</v>
      </c>
      <c r="K25" s="435"/>
      <c r="L25" s="435"/>
      <c r="M25" s="588">
        <v>1</v>
      </c>
      <c r="N25" s="476">
        <f t="shared" si="1"/>
        <v>0</v>
      </c>
      <c r="O25" s="588">
        <v>1</v>
      </c>
      <c r="P25" s="618" t="str">
        <f t="shared" si="0"/>
        <v>P</v>
      </c>
      <c r="Q25" s="435"/>
      <c r="R25" s="435"/>
      <c r="S25" s="416"/>
      <c r="T25" s="616"/>
    </row>
    <row r="26" spans="1:20" ht="16.5" thickBot="1">
      <c r="A26" s="1572"/>
      <c r="B26" s="1545"/>
      <c r="C26" s="1545"/>
      <c r="D26" s="1544"/>
      <c r="E26" s="435" t="s">
        <v>919</v>
      </c>
      <c r="F26" s="623">
        <v>1</v>
      </c>
      <c r="G26" s="435"/>
      <c r="H26" s="435"/>
      <c r="I26" s="435"/>
      <c r="J26" s="435" t="s">
        <v>907</v>
      </c>
      <c r="K26" s="435"/>
      <c r="L26" s="435"/>
      <c r="M26" s="588">
        <v>1</v>
      </c>
      <c r="N26" s="476">
        <f t="shared" si="1"/>
        <v>0</v>
      </c>
      <c r="O26" s="588">
        <v>1</v>
      </c>
      <c r="P26" s="618" t="str">
        <f t="shared" si="0"/>
        <v>P</v>
      </c>
      <c r="Q26" s="435"/>
      <c r="R26" s="435"/>
      <c r="S26" s="416"/>
      <c r="T26" s="616"/>
    </row>
    <row r="27" spans="1:20" ht="16.5" thickBot="1">
      <c r="A27" s="1574">
        <v>4</v>
      </c>
      <c r="B27" s="1545"/>
      <c r="C27" s="1545"/>
      <c r="D27" s="1544" t="s">
        <v>920</v>
      </c>
      <c r="E27" s="435" t="s">
        <v>921</v>
      </c>
      <c r="F27" s="623">
        <v>1</v>
      </c>
      <c r="G27" s="435"/>
      <c r="H27" s="435"/>
      <c r="I27" s="435"/>
      <c r="J27" s="435" t="s">
        <v>907</v>
      </c>
      <c r="K27" s="435"/>
      <c r="L27" s="435"/>
      <c r="M27" s="588">
        <v>1</v>
      </c>
      <c r="N27" s="476">
        <f t="shared" si="1"/>
        <v>0</v>
      </c>
      <c r="O27" s="588">
        <v>1</v>
      </c>
      <c r="P27" s="618" t="str">
        <f t="shared" si="0"/>
        <v>P</v>
      </c>
      <c r="Q27" s="435"/>
      <c r="R27" s="435"/>
      <c r="S27" s="416"/>
      <c r="T27" s="616"/>
    </row>
    <row r="28" spans="1:20" ht="16.5" thickBot="1">
      <c r="A28" s="1575"/>
      <c r="B28" s="1545"/>
      <c r="C28" s="1545"/>
      <c r="D28" s="1544"/>
      <c r="E28" s="435" t="s">
        <v>922</v>
      </c>
      <c r="F28" s="623">
        <v>1</v>
      </c>
      <c r="G28" s="435"/>
      <c r="H28" s="435"/>
      <c r="I28" s="435"/>
      <c r="J28" s="435" t="s">
        <v>907</v>
      </c>
      <c r="K28" s="435"/>
      <c r="L28" s="435"/>
      <c r="M28" s="588">
        <v>1</v>
      </c>
      <c r="N28" s="476">
        <f t="shared" si="1"/>
        <v>0</v>
      </c>
      <c r="O28" s="588">
        <v>1</v>
      </c>
      <c r="P28" s="618" t="str">
        <f t="shared" si="0"/>
        <v>P</v>
      </c>
      <c r="Q28" s="435"/>
      <c r="R28" s="435"/>
      <c r="S28" s="416"/>
      <c r="T28" s="616"/>
    </row>
    <row r="29" spans="1:20" ht="16.5" thickBot="1">
      <c r="A29" s="1575"/>
      <c r="B29" s="1545"/>
      <c r="C29" s="1545"/>
      <c r="D29" s="1544"/>
      <c r="E29" s="435" t="s">
        <v>923</v>
      </c>
      <c r="F29" s="623">
        <v>1</v>
      </c>
      <c r="G29" s="435"/>
      <c r="H29" s="435"/>
      <c r="I29" s="435"/>
      <c r="J29" s="435" t="s">
        <v>907</v>
      </c>
      <c r="K29" s="435"/>
      <c r="L29" s="435"/>
      <c r="M29" s="588">
        <v>1</v>
      </c>
      <c r="N29" s="476">
        <f t="shared" si="1"/>
        <v>0</v>
      </c>
      <c r="O29" s="588">
        <v>1</v>
      </c>
      <c r="P29" s="618" t="str">
        <f t="shared" si="0"/>
        <v>P</v>
      </c>
      <c r="Q29" s="435"/>
      <c r="R29" s="435"/>
      <c r="S29" s="416"/>
      <c r="T29" s="616"/>
    </row>
    <row r="30" spans="1:20" ht="15.75">
      <c r="A30" s="1576"/>
      <c r="B30" s="1545"/>
      <c r="C30" s="1545"/>
      <c r="D30" s="1544"/>
      <c r="E30" s="435" t="s">
        <v>924</v>
      </c>
      <c r="F30" s="587">
        <v>40</v>
      </c>
      <c r="G30" s="435"/>
      <c r="H30" s="435"/>
      <c r="I30" s="435"/>
      <c r="J30" s="435" t="s">
        <v>907</v>
      </c>
      <c r="K30" s="435"/>
      <c r="L30" s="435"/>
      <c r="M30" s="628">
        <v>0.35</v>
      </c>
      <c r="N30" s="476">
        <f t="shared" si="1"/>
        <v>-39.65</v>
      </c>
      <c r="O30" s="478">
        <f t="shared" ref="O30" si="2">IF(M30&lt;1,(AVERAGE(F30:I30)/M30),SUM(F30:I30)/M30)</f>
        <v>114.28571428571429</v>
      </c>
      <c r="P30" s="618" t="str">
        <f t="shared" si="0"/>
        <v>P</v>
      </c>
      <c r="Q30" s="435"/>
      <c r="R30" s="435"/>
      <c r="S30" s="416"/>
      <c r="T30" s="616"/>
    </row>
    <row r="31" spans="1:20">
      <c r="A31" s="620"/>
      <c r="B31" s="621"/>
      <c r="C31" s="621"/>
    </row>
    <row r="32" spans="1:20">
      <c r="B32" s="1568"/>
      <c r="C32" s="619"/>
    </row>
    <row r="33" spans="2:3">
      <c r="B33" s="1568"/>
      <c r="C33" s="619"/>
    </row>
    <row r="34" spans="2:3">
      <c r="B34" s="1568"/>
      <c r="C34" s="619"/>
    </row>
    <row r="35" spans="2:3">
      <c r="B35" s="1568"/>
      <c r="C35" s="619"/>
    </row>
    <row r="36" spans="2:3">
      <c r="B36" s="1568"/>
      <c r="C36" s="619"/>
    </row>
    <row r="37" spans="2:3">
      <c r="B37" s="1568"/>
      <c r="C37" s="619"/>
    </row>
    <row r="38" spans="2:3">
      <c r="B38" s="1568"/>
      <c r="C38" s="619"/>
    </row>
    <row r="39" spans="2:3">
      <c r="B39" s="1568"/>
      <c r="C39" s="619"/>
    </row>
    <row r="40" spans="2:3">
      <c r="B40" s="1568"/>
      <c r="C40" s="619"/>
    </row>
    <row r="41" spans="2:3">
      <c r="B41" s="1568"/>
      <c r="C41" s="619"/>
    </row>
    <row r="42" spans="2:3">
      <c r="B42" s="1568"/>
      <c r="C42" s="619"/>
    </row>
  </sheetData>
  <mergeCells count="42">
    <mergeCell ref="A1:E3"/>
    <mergeCell ref="F1:M1"/>
    <mergeCell ref="N1:T1"/>
    <mergeCell ref="F2:M3"/>
    <mergeCell ref="N2:T2"/>
    <mergeCell ref="N3:T3"/>
    <mergeCell ref="D13:D14"/>
    <mergeCell ref="E13:E14"/>
    <mergeCell ref="F13:I13"/>
    <mergeCell ref="J13:J14"/>
    <mergeCell ref="A5:E5"/>
    <mergeCell ref="F5:M5"/>
    <mergeCell ref="A6:E6"/>
    <mergeCell ref="F6:M6"/>
    <mergeCell ref="A7:E7"/>
    <mergeCell ref="F7:M7"/>
    <mergeCell ref="A8:E8"/>
    <mergeCell ref="F8:M8"/>
    <mergeCell ref="A10:T10"/>
    <mergeCell ref="A12:L12"/>
    <mergeCell ref="M12:T12"/>
    <mergeCell ref="A16:A19"/>
    <mergeCell ref="A20:A23"/>
    <mergeCell ref="A24:A26"/>
    <mergeCell ref="A27:A30"/>
    <mergeCell ref="T13:T14"/>
    <mergeCell ref="D16:D19"/>
    <mergeCell ref="D20:D23"/>
    <mergeCell ref="D24:D26"/>
    <mergeCell ref="D27:D30"/>
    <mergeCell ref="K13:K14"/>
    <mergeCell ref="L13:L14"/>
    <mergeCell ref="M13:M14"/>
    <mergeCell ref="N13:P13"/>
    <mergeCell ref="Q13:Q14"/>
    <mergeCell ref="R13:R14"/>
    <mergeCell ref="A13:A14"/>
    <mergeCell ref="B32:B42"/>
    <mergeCell ref="B13:B14"/>
    <mergeCell ref="C13:C14"/>
    <mergeCell ref="C16:C30"/>
    <mergeCell ref="B16:B30"/>
  </mergeCells>
  <conditionalFormatting sqref="P16:P30">
    <cfRule type="containsText" dxfId="2" priority="1" stopIfTrue="1" operator="containsText" text="P">
      <formula>NOT(ISERROR(SEARCH("P",P16)))</formula>
    </cfRule>
    <cfRule type="containsText" dxfId="1" priority="2" stopIfTrue="1" operator="containsText" text="R">
      <formula>NOT(ISERROR(SEARCH("R",P16)))</formula>
    </cfRule>
    <cfRule type="containsText" dxfId="0" priority="3" operator="containsText" text="T">
      <formula>NOT(ISERROR(SEARCH("T",P16)))</formula>
    </cfRule>
  </conditionalFormatting>
  <conditionalFormatting sqref="P16:P30">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73"/>
  <sheetViews>
    <sheetView view="pageBreakPreview" topLeftCell="A38" zoomScale="58" zoomScaleNormal="90" zoomScaleSheetLayoutView="58" workbookViewId="0">
      <selection activeCell="F28" sqref="F28:F31"/>
    </sheetView>
  </sheetViews>
  <sheetFormatPr baseColWidth="10" defaultColWidth="11.42578125" defaultRowHeight="13.5"/>
  <cols>
    <col min="1" max="1" width="17" style="1" bestFit="1" customWidth="1"/>
    <col min="2" max="2" width="22.140625" style="1" customWidth="1"/>
    <col min="3" max="3" width="24.140625" style="1" customWidth="1"/>
    <col min="4" max="4" width="25.85546875" style="1" customWidth="1"/>
    <col min="5" max="5" width="50" style="1" bestFit="1" customWidth="1"/>
    <col min="6" max="6" width="5.42578125" style="1" bestFit="1" customWidth="1"/>
    <col min="7" max="7" width="5.7109375" style="1" bestFit="1" customWidth="1"/>
    <col min="8" max="8" width="5.28515625" style="1" customWidth="1"/>
    <col min="9" max="9" width="6.7109375" style="1" customWidth="1"/>
    <col min="10" max="10" width="37.42578125" style="1" customWidth="1"/>
    <col min="11" max="11" width="17.5703125" style="1" customWidth="1"/>
    <col min="12" max="12" width="25.7109375" style="1" customWidth="1"/>
    <col min="13" max="13" width="9.140625" style="1" customWidth="1"/>
    <col min="14" max="14" width="15.8554687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24</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10</v>
      </c>
      <c r="B6" s="666"/>
      <c r="C6" s="666"/>
      <c r="D6" s="666"/>
      <c r="E6" s="666"/>
      <c r="F6" s="670" t="s">
        <v>281</v>
      </c>
      <c r="G6" s="668"/>
      <c r="H6" s="668"/>
      <c r="I6" s="668"/>
      <c r="J6" s="668"/>
      <c r="K6" s="668"/>
      <c r="L6" s="668"/>
      <c r="M6" s="669"/>
      <c r="N6" s="4"/>
      <c r="O6" s="4"/>
      <c r="P6" s="4"/>
      <c r="Q6" s="4"/>
      <c r="R6" s="4"/>
      <c r="S6" s="4"/>
      <c r="T6" s="4"/>
    </row>
    <row r="7" spans="1:20">
      <c r="A7" s="666" t="s">
        <v>26</v>
      </c>
      <c r="B7" s="666"/>
      <c r="C7" s="666"/>
      <c r="D7" s="666"/>
      <c r="E7" s="666"/>
      <c r="F7" s="670">
        <v>2023</v>
      </c>
      <c r="G7" s="668"/>
      <c r="H7" s="668"/>
      <c r="I7" s="668"/>
      <c r="J7" s="668"/>
      <c r="K7" s="668"/>
      <c r="L7" s="668"/>
      <c r="M7" s="669"/>
      <c r="N7" s="4"/>
      <c r="O7" s="4"/>
      <c r="P7" s="4"/>
      <c r="Q7" s="4"/>
      <c r="R7" s="4"/>
      <c r="S7" s="4"/>
      <c r="T7" s="4"/>
    </row>
    <row r="8" spans="1:20">
      <c r="A8" s="666" t="s">
        <v>6</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05" t="s">
        <v>9</v>
      </c>
      <c r="B11" s="706"/>
      <c r="C11" s="706"/>
      <c r="D11" s="706"/>
      <c r="E11" s="706"/>
      <c r="F11" s="706"/>
      <c r="G11" s="706"/>
      <c r="H11" s="706"/>
      <c r="I11" s="706"/>
      <c r="J11" s="706"/>
      <c r="K11" s="706"/>
      <c r="L11" s="706"/>
      <c r="M11" s="706"/>
      <c r="N11" s="706"/>
      <c r="O11" s="706"/>
      <c r="P11" s="706"/>
      <c r="Q11" s="706"/>
      <c r="R11" s="706"/>
      <c r="S11" s="706"/>
      <c r="T11" s="707"/>
    </row>
    <row r="12" spans="1:20" ht="14.25" thickBot="1">
      <c r="A12" s="6"/>
      <c r="B12" s="7"/>
      <c r="C12" s="7"/>
      <c r="D12" s="632"/>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23.25" customHeight="1" thickBot="1">
      <c r="A14" s="696" t="s">
        <v>28</v>
      </c>
      <c r="B14" s="703" t="s">
        <v>364</v>
      </c>
      <c r="C14" s="703" t="s">
        <v>365</v>
      </c>
      <c r="D14" s="792" t="s">
        <v>27</v>
      </c>
      <c r="E14" s="698" t="s">
        <v>20</v>
      </c>
      <c r="F14" s="700" t="s">
        <v>11</v>
      </c>
      <c r="G14" s="701"/>
      <c r="H14" s="701"/>
      <c r="I14" s="702"/>
      <c r="J14" s="692" t="s">
        <v>21</v>
      </c>
      <c r="K14" s="692" t="s">
        <v>22</v>
      </c>
      <c r="L14" s="692" t="s">
        <v>2</v>
      </c>
      <c r="M14" s="694" t="s">
        <v>23</v>
      </c>
      <c r="N14" s="683" t="s">
        <v>3</v>
      </c>
      <c r="O14" s="684"/>
      <c r="P14" s="685"/>
      <c r="Q14" s="686" t="s">
        <v>243</v>
      </c>
      <c r="R14" s="688" t="s">
        <v>5</v>
      </c>
      <c r="S14" s="9" t="s">
        <v>30</v>
      </c>
      <c r="T14" s="690" t="s">
        <v>0</v>
      </c>
    </row>
    <row r="15" spans="1:20" ht="45.75" customHeight="1" thickBot="1">
      <c r="A15" s="697"/>
      <c r="B15" s="704"/>
      <c r="C15" s="704"/>
      <c r="D15" s="793"/>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2"/>
      <c r="E16" s="2"/>
      <c r="F16" s="2"/>
      <c r="G16" s="2"/>
      <c r="H16" s="2"/>
      <c r="I16" s="2"/>
      <c r="J16" s="2"/>
      <c r="K16" s="2"/>
      <c r="L16" s="14"/>
      <c r="M16" s="2"/>
      <c r="Q16" s="2"/>
      <c r="R16" s="2"/>
      <c r="S16" s="2"/>
      <c r="T16" s="2"/>
    </row>
    <row r="17" spans="1:21" ht="27">
      <c r="A17" s="782">
        <v>1</v>
      </c>
      <c r="B17" s="727" t="s">
        <v>369</v>
      </c>
      <c r="C17" s="727" t="s">
        <v>480</v>
      </c>
      <c r="D17" s="727" t="s">
        <v>282</v>
      </c>
      <c r="E17" s="540" t="s">
        <v>283</v>
      </c>
      <c r="F17" s="796">
        <v>0</v>
      </c>
      <c r="G17" s="783"/>
      <c r="H17" s="783"/>
      <c r="I17" s="783"/>
      <c r="J17" s="727" t="s">
        <v>713</v>
      </c>
      <c r="K17" s="821">
        <v>5000000</v>
      </c>
      <c r="L17" s="733">
        <v>0</v>
      </c>
      <c r="M17" s="783">
        <v>0.75</v>
      </c>
      <c r="N17" s="820">
        <v>1</v>
      </c>
      <c r="O17" s="723">
        <v>1</v>
      </c>
      <c r="P17" s="746" t="str">
        <f>IF(O17&lt;=V$17,"T",IF(O17&lt;$Y$17,"R",IF(O17&gt;=$Y$17,"P")))</f>
        <v>P</v>
      </c>
      <c r="Q17" s="794">
        <v>0</v>
      </c>
      <c r="R17" s="795"/>
      <c r="S17" s="727" t="s">
        <v>714</v>
      </c>
      <c r="T17" s="811" t="s">
        <v>715</v>
      </c>
    </row>
    <row r="18" spans="1:21" ht="27">
      <c r="A18" s="643"/>
      <c r="B18" s="728"/>
      <c r="C18" s="728"/>
      <c r="D18" s="728"/>
      <c r="E18" s="541" t="s">
        <v>284</v>
      </c>
      <c r="F18" s="790"/>
      <c r="G18" s="784"/>
      <c r="H18" s="784"/>
      <c r="I18" s="784"/>
      <c r="J18" s="728"/>
      <c r="K18" s="798"/>
      <c r="L18" s="717"/>
      <c r="M18" s="784"/>
      <c r="N18" s="816"/>
      <c r="O18" s="745"/>
      <c r="P18" s="747"/>
      <c r="Q18" s="649"/>
      <c r="R18" s="787"/>
      <c r="S18" s="728"/>
      <c r="T18" s="812"/>
    </row>
    <row r="19" spans="1:21" ht="27">
      <c r="A19" s="643"/>
      <c r="B19" s="728"/>
      <c r="C19" s="728"/>
      <c r="D19" s="728"/>
      <c r="E19" s="541" t="s">
        <v>285</v>
      </c>
      <c r="F19" s="790"/>
      <c r="G19" s="785"/>
      <c r="H19" s="785"/>
      <c r="I19" s="785"/>
      <c r="J19" s="728"/>
      <c r="K19" s="798"/>
      <c r="L19" s="717"/>
      <c r="M19" s="784"/>
      <c r="N19" s="817"/>
      <c r="O19" s="724"/>
      <c r="P19" s="819"/>
      <c r="Q19" s="650"/>
      <c r="R19" s="788"/>
      <c r="S19" s="729"/>
      <c r="T19" s="813"/>
    </row>
    <row r="20" spans="1:21" ht="27">
      <c r="A20" s="642">
        <v>2</v>
      </c>
      <c r="B20" s="728"/>
      <c r="C20" s="728"/>
      <c r="D20" s="730" t="s">
        <v>286</v>
      </c>
      <c r="E20" s="541" t="s">
        <v>287</v>
      </c>
      <c r="F20" s="789">
        <v>1</v>
      </c>
      <c r="G20" s="716"/>
      <c r="H20" s="716"/>
      <c r="I20" s="716"/>
      <c r="J20" s="730" t="s">
        <v>288</v>
      </c>
      <c r="K20" s="797">
        <v>0</v>
      </c>
      <c r="L20" s="716">
        <v>0</v>
      </c>
      <c r="M20" s="716">
        <v>376</v>
      </c>
      <c r="N20" s="815">
        <f>IF(M20&lt;1,M20-AVERAGE(F20:I20),M20-(SUM(F20:I20)))</f>
        <v>375</v>
      </c>
      <c r="O20" s="777">
        <f>IF(M20&lt;1,(AVERAGE(F20:I20)/M20),SUM(F20:I20)/M20)</f>
        <v>2.6595744680851063E-3</v>
      </c>
      <c r="P20" s="818" t="str">
        <f>IF(O20&lt;=V$17,"T",IF(O20&lt;$Y$17,"R",IF(O20&gt;=$Y$17,"P")))</f>
        <v>P</v>
      </c>
      <c r="Q20" s="648">
        <v>0</v>
      </c>
      <c r="R20" s="730" t="s">
        <v>289</v>
      </c>
      <c r="S20" s="786" t="s">
        <v>290</v>
      </c>
      <c r="T20" s="823" t="s">
        <v>291</v>
      </c>
    </row>
    <row r="21" spans="1:21" ht="27">
      <c r="A21" s="643"/>
      <c r="B21" s="728"/>
      <c r="C21" s="728"/>
      <c r="D21" s="728"/>
      <c r="E21" s="541" t="s">
        <v>292</v>
      </c>
      <c r="F21" s="790"/>
      <c r="G21" s="717"/>
      <c r="H21" s="717"/>
      <c r="I21" s="717"/>
      <c r="J21" s="728"/>
      <c r="K21" s="798"/>
      <c r="L21" s="717"/>
      <c r="M21" s="717"/>
      <c r="N21" s="816"/>
      <c r="O21" s="745"/>
      <c r="P21" s="747"/>
      <c r="Q21" s="649"/>
      <c r="R21" s="728"/>
      <c r="S21" s="787"/>
      <c r="T21" s="824"/>
    </row>
    <row r="22" spans="1:21">
      <c r="A22" s="643"/>
      <c r="B22" s="728"/>
      <c r="C22" s="728"/>
      <c r="D22" s="728"/>
      <c r="E22" s="542" t="s">
        <v>293</v>
      </c>
      <c r="F22" s="790"/>
      <c r="G22" s="717"/>
      <c r="H22" s="717"/>
      <c r="I22" s="717"/>
      <c r="J22" s="728"/>
      <c r="K22" s="798"/>
      <c r="L22" s="717"/>
      <c r="M22" s="717"/>
      <c r="N22" s="816"/>
      <c r="O22" s="745"/>
      <c r="P22" s="747"/>
      <c r="Q22" s="649"/>
      <c r="R22" s="728"/>
      <c r="S22" s="787"/>
      <c r="T22" s="824"/>
    </row>
    <row r="23" spans="1:21">
      <c r="A23" s="644"/>
      <c r="B23" s="728"/>
      <c r="C23" s="728"/>
      <c r="D23" s="729"/>
      <c r="E23" s="542" t="s">
        <v>294</v>
      </c>
      <c r="F23" s="791"/>
      <c r="G23" s="718"/>
      <c r="H23" s="718"/>
      <c r="I23" s="718"/>
      <c r="J23" s="729"/>
      <c r="K23" s="799"/>
      <c r="L23" s="718"/>
      <c r="M23" s="718"/>
      <c r="N23" s="817"/>
      <c r="O23" s="724"/>
      <c r="P23" s="819"/>
      <c r="Q23" s="650"/>
      <c r="R23" s="729"/>
      <c r="S23" s="788"/>
      <c r="T23" s="824"/>
    </row>
    <row r="24" spans="1:21" ht="40.5">
      <c r="A24" s="642">
        <v>3</v>
      </c>
      <c r="B24" s="728"/>
      <c r="C24" s="728"/>
      <c r="D24" s="730" t="s">
        <v>295</v>
      </c>
      <c r="E24" s="542" t="s">
        <v>296</v>
      </c>
      <c r="F24" s="802">
        <v>0.01</v>
      </c>
      <c r="G24" s="635"/>
      <c r="H24" s="635"/>
      <c r="I24" s="635"/>
      <c r="J24" s="715" t="s">
        <v>297</v>
      </c>
      <c r="K24" s="798">
        <v>500000</v>
      </c>
      <c r="L24" s="798">
        <v>414000</v>
      </c>
      <c r="M24" s="784">
        <v>1</v>
      </c>
      <c r="N24" s="815">
        <f>IF(M24&lt;1,M24-AVERAGE(F24:I24),M24-(SUM(F24:I24)))</f>
        <v>0.99</v>
      </c>
      <c r="O24" s="777">
        <f>IF(M24&lt;1,(AVERAGE(F24:I24)/M24),SUM(F24:I24)/M24)</f>
        <v>0.01</v>
      </c>
      <c r="P24" s="818" t="str">
        <f>IF(O24&lt;=V$17,"T",IF(O24&lt;$Y$17,"R",IF(O24&gt;=$Y$17,"P")))</f>
        <v>P</v>
      </c>
      <c r="Q24" s="806">
        <f>ROUNDDOWN((L24*100)/K24,2)/100</f>
        <v>0.82799999999999996</v>
      </c>
      <c r="R24" s="730" t="s">
        <v>298</v>
      </c>
      <c r="S24" s="786" t="s">
        <v>299</v>
      </c>
      <c r="T24" s="808" t="s">
        <v>300</v>
      </c>
    </row>
    <row r="25" spans="1:21" ht="27.75" thickBot="1">
      <c r="A25" s="643"/>
      <c r="B25" s="728"/>
      <c r="C25" s="728"/>
      <c r="D25" s="728"/>
      <c r="E25" s="542" t="s">
        <v>301</v>
      </c>
      <c r="F25" s="802"/>
      <c r="G25" s="635"/>
      <c r="H25" s="635"/>
      <c r="I25" s="635"/>
      <c r="J25" s="715"/>
      <c r="K25" s="798"/>
      <c r="L25" s="798"/>
      <c r="M25" s="784"/>
      <c r="N25" s="816"/>
      <c r="O25" s="745"/>
      <c r="P25" s="747"/>
      <c r="Q25" s="807"/>
      <c r="R25" s="728"/>
      <c r="S25" s="787"/>
      <c r="T25" s="809"/>
      <c r="U25" s="466"/>
    </row>
    <row r="26" spans="1:21" ht="27">
      <c r="A26" s="643"/>
      <c r="B26" s="728"/>
      <c r="C26" s="728"/>
      <c r="D26" s="728"/>
      <c r="E26" s="542" t="s">
        <v>302</v>
      </c>
      <c r="F26" s="802"/>
      <c r="G26" s="635"/>
      <c r="H26" s="635"/>
      <c r="I26" s="635"/>
      <c r="J26" s="715"/>
      <c r="K26" s="798"/>
      <c r="L26" s="798"/>
      <c r="M26" s="784"/>
      <c r="N26" s="816"/>
      <c r="O26" s="745"/>
      <c r="P26" s="747"/>
      <c r="Q26" s="807"/>
      <c r="R26" s="728"/>
      <c r="S26" s="787"/>
      <c r="T26" s="809"/>
      <c r="U26" s="463"/>
    </row>
    <row r="27" spans="1:21" ht="27">
      <c r="A27" s="643"/>
      <c r="B27" s="728"/>
      <c r="C27" s="728"/>
      <c r="D27" s="728"/>
      <c r="E27" s="543" t="s">
        <v>303</v>
      </c>
      <c r="F27" s="803"/>
      <c r="G27" s="716"/>
      <c r="H27" s="716"/>
      <c r="I27" s="716"/>
      <c r="J27" s="730"/>
      <c r="K27" s="798"/>
      <c r="L27" s="798"/>
      <c r="M27" s="784"/>
      <c r="N27" s="816"/>
      <c r="O27" s="745"/>
      <c r="P27" s="747"/>
      <c r="Q27" s="807"/>
      <c r="R27" s="728"/>
      <c r="S27" s="787"/>
      <c r="T27" s="809"/>
    </row>
    <row r="28" spans="1:21" ht="25.5" customHeight="1">
      <c r="A28" s="810">
        <v>4</v>
      </c>
      <c r="B28" s="716" t="s">
        <v>370</v>
      </c>
      <c r="C28" s="635" t="s">
        <v>483</v>
      </c>
      <c r="D28" s="715" t="s">
        <v>304</v>
      </c>
      <c r="E28" s="542" t="s">
        <v>305</v>
      </c>
      <c r="F28" s="802">
        <v>0.01</v>
      </c>
      <c r="G28" s="802"/>
      <c r="H28" s="635"/>
      <c r="I28" s="635"/>
      <c r="J28" s="715" t="s">
        <v>288</v>
      </c>
      <c r="K28" s="635">
        <v>0</v>
      </c>
      <c r="L28" s="635">
        <v>0</v>
      </c>
      <c r="M28" s="804">
        <v>0.25</v>
      </c>
      <c r="N28" s="802">
        <v>1</v>
      </c>
      <c r="O28" s="805">
        <v>1</v>
      </c>
      <c r="P28" s="758" t="str">
        <f>IF(O28&lt;=U$17,"T",IF(O28&lt;$Y$17,"R",IF(O28&gt;=$Y$17,"P")))</f>
        <v>P</v>
      </c>
      <c r="Q28" s="806">
        <v>0</v>
      </c>
      <c r="R28" s="810">
        <v>0</v>
      </c>
      <c r="S28" s="750" t="s">
        <v>306</v>
      </c>
      <c r="T28" s="814" t="s">
        <v>548</v>
      </c>
      <c r="U28" s="800"/>
    </row>
    <row r="29" spans="1:21" ht="15" customHeight="1">
      <c r="A29" s="810"/>
      <c r="B29" s="717"/>
      <c r="C29" s="635"/>
      <c r="D29" s="715"/>
      <c r="E29" s="542" t="s">
        <v>307</v>
      </c>
      <c r="F29" s="802"/>
      <c r="G29" s="802"/>
      <c r="H29" s="635"/>
      <c r="I29" s="635"/>
      <c r="J29" s="715"/>
      <c r="K29" s="635"/>
      <c r="L29" s="635"/>
      <c r="M29" s="635"/>
      <c r="N29" s="802"/>
      <c r="O29" s="805"/>
      <c r="P29" s="758"/>
      <c r="Q29" s="807"/>
      <c r="R29" s="810"/>
      <c r="S29" s="750"/>
      <c r="T29" s="814"/>
      <c r="U29" s="801"/>
    </row>
    <row r="30" spans="1:21" ht="15" customHeight="1">
      <c r="A30" s="810"/>
      <c r="B30" s="717"/>
      <c r="C30" s="635"/>
      <c r="D30" s="715"/>
      <c r="E30" s="542" t="s">
        <v>308</v>
      </c>
      <c r="F30" s="802"/>
      <c r="G30" s="802"/>
      <c r="H30" s="635"/>
      <c r="I30" s="635"/>
      <c r="J30" s="715"/>
      <c r="K30" s="635"/>
      <c r="L30" s="635"/>
      <c r="M30" s="635"/>
      <c r="N30" s="802"/>
      <c r="O30" s="805"/>
      <c r="P30" s="758"/>
      <c r="Q30" s="807"/>
      <c r="R30" s="810"/>
      <c r="S30" s="750"/>
      <c r="T30" s="814"/>
      <c r="U30" s="801"/>
    </row>
    <row r="31" spans="1:21" ht="45" customHeight="1">
      <c r="A31" s="810"/>
      <c r="B31" s="717"/>
      <c r="C31" s="635"/>
      <c r="D31" s="715"/>
      <c r="E31" s="542" t="s">
        <v>309</v>
      </c>
      <c r="F31" s="802"/>
      <c r="G31" s="802"/>
      <c r="H31" s="635"/>
      <c r="I31" s="635"/>
      <c r="J31" s="715"/>
      <c r="K31" s="635"/>
      <c r="L31" s="635"/>
      <c r="M31" s="635"/>
      <c r="N31" s="802"/>
      <c r="O31" s="805"/>
      <c r="P31" s="758"/>
      <c r="Q31" s="807"/>
      <c r="R31" s="810"/>
      <c r="S31" s="750"/>
      <c r="T31" s="814"/>
      <c r="U31" s="801"/>
    </row>
    <row r="32" spans="1:21" ht="28.5" customHeight="1">
      <c r="A32" s="810">
        <v>6</v>
      </c>
      <c r="B32" s="717"/>
      <c r="C32" s="635"/>
      <c r="D32" s="757" t="s">
        <v>807</v>
      </c>
      <c r="E32" s="544" t="s">
        <v>673</v>
      </c>
      <c r="F32" s="802">
        <v>0.01</v>
      </c>
      <c r="G32" s="759"/>
      <c r="H32" s="759"/>
      <c r="I32" s="759"/>
      <c r="J32" s="844" t="s">
        <v>716</v>
      </c>
      <c r="K32" s="834">
        <v>0</v>
      </c>
      <c r="L32" s="810">
        <v>0</v>
      </c>
      <c r="M32" s="822">
        <v>0.25</v>
      </c>
      <c r="N32" s="759"/>
      <c r="O32" s="822">
        <v>1</v>
      </c>
      <c r="P32" s="758" t="str">
        <f>IF(O32&lt;=V$18,"T",IF(O32&lt;$Y$18,"R",IF(O32&gt;=$Y$18,"P")))</f>
        <v>P</v>
      </c>
      <c r="Q32" s="759"/>
      <c r="R32" s="810" t="s">
        <v>677</v>
      </c>
      <c r="S32" s="460" t="s">
        <v>678</v>
      </c>
      <c r="T32" s="832" t="s">
        <v>681</v>
      </c>
      <c r="U32" s="465"/>
    </row>
    <row r="33" spans="1:21" ht="33" customHeight="1">
      <c r="A33" s="810"/>
      <c r="B33" s="717"/>
      <c r="C33" s="635"/>
      <c r="D33" s="757"/>
      <c r="E33" s="544" t="s">
        <v>674</v>
      </c>
      <c r="F33" s="802"/>
      <c r="G33" s="759"/>
      <c r="H33" s="759"/>
      <c r="I33" s="759"/>
      <c r="J33" s="845"/>
      <c r="K33" s="810"/>
      <c r="L33" s="810"/>
      <c r="M33" s="810"/>
      <c r="N33" s="759"/>
      <c r="O33" s="810"/>
      <c r="P33" s="758"/>
      <c r="Q33" s="759"/>
      <c r="R33" s="810"/>
      <c r="S33" s="460" t="s">
        <v>678</v>
      </c>
      <c r="T33" s="636"/>
      <c r="U33" s="465"/>
    </row>
    <row r="34" spans="1:21" ht="30.75" customHeight="1">
      <c r="A34" s="810"/>
      <c r="B34" s="717"/>
      <c r="C34" s="635"/>
      <c r="D34" s="757"/>
      <c r="E34" s="544" t="s">
        <v>675</v>
      </c>
      <c r="F34" s="802"/>
      <c r="G34" s="759"/>
      <c r="H34" s="759"/>
      <c r="I34" s="759"/>
      <c r="J34" s="845"/>
      <c r="K34" s="810"/>
      <c r="L34" s="810"/>
      <c r="M34" s="810"/>
      <c r="N34" s="759"/>
      <c r="O34" s="810"/>
      <c r="P34" s="758"/>
      <c r="Q34" s="759"/>
      <c r="R34" s="810"/>
      <c r="S34" s="460" t="s">
        <v>679</v>
      </c>
      <c r="T34" s="636"/>
      <c r="U34" s="465"/>
    </row>
    <row r="35" spans="1:21" ht="35.25" customHeight="1">
      <c r="A35" s="810"/>
      <c r="B35" s="717"/>
      <c r="C35" s="635"/>
      <c r="D35" s="757"/>
      <c r="E35" s="544" t="s">
        <v>676</v>
      </c>
      <c r="F35" s="802"/>
      <c r="G35" s="759"/>
      <c r="H35" s="759"/>
      <c r="I35" s="759"/>
      <c r="J35" s="845"/>
      <c r="K35" s="810"/>
      <c r="L35" s="810"/>
      <c r="M35" s="810"/>
      <c r="N35" s="759"/>
      <c r="O35" s="648"/>
      <c r="P35" s="721"/>
      <c r="Q35" s="780"/>
      <c r="R35" s="648"/>
      <c r="S35" s="462" t="s">
        <v>680</v>
      </c>
      <c r="T35" s="833"/>
      <c r="U35" s="465"/>
    </row>
    <row r="36" spans="1:21" ht="35.25" customHeight="1">
      <c r="A36" s="810">
        <v>7</v>
      </c>
      <c r="B36" s="717"/>
      <c r="C36" s="635"/>
      <c r="D36" s="639" t="s">
        <v>682</v>
      </c>
      <c r="E36" s="544" t="s">
        <v>683</v>
      </c>
      <c r="F36" s="802"/>
      <c r="G36" s="759"/>
      <c r="H36" s="759"/>
      <c r="I36" s="636"/>
      <c r="J36" s="715" t="s">
        <v>288</v>
      </c>
      <c r="K36" s="810">
        <v>0</v>
      </c>
      <c r="L36" s="810">
        <v>0</v>
      </c>
      <c r="M36" s="822">
        <v>0.25</v>
      </c>
      <c r="N36" s="810"/>
      <c r="O36" s="822">
        <v>1</v>
      </c>
      <c r="P36" s="758" t="str">
        <f>IF(O36&lt;=V$18,"T",IF(O36&lt;$Y$18,"R",IF(O36&gt;=$Y$18,"P")))</f>
        <v>P</v>
      </c>
      <c r="Q36" s="759"/>
      <c r="R36" s="635" t="s">
        <v>686</v>
      </c>
      <c r="S36" s="460" t="s">
        <v>687</v>
      </c>
      <c r="T36" s="835" t="s">
        <v>688</v>
      </c>
      <c r="U36" s="465"/>
    </row>
    <row r="37" spans="1:21" ht="35.25" customHeight="1">
      <c r="A37" s="810"/>
      <c r="B37" s="717"/>
      <c r="C37" s="635"/>
      <c r="D37" s="639"/>
      <c r="E37" s="544" t="s">
        <v>684</v>
      </c>
      <c r="F37" s="802"/>
      <c r="G37" s="759"/>
      <c r="H37" s="759"/>
      <c r="I37" s="636"/>
      <c r="J37" s="715"/>
      <c r="K37" s="810"/>
      <c r="L37" s="810"/>
      <c r="M37" s="810"/>
      <c r="N37" s="810"/>
      <c r="O37" s="810"/>
      <c r="P37" s="758"/>
      <c r="Q37" s="759"/>
      <c r="R37" s="635"/>
      <c r="S37" s="460" t="s">
        <v>678</v>
      </c>
      <c r="T37" s="835"/>
      <c r="U37" s="465"/>
    </row>
    <row r="38" spans="1:21" ht="35.25" customHeight="1">
      <c r="A38" s="810"/>
      <c r="B38" s="717"/>
      <c r="C38" s="635"/>
      <c r="D38" s="639"/>
      <c r="E38" s="544"/>
      <c r="F38" s="802"/>
      <c r="G38" s="759"/>
      <c r="H38" s="759"/>
      <c r="I38" s="636"/>
      <c r="J38" s="715"/>
      <c r="K38" s="810"/>
      <c r="L38" s="810"/>
      <c r="M38" s="810"/>
      <c r="N38" s="810"/>
      <c r="O38" s="810"/>
      <c r="P38" s="758"/>
      <c r="Q38" s="759"/>
      <c r="R38" s="635"/>
      <c r="S38" s="460"/>
      <c r="T38" s="835"/>
      <c r="U38" s="465"/>
    </row>
    <row r="39" spans="1:21" ht="36">
      <c r="A39" s="810"/>
      <c r="B39" s="717"/>
      <c r="C39" s="635"/>
      <c r="D39" s="639"/>
      <c r="E39" s="544" t="s">
        <v>685</v>
      </c>
      <c r="F39" s="802"/>
      <c r="G39" s="759"/>
      <c r="H39" s="759"/>
      <c r="I39" s="636"/>
      <c r="J39" s="715"/>
      <c r="K39" s="810"/>
      <c r="L39" s="810"/>
      <c r="M39" s="810"/>
      <c r="N39" s="810"/>
      <c r="O39" s="810"/>
      <c r="P39" s="758"/>
      <c r="Q39" s="759"/>
      <c r="R39" s="635"/>
      <c r="S39" s="460" t="s">
        <v>679</v>
      </c>
      <c r="T39" s="835"/>
      <c r="U39" s="465"/>
    </row>
    <row r="40" spans="1:21" ht="26.25" customHeight="1">
      <c r="A40" s="841">
        <v>8</v>
      </c>
      <c r="B40" s="717"/>
      <c r="C40" s="635"/>
      <c r="D40" s="830" t="s">
        <v>689</v>
      </c>
      <c r="E40" s="459" t="s">
        <v>296</v>
      </c>
      <c r="F40" s="802" t="s">
        <v>29</v>
      </c>
      <c r="G40" s="759"/>
      <c r="H40" s="759"/>
      <c r="I40" s="759"/>
      <c r="J40" s="635" t="s">
        <v>691</v>
      </c>
      <c r="K40" s="839">
        <v>2000000</v>
      </c>
      <c r="L40" s="648">
        <v>0</v>
      </c>
      <c r="M40" s="822">
        <v>0.25</v>
      </c>
      <c r="N40" s="759"/>
      <c r="O40" s="822">
        <v>1</v>
      </c>
      <c r="P40" s="758" t="str">
        <f>IF(O40&lt;=V$18,"T",IF(O40&lt;$Y$18,"R",IF(O40&gt;=$Y$18,"P")))</f>
        <v>P</v>
      </c>
      <c r="Q40" s="759"/>
      <c r="R40" s="810" t="s">
        <v>692</v>
      </c>
      <c r="S40" s="467" t="s">
        <v>693</v>
      </c>
      <c r="T40" s="827"/>
    </row>
    <row r="41" spans="1:21" ht="20.25" customHeight="1">
      <c r="A41" s="842"/>
      <c r="B41" s="717"/>
      <c r="C41" s="635"/>
      <c r="D41" s="830"/>
      <c r="E41" s="459" t="s">
        <v>690</v>
      </c>
      <c r="F41" s="802"/>
      <c r="G41" s="759"/>
      <c r="H41" s="759"/>
      <c r="I41" s="759"/>
      <c r="J41" s="635"/>
      <c r="K41" s="839"/>
      <c r="L41" s="649"/>
      <c r="M41" s="822"/>
      <c r="N41" s="759"/>
      <c r="O41" s="822"/>
      <c r="P41" s="758"/>
      <c r="Q41" s="759"/>
      <c r="R41" s="810"/>
      <c r="S41" s="460" t="s">
        <v>694</v>
      </c>
      <c r="T41" s="827"/>
    </row>
    <row r="42" spans="1:21" ht="29.25" customHeight="1">
      <c r="A42" s="842"/>
      <c r="B42" s="717"/>
      <c r="C42" s="635"/>
      <c r="D42" s="830"/>
      <c r="E42" s="459" t="s">
        <v>302</v>
      </c>
      <c r="F42" s="802"/>
      <c r="G42" s="759"/>
      <c r="H42" s="759"/>
      <c r="I42" s="759"/>
      <c r="J42" s="635"/>
      <c r="K42" s="839"/>
      <c r="L42" s="649"/>
      <c r="M42" s="822"/>
      <c r="N42" s="759"/>
      <c r="O42" s="822"/>
      <c r="P42" s="758"/>
      <c r="Q42" s="759"/>
      <c r="R42" s="810"/>
      <c r="S42" s="460" t="s">
        <v>695</v>
      </c>
      <c r="T42" s="827"/>
    </row>
    <row r="43" spans="1:21" ht="26.25" customHeight="1">
      <c r="A43" s="842"/>
      <c r="B43" s="717"/>
      <c r="C43" s="635"/>
      <c r="D43" s="830"/>
      <c r="E43" s="836" t="s">
        <v>303</v>
      </c>
      <c r="F43" s="802"/>
      <c r="G43" s="759"/>
      <c r="H43" s="759"/>
      <c r="I43" s="759"/>
      <c r="J43" s="635"/>
      <c r="K43" s="839"/>
      <c r="L43" s="649"/>
      <c r="M43" s="822"/>
      <c r="N43" s="759"/>
      <c r="O43" s="822"/>
      <c r="P43" s="758"/>
      <c r="Q43" s="759"/>
      <c r="R43" s="810"/>
      <c r="S43" s="460" t="s">
        <v>696</v>
      </c>
      <c r="T43" s="827"/>
    </row>
    <row r="44" spans="1:21" ht="15" customHeight="1" thickBot="1">
      <c r="A44" s="843"/>
      <c r="B44" s="719"/>
      <c r="C44" s="829"/>
      <c r="D44" s="831"/>
      <c r="E44" s="837"/>
      <c r="F44" s="838"/>
      <c r="G44" s="825"/>
      <c r="H44" s="825"/>
      <c r="I44" s="825"/>
      <c r="J44" s="716"/>
      <c r="K44" s="840"/>
      <c r="L44" s="649"/>
      <c r="M44" s="854"/>
      <c r="N44" s="780"/>
      <c r="O44" s="854"/>
      <c r="P44" s="721"/>
      <c r="Q44" s="825"/>
      <c r="R44" s="826"/>
      <c r="S44" s="464" t="s">
        <v>687</v>
      </c>
      <c r="T44" s="828"/>
    </row>
    <row r="45" spans="1:21" ht="15" customHeight="1">
      <c r="A45" s="584"/>
      <c r="B45" s="59"/>
      <c r="C45" s="59"/>
      <c r="D45" s="757" t="s">
        <v>808</v>
      </c>
      <c r="E45" s="586" t="s">
        <v>809</v>
      </c>
      <c r="F45" s="846"/>
      <c r="G45" s="847"/>
      <c r="H45" s="846"/>
      <c r="I45" s="846"/>
      <c r="J45" s="635"/>
      <c r="K45" s="850">
        <v>90000</v>
      </c>
      <c r="L45" s="810"/>
      <c r="M45" s="822"/>
      <c r="N45" s="759"/>
      <c r="O45" s="822">
        <v>1</v>
      </c>
      <c r="P45" s="721" t="str">
        <f t="shared" ref="P45" si="0">IF(O45&lt;=V$18,"T",IF(O45&lt;$Y$18,"R",IF(O45&gt;=$Y$18,"P")))</f>
        <v>P</v>
      </c>
      <c r="Q45" s="3"/>
      <c r="R45" s="58"/>
      <c r="S45" s="585"/>
      <c r="T45" s="3"/>
    </row>
    <row r="46" spans="1:21" ht="15" customHeight="1">
      <c r="A46" s="584"/>
      <c r="B46" s="59"/>
      <c r="C46" s="59"/>
      <c r="D46" s="757"/>
      <c r="E46" s="586" t="s">
        <v>810</v>
      </c>
      <c r="F46" s="846"/>
      <c r="G46" s="847"/>
      <c r="H46" s="846"/>
      <c r="I46" s="846"/>
      <c r="J46" s="635"/>
      <c r="K46" s="851"/>
      <c r="L46" s="810"/>
      <c r="M46" s="822"/>
      <c r="N46" s="759"/>
      <c r="O46" s="822"/>
      <c r="P46" s="747"/>
      <c r="Q46" s="3"/>
      <c r="R46" s="58"/>
      <c r="S46" s="585"/>
      <c r="T46" s="3"/>
    </row>
    <row r="47" spans="1:21" ht="15" customHeight="1">
      <c r="A47" s="584"/>
      <c r="B47" s="59"/>
      <c r="C47" s="59"/>
      <c r="D47" s="757"/>
      <c r="E47" s="586" t="s">
        <v>811</v>
      </c>
      <c r="F47" s="846"/>
      <c r="G47" s="847"/>
      <c r="H47" s="846"/>
      <c r="I47" s="846"/>
      <c r="J47" s="635"/>
      <c r="K47" s="851"/>
      <c r="L47" s="810"/>
      <c r="M47" s="822"/>
      <c r="N47" s="759"/>
      <c r="O47" s="822"/>
      <c r="P47" s="747"/>
      <c r="Q47" s="3"/>
      <c r="R47" s="58"/>
      <c r="S47" s="585"/>
      <c r="T47" s="3"/>
    </row>
    <row r="48" spans="1:21" ht="15" customHeight="1">
      <c r="A48" s="584"/>
      <c r="B48" s="59"/>
      <c r="C48" s="59"/>
      <c r="D48" s="757"/>
      <c r="E48" s="586" t="s">
        <v>812</v>
      </c>
      <c r="F48" s="846"/>
      <c r="G48" s="847"/>
      <c r="H48" s="846"/>
      <c r="I48" s="846"/>
      <c r="J48" s="635"/>
      <c r="K48" s="852"/>
      <c r="L48" s="810"/>
      <c r="M48" s="822"/>
      <c r="N48" s="759"/>
      <c r="O48" s="822"/>
      <c r="P48" s="747"/>
      <c r="Q48" s="3"/>
      <c r="R48" s="58"/>
      <c r="S48" s="585"/>
      <c r="T48" s="3"/>
    </row>
    <row r="49" spans="1:20" ht="15" customHeight="1">
      <c r="A49" s="584"/>
      <c r="B49" s="59"/>
      <c r="C49" s="59"/>
      <c r="D49" s="757" t="s">
        <v>813</v>
      </c>
      <c r="E49" s="586" t="s">
        <v>296</v>
      </c>
      <c r="F49" s="846"/>
      <c r="G49" s="847"/>
      <c r="H49" s="846"/>
      <c r="I49" s="846"/>
      <c r="J49" s="635"/>
      <c r="K49" s="850">
        <v>120000</v>
      </c>
      <c r="L49" s="810">
        <v>0</v>
      </c>
      <c r="M49" s="822"/>
      <c r="N49" s="759"/>
      <c r="O49" s="822">
        <v>1</v>
      </c>
      <c r="P49" s="721" t="str">
        <f t="shared" ref="P49" si="1">IF(O49&lt;=V$18,"T",IF(O49&lt;$Y$18,"R",IF(O49&gt;=$Y$18,"P")))</f>
        <v>P</v>
      </c>
      <c r="Q49" s="3"/>
      <c r="R49" s="58"/>
      <c r="S49" s="585"/>
      <c r="T49" s="3"/>
    </row>
    <row r="50" spans="1:20" ht="15" customHeight="1">
      <c r="A50" s="584"/>
      <c r="B50" s="59"/>
      <c r="C50" s="59"/>
      <c r="D50" s="757"/>
      <c r="E50" s="586" t="s">
        <v>690</v>
      </c>
      <c r="F50" s="846"/>
      <c r="G50" s="847"/>
      <c r="H50" s="846"/>
      <c r="I50" s="846"/>
      <c r="J50" s="635"/>
      <c r="K50" s="851"/>
      <c r="L50" s="810"/>
      <c r="M50" s="822"/>
      <c r="N50" s="759"/>
      <c r="O50" s="822"/>
      <c r="P50" s="747"/>
      <c r="Q50" s="3"/>
      <c r="R50" s="58"/>
      <c r="S50" s="585"/>
      <c r="T50" s="3"/>
    </row>
    <row r="51" spans="1:20" ht="15" customHeight="1">
      <c r="A51" s="584"/>
      <c r="B51" s="59"/>
      <c r="C51" s="59"/>
      <c r="D51" s="757"/>
      <c r="E51" s="586" t="s">
        <v>302</v>
      </c>
      <c r="F51" s="846"/>
      <c r="G51" s="847"/>
      <c r="H51" s="846"/>
      <c r="I51" s="846"/>
      <c r="J51" s="635"/>
      <c r="K51" s="851"/>
      <c r="L51" s="810"/>
      <c r="M51" s="822"/>
      <c r="N51" s="759"/>
      <c r="O51" s="822"/>
      <c r="P51" s="747"/>
      <c r="Q51" s="3"/>
      <c r="R51" s="58"/>
      <c r="S51" s="585"/>
      <c r="T51" s="3"/>
    </row>
    <row r="52" spans="1:20" ht="15" customHeight="1">
      <c r="A52" s="584"/>
      <c r="B52" s="59"/>
      <c r="C52" s="59"/>
      <c r="D52" s="757"/>
      <c r="E52" s="586" t="s">
        <v>303</v>
      </c>
      <c r="F52" s="846"/>
      <c r="G52" s="847"/>
      <c r="H52" s="846"/>
      <c r="I52" s="846"/>
      <c r="J52" s="635"/>
      <c r="K52" s="852"/>
      <c r="L52" s="810"/>
      <c r="M52" s="822"/>
      <c r="N52" s="759"/>
      <c r="O52" s="822"/>
      <c r="P52" s="747"/>
      <c r="Q52" s="3"/>
      <c r="R52" s="58"/>
      <c r="S52" s="585"/>
      <c r="T52" s="3"/>
    </row>
    <row r="53" spans="1:20" ht="15" customHeight="1">
      <c r="A53" s="584"/>
      <c r="B53" s="59"/>
      <c r="C53" s="59"/>
      <c r="D53" s="757" t="s">
        <v>814</v>
      </c>
      <c r="E53" s="586" t="s">
        <v>283</v>
      </c>
      <c r="F53" s="748">
        <v>1</v>
      </c>
      <c r="G53" s="847"/>
      <c r="H53" s="846"/>
      <c r="I53" s="846"/>
      <c r="J53" s="762" t="s">
        <v>822</v>
      </c>
      <c r="K53" s="751">
        <v>1000000</v>
      </c>
      <c r="L53" s="810">
        <v>0</v>
      </c>
      <c r="M53" s="822"/>
      <c r="N53" s="759"/>
      <c r="O53" s="822">
        <v>1</v>
      </c>
      <c r="P53" s="758" t="s">
        <v>510</v>
      </c>
      <c r="Q53" s="3"/>
      <c r="R53" s="58"/>
      <c r="S53" s="585"/>
      <c r="T53" s="3"/>
    </row>
    <row r="54" spans="1:20" ht="15" customHeight="1">
      <c r="A54" s="584"/>
      <c r="B54" s="59"/>
      <c r="C54" s="59"/>
      <c r="D54" s="757"/>
      <c r="E54" s="586" t="s">
        <v>284</v>
      </c>
      <c r="F54" s="748"/>
      <c r="G54" s="847"/>
      <c r="H54" s="846"/>
      <c r="I54" s="846"/>
      <c r="J54" s="762"/>
      <c r="K54" s="751"/>
      <c r="L54" s="810"/>
      <c r="M54" s="822"/>
      <c r="N54" s="759"/>
      <c r="O54" s="822"/>
      <c r="P54" s="758"/>
      <c r="Q54" s="3"/>
      <c r="R54" s="58"/>
      <c r="S54" s="585"/>
      <c r="T54" s="3"/>
    </row>
    <row r="55" spans="1:20" ht="15" customHeight="1">
      <c r="A55" s="584"/>
      <c r="B55" s="59"/>
      <c r="C55" s="59"/>
      <c r="D55" s="757"/>
      <c r="E55" s="586" t="s">
        <v>285</v>
      </c>
      <c r="F55" s="748"/>
      <c r="G55" s="847"/>
      <c r="H55" s="846"/>
      <c r="I55" s="846"/>
      <c r="J55" s="762"/>
      <c r="K55" s="751"/>
      <c r="L55" s="810"/>
      <c r="M55" s="822"/>
      <c r="N55" s="759"/>
      <c r="O55" s="822"/>
      <c r="P55" s="758"/>
      <c r="Q55" s="3"/>
      <c r="R55" s="58"/>
      <c r="S55" s="585"/>
      <c r="T55" s="3"/>
    </row>
    <row r="56" spans="1:20" ht="15" customHeight="1">
      <c r="A56" s="584"/>
      <c r="B56" s="59"/>
      <c r="C56" s="59"/>
      <c r="D56" s="757"/>
      <c r="E56" s="586" t="s">
        <v>815</v>
      </c>
      <c r="F56" s="748"/>
      <c r="G56" s="847"/>
      <c r="H56" s="846"/>
      <c r="I56" s="846"/>
      <c r="J56" s="762"/>
      <c r="K56" s="751"/>
      <c r="L56" s="810"/>
      <c r="M56" s="822"/>
      <c r="N56" s="759"/>
      <c r="O56" s="822"/>
      <c r="P56" s="758"/>
      <c r="Q56" s="3"/>
      <c r="R56" s="58"/>
      <c r="S56" s="585"/>
      <c r="T56" s="3"/>
    </row>
    <row r="57" spans="1:20" ht="15" customHeight="1">
      <c r="A57" s="584"/>
      <c r="B57" s="59"/>
      <c r="C57" s="59"/>
      <c r="D57" s="757"/>
      <c r="E57" s="586" t="s">
        <v>816</v>
      </c>
      <c r="F57" s="748"/>
      <c r="G57" s="847"/>
      <c r="H57" s="846"/>
      <c r="I57" s="846"/>
      <c r="J57" s="762"/>
      <c r="K57" s="751"/>
      <c r="L57" s="810"/>
      <c r="M57" s="822"/>
      <c r="N57" s="759"/>
      <c r="O57" s="822"/>
      <c r="P57" s="758"/>
      <c r="Q57" s="3"/>
      <c r="R57" s="58"/>
      <c r="S57" s="585"/>
      <c r="T57" s="3"/>
    </row>
    <row r="58" spans="1:20" ht="15" customHeight="1">
      <c r="A58" s="584"/>
      <c r="B58" s="59"/>
      <c r="C58" s="59"/>
      <c r="D58" s="757"/>
      <c r="E58" s="586" t="s">
        <v>817</v>
      </c>
      <c r="F58" s="748"/>
      <c r="G58" s="847"/>
      <c r="H58" s="846"/>
      <c r="I58" s="846"/>
      <c r="J58" s="762"/>
      <c r="K58" s="751"/>
      <c r="L58" s="810"/>
      <c r="M58" s="822"/>
      <c r="N58" s="759"/>
      <c r="O58" s="822"/>
      <c r="P58" s="758"/>
      <c r="Q58" s="3"/>
      <c r="R58" s="58"/>
      <c r="S58" s="585"/>
      <c r="T58" s="3"/>
    </row>
    <row r="59" spans="1:20" ht="15" customHeight="1">
      <c r="A59" s="584"/>
      <c r="B59" s="59"/>
      <c r="C59" s="59"/>
      <c r="D59" s="757" t="s">
        <v>818</v>
      </c>
      <c r="E59" s="586" t="s">
        <v>819</v>
      </c>
      <c r="F59" s="748">
        <v>1</v>
      </c>
      <c r="G59" s="754"/>
      <c r="H59" s="748"/>
      <c r="I59" s="748"/>
      <c r="J59" s="762" t="s">
        <v>823</v>
      </c>
      <c r="K59" s="751">
        <v>0</v>
      </c>
      <c r="L59" s="810">
        <v>0</v>
      </c>
      <c r="M59" s="822"/>
      <c r="N59" s="759"/>
      <c r="O59" s="822">
        <v>1</v>
      </c>
      <c r="P59" s="758" t="s">
        <v>510</v>
      </c>
      <c r="Q59" s="3"/>
      <c r="R59" s="58"/>
      <c r="S59" s="585"/>
      <c r="T59" s="3"/>
    </row>
    <row r="60" spans="1:20" ht="15" customHeight="1">
      <c r="A60" s="584"/>
      <c r="B60" s="59"/>
      <c r="C60" s="59"/>
      <c r="D60" s="757"/>
      <c r="E60" s="586" t="s">
        <v>820</v>
      </c>
      <c r="F60" s="748"/>
      <c r="G60" s="754"/>
      <c r="H60" s="748"/>
      <c r="I60" s="748"/>
      <c r="J60" s="762"/>
      <c r="K60" s="751"/>
      <c r="L60" s="810"/>
      <c r="M60" s="822"/>
      <c r="N60" s="759"/>
      <c r="O60" s="822"/>
      <c r="P60" s="758"/>
      <c r="Q60" s="3"/>
      <c r="R60" s="58"/>
      <c r="S60" s="585"/>
      <c r="T60" s="3"/>
    </row>
    <row r="61" spans="1:20" ht="15" customHeight="1">
      <c r="A61" s="584"/>
      <c r="B61" s="59"/>
      <c r="C61" s="59"/>
      <c r="D61" s="757"/>
      <c r="E61" s="586" t="s">
        <v>821</v>
      </c>
      <c r="F61" s="748"/>
      <c r="G61" s="754"/>
      <c r="H61" s="748"/>
      <c r="I61" s="748"/>
      <c r="J61" s="762"/>
      <c r="K61" s="751"/>
      <c r="L61" s="810"/>
      <c r="M61" s="822"/>
      <c r="N61" s="759"/>
      <c r="O61" s="822"/>
      <c r="P61" s="758"/>
      <c r="Q61" s="3"/>
      <c r="R61" s="58"/>
      <c r="S61" s="585"/>
      <c r="T61" s="3"/>
    </row>
    <row r="62" spans="1:20" ht="15" customHeight="1">
      <c r="A62" s="584"/>
      <c r="B62" s="59"/>
      <c r="C62" s="59"/>
      <c r="D62" s="757" t="s">
        <v>824</v>
      </c>
      <c r="E62" s="586" t="s">
        <v>825</v>
      </c>
      <c r="F62" s="748">
        <v>1</v>
      </c>
      <c r="G62" s="754"/>
      <c r="H62" s="846"/>
      <c r="I62" s="846"/>
      <c r="J62" s="762" t="s">
        <v>826</v>
      </c>
      <c r="K62" s="751">
        <v>5000000</v>
      </c>
      <c r="L62" s="848">
        <v>0</v>
      </c>
      <c r="M62" s="849">
        <v>0.4</v>
      </c>
      <c r="N62" s="853">
        <v>1</v>
      </c>
      <c r="O62" s="751">
        <v>1</v>
      </c>
      <c r="P62" s="758" t="s">
        <v>510</v>
      </c>
      <c r="Q62" s="3"/>
      <c r="R62" s="58"/>
      <c r="S62" s="585"/>
      <c r="T62" s="3"/>
    </row>
    <row r="63" spans="1:20" ht="15" customHeight="1">
      <c r="A63" s="584"/>
      <c r="B63" s="59"/>
      <c r="C63" s="59"/>
      <c r="D63" s="757"/>
      <c r="E63" s="586" t="s">
        <v>827</v>
      </c>
      <c r="F63" s="748"/>
      <c r="G63" s="754"/>
      <c r="H63" s="846"/>
      <c r="I63" s="846"/>
      <c r="J63" s="762"/>
      <c r="K63" s="751"/>
      <c r="L63" s="848"/>
      <c r="M63" s="849"/>
      <c r="N63" s="741"/>
      <c r="O63" s="751"/>
      <c r="P63" s="758"/>
      <c r="Q63" s="3"/>
      <c r="R63" s="58"/>
      <c r="S63" s="585"/>
      <c r="T63" s="3"/>
    </row>
    <row r="64" spans="1:20" ht="15" customHeight="1">
      <c r="A64" s="584"/>
      <c r="B64" s="59"/>
      <c r="C64" s="59"/>
      <c r="D64" s="757"/>
      <c r="E64" s="586" t="s">
        <v>285</v>
      </c>
      <c r="F64" s="748"/>
      <c r="G64" s="754"/>
      <c r="H64" s="846"/>
      <c r="I64" s="846"/>
      <c r="J64" s="762"/>
      <c r="K64" s="751"/>
      <c r="L64" s="848"/>
      <c r="M64" s="849"/>
      <c r="N64" s="741"/>
      <c r="O64" s="751"/>
      <c r="P64" s="758"/>
      <c r="Q64" s="3"/>
      <c r="R64" s="58"/>
      <c r="S64" s="585"/>
      <c r="T64" s="3"/>
    </row>
    <row r="65" spans="1:20" ht="15" customHeight="1">
      <c r="A65" s="584"/>
      <c r="B65" s="59"/>
      <c r="C65" s="59"/>
      <c r="D65" s="757"/>
      <c r="E65" s="586" t="s">
        <v>815</v>
      </c>
      <c r="F65" s="748"/>
      <c r="G65" s="754"/>
      <c r="H65" s="846"/>
      <c r="I65" s="846"/>
      <c r="J65" s="762"/>
      <c r="K65" s="751"/>
      <c r="L65" s="848"/>
      <c r="M65" s="849"/>
      <c r="N65" s="741"/>
      <c r="O65" s="751"/>
      <c r="P65" s="758"/>
      <c r="Q65" s="3"/>
      <c r="R65" s="58"/>
      <c r="S65" s="585"/>
      <c r="T65" s="3"/>
    </row>
    <row r="66" spans="1:20" ht="15" customHeight="1">
      <c r="A66" s="584"/>
      <c r="B66" s="59"/>
      <c r="C66" s="59"/>
      <c r="D66" s="757"/>
      <c r="E66" s="586" t="s">
        <v>816</v>
      </c>
      <c r="F66" s="748"/>
      <c r="G66" s="754"/>
      <c r="H66" s="846"/>
      <c r="I66" s="846"/>
      <c r="J66" s="762"/>
      <c r="K66" s="751"/>
      <c r="L66" s="848"/>
      <c r="M66" s="849"/>
      <c r="N66" s="741"/>
      <c r="O66" s="751"/>
      <c r="P66" s="758"/>
      <c r="Q66" s="3"/>
      <c r="R66" s="58"/>
      <c r="S66" s="585"/>
      <c r="T66" s="3"/>
    </row>
    <row r="67" spans="1:20" ht="15" customHeight="1">
      <c r="A67" s="584"/>
      <c r="B67" s="59"/>
      <c r="C67" s="59"/>
      <c r="D67" s="757"/>
      <c r="E67" s="586" t="s">
        <v>817</v>
      </c>
      <c r="F67" s="748"/>
      <c r="G67" s="754"/>
      <c r="H67" s="846"/>
      <c r="I67" s="846"/>
      <c r="J67" s="762"/>
      <c r="K67" s="751"/>
      <c r="L67" s="848"/>
      <c r="M67" s="849"/>
      <c r="N67" s="741"/>
      <c r="O67" s="751"/>
      <c r="P67" s="758"/>
      <c r="Q67" s="3"/>
      <c r="R67" s="58"/>
      <c r="S67" s="585"/>
      <c r="T67" s="3"/>
    </row>
    <row r="68" spans="1:20" ht="15" customHeight="1">
      <c r="A68" s="584"/>
      <c r="B68" s="59"/>
      <c r="C68" s="59"/>
      <c r="D68" s="757" t="s">
        <v>828</v>
      </c>
      <c r="E68" s="586" t="s">
        <v>283</v>
      </c>
      <c r="F68" s="748">
        <v>1</v>
      </c>
      <c r="G68" s="754"/>
      <c r="H68" s="846"/>
      <c r="I68" s="846"/>
      <c r="J68" s="762" t="s">
        <v>829</v>
      </c>
      <c r="K68" s="751">
        <v>5000000</v>
      </c>
      <c r="L68" s="848">
        <v>0</v>
      </c>
      <c r="M68" s="849">
        <v>0.25</v>
      </c>
      <c r="N68" s="853">
        <v>1</v>
      </c>
      <c r="O68" s="751">
        <v>1</v>
      </c>
      <c r="P68" s="758" t="s">
        <v>510</v>
      </c>
      <c r="Q68" s="3"/>
      <c r="R68" s="58"/>
      <c r="S68" s="585"/>
      <c r="T68" s="3"/>
    </row>
    <row r="69" spans="1:20" ht="15" customHeight="1">
      <c r="A69" s="584"/>
      <c r="B69" s="59"/>
      <c r="C69" s="59"/>
      <c r="D69" s="757"/>
      <c r="E69" s="586" t="s">
        <v>827</v>
      </c>
      <c r="F69" s="748"/>
      <c r="G69" s="754"/>
      <c r="H69" s="846"/>
      <c r="I69" s="846"/>
      <c r="J69" s="762"/>
      <c r="K69" s="751"/>
      <c r="L69" s="848"/>
      <c r="M69" s="849"/>
      <c r="N69" s="741"/>
      <c r="O69" s="751"/>
      <c r="P69" s="758"/>
      <c r="Q69" s="3"/>
      <c r="R69" s="58"/>
      <c r="S69" s="585"/>
      <c r="T69" s="3"/>
    </row>
    <row r="70" spans="1:20" ht="15" customHeight="1">
      <c r="A70" s="584"/>
      <c r="B70" s="59"/>
      <c r="C70" s="59"/>
      <c r="D70" s="757"/>
      <c r="E70" s="586" t="s">
        <v>830</v>
      </c>
      <c r="F70" s="748"/>
      <c r="G70" s="754"/>
      <c r="H70" s="846"/>
      <c r="I70" s="846"/>
      <c r="J70" s="762"/>
      <c r="K70" s="751"/>
      <c r="L70" s="848"/>
      <c r="M70" s="849"/>
      <c r="N70" s="741"/>
      <c r="O70" s="751"/>
      <c r="P70" s="758"/>
      <c r="Q70" s="3"/>
      <c r="R70" s="58"/>
      <c r="S70" s="585"/>
      <c r="T70" s="3"/>
    </row>
    <row r="71" spans="1:20" ht="15" customHeight="1">
      <c r="A71" s="584"/>
      <c r="B71" s="59"/>
      <c r="C71" s="59"/>
      <c r="D71" s="757"/>
      <c r="E71" s="586" t="s">
        <v>815</v>
      </c>
      <c r="F71" s="748"/>
      <c r="G71" s="754"/>
      <c r="H71" s="846"/>
      <c r="I71" s="846"/>
      <c r="J71" s="762"/>
      <c r="K71" s="751"/>
      <c r="L71" s="848"/>
      <c r="M71" s="849"/>
      <c r="N71" s="741"/>
      <c r="O71" s="751"/>
      <c r="P71" s="758"/>
      <c r="Q71" s="3"/>
      <c r="R71" s="58"/>
      <c r="S71" s="585"/>
      <c r="T71" s="3"/>
    </row>
    <row r="72" spans="1:20" ht="16.5" thickBot="1">
      <c r="D72" s="757"/>
      <c r="E72" s="586" t="s">
        <v>816</v>
      </c>
      <c r="F72" s="748"/>
      <c r="G72" s="754"/>
      <c r="H72" s="846"/>
      <c r="I72" s="846"/>
      <c r="J72" s="762"/>
      <c r="K72" s="751"/>
      <c r="L72" s="848"/>
      <c r="M72" s="849"/>
      <c r="N72" s="741"/>
      <c r="O72" s="751"/>
      <c r="P72" s="758"/>
    </row>
    <row r="73" spans="1:20" ht="15.75">
      <c r="A73" s="461" t="s">
        <v>25</v>
      </c>
      <c r="D73" s="757"/>
      <c r="E73" s="586" t="s">
        <v>817</v>
      </c>
      <c r="F73" s="748"/>
      <c r="G73" s="754"/>
      <c r="H73" s="846"/>
      <c r="I73" s="846"/>
      <c r="J73" s="762"/>
      <c r="K73" s="751"/>
      <c r="L73" s="848"/>
      <c r="M73" s="849"/>
      <c r="N73" s="741"/>
      <c r="O73" s="751"/>
      <c r="P73" s="758"/>
    </row>
  </sheetData>
  <mergeCells count="225">
    <mergeCell ref="P59:P61"/>
    <mergeCell ref="P62:P67"/>
    <mergeCell ref="P68:P73"/>
    <mergeCell ref="L59:L61"/>
    <mergeCell ref="N59:N61"/>
    <mergeCell ref="M59:M61"/>
    <mergeCell ref="O59:O61"/>
    <mergeCell ref="L40:L44"/>
    <mergeCell ref="P45:P48"/>
    <mergeCell ref="P49:P52"/>
    <mergeCell ref="P53:P58"/>
    <mergeCell ref="L53:L58"/>
    <mergeCell ref="M53:M58"/>
    <mergeCell ref="N53:N58"/>
    <mergeCell ref="O53:O58"/>
    <mergeCell ref="L62:L67"/>
    <mergeCell ref="M62:M67"/>
    <mergeCell ref="N62:N67"/>
    <mergeCell ref="O62:O67"/>
    <mergeCell ref="N68:N73"/>
    <mergeCell ref="O68:O73"/>
    <mergeCell ref="M40:M44"/>
    <mergeCell ref="N40:N44"/>
    <mergeCell ref="O40:O44"/>
    <mergeCell ref="J45:J48"/>
    <mergeCell ref="K45:K48"/>
    <mergeCell ref="L45:L48"/>
    <mergeCell ref="M45:M48"/>
    <mergeCell ref="N45:N48"/>
    <mergeCell ref="O45:O48"/>
    <mergeCell ref="J49:J52"/>
    <mergeCell ref="K49:K52"/>
    <mergeCell ref="L49:L52"/>
    <mergeCell ref="M49:M52"/>
    <mergeCell ref="N49:N52"/>
    <mergeCell ref="O49:O52"/>
    <mergeCell ref="D68:D73"/>
    <mergeCell ref="F68:F73"/>
    <mergeCell ref="G68:G73"/>
    <mergeCell ref="H68:H73"/>
    <mergeCell ref="I68:I73"/>
    <mergeCell ref="J68:J73"/>
    <mergeCell ref="K68:K73"/>
    <mergeCell ref="L68:L73"/>
    <mergeCell ref="M68:M73"/>
    <mergeCell ref="J53:J58"/>
    <mergeCell ref="K53:K58"/>
    <mergeCell ref="J59:J61"/>
    <mergeCell ref="K59:K61"/>
    <mergeCell ref="D62:D67"/>
    <mergeCell ref="F62:F67"/>
    <mergeCell ref="G62:G67"/>
    <mergeCell ref="H62:H67"/>
    <mergeCell ref="I62:I67"/>
    <mergeCell ref="J62:J67"/>
    <mergeCell ref="K62:K67"/>
    <mergeCell ref="D53:D58"/>
    <mergeCell ref="F53:F58"/>
    <mergeCell ref="G53:G58"/>
    <mergeCell ref="H53:H58"/>
    <mergeCell ref="I53:I58"/>
    <mergeCell ref="D59:D61"/>
    <mergeCell ref="F59:F61"/>
    <mergeCell ref="G59:G61"/>
    <mergeCell ref="H59:H61"/>
    <mergeCell ref="I59:I61"/>
    <mergeCell ref="D45:D48"/>
    <mergeCell ref="F45:F48"/>
    <mergeCell ref="G45:G48"/>
    <mergeCell ref="H45:H48"/>
    <mergeCell ref="I45:I48"/>
    <mergeCell ref="D49:D52"/>
    <mergeCell ref="F49:F52"/>
    <mergeCell ref="G49:G52"/>
    <mergeCell ref="H49:H52"/>
    <mergeCell ref="I49:I52"/>
    <mergeCell ref="A32:A35"/>
    <mergeCell ref="A36:A39"/>
    <mergeCell ref="E43:E44"/>
    <mergeCell ref="F40:F44"/>
    <mergeCell ref="G40:G44"/>
    <mergeCell ref="H40:H44"/>
    <mergeCell ref="I40:I44"/>
    <mergeCell ref="J40:J44"/>
    <mergeCell ref="K40:K44"/>
    <mergeCell ref="A40:A44"/>
    <mergeCell ref="D32:D35"/>
    <mergeCell ref="F32:F35"/>
    <mergeCell ref="G32:G35"/>
    <mergeCell ref="H32:H35"/>
    <mergeCell ref="I32:I35"/>
    <mergeCell ref="J32:J35"/>
    <mergeCell ref="P40:P44"/>
    <mergeCell ref="Q40:Q44"/>
    <mergeCell ref="R40:R44"/>
    <mergeCell ref="T40:T44"/>
    <mergeCell ref="B28:B44"/>
    <mergeCell ref="C28:C44"/>
    <mergeCell ref="D40:D44"/>
    <mergeCell ref="T32:T35"/>
    <mergeCell ref="K32:K35"/>
    <mergeCell ref="R32:R35"/>
    <mergeCell ref="D36:D39"/>
    <mergeCell ref="F36:F39"/>
    <mergeCell ref="G36:G39"/>
    <mergeCell ref="H36:H39"/>
    <mergeCell ref="I36:I39"/>
    <mergeCell ref="J36:J39"/>
    <mergeCell ref="K36:K39"/>
    <mergeCell ref="L36:L39"/>
    <mergeCell ref="M36:M39"/>
    <mergeCell ref="O36:O39"/>
    <mergeCell ref="P36:P39"/>
    <mergeCell ref="N36:N39"/>
    <mergeCell ref="R36:R39"/>
    <mergeCell ref="T36:T39"/>
    <mergeCell ref="Q36:Q39"/>
    <mergeCell ref="N32:N35"/>
    <mergeCell ref="Q32:Q35"/>
    <mergeCell ref="P32:P35"/>
    <mergeCell ref="O32:O35"/>
    <mergeCell ref="L32:L35"/>
    <mergeCell ref="M32:M35"/>
    <mergeCell ref="T20:T23"/>
    <mergeCell ref="Q20:Q23"/>
    <mergeCell ref="P24:P27"/>
    <mergeCell ref="O24:O27"/>
    <mergeCell ref="M20:M23"/>
    <mergeCell ref="S17:S19"/>
    <mergeCell ref="T17:T19"/>
    <mergeCell ref="C17:C27"/>
    <mergeCell ref="B17:B27"/>
    <mergeCell ref="D28:D31"/>
    <mergeCell ref="F28:F31"/>
    <mergeCell ref="H28:H31"/>
    <mergeCell ref="I28:I31"/>
    <mergeCell ref="J28:J31"/>
    <mergeCell ref="G28:G31"/>
    <mergeCell ref="T28:T31"/>
    <mergeCell ref="K24:K27"/>
    <mergeCell ref="L24:L27"/>
    <mergeCell ref="M24:M27"/>
    <mergeCell ref="N24:N27"/>
    <mergeCell ref="N20:N23"/>
    <mergeCell ref="O20:O23"/>
    <mergeCell ref="P20:P23"/>
    <mergeCell ref="N17:N19"/>
    <mergeCell ref="O17:O19"/>
    <mergeCell ref="L20:L23"/>
    <mergeCell ref="P17:P19"/>
    <mergeCell ref="J17:J19"/>
    <mergeCell ref="K17:K19"/>
    <mergeCell ref="N14:P14"/>
    <mergeCell ref="Q14:Q15"/>
    <mergeCell ref="U28:U31"/>
    <mergeCell ref="A24:A27"/>
    <mergeCell ref="D24:D27"/>
    <mergeCell ref="F24:F27"/>
    <mergeCell ref="G24:G27"/>
    <mergeCell ref="H24:H27"/>
    <mergeCell ref="I24:I27"/>
    <mergeCell ref="J24:J27"/>
    <mergeCell ref="K28:K31"/>
    <mergeCell ref="L28:L31"/>
    <mergeCell ref="M28:M31"/>
    <mergeCell ref="N28:N31"/>
    <mergeCell ref="O28:O31"/>
    <mergeCell ref="P28:P31"/>
    <mergeCell ref="Q24:Q27"/>
    <mergeCell ref="R24:R27"/>
    <mergeCell ref="S24:S27"/>
    <mergeCell ref="T24:T27"/>
    <mergeCell ref="A28:A31"/>
    <mergeCell ref="Q28:Q31"/>
    <mergeCell ref="R28:R31"/>
    <mergeCell ref="S28:S31"/>
    <mergeCell ref="L17:L19"/>
    <mergeCell ref="D17:D19"/>
    <mergeCell ref="F17:F19"/>
    <mergeCell ref="G17:G19"/>
    <mergeCell ref="H17:H19"/>
    <mergeCell ref="G20:G23"/>
    <mergeCell ref="H20:H23"/>
    <mergeCell ref="I20:I23"/>
    <mergeCell ref="J20:J23"/>
    <mergeCell ref="K20:K23"/>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A17:A19"/>
    <mergeCell ref="I17:I19"/>
    <mergeCell ref="S20:S23"/>
    <mergeCell ref="A20:A23"/>
    <mergeCell ref="D20:D23"/>
    <mergeCell ref="F20:F23"/>
    <mergeCell ref="A13:L13"/>
    <mergeCell ref="M13:T13"/>
    <mergeCell ref="A14:A15"/>
    <mergeCell ref="D14:D15"/>
    <mergeCell ref="E14:E15"/>
    <mergeCell ref="F14:I14"/>
    <mergeCell ref="J14:J15"/>
    <mergeCell ref="T14:T15"/>
    <mergeCell ref="K14:K15"/>
    <mergeCell ref="L14:L15"/>
    <mergeCell ref="M14:M15"/>
    <mergeCell ref="R14:R15"/>
    <mergeCell ref="B14:B15"/>
    <mergeCell ref="C14:C15"/>
    <mergeCell ref="Q17:Q19"/>
    <mergeCell ref="R17:R19"/>
    <mergeCell ref="R20:R23"/>
    <mergeCell ref="M17:M19"/>
  </mergeCells>
  <conditionalFormatting sqref="P24 P17 P20 P28">
    <cfRule type="containsText" dxfId="113" priority="21" stopIfTrue="1" operator="containsText" text="P">
      <formula>NOT(ISERROR(SEARCH("P",P17)))</formula>
    </cfRule>
    <cfRule type="containsText" dxfId="112" priority="22" stopIfTrue="1" operator="containsText" text="R">
      <formula>NOT(ISERROR(SEARCH("R",P17)))</formula>
    </cfRule>
    <cfRule type="containsText" dxfId="111" priority="23" operator="containsText" text="T">
      <formula>NOT(ISERROR(SEARCH("T",P17)))</formula>
    </cfRule>
  </conditionalFormatting>
  <conditionalFormatting sqref="P24 P17 P20 P28">
    <cfRule type="iconSet" priority="161">
      <iconSet iconSet="3Symbols2">
        <cfvo type="percent" val="0"/>
        <cfvo type="percent" val="0.74"/>
        <cfvo type="percent" val="0.85"/>
      </iconSet>
    </cfRule>
  </conditionalFormatting>
  <conditionalFormatting sqref="P32">
    <cfRule type="containsText" dxfId="110" priority="13" stopIfTrue="1" operator="containsText" text="P">
      <formula>NOT(ISERROR(SEARCH("P",P32)))</formula>
    </cfRule>
    <cfRule type="containsText" dxfId="109" priority="14" stopIfTrue="1" operator="containsText" text="R">
      <formula>NOT(ISERROR(SEARCH("R",P32)))</formula>
    </cfRule>
    <cfRule type="containsText" dxfId="108" priority="15" operator="containsText" text="T">
      <formula>NOT(ISERROR(SEARCH("T",P32)))</formula>
    </cfRule>
  </conditionalFormatting>
  <conditionalFormatting sqref="P32">
    <cfRule type="iconSet" priority="16">
      <iconSet iconSet="3Symbols2">
        <cfvo type="percent" val="0"/>
        <cfvo type="percent" val="0.74"/>
        <cfvo type="percent" val="0.85"/>
      </iconSet>
    </cfRule>
  </conditionalFormatting>
  <conditionalFormatting sqref="P36">
    <cfRule type="containsText" dxfId="107" priority="5" stopIfTrue="1" operator="containsText" text="P">
      <formula>NOT(ISERROR(SEARCH("P",P36)))</formula>
    </cfRule>
    <cfRule type="containsText" dxfId="106" priority="6" stopIfTrue="1" operator="containsText" text="R">
      <formula>NOT(ISERROR(SEARCH("R",P36)))</formula>
    </cfRule>
    <cfRule type="containsText" dxfId="105" priority="7" operator="containsText" text="T">
      <formula>NOT(ISERROR(SEARCH("T",P36)))</formula>
    </cfRule>
  </conditionalFormatting>
  <conditionalFormatting sqref="P36">
    <cfRule type="iconSet" priority="8">
      <iconSet iconSet="3Symbols2">
        <cfvo type="percent" val="0"/>
        <cfvo type="percent" val="0.74"/>
        <cfvo type="percent" val="0.85"/>
      </iconSet>
    </cfRule>
  </conditionalFormatting>
  <conditionalFormatting sqref="P40 P45 P53 P59 P62 P68 P49">
    <cfRule type="containsText" dxfId="104" priority="1" stopIfTrue="1" operator="containsText" text="P">
      <formula>NOT(ISERROR(SEARCH("P",P40)))</formula>
    </cfRule>
    <cfRule type="containsText" dxfId="103" priority="2" stopIfTrue="1" operator="containsText" text="R">
      <formula>NOT(ISERROR(SEARCH("R",P40)))</formula>
    </cfRule>
    <cfRule type="containsText" dxfId="102" priority="3" operator="containsText" text="T">
      <formula>NOT(ISERROR(SEARCH("T",P40)))</formula>
    </cfRule>
  </conditionalFormatting>
  <conditionalFormatting sqref="P62 P59 P53 P40 P45 P68 P49">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topLeftCell="A21" zoomScaleNormal="100" workbookViewId="0">
      <selection activeCell="F31" sqref="F31"/>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3.42578125" style="1" bestFit="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5.4257812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24</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158</v>
      </c>
      <c r="B6" s="666"/>
      <c r="C6" s="666"/>
      <c r="D6" s="666"/>
      <c r="E6" s="666"/>
      <c r="F6" s="670" t="s">
        <v>159</v>
      </c>
      <c r="G6" s="668"/>
      <c r="H6" s="668"/>
      <c r="I6" s="668"/>
      <c r="J6" s="668"/>
      <c r="K6" s="668"/>
      <c r="L6" s="668"/>
      <c r="M6" s="669"/>
      <c r="N6" s="4"/>
      <c r="O6" s="4"/>
      <c r="P6" s="4"/>
      <c r="Q6" s="4"/>
      <c r="R6" s="4"/>
      <c r="S6" s="4"/>
      <c r="T6" s="4"/>
    </row>
    <row r="7" spans="1:20">
      <c r="A7" s="666" t="s">
        <v>160</v>
      </c>
      <c r="B7" s="666"/>
      <c r="C7" s="666"/>
      <c r="D7" s="666"/>
      <c r="E7" s="666"/>
      <c r="F7" s="670">
        <v>2023</v>
      </c>
      <c r="G7" s="668"/>
      <c r="H7" s="668"/>
      <c r="I7" s="668"/>
      <c r="J7" s="668"/>
      <c r="K7" s="668"/>
      <c r="L7" s="668"/>
      <c r="M7" s="669"/>
      <c r="N7" s="4"/>
      <c r="O7" s="4"/>
      <c r="P7" s="4"/>
      <c r="Q7" s="4"/>
      <c r="R7" s="4"/>
      <c r="S7" s="4"/>
      <c r="T7" s="4"/>
    </row>
    <row r="8" spans="1:20">
      <c r="A8" s="666" t="s">
        <v>161</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05" t="s">
        <v>9</v>
      </c>
      <c r="B11" s="706"/>
      <c r="C11" s="706"/>
      <c r="D11" s="706"/>
      <c r="E11" s="706"/>
      <c r="F11" s="706"/>
      <c r="G11" s="706"/>
      <c r="H11" s="706"/>
      <c r="I11" s="706"/>
      <c r="J11" s="706"/>
      <c r="K11" s="706"/>
      <c r="L11" s="706"/>
      <c r="M11" s="706"/>
      <c r="N11" s="706"/>
      <c r="O11" s="706"/>
      <c r="P11" s="706"/>
      <c r="Q11" s="706"/>
      <c r="R11" s="706"/>
      <c r="S11" s="706"/>
      <c r="T11" s="70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27" customHeight="1" thickBot="1">
      <c r="A14" s="696" t="s">
        <v>28</v>
      </c>
      <c r="B14" s="703" t="s">
        <v>364</v>
      </c>
      <c r="C14" s="703" t="s">
        <v>365</v>
      </c>
      <c r="D14" s="696" t="s">
        <v>27</v>
      </c>
      <c r="E14" s="698" t="s">
        <v>20</v>
      </c>
      <c r="F14" s="700" t="s">
        <v>11</v>
      </c>
      <c r="G14" s="701"/>
      <c r="H14" s="701"/>
      <c r="I14" s="702"/>
      <c r="J14" s="692" t="s">
        <v>21</v>
      </c>
      <c r="K14" s="692" t="s">
        <v>22</v>
      </c>
      <c r="L14" s="692" t="s">
        <v>2</v>
      </c>
      <c r="M14" s="694" t="s">
        <v>23</v>
      </c>
      <c r="N14" s="683" t="s">
        <v>3</v>
      </c>
      <c r="O14" s="684"/>
      <c r="P14" s="685"/>
      <c r="Q14" s="686" t="s">
        <v>243</v>
      </c>
      <c r="R14" s="688" t="s">
        <v>5</v>
      </c>
      <c r="S14" s="9" t="s">
        <v>30</v>
      </c>
      <c r="T14" s="690" t="s">
        <v>0</v>
      </c>
    </row>
    <row r="15" spans="1:20" ht="33.75" customHeight="1" thickBot="1">
      <c r="A15" s="697"/>
      <c r="B15" s="704"/>
      <c r="C15" s="704"/>
      <c r="D15" s="697"/>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2"/>
      <c r="E16" s="2"/>
      <c r="F16" s="2"/>
      <c r="G16" s="2"/>
      <c r="H16" s="58"/>
      <c r="I16" s="2"/>
      <c r="J16" s="2"/>
      <c r="K16" s="2"/>
      <c r="L16" s="14"/>
      <c r="M16" s="2"/>
      <c r="Q16" s="2"/>
      <c r="R16" s="2"/>
      <c r="S16" s="2"/>
      <c r="T16" s="2"/>
    </row>
    <row r="17" spans="1:20" ht="67.5">
      <c r="A17" s="782">
        <v>1</v>
      </c>
      <c r="B17" s="733" t="s">
        <v>368</v>
      </c>
      <c r="C17" s="733" t="s">
        <v>475</v>
      </c>
      <c r="D17" s="727" t="s">
        <v>162</v>
      </c>
      <c r="E17" s="53" t="s">
        <v>163</v>
      </c>
      <c r="F17" s="78">
        <v>3</v>
      </c>
      <c r="G17" s="78"/>
      <c r="H17" s="365"/>
      <c r="I17" s="81"/>
      <c r="J17" s="53" t="s">
        <v>164</v>
      </c>
      <c r="K17" s="79">
        <v>0</v>
      </c>
      <c r="L17" s="82"/>
      <c r="M17" s="63">
        <v>3</v>
      </c>
      <c r="N17" s="16">
        <f>IF(M17&lt;1,M17-AVERAGE(F17:I17),M17-(SUM(F17:I17)))</f>
        <v>0</v>
      </c>
      <c r="O17" s="17">
        <f>IF(M17&lt;1,(AVERAGE(F17:I17)/M17),SUM(F17:I17)/M17)</f>
        <v>1</v>
      </c>
      <c r="P17" s="69" t="str">
        <f>IF(O17&lt;=V$16,"T",IF(O17&lt;$Y$16,"R",IF(O17&gt;=$Y$16,"P")))</f>
        <v>P</v>
      </c>
      <c r="Q17" s="45"/>
      <c r="R17" s="727" t="s">
        <v>165</v>
      </c>
      <c r="S17" s="727" t="s">
        <v>166</v>
      </c>
      <c r="T17" s="855" t="s">
        <v>167</v>
      </c>
    </row>
    <row r="18" spans="1:20" ht="81">
      <c r="A18" s="643"/>
      <c r="B18" s="717"/>
      <c r="C18" s="717"/>
      <c r="D18" s="728"/>
      <c r="E18" s="23" t="s">
        <v>168</v>
      </c>
      <c r="F18" s="225"/>
      <c r="G18" s="225"/>
      <c r="H18" s="225"/>
      <c r="I18" s="83"/>
      <c r="J18" s="23" t="s">
        <v>169</v>
      </c>
      <c r="K18" s="80">
        <v>0</v>
      </c>
      <c r="L18" s="27"/>
      <c r="M18" s="66">
        <v>3</v>
      </c>
      <c r="N18" s="24">
        <f>IF(M18&lt;1,M18-AVERAGE(F18:I18),M18-(SUM(F18:I18)))</f>
        <v>3</v>
      </c>
      <c r="O18" s="25">
        <v>1</v>
      </c>
      <c r="P18" s="46" t="str">
        <f t="shared" ref="P18:P43" si="0">IF(O18&lt;=V$16,"T",IF(O18&lt;$Y$16,"R",IF(O18&gt;=$Y$16,"P")))</f>
        <v>P</v>
      </c>
      <c r="Q18" s="27"/>
      <c r="R18" s="728"/>
      <c r="S18" s="728"/>
      <c r="T18" s="856"/>
    </row>
    <row r="19" spans="1:20" ht="94.5">
      <c r="A19" s="643"/>
      <c r="B19" s="717"/>
      <c r="C19" s="717"/>
      <c r="D19" s="728"/>
      <c r="E19" s="23" t="s">
        <v>170</v>
      </c>
      <c r="F19" s="225"/>
      <c r="G19" s="48"/>
      <c r="H19" s="48"/>
      <c r="I19" s="94"/>
      <c r="J19" s="23" t="s">
        <v>171</v>
      </c>
      <c r="K19" s="80">
        <v>0</v>
      </c>
      <c r="L19" s="27"/>
      <c r="M19" s="56">
        <v>3</v>
      </c>
      <c r="N19" s="24">
        <f t="shared" ref="N19:N28" si="1">IF(M19&lt;1,M19-AVERAGE(F19:I19),M19-(SUM(F19:I19)))</f>
        <v>3</v>
      </c>
      <c r="O19" s="25">
        <v>1</v>
      </c>
      <c r="P19" s="46" t="str">
        <f t="shared" si="0"/>
        <v>P</v>
      </c>
      <c r="Q19" s="27"/>
      <c r="R19" s="728"/>
      <c r="S19" s="728"/>
      <c r="T19" s="856"/>
    </row>
    <row r="20" spans="1:20" ht="54">
      <c r="A20" s="643"/>
      <c r="B20" s="717"/>
      <c r="C20" s="717"/>
      <c r="D20" s="728"/>
      <c r="E20" s="23" t="s">
        <v>172</v>
      </c>
      <c r="F20" s="225"/>
      <c r="G20" s="48"/>
      <c r="H20" s="48"/>
      <c r="I20" s="94"/>
      <c r="J20" s="23" t="s">
        <v>173</v>
      </c>
      <c r="K20" s="80">
        <v>0</v>
      </c>
      <c r="L20" s="27"/>
      <c r="M20" s="56">
        <v>3</v>
      </c>
      <c r="N20" s="24">
        <f t="shared" si="1"/>
        <v>3</v>
      </c>
      <c r="O20" s="25">
        <v>1</v>
      </c>
      <c r="P20" s="46" t="str">
        <f t="shared" si="0"/>
        <v>P</v>
      </c>
      <c r="Q20" s="27"/>
      <c r="R20" s="728"/>
      <c r="S20" s="728"/>
      <c r="T20" s="856"/>
    </row>
    <row r="21" spans="1:20" ht="67.5">
      <c r="A21" s="643"/>
      <c r="B21" s="717"/>
      <c r="C21" s="717"/>
      <c r="D21" s="728"/>
      <c r="E21" s="23" t="s">
        <v>174</v>
      </c>
      <c r="F21" s="225"/>
      <c r="G21" s="48"/>
      <c r="H21" s="48"/>
      <c r="I21" s="94"/>
      <c r="J21" s="23" t="s">
        <v>175</v>
      </c>
      <c r="K21" s="80">
        <v>0</v>
      </c>
      <c r="L21" s="27"/>
      <c r="M21" s="56">
        <v>3</v>
      </c>
      <c r="N21" s="24">
        <f t="shared" si="1"/>
        <v>3</v>
      </c>
      <c r="O21" s="25">
        <v>1</v>
      </c>
      <c r="P21" s="46" t="str">
        <f t="shared" si="0"/>
        <v>P</v>
      </c>
      <c r="Q21" s="27"/>
      <c r="R21" s="728"/>
      <c r="S21" s="728"/>
      <c r="T21" s="856"/>
    </row>
    <row r="22" spans="1:20" ht="54">
      <c r="A22" s="643"/>
      <c r="B22" s="717"/>
      <c r="C22" s="717"/>
      <c r="D22" s="728"/>
      <c r="E22" s="23" t="s">
        <v>176</v>
      </c>
      <c r="F22" s="225"/>
      <c r="G22" s="48"/>
      <c r="H22" s="48"/>
      <c r="I22" s="94"/>
      <c r="J22" s="23" t="s">
        <v>177</v>
      </c>
      <c r="K22" s="80">
        <v>0</v>
      </c>
      <c r="L22" s="27"/>
      <c r="M22" s="56">
        <v>3</v>
      </c>
      <c r="N22" s="24"/>
      <c r="O22" s="25">
        <v>1</v>
      </c>
      <c r="P22" s="46" t="str">
        <f t="shared" si="0"/>
        <v>P</v>
      </c>
      <c r="Q22" s="27"/>
      <c r="R22" s="728"/>
      <c r="S22" s="728"/>
      <c r="T22" s="856"/>
    </row>
    <row r="23" spans="1:20" ht="40.5">
      <c r="A23" s="643"/>
      <c r="B23" s="717"/>
      <c r="C23" s="717"/>
      <c r="D23" s="728"/>
      <c r="E23" s="31" t="s">
        <v>178</v>
      </c>
      <c r="F23" s="225"/>
      <c r="G23" s="48"/>
      <c r="H23" s="48"/>
      <c r="I23" s="94"/>
      <c r="J23" s="23" t="s">
        <v>179</v>
      </c>
      <c r="K23" s="80">
        <v>0</v>
      </c>
      <c r="L23" s="27"/>
      <c r="M23" s="56">
        <v>3</v>
      </c>
      <c r="N23" s="24">
        <f t="shared" si="1"/>
        <v>3</v>
      </c>
      <c r="O23" s="25">
        <v>1</v>
      </c>
      <c r="P23" s="46" t="str">
        <f t="shared" si="0"/>
        <v>P</v>
      </c>
      <c r="Q23" s="27"/>
      <c r="R23" s="728"/>
      <c r="S23" s="728"/>
      <c r="T23" s="856"/>
    </row>
    <row r="24" spans="1:20" ht="54">
      <c r="A24" s="644"/>
      <c r="B24" s="717"/>
      <c r="C24" s="717"/>
      <c r="D24" s="729"/>
      <c r="E24" s="31" t="s">
        <v>180</v>
      </c>
      <c r="F24" s="225"/>
      <c r="G24" s="48"/>
      <c r="H24" s="48"/>
      <c r="I24" s="94"/>
      <c r="J24" s="23" t="s">
        <v>181</v>
      </c>
      <c r="K24" s="80">
        <v>0</v>
      </c>
      <c r="L24" s="27"/>
      <c r="M24" s="56"/>
      <c r="N24" s="24" t="e">
        <f t="shared" si="1"/>
        <v>#DIV/0!</v>
      </c>
      <c r="O24" s="25">
        <v>1</v>
      </c>
      <c r="P24" s="46" t="str">
        <f t="shared" si="0"/>
        <v>P</v>
      </c>
      <c r="Q24" s="27"/>
      <c r="R24" s="729"/>
      <c r="S24" s="729"/>
      <c r="T24" s="857"/>
    </row>
    <row r="25" spans="1:20" ht="40.5">
      <c r="A25" s="642">
        <v>2</v>
      </c>
      <c r="B25" s="717"/>
      <c r="C25" s="717"/>
      <c r="D25" s="861" t="s">
        <v>182</v>
      </c>
      <c r="E25" s="31" t="s">
        <v>183</v>
      </c>
      <c r="F25" s="48">
        <v>8</v>
      </c>
      <c r="G25" s="48"/>
      <c r="H25" s="48"/>
      <c r="I25" s="94"/>
      <c r="J25" s="715" t="s">
        <v>184</v>
      </c>
      <c r="K25" s="80">
        <v>0</v>
      </c>
      <c r="L25" s="27"/>
      <c r="M25" s="48">
        <v>3</v>
      </c>
      <c r="N25" s="24">
        <v>3</v>
      </c>
      <c r="O25" s="25">
        <v>1</v>
      </c>
      <c r="P25" s="46" t="str">
        <f t="shared" si="0"/>
        <v>P</v>
      </c>
      <c r="Q25" s="27"/>
      <c r="R25" s="645" t="s">
        <v>185</v>
      </c>
      <c r="S25" s="645" t="s">
        <v>186</v>
      </c>
      <c r="T25" s="858" t="s">
        <v>187</v>
      </c>
    </row>
    <row r="26" spans="1:20">
      <c r="A26" s="643"/>
      <c r="B26" s="717"/>
      <c r="C26" s="717"/>
      <c r="D26" s="862"/>
      <c r="E26" s="23" t="s">
        <v>188</v>
      </c>
      <c r="F26" s="48"/>
      <c r="G26" s="48"/>
      <c r="H26" s="48"/>
      <c r="I26" s="94"/>
      <c r="J26" s="715"/>
      <c r="K26" s="80">
        <v>0</v>
      </c>
      <c r="L26" s="27"/>
      <c r="M26" s="56"/>
      <c r="N26" s="24">
        <v>1</v>
      </c>
      <c r="O26" s="25">
        <v>1</v>
      </c>
      <c r="P26" s="46" t="str">
        <f t="shared" si="0"/>
        <v>P</v>
      </c>
      <c r="Q26" s="27"/>
      <c r="R26" s="646"/>
      <c r="S26" s="646"/>
      <c r="T26" s="859"/>
    </row>
    <row r="27" spans="1:20" ht="66.75" customHeight="1">
      <c r="A27" s="644"/>
      <c r="B27" s="717"/>
      <c r="C27" s="717"/>
      <c r="D27" s="863"/>
      <c r="E27" s="31" t="s">
        <v>189</v>
      </c>
      <c r="F27" s="48"/>
      <c r="G27" s="48"/>
      <c r="H27" s="48"/>
      <c r="I27" s="94"/>
      <c r="J27" s="715"/>
      <c r="K27" s="80">
        <v>0</v>
      </c>
      <c r="L27" s="27"/>
      <c r="M27" s="56">
        <v>3</v>
      </c>
      <c r="N27" s="24">
        <f t="shared" si="1"/>
        <v>3</v>
      </c>
      <c r="O27" s="25">
        <v>1</v>
      </c>
      <c r="P27" s="46" t="str">
        <f t="shared" si="0"/>
        <v>P</v>
      </c>
      <c r="Q27" s="27"/>
      <c r="R27" s="647"/>
      <c r="S27" s="647"/>
      <c r="T27" s="860"/>
    </row>
    <row r="28" spans="1:20" ht="27">
      <c r="A28" s="642">
        <v>3</v>
      </c>
      <c r="B28" s="717"/>
      <c r="C28" s="717"/>
      <c r="D28" s="861" t="s">
        <v>190</v>
      </c>
      <c r="E28" s="23" t="s">
        <v>191</v>
      </c>
      <c r="F28" s="48"/>
      <c r="G28" s="48"/>
      <c r="H28" s="48"/>
      <c r="I28" s="94"/>
      <c r="J28" s="23" t="s">
        <v>192</v>
      </c>
      <c r="K28" s="80">
        <v>0</v>
      </c>
      <c r="L28" s="27"/>
      <c r="M28" s="56"/>
      <c r="N28" s="24" t="e">
        <f t="shared" si="1"/>
        <v>#DIV/0!</v>
      </c>
      <c r="O28" s="25">
        <v>1</v>
      </c>
      <c r="P28" s="46" t="str">
        <f t="shared" si="0"/>
        <v>P</v>
      </c>
      <c r="Q28" s="27"/>
      <c r="R28" s="645" t="s">
        <v>193</v>
      </c>
      <c r="S28" s="645" t="s">
        <v>194</v>
      </c>
      <c r="T28" s="858" t="s">
        <v>195</v>
      </c>
    </row>
    <row r="29" spans="1:20" ht="54">
      <c r="A29" s="643"/>
      <c r="B29" s="717"/>
      <c r="C29" s="717"/>
      <c r="D29" s="862"/>
      <c r="E29" s="23" t="s">
        <v>196</v>
      </c>
      <c r="F29" s="48">
        <v>3</v>
      </c>
      <c r="G29" s="48"/>
      <c r="H29" s="48"/>
      <c r="I29" s="94"/>
      <c r="J29" s="715" t="s">
        <v>197</v>
      </c>
      <c r="K29" s="80">
        <v>0</v>
      </c>
      <c r="L29" s="27"/>
      <c r="M29" s="48">
        <v>3</v>
      </c>
      <c r="N29" s="24">
        <v>3</v>
      </c>
      <c r="O29" s="25">
        <f>IF(M29&lt;1,(AVERAGE(F29:I29)/M29),SUM(F29:I29)/M29)</f>
        <v>1</v>
      </c>
      <c r="P29" s="46" t="str">
        <f t="shared" si="0"/>
        <v>P</v>
      </c>
      <c r="Q29" s="27"/>
      <c r="R29" s="646"/>
      <c r="S29" s="646"/>
      <c r="T29" s="859"/>
    </row>
    <row r="30" spans="1:20" ht="40.5">
      <c r="A30" s="644"/>
      <c r="B30" s="717"/>
      <c r="C30" s="717"/>
      <c r="D30" s="863"/>
      <c r="E30" s="23" t="s">
        <v>198</v>
      </c>
      <c r="F30" s="48"/>
      <c r="G30" s="48"/>
      <c r="H30" s="48"/>
      <c r="I30" s="94"/>
      <c r="J30" s="715"/>
      <c r="K30" s="80">
        <v>0</v>
      </c>
      <c r="L30" s="27"/>
      <c r="M30" s="56">
        <v>3</v>
      </c>
      <c r="N30" s="24">
        <v>3</v>
      </c>
      <c r="O30" s="25">
        <v>1</v>
      </c>
      <c r="P30" s="46" t="str">
        <f t="shared" si="0"/>
        <v>P</v>
      </c>
      <c r="Q30" s="27"/>
      <c r="R30" s="647"/>
      <c r="S30" s="647"/>
      <c r="T30" s="860"/>
    </row>
    <row r="31" spans="1:20" ht="67.5">
      <c r="A31" s="642">
        <v>4</v>
      </c>
      <c r="B31" s="717"/>
      <c r="C31" s="717"/>
      <c r="D31" s="861" t="s">
        <v>199</v>
      </c>
      <c r="E31" s="23" t="s">
        <v>200</v>
      </c>
      <c r="F31" s="48">
        <v>1</v>
      </c>
      <c r="G31" s="48"/>
      <c r="H31" s="48"/>
      <c r="I31" s="94"/>
      <c r="J31" s="31" t="s">
        <v>201</v>
      </c>
      <c r="K31" s="80">
        <v>0</v>
      </c>
      <c r="L31" s="27"/>
      <c r="M31" s="48">
        <v>3</v>
      </c>
      <c r="N31" s="24">
        <v>1</v>
      </c>
      <c r="O31" s="25">
        <f>IF(M31&lt;1,(AVERAGE(F31:I31)/M31),SUM(F31:I31)/M31)</f>
        <v>0.33333333333333331</v>
      </c>
      <c r="P31" s="46" t="str">
        <f t="shared" si="0"/>
        <v>P</v>
      </c>
      <c r="Q31" s="27"/>
      <c r="R31" s="645" t="s">
        <v>202</v>
      </c>
      <c r="S31" s="645" t="s">
        <v>203</v>
      </c>
      <c r="T31" s="858" t="s">
        <v>204</v>
      </c>
    </row>
    <row r="32" spans="1:20" ht="67.5">
      <c r="A32" s="643"/>
      <c r="B32" s="717"/>
      <c r="C32" s="717"/>
      <c r="D32" s="862"/>
      <c r="E32" s="23" t="s">
        <v>205</v>
      </c>
      <c r="F32" s="48"/>
      <c r="G32" s="48"/>
      <c r="H32" s="48"/>
      <c r="I32" s="94"/>
      <c r="J32" s="31" t="s">
        <v>206</v>
      </c>
      <c r="K32" s="80">
        <v>0</v>
      </c>
      <c r="L32" s="27"/>
      <c r="M32" s="48">
        <v>3</v>
      </c>
      <c r="N32" s="24">
        <v>3</v>
      </c>
      <c r="O32" s="25">
        <v>1</v>
      </c>
      <c r="P32" s="46" t="str">
        <f t="shared" si="0"/>
        <v>P</v>
      </c>
      <c r="Q32" s="27"/>
      <c r="R32" s="646"/>
      <c r="S32" s="646"/>
      <c r="T32" s="859"/>
    </row>
    <row r="33" spans="1:20" ht="94.5">
      <c r="A33" s="643"/>
      <c r="B33" s="717"/>
      <c r="C33" s="717"/>
      <c r="D33" s="862"/>
      <c r="E33" s="23" t="s">
        <v>207</v>
      </c>
      <c r="F33" s="48">
        <v>1</v>
      </c>
      <c r="G33" s="48"/>
      <c r="H33" s="48"/>
      <c r="I33" s="94"/>
      <c r="J33" s="31" t="s">
        <v>208</v>
      </c>
      <c r="K33" s="80">
        <v>0</v>
      </c>
      <c r="L33" s="27"/>
      <c r="M33" s="48">
        <v>1</v>
      </c>
      <c r="N33" s="24">
        <v>1</v>
      </c>
      <c r="O33" s="25">
        <f>IF(M33&lt;1,(AVERAGE(F33:I33)/M33),SUM(F33:I33)/M33)</f>
        <v>1</v>
      </c>
      <c r="P33" s="46" t="str">
        <f t="shared" si="0"/>
        <v>P</v>
      </c>
      <c r="Q33" s="27"/>
      <c r="R33" s="646"/>
      <c r="S33" s="647"/>
      <c r="T33" s="860"/>
    </row>
    <row r="34" spans="1:20" ht="108">
      <c r="A34" s="644"/>
      <c r="B34" s="717"/>
      <c r="C34" s="717"/>
      <c r="D34" s="863"/>
      <c r="E34" s="23" t="s">
        <v>209</v>
      </c>
      <c r="F34" s="48">
        <v>2</v>
      </c>
      <c r="G34" s="48"/>
      <c r="H34" s="48"/>
      <c r="I34" s="94"/>
      <c r="J34" s="31" t="s">
        <v>210</v>
      </c>
      <c r="K34" s="80">
        <v>0</v>
      </c>
      <c r="L34" s="27"/>
      <c r="M34" s="51">
        <v>1</v>
      </c>
      <c r="N34" s="24">
        <v>1</v>
      </c>
      <c r="O34" s="25">
        <f>IF(M34&lt;1,(AVERAGE(F34:I34)/M34),SUM(F34:I34)/M34)</f>
        <v>2</v>
      </c>
      <c r="P34" s="46" t="str">
        <f t="shared" si="0"/>
        <v>P</v>
      </c>
      <c r="Q34" s="27"/>
      <c r="R34" s="31" t="s">
        <v>211</v>
      </c>
      <c r="S34" s="31" t="s">
        <v>212</v>
      </c>
      <c r="T34" s="42" t="s">
        <v>213</v>
      </c>
    </row>
    <row r="35" spans="1:20" ht="67.5">
      <c r="A35" s="642">
        <v>5</v>
      </c>
      <c r="B35" s="717"/>
      <c r="C35" s="717"/>
      <c r="D35" s="861" t="s">
        <v>214</v>
      </c>
      <c r="E35" s="23" t="s">
        <v>215</v>
      </c>
      <c r="F35" s="810">
        <v>3</v>
      </c>
      <c r="G35" s="810"/>
      <c r="H35" s="810"/>
      <c r="I35" s="810"/>
      <c r="J35" s="67" t="s">
        <v>216</v>
      </c>
      <c r="K35" s="80">
        <v>0</v>
      </c>
      <c r="L35" s="780"/>
      <c r="M35" s="648">
        <v>0</v>
      </c>
      <c r="N35" s="864">
        <v>3</v>
      </c>
      <c r="O35" s="777">
        <v>1</v>
      </c>
      <c r="P35" s="818" t="str">
        <f t="shared" si="0"/>
        <v>P</v>
      </c>
      <c r="Q35" s="780"/>
      <c r="R35" s="645" t="s">
        <v>217</v>
      </c>
      <c r="S35" s="645" t="s">
        <v>218</v>
      </c>
      <c r="T35" s="858" t="s">
        <v>219</v>
      </c>
    </row>
    <row r="36" spans="1:20" ht="40.5">
      <c r="A36" s="643"/>
      <c r="B36" s="717"/>
      <c r="C36" s="717"/>
      <c r="D36" s="862"/>
      <c r="E36" s="23" t="s">
        <v>220</v>
      </c>
      <c r="F36" s="810"/>
      <c r="G36" s="810"/>
      <c r="H36" s="810"/>
      <c r="I36" s="810"/>
      <c r="J36" s="715" t="s">
        <v>221</v>
      </c>
      <c r="K36" s="865">
        <v>0</v>
      </c>
      <c r="L36" s="744"/>
      <c r="M36" s="650"/>
      <c r="N36" s="726"/>
      <c r="O36" s="724"/>
      <c r="P36" s="819"/>
      <c r="Q36" s="744"/>
      <c r="R36" s="646"/>
      <c r="S36" s="646"/>
      <c r="T36" s="859"/>
    </row>
    <row r="37" spans="1:20" ht="15" customHeight="1">
      <c r="A37" s="643"/>
      <c r="B37" s="717"/>
      <c r="C37" s="717"/>
      <c r="D37" s="862"/>
      <c r="E37" s="23" t="s">
        <v>222</v>
      </c>
      <c r="F37" s="822"/>
      <c r="G37" s="810"/>
      <c r="H37" s="810"/>
      <c r="I37" s="810"/>
      <c r="J37" s="715"/>
      <c r="K37" s="865"/>
      <c r="L37" s="780"/>
      <c r="M37" s="866"/>
      <c r="N37" s="815" t="e">
        <f>F37/M37</f>
        <v>#DIV/0!</v>
      </c>
      <c r="O37" s="869">
        <v>1</v>
      </c>
      <c r="P37" s="818" t="str">
        <f t="shared" si="0"/>
        <v>P</v>
      </c>
      <c r="Q37" s="27"/>
      <c r="R37" s="646"/>
      <c r="S37" s="646"/>
      <c r="T37" s="859"/>
    </row>
    <row r="38" spans="1:20" ht="40.5">
      <c r="A38" s="643"/>
      <c r="B38" s="717"/>
      <c r="C38" s="717"/>
      <c r="D38" s="862"/>
      <c r="E38" s="23" t="s">
        <v>223</v>
      </c>
      <c r="F38" s="810"/>
      <c r="G38" s="810"/>
      <c r="H38" s="810"/>
      <c r="I38" s="810"/>
      <c r="J38" s="715"/>
      <c r="K38" s="865"/>
      <c r="L38" s="743"/>
      <c r="M38" s="867"/>
      <c r="N38" s="816"/>
      <c r="O38" s="870"/>
      <c r="P38" s="747"/>
      <c r="Q38" s="27"/>
      <c r="R38" s="646"/>
      <c r="S38" s="646"/>
      <c r="T38" s="859"/>
    </row>
    <row r="39" spans="1:20" ht="40.5">
      <c r="A39" s="644"/>
      <c r="B39" s="717"/>
      <c r="C39" s="717"/>
      <c r="D39" s="863"/>
      <c r="E39" s="23" t="s">
        <v>224</v>
      </c>
      <c r="F39" s="810"/>
      <c r="G39" s="810"/>
      <c r="H39" s="810"/>
      <c r="I39" s="810"/>
      <c r="J39" s="715"/>
      <c r="K39" s="865"/>
      <c r="L39" s="744"/>
      <c r="M39" s="868"/>
      <c r="N39" s="817"/>
      <c r="O39" s="871"/>
      <c r="P39" s="747"/>
      <c r="Q39" s="27"/>
      <c r="R39" s="647"/>
      <c r="S39" s="647"/>
      <c r="T39" s="860"/>
    </row>
    <row r="40" spans="1:20" ht="27">
      <c r="A40" s="642">
        <v>6</v>
      </c>
      <c r="B40" s="717"/>
      <c r="C40" s="717"/>
      <c r="D40" s="861" t="s">
        <v>225</v>
      </c>
      <c r="E40" s="23" t="s">
        <v>226</v>
      </c>
      <c r="F40" s="438"/>
      <c r="G40" s="648"/>
      <c r="H40" s="648"/>
      <c r="I40" s="648"/>
      <c r="J40" s="645" t="s">
        <v>227</v>
      </c>
      <c r="K40" s="874">
        <v>0</v>
      </c>
      <c r="L40" s="780"/>
      <c r="M40" s="648">
        <v>0</v>
      </c>
      <c r="N40" s="815">
        <v>0</v>
      </c>
      <c r="O40" s="777">
        <v>1</v>
      </c>
      <c r="P40" s="818" t="str">
        <f t="shared" si="0"/>
        <v>P</v>
      </c>
      <c r="Q40" s="27"/>
      <c r="R40" s="645" t="s">
        <v>228</v>
      </c>
      <c r="S40" s="645" t="s">
        <v>229</v>
      </c>
      <c r="T40" s="858" t="s">
        <v>230</v>
      </c>
    </row>
    <row r="41" spans="1:20">
      <c r="A41" s="643"/>
      <c r="B41" s="717"/>
      <c r="C41" s="717"/>
      <c r="D41" s="862"/>
      <c r="E41" s="23" t="s">
        <v>231</v>
      </c>
      <c r="F41" s="402">
        <v>9</v>
      </c>
      <c r="G41" s="649"/>
      <c r="H41" s="649"/>
      <c r="I41" s="649"/>
      <c r="J41" s="646"/>
      <c r="K41" s="875"/>
      <c r="L41" s="743"/>
      <c r="M41" s="649"/>
      <c r="N41" s="816"/>
      <c r="O41" s="745"/>
      <c r="P41" s="747"/>
      <c r="Q41" s="27"/>
      <c r="R41" s="646"/>
      <c r="S41" s="646"/>
      <c r="T41" s="859"/>
    </row>
    <row r="42" spans="1:20" ht="27">
      <c r="A42" s="644"/>
      <c r="B42" s="717"/>
      <c r="C42" s="717"/>
      <c r="D42" s="863"/>
      <c r="E42" s="23" t="s">
        <v>232</v>
      </c>
      <c r="F42" s="214"/>
      <c r="G42" s="650"/>
      <c r="H42" s="650"/>
      <c r="I42" s="650"/>
      <c r="J42" s="647"/>
      <c r="K42" s="876"/>
      <c r="L42" s="744"/>
      <c r="M42" s="650"/>
      <c r="N42" s="817"/>
      <c r="O42" s="724"/>
      <c r="P42" s="819"/>
      <c r="Q42" s="27"/>
      <c r="R42" s="646"/>
      <c r="S42" s="646"/>
      <c r="T42" s="859"/>
    </row>
    <row r="43" spans="1:20" ht="37.5" customHeight="1">
      <c r="A43" s="643">
        <v>7</v>
      </c>
      <c r="B43" s="717"/>
      <c r="C43" s="717"/>
      <c r="D43" s="861" t="s">
        <v>233</v>
      </c>
      <c r="E43" s="23" t="s">
        <v>234</v>
      </c>
      <c r="F43" s="372"/>
      <c r="G43" s="372"/>
      <c r="H43" s="372"/>
      <c r="I43" s="385"/>
      <c r="J43" s="730" t="s">
        <v>235</v>
      </c>
      <c r="K43" s="76">
        <v>0</v>
      </c>
      <c r="L43" s="57"/>
      <c r="M43" s="68"/>
      <c r="N43" s="24" t="e">
        <f>F43/M43</f>
        <v>#DIV/0!</v>
      </c>
      <c r="O43" s="25">
        <v>1</v>
      </c>
      <c r="P43" s="818" t="str">
        <f t="shared" si="0"/>
        <v>P</v>
      </c>
      <c r="Q43" s="57"/>
      <c r="R43" s="647"/>
      <c r="S43" s="647"/>
      <c r="T43" s="860"/>
    </row>
    <row r="44" spans="1:20" ht="36" customHeight="1" thickBot="1">
      <c r="A44" s="872"/>
      <c r="B44" s="719"/>
      <c r="C44" s="719"/>
      <c r="D44" s="873"/>
      <c r="E44" s="34" t="s">
        <v>236</v>
      </c>
      <c r="F44" s="231">
        <v>0.01</v>
      </c>
      <c r="G44" s="199"/>
      <c r="H44" s="199"/>
      <c r="I44" s="384"/>
      <c r="J44" s="737"/>
      <c r="K44" s="77">
        <v>0</v>
      </c>
      <c r="L44" s="40"/>
      <c r="M44" s="52">
        <v>0.03</v>
      </c>
      <c r="N44" s="37">
        <f>M44/F44</f>
        <v>3</v>
      </c>
      <c r="O44" s="38">
        <f>IF(M44&lt;1,(AVERAGE(F44:I44)/M44),SUM(F44:I44)/M44)</f>
        <v>0.33333333333333337</v>
      </c>
      <c r="P44" s="779"/>
      <c r="Q44" s="40"/>
      <c r="R44" s="35" t="s">
        <v>237</v>
      </c>
      <c r="S44" s="35" t="s">
        <v>238</v>
      </c>
      <c r="T44" s="70" t="s">
        <v>239</v>
      </c>
    </row>
    <row r="45" spans="1:20" ht="25.5" customHeight="1">
      <c r="A45" s="58"/>
      <c r="B45" s="59"/>
      <c r="C45" s="59"/>
      <c r="D45" s="71"/>
      <c r="E45" s="60"/>
      <c r="F45" s="72"/>
      <c r="G45" s="73"/>
      <c r="H45" s="73"/>
      <c r="I45" s="73"/>
      <c r="J45" s="60"/>
      <c r="K45" s="2"/>
      <c r="L45" s="2"/>
      <c r="M45" s="72"/>
      <c r="N45" s="74"/>
      <c r="O45" s="61"/>
      <c r="P45" s="62"/>
      <c r="Q45" s="2"/>
      <c r="R45" s="75"/>
      <c r="S45" s="75"/>
      <c r="T45" s="75"/>
    </row>
    <row r="46" spans="1:20">
      <c r="A46" s="41" t="s">
        <v>25</v>
      </c>
      <c r="B46" s="2"/>
      <c r="C46" s="2"/>
      <c r="D46" s="2"/>
      <c r="E46" s="2"/>
      <c r="F46" s="2"/>
      <c r="G46" s="2"/>
      <c r="H46" s="2"/>
      <c r="I46" s="2"/>
      <c r="J46" s="2"/>
      <c r="K46" s="2"/>
      <c r="L46" s="2"/>
      <c r="M46" s="2"/>
      <c r="N46" s="2"/>
      <c r="O46" s="2"/>
      <c r="P46" s="2"/>
      <c r="Q46" s="2"/>
      <c r="R46" s="2"/>
      <c r="S46" s="2"/>
      <c r="T46" s="2"/>
    </row>
    <row r="47" spans="1:20">
      <c r="A47" s="636"/>
      <c r="B47" s="637"/>
      <c r="C47" s="637"/>
      <c r="D47" s="637"/>
      <c r="E47" s="637"/>
      <c r="F47" s="637"/>
      <c r="G47" s="637"/>
      <c r="H47" s="637"/>
      <c r="I47" s="637"/>
      <c r="J47" s="637"/>
      <c r="K47" s="637"/>
      <c r="L47" s="637"/>
      <c r="M47" s="637"/>
      <c r="N47" s="637"/>
      <c r="O47" s="637"/>
      <c r="P47" s="637"/>
      <c r="Q47" s="637"/>
      <c r="R47" s="637"/>
      <c r="S47" s="637"/>
      <c r="T47" s="638"/>
    </row>
    <row r="48" spans="1:20">
      <c r="A48" s="636"/>
      <c r="B48" s="637"/>
      <c r="C48" s="637"/>
      <c r="D48" s="637"/>
      <c r="E48" s="637"/>
      <c r="F48" s="637"/>
      <c r="G48" s="637"/>
      <c r="H48" s="637"/>
      <c r="I48" s="637"/>
      <c r="J48" s="637"/>
      <c r="K48" s="637"/>
      <c r="L48" s="637"/>
      <c r="M48" s="637"/>
      <c r="N48" s="637"/>
      <c r="O48" s="637"/>
      <c r="P48" s="637"/>
      <c r="Q48" s="637"/>
      <c r="R48" s="637"/>
      <c r="S48" s="637"/>
      <c r="T48" s="638"/>
    </row>
    <row r="49" spans="1:20">
      <c r="A49" s="636"/>
      <c r="B49" s="637"/>
      <c r="C49" s="637"/>
      <c r="D49" s="637"/>
      <c r="E49" s="637"/>
      <c r="F49" s="637"/>
      <c r="G49" s="637"/>
      <c r="H49" s="637"/>
      <c r="I49" s="637"/>
      <c r="J49" s="637"/>
      <c r="K49" s="637"/>
      <c r="L49" s="637"/>
      <c r="M49" s="637"/>
      <c r="N49" s="637"/>
      <c r="O49" s="637"/>
      <c r="P49" s="637"/>
      <c r="Q49" s="637"/>
      <c r="R49" s="637"/>
      <c r="S49" s="637"/>
      <c r="T49" s="638"/>
    </row>
    <row r="50" spans="1:20">
      <c r="A50" s="636"/>
      <c r="B50" s="637"/>
      <c r="C50" s="637"/>
      <c r="D50" s="637"/>
      <c r="E50" s="637"/>
      <c r="F50" s="637"/>
      <c r="G50" s="637"/>
      <c r="H50" s="637"/>
      <c r="I50" s="637"/>
      <c r="J50" s="637"/>
      <c r="K50" s="637"/>
      <c r="L50" s="637"/>
      <c r="M50" s="637"/>
      <c r="N50" s="637"/>
      <c r="O50" s="637"/>
      <c r="P50" s="637"/>
      <c r="Q50" s="637"/>
      <c r="R50" s="637"/>
      <c r="S50" s="637"/>
      <c r="T50" s="638"/>
    </row>
    <row r="51" spans="1:20">
      <c r="A51" s="636"/>
      <c r="B51" s="637"/>
      <c r="C51" s="637"/>
      <c r="D51" s="637"/>
      <c r="E51" s="637"/>
      <c r="F51" s="637"/>
      <c r="G51" s="637"/>
      <c r="H51" s="637"/>
      <c r="I51" s="637"/>
      <c r="J51" s="637"/>
      <c r="K51" s="637"/>
      <c r="L51" s="637"/>
      <c r="M51" s="637"/>
      <c r="N51" s="637"/>
      <c r="O51" s="637"/>
      <c r="P51" s="637"/>
      <c r="Q51" s="637"/>
      <c r="R51" s="637"/>
      <c r="S51" s="637"/>
      <c r="T51" s="638"/>
    </row>
    <row r="52" spans="1:20">
      <c r="A52" s="636"/>
      <c r="B52" s="637"/>
      <c r="C52" s="637"/>
      <c r="D52" s="637"/>
      <c r="E52" s="637"/>
      <c r="F52" s="637"/>
      <c r="G52" s="637"/>
      <c r="H52" s="637"/>
      <c r="I52" s="637"/>
      <c r="J52" s="637"/>
      <c r="K52" s="637"/>
      <c r="L52" s="637"/>
      <c r="M52" s="637"/>
      <c r="N52" s="637"/>
      <c r="O52" s="637"/>
      <c r="P52" s="637"/>
      <c r="Q52" s="637"/>
      <c r="R52" s="637"/>
      <c r="S52" s="637"/>
      <c r="T52" s="638"/>
    </row>
    <row r="53" spans="1:20">
      <c r="A53" s="636"/>
      <c r="B53" s="637"/>
      <c r="C53" s="637"/>
      <c r="D53" s="637"/>
      <c r="E53" s="637"/>
      <c r="F53" s="637"/>
      <c r="G53" s="637"/>
      <c r="H53" s="637"/>
      <c r="I53" s="637"/>
      <c r="J53" s="637"/>
      <c r="K53" s="637"/>
      <c r="L53" s="637"/>
      <c r="M53" s="637"/>
      <c r="N53" s="637"/>
      <c r="O53" s="637"/>
      <c r="P53" s="637"/>
      <c r="Q53" s="637"/>
      <c r="R53" s="637"/>
      <c r="S53" s="637"/>
      <c r="T53" s="638"/>
    </row>
    <row r="54" spans="1:20">
      <c r="A54" s="636"/>
      <c r="B54" s="637"/>
      <c r="C54" s="637"/>
      <c r="D54" s="637"/>
      <c r="E54" s="637"/>
      <c r="F54" s="637"/>
      <c r="G54" s="637"/>
      <c r="H54" s="637"/>
      <c r="I54" s="637"/>
      <c r="J54" s="637"/>
      <c r="K54" s="637"/>
      <c r="L54" s="637"/>
      <c r="M54" s="637"/>
      <c r="N54" s="637"/>
      <c r="O54" s="637"/>
      <c r="P54" s="637"/>
      <c r="Q54" s="637"/>
      <c r="R54" s="637"/>
      <c r="S54" s="637"/>
      <c r="T54" s="638"/>
    </row>
    <row r="55" spans="1:20">
      <c r="A55" s="636"/>
      <c r="B55" s="637"/>
      <c r="C55" s="637"/>
      <c r="D55" s="637"/>
      <c r="E55" s="637"/>
      <c r="F55" s="637"/>
      <c r="G55" s="637"/>
      <c r="H55" s="637"/>
      <c r="I55" s="637"/>
      <c r="J55" s="637"/>
      <c r="K55" s="637"/>
      <c r="L55" s="637"/>
      <c r="M55" s="637"/>
      <c r="N55" s="637"/>
      <c r="O55" s="637"/>
      <c r="P55" s="637"/>
      <c r="Q55" s="637"/>
      <c r="R55" s="637"/>
      <c r="S55" s="637"/>
      <c r="T55" s="638"/>
    </row>
    <row r="56" spans="1:20">
      <c r="A56" s="636"/>
      <c r="B56" s="637"/>
      <c r="C56" s="637"/>
      <c r="D56" s="637"/>
      <c r="E56" s="637"/>
      <c r="F56" s="637"/>
      <c r="G56" s="637"/>
      <c r="H56" s="637"/>
      <c r="I56" s="637"/>
      <c r="J56" s="637"/>
      <c r="K56" s="637"/>
      <c r="L56" s="637"/>
      <c r="M56" s="637"/>
      <c r="N56" s="637"/>
      <c r="O56" s="637"/>
      <c r="P56" s="637"/>
      <c r="Q56" s="637"/>
      <c r="R56" s="637"/>
      <c r="S56" s="637"/>
      <c r="T56" s="638"/>
    </row>
    <row r="57" spans="1:20">
      <c r="A57" s="636"/>
      <c r="B57" s="637"/>
      <c r="C57" s="637"/>
      <c r="D57" s="637"/>
      <c r="E57" s="637"/>
      <c r="F57" s="637"/>
      <c r="G57" s="637"/>
      <c r="H57" s="637"/>
      <c r="I57" s="637"/>
      <c r="J57" s="637"/>
      <c r="K57" s="637"/>
      <c r="L57" s="637"/>
      <c r="M57" s="637"/>
      <c r="N57" s="637"/>
      <c r="O57" s="637"/>
      <c r="P57" s="637"/>
      <c r="Q57" s="637"/>
      <c r="R57" s="637"/>
      <c r="S57" s="637"/>
      <c r="T57" s="638"/>
    </row>
  </sheetData>
  <mergeCells count="111">
    <mergeCell ref="A52:T52"/>
    <mergeCell ref="A53:T53"/>
    <mergeCell ref="A54:T54"/>
    <mergeCell ref="A55:T55"/>
    <mergeCell ref="A56:T56"/>
    <mergeCell ref="A57:T57"/>
    <mergeCell ref="A47:T47"/>
    <mergeCell ref="A48:T48"/>
    <mergeCell ref="A49:T49"/>
    <mergeCell ref="A50:T50"/>
    <mergeCell ref="A51:T51"/>
    <mergeCell ref="S40:S43"/>
    <mergeCell ref="T40:T43"/>
    <mergeCell ref="A43:A44"/>
    <mergeCell ref="D43:D44"/>
    <mergeCell ref="J43:J44"/>
    <mergeCell ref="P43:P44"/>
    <mergeCell ref="I40:I42"/>
    <mergeCell ref="K40:K42"/>
    <mergeCell ref="L40:L42"/>
    <mergeCell ref="M40:M42"/>
    <mergeCell ref="N40:N42"/>
    <mergeCell ref="O40:O42"/>
    <mergeCell ref="A40:A42"/>
    <mergeCell ref="D40:D42"/>
    <mergeCell ref="G40:G42"/>
    <mergeCell ref="H40:H42"/>
    <mergeCell ref="P40:P42"/>
    <mergeCell ref="A31:A34"/>
    <mergeCell ref="D31:D34"/>
    <mergeCell ref="R31:R33"/>
    <mergeCell ref="C17:C44"/>
    <mergeCell ref="B17:B44"/>
    <mergeCell ref="A35:A39"/>
    <mergeCell ref="J40:J42"/>
    <mergeCell ref="R40:R43"/>
    <mergeCell ref="O35:O36"/>
    <mergeCell ref="P35:P36"/>
    <mergeCell ref="L37:L39"/>
    <mergeCell ref="M37:M39"/>
    <mergeCell ref="N37:N39"/>
    <mergeCell ref="O37:O39"/>
    <mergeCell ref="P37:P39"/>
    <mergeCell ref="A28:A30"/>
    <mergeCell ref="D28:D30"/>
    <mergeCell ref="R28:R30"/>
    <mergeCell ref="A17:A24"/>
    <mergeCell ref="D17:D24"/>
    <mergeCell ref="R17:R24"/>
    <mergeCell ref="S31:S33"/>
    <mergeCell ref="T31:T33"/>
    <mergeCell ref="D35:D39"/>
    <mergeCell ref="F35:F36"/>
    <mergeCell ref="G35:G36"/>
    <mergeCell ref="H35:H36"/>
    <mergeCell ref="I35:I36"/>
    <mergeCell ref="Q35:Q36"/>
    <mergeCell ref="R35:R39"/>
    <mergeCell ref="S35:S39"/>
    <mergeCell ref="T35:T39"/>
    <mergeCell ref="J36:J39"/>
    <mergeCell ref="F37:F39"/>
    <mergeCell ref="G37:G39"/>
    <mergeCell ref="H37:H39"/>
    <mergeCell ref="I37:I39"/>
    <mergeCell ref="L35:L36"/>
    <mergeCell ref="M35:M36"/>
    <mergeCell ref="N35:N36"/>
    <mergeCell ref="K36:K39"/>
    <mergeCell ref="S28:S30"/>
    <mergeCell ref="T28:T30"/>
    <mergeCell ref="J29:J30"/>
    <mergeCell ref="A25:A27"/>
    <mergeCell ref="D25:D27"/>
    <mergeCell ref="J25:J27"/>
    <mergeCell ref="R25:R27"/>
    <mergeCell ref="S25:S27"/>
    <mergeCell ref="T25:T27"/>
    <mergeCell ref="S17:S24"/>
    <mergeCell ref="T17:T24"/>
    <mergeCell ref="K14:K15"/>
    <mergeCell ref="L14:L15"/>
    <mergeCell ref="M14:M15"/>
    <mergeCell ref="N14:P14"/>
    <mergeCell ref="Q14:Q15"/>
    <mergeCell ref="R14:R15"/>
    <mergeCell ref="B14:B15"/>
    <mergeCell ref="C14:C15"/>
    <mergeCell ref="A9:E9"/>
    <mergeCell ref="F9:M9"/>
    <mergeCell ref="A11:T11"/>
    <mergeCell ref="A13:L13"/>
    <mergeCell ref="M13:T13"/>
    <mergeCell ref="A14:A15"/>
    <mergeCell ref="D14:D15"/>
    <mergeCell ref="E14:E15"/>
    <mergeCell ref="F14:I14"/>
    <mergeCell ref="J14:J15"/>
    <mergeCell ref="T14:T15"/>
    <mergeCell ref="A6:E6"/>
    <mergeCell ref="F6:M6"/>
    <mergeCell ref="A7:E7"/>
    <mergeCell ref="F7:M7"/>
    <mergeCell ref="A8:E8"/>
    <mergeCell ref="F8:M8"/>
    <mergeCell ref="A2:E4"/>
    <mergeCell ref="F2:M2"/>
    <mergeCell ref="N2:T2"/>
    <mergeCell ref="F3:M4"/>
    <mergeCell ref="N3:T3"/>
    <mergeCell ref="N4:T4"/>
  </mergeCells>
  <conditionalFormatting sqref="P17:P30">
    <cfRule type="containsText" dxfId="101" priority="13" stopIfTrue="1" operator="containsText" text="P">
      <formula>NOT(ISERROR(SEARCH("P",P17)))</formula>
    </cfRule>
    <cfRule type="containsText" dxfId="100" priority="14" stopIfTrue="1" operator="containsText" text="R">
      <formula>NOT(ISERROR(SEARCH("R",P17)))</formula>
    </cfRule>
    <cfRule type="containsText" dxfId="99" priority="15" operator="containsText" text="T">
      <formula>NOT(ISERROR(SEARCH("T",P17)))</formula>
    </cfRule>
  </conditionalFormatting>
  <conditionalFormatting sqref="P31:P34">
    <cfRule type="containsText" dxfId="98" priority="10" stopIfTrue="1" operator="containsText" text="P">
      <formula>NOT(ISERROR(SEARCH("P",P31)))</formula>
    </cfRule>
    <cfRule type="containsText" dxfId="97" priority="11" stopIfTrue="1" operator="containsText" text="R">
      <formula>NOT(ISERROR(SEARCH("R",P31)))</formula>
    </cfRule>
    <cfRule type="containsText" dxfId="96" priority="12" operator="containsText" text="T">
      <formula>NOT(ISERROR(SEARCH("T",P31)))</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95" priority="5" stopIfTrue="1" operator="containsText" text="P">
      <formula>NOT(ISERROR(SEARCH("P",P35)))</formula>
    </cfRule>
    <cfRule type="containsText" dxfId="94" priority="6" stopIfTrue="1" operator="containsText" text="R">
      <formula>NOT(ISERROR(SEARCH("R",P35)))</formula>
    </cfRule>
    <cfRule type="containsText" dxfId="93" priority="7" operator="containsText" text="T">
      <formula>NOT(ISERROR(SEARCH("T",P35)))</formula>
    </cfRule>
  </conditionalFormatting>
  <conditionalFormatting sqref="P40">
    <cfRule type="containsText" dxfId="92" priority="2" stopIfTrue="1" operator="containsText" text="P">
      <formula>NOT(ISERROR(SEARCH("P",P40)))</formula>
    </cfRule>
    <cfRule type="containsText" dxfId="91" priority="3" stopIfTrue="1" operator="containsText" text="R">
      <formula>NOT(ISERROR(SEARCH("R",P40)))</formula>
    </cfRule>
    <cfRule type="containsText" dxfId="90" priority="4" operator="containsText" text="T">
      <formula>NOT(ISERROR(SEARCH("T",P40)))</formula>
    </cfRule>
  </conditionalFormatting>
  <conditionalFormatting sqref="P40">
    <cfRule type="iconSet" priority="1">
      <iconSet iconSet="3Symbols2">
        <cfvo type="percent" val="0"/>
        <cfvo type="percent" val="0.74"/>
        <cfvo type="percent" val="0.85"/>
      </iconSet>
    </cfRule>
  </conditionalFormatting>
  <conditionalFormatting sqref="P17:P30">
    <cfRule type="iconSet" priority="16">
      <iconSet iconSet="3Symbols2">
        <cfvo type="percent" val="0"/>
        <cfvo type="percent" val="0.74"/>
        <cfvo type="percent" val="0.85"/>
      </iconSet>
    </cfRule>
  </conditionalFormatting>
  <conditionalFormatting sqref="P35 P37 P43">
    <cfRule type="iconSet" priority="109">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42"/>
  <sheetViews>
    <sheetView topLeftCell="A21" zoomScale="56" zoomScaleNormal="56" workbookViewId="0">
      <selection activeCell="F31" sqref="F31"/>
    </sheetView>
  </sheetViews>
  <sheetFormatPr baseColWidth="10" defaultColWidth="11.42578125" defaultRowHeight="15"/>
  <cols>
    <col min="1" max="1" width="6.5703125" style="104" customWidth="1"/>
    <col min="2" max="2" width="30.5703125" style="104" customWidth="1"/>
    <col min="3" max="3" width="26.85546875" style="104" customWidth="1"/>
    <col min="4" max="4" width="24.5703125" style="104" customWidth="1"/>
    <col min="5" max="5" width="41" style="104" customWidth="1"/>
    <col min="6" max="6" width="11.42578125" style="104"/>
    <col min="7" max="7" width="7.140625" style="104" customWidth="1"/>
    <col min="8" max="8" width="6" style="104" customWidth="1"/>
    <col min="9" max="9" width="5.85546875" style="104" customWidth="1"/>
    <col min="10" max="10" width="54.85546875" style="104" customWidth="1"/>
    <col min="11" max="12" width="20.42578125" style="104" customWidth="1"/>
    <col min="13" max="13" width="11.42578125" style="104"/>
    <col min="14" max="14" width="17" style="104" customWidth="1"/>
    <col min="15" max="15" width="11.42578125" style="104"/>
    <col min="16" max="16" width="14.85546875" style="104" customWidth="1"/>
    <col min="17" max="17" width="26" style="104" customWidth="1"/>
    <col min="18" max="18" width="19.85546875" style="104" customWidth="1"/>
    <col min="19" max="19" width="21.28515625" style="104" customWidth="1"/>
    <col min="20" max="20" width="20.28515625" style="104" customWidth="1"/>
    <col min="21" max="16384" width="11.42578125" style="104"/>
  </cols>
  <sheetData>
    <row r="1" spans="1:20" ht="15.75" thickBot="1"/>
    <row r="2" spans="1:20" ht="17.25" thickBot="1">
      <c r="A2" s="877"/>
      <c r="B2" s="878"/>
      <c r="C2" s="878"/>
      <c r="D2" s="878"/>
      <c r="E2" s="879"/>
      <c r="F2" s="886" t="s">
        <v>18</v>
      </c>
      <c r="G2" s="887"/>
      <c r="H2" s="887"/>
      <c r="I2" s="887"/>
      <c r="J2" s="887"/>
      <c r="K2" s="887"/>
      <c r="L2" s="887"/>
      <c r="M2" s="888"/>
      <c r="N2" s="889" t="s">
        <v>19</v>
      </c>
      <c r="O2" s="890"/>
      <c r="P2" s="890"/>
      <c r="Q2" s="890"/>
      <c r="R2" s="890"/>
      <c r="S2" s="890"/>
      <c r="T2" s="891"/>
    </row>
    <row r="3" spans="1:20" ht="17.25" thickBot="1">
      <c r="A3" s="880"/>
      <c r="B3" s="881"/>
      <c r="C3" s="881"/>
      <c r="D3" s="881"/>
      <c r="E3" s="882"/>
      <c r="F3" s="892" t="s">
        <v>17</v>
      </c>
      <c r="G3" s="893"/>
      <c r="H3" s="893"/>
      <c r="I3" s="893"/>
      <c r="J3" s="893"/>
      <c r="K3" s="893"/>
      <c r="L3" s="893"/>
      <c r="M3" s="894"/>
      <c r="N3" s="898" t="s">
        <v>240</v>
      </c>
      <c r="O3" s="899"/>
      <c r="P3" s="899"/>
      <c r="Q3" s="899"/>
      <c r="R3" s="899"/>
      <c r="S3" s="899"/>
      <c r="T3" s="900"/>
    </row>
    <row r="4" spans="1:20" ht="17.25" thickBot="1">
      <c r="A4" s="883"/>
      <c r="B4" s="884"/>
      <c r="C4" s="884"/>
      <c r="D4" s="884"/>
      <c r="E4" s="885"/>
      <c r="F4" s="895"/>
      <c r="G4" s="896"/>
      <c r="H4" s="896"/>
      <c r="I4" s="896"/>
      <c r="J4" s="896"/>
      <c r="K4" s="896"/>
      <c r="L4" s="896"/>
      <c r="M4" s="897"/>
      <c r="N4" s="901" t="s">
        <v>8</v>
      </c>
      <c r="O4" s="902"/>
      <c r="P4" s="902"/>
      <c r="Q4" s="902"/>
      <c r="R4" s="902"/>
      <c r="S4" s="902"/>
      <c r="T4" s="903"/>
    </row>
    <row r="5" spans="1:20" ht="16.5">
      <c r="A5" s="122"/>
      <c r="B5" s="122"/>
      <c r="C5" s="122"/>
      <c r="D5" s="122"/>
      <c r="E5" s="122"/>
      <c r="F5" s="122"/>
      <c r="G5" s="122"/>
      <c r="H5" s="122"/>
      <c r="I5" s="122"/>
      <c r="J5" s="123"/>
      <c r="K5" s="123"/>
      <c r="L5" s="124"/>
      <c r="M5" s="124"/>
      <c r="N5" s="124"/>
      <c r="O5" s="124"/>
      <c r="P5" s="124"/>
      <c r="Q5" s="124"/>
      <c r="R5" s="124"/>
      <c r="S5" s="124"/>
      <c r="T5" s="124"/>
    </row>
    <row r="6" spans="1:20" ht="16.5">
      <c r="A6" s="904" t="s">
        <v>241</v>
      </c>
      <c r="B6" s="904"/>
      <c r="C6" s="904"/>
      <c r="D6" s="904"/>
      <c r="E6" s="904"/>
      <c r="F6" s="905" t="s">
        <v>242</v>
      </c>
      <c r="G6" s="906"/>
      <c r="H6" s="906"/>
      <c r="I6" s="906"/>
      <c r="J6" s="906"/>
      <c r="K6" s="906"/>
      <c r="L6" s="906"/>
      <c r="M6" s="907"/>
      <c r="N6" s="124"/>
      <c r="O6" s="124"/>
      <c r="P6" s="124"/>
      <c r="Q6" s="124"/>
      <c r="R6" s="124"/>
      <c r="S6" s="124"/>
      <c r="T6" s="124"/>
    </row>
    <row r="7" spans="1:20" ht="16.5">
      <c r="A7" s="904" t="s">
        <v>160</v>
      </c>
      <c r="B7" s="904"/>
      <c r="C7" s="904"/>
      <c r="D7" s="904"/>
      <c r="E7" s="904"/>
      <c r="F7" s="905">
        <v>2023</v>
      </c>
      <c r="G7" s="906"/>
      <c r="H7" s="906"/>
      <c r="I7" s="906"/>
      <c r="J7" s="906"/>
      <c r="K7" s="906"/>
      <c r="L7" s="906"/>
      <c r="M7" s="907"/>
      <c r="N7" s="124"/>
      <c r="O7" s="124"/>
      <c r="P7" s="124"/>
      <c r="Q7" s="124"/>
      <c r="R7" s="124"/>
      <c r="S7" s="124"/>
      <c r="T7" s="124"/>
    </row>
    <row r="8" spans="1:20" ht="16.5">
      <c r="A8" s="904" t="s">
        <v>632</v>
      </c>
      <c r="B8" s="904"/>
      <c r="C8" s="904"/>
      <c r="D8" s="904"/>
      <c r="E8" s="904"/>
      <c r="F8" s="908">
        <v>44927</v>
      </c>
      <c r="G8" s="906"/>
      <c r="H8" s="906"/>
      <c r="I8" s="906"/>
      <c r="J8" s="906"/>
      <c r="K8" s="906"/>
      <c r="L8" s="906"/>
      <c r="M8" s="907"/>
      <c r="N8" s="124"/>
      <c r="O8" s="124"/>
      <c r="P8" s="124"/>
      <c r="Q8" s="124"/>
      <c r="R8" s="124"/>
      <c r="S8" s="124"/>
      <c r="T8" s="124"/>
    </row>
    <row r="9" spans="1:20" ht="16.5">
      <c r="A9" s="904" t="s">
        <v>7</v>
      </c>
      <c r="B9" s="904"/>
      <c r="C9" s="904"/>
      <c r="D9" s="904"/>
      <c r="E9" s="904"/>
      <c r="F9" s="908">
        <v>45016</v>
      </c>
      <c r="G9" s="906"/>
      <c r="H9" s="906"/>
      <c r="I9" s="906"/>
      <c r="J9" s="906"/>
      <c r="K9" s="906"/>
      <c r="L9" s="906"/>
      <c r="M9" s="907"/>
      <c r="N9" s="124"/>
      <c r="O9" s="124"/>
      <c r="P9" s="124"/>
      <c r="Q9" s="124"/>
      <c r="R9" s="124"/>
      <c r="S9" s="124"/>
      <c r="T9" s="124"/>
    </row>
    <row r="10" spans="1:20" ht="17.25" thickBot="1">
      <c r="A10" s="125"/>
      <c r="B10" s="125"/>
      <c r="C10" s="125"/>
      <c r="D10" s="125"/>
      <c r="E10" s="125"/>
      <c r="F10" s="125"/>
      <c r="G10" s="125"/>
      <c r="H10" s="125"/>
      <c r="I10" s="125"/>
      <c r="J10" s="123"/>
      <c r="K10" s="123"/>
      <c r="L10" s="123"/>
      <c r="M10" s="123"/>
      <c r="N10" s="124"/>
      <c r="O10" s="124"/>
      <c r="P10" s="124"/>
      <c r="Q10" s="124"/>
      <c r="R10" s="124"/>
      <c r="S10" s="124"/>
      <c r="T10" s="124"/>
    </row>
    <row r="11" spans="1:20" ht="17.25" thickBot="1">
      <c r="A11" s="916" t="s">
        <v>9</v>
      </c>
      <c r="B11" s="917"/>
      <c r="C11" s="917"/>
      <c r="D11" s="917"/>
      <c r="E11" s="917"/>
      <c r="F11" s="917"/>
      <c r="G11" s="917"/>
      <c r="H11" s="917"/>
      <c r="I11" s="917"/>
      <c r="J11" s="917"/>
      <c r="K11" s="917"/>
      <c r="L11" s="917"/>
      <c r="M11" s="917"/>
      <c r="N11" s="917"/>
      <c r="O11" s="917"/>
      <c r="P11" s="917"/>
      <c r="Q11" s="917"/>
      <c r="R11" s="917"/>
      <c r="S11" s="917"/>
      <c r="T11" s="918"/>
    </row>
    <row r="12" spans="1:20" ht="17.25" thickBot="1">
      <c r="A12" s="126"/>
      <c r="B12" s="127"/>
      <c r="C12" s="127"/>
      <c r="D12" s="127"/>
      <c r="E12" s="127"/>
      <c r="F12" s="127"/>
      <c r="G12" s="127"/>
      <c r="H12" s="127"/>
      <c r="I12" s="127"/>
      <c r="J12" s="127"/>
      <c r="K12" s="127"/>
      <c r="L12" s="127"/>
      <c r="M12" s="127"/>
      <c r="N12" s="127"/>
      <c r="O12" s="127"/>
      <c r="P12" s="127"/>
      <c r="Q12" s="127"/>
      <c r="R12" s="127"/>
      <c r="S12" s="127"/>
      <c r="T12" s="128"/>
    </row>
    <row r="13" spans="1:20" ht="17.25" thickBot="1">
      <c r="A13" s="919" t="s">
        <v>16</v>
      </c>
      <c r="B13" s="920"/>
      <c r="C13" s="920"/>
      <c r="D13" s="920"/>
      <c r="E13" s="920"/>
      <c r="F13" s="920"/>
      <c r="G13" s="920"/>
      <c r="H13" s="920"/>
      <c r="I13" s="920"/>
      <c r="J13" s="920"/>
      <c r="K13" s="920"/>
      <c r="L13" s="921"/>
      <c r="M13" s="922" t="s">
        <v>1</v>
      </c>
      <c r="N13" s="922"/>
      <c r="O13" s="922"/>
      <c r="P13" s="922"/>
      <c r="Q13" s="922"/>
      <c r="R13" s="922"/>
      <c r="S13" s="922"/>
      <c r="T13" s="923"/>
    </row>
    <row r="14" spans="1:20" ht="32.25" customHeight="1" thickBot="1">
      <c r="A14" s="924" t="s">
        <v>28</v>
      </c>
      <c r="B14" s="934" t="s">
        <v>364</v>
      </c>
      <c r="C14" s="934" t="s">
        <v>365</v>
      </c>
      <c r="D14" s="924" t="s">
        <v>27</v>
      </c>
      <c r="E14" s="927" t="s">
        <v>20</v>
      </c>
      <c r="F14" s="929" t="s">
        <v>11</v>
      </c>
      <c r="G14" s="930"/>
      <c r="H14" s="930"/>
      <c r="I14" s="931"/>
      <c r="J14" s="932" t="s">
        <v>21</v>
      </c>
      <c r="K14" s="932" t="s">
        <v>22</v>
      </c>
      <c r="L14" s="932" t="s">
        <v>2</v>
      </c>
      <c r="M14" s="952" t="s">
        <v>23</v>
      </c>
      <c r="N14" s="909" t="s">
        <v>3</v>
      </c>
      <c r="O14" s="910"/>
      <c r="P14" s="911"/>
      <c r="Q14" s="912" t="s">
        <v>243</v>
      </c>
      <c r="R14" s="914" t="s">
        <v>5</v>
      </c>
      <c r="S14" s="129" t="s">
        <v>30</v>
      </c>
      <c r="T14" s="944" t="s">
        <v>0</v>
      </c>
    </row>
    <row r="15" spans="1:20" ht="27.75" customHeight="1" thickBot="1">
      <c r="A15" s="925"/>
      <c r="B15" s="935"/>
      <c r="C15" s="935"/>
      <c r="D15" s="926"/>
      <c r="E15" s="928"/>
      <c r="F15" s="518" t="s">
        <v>12</v>
      </c>
      <c r="G15" s="518" t="s">
        <v>13</v>
      </c>
      <c r="H15" s="518" t="s">
        <v>14</v>
      </c>
      <c r="I15" s="518" t="s">
        <v>15</v>
      </c>
      <c r="J15" s="933"/>
      <c r="K15" s="933"/>
      <c r="L15" s="933"/>
      <c r="M15" s="953"/>
      <c r="N15" s="528" t="s">
        <v>31</v>
      </c>
      <c r="O15" s="529" t="s">
        <v>29</v>
      </c>
      <c r="P15" s="530" t="s">
        <v>32</v>
      </c>
      <c r="Q15" s="913"/>
      <c r="R15" s="915"/>
      <c r="S15" s="129"/>
      <c r="T15" s="945"/>
    </row>
    <row r="16" spans="1:20" ht="60.75" customHeight="1" thickBot="1">
      <c r="A16" s="936">
        <v>1</v>
      </c>
      <c r="B16" s="942" t="s">
        <v>368</v>
      </c>
      <c r="C16" s="942" t="s">
        <v>475</v>
      </c>
      <c r="D16" s="939" t="s">
        <v>570</v>
      </c>
      <c r="E16" s="523" t="s">
        <v>571</v>
      </c>
      <c r="F16" s="583">
        <v>0</v>
      </c>
      <c r="G16" s="386"/>
      <c r="H16" s="363"/>
      <c r="I16" s="524"/>
      <c r="J16" s="170" t="s">
        <v>575</v>
      </c>
      <c r="K16" s="525"/>
      <c r="L16" s="360"/>
      <c r="M16" s="476">
        <v>0</v>
      </c>
      <c r="N16" s="531"/>
      <c r="O16" s="364">
        <v>100</v>
      </c>
      <c r="P16" s="145" t="str">
        <f>P17</f>
        <v>P</v>
      </c>
      <c r="Q16" s="532"/>
      <c r="R16" s="942" t="s">
        <v>578</v>
      </c>
      <c r="S16" s="942" t="s">
        <v>579</v>
      </c>
      <c r="T16" s="954" t="s">
        <v>580</v>
      </c>
    </row>
    <row r="17" spans="1:20" ht="75.75" customHeight="1" thickBot="1">
      <c r="A17" s="937"/>
      <c r="B17" s="943"/>
      <c r="C17" s="943"/>
      <c r="D17" s="940"/>
      <c r="E17" s="359" t="s">
        <v>572</v>
      </c>
      <c r="F17" s="583">
        <v>0</v>
      </c>
      <c r="G17" s="368"/>
      <c r="H17" s="366"/>
      <c r="I17" s="387"/>
      <c r="J17" s="526" t="s">
        <v>576</v>
      </c>
      <c r="K17" s="146"/>
      <c r="L17" s="360"/>
      <c r="M17" s="476">
        <v>0</v>
      </c>
      <c r="N17" s="361"/>
      <c r="O17" s="362">
        <v>100</v>
      </c>
      <c r="P17" s="138" t="str">
        <f>P18</f>
        <v>P</v>
      </c>
      <c r="Q17" s="168"/>
      <c r="R17" s="943"/>
      <c r="S17" s="943"/>
      <c r="T17" s="955"/>
    </row>
    <row r="18" spans="1:20" ht="60.75" customHeight="1" thickBot="1">
      <c r="A18" s="937"/>
      <c r="B18" s="943"/>
      <c r="C18" s="943"/>
      <c r="D18" s="940"/>
      <c r="E18" s="358" t="s">
        <v>573</v>
      </c>
      <c r="F18" s="583">
        <v>0</v>
      </c>
      <c r="G18" s="367"/>
      <c r="H18" s="367"/>
      <c r="I18" s="386"/>
      <c r="J18" s="170" t="s">
        <v>577</v>
      </c>
      <c r="K18" s="146"/>
      <c r="L18" s="146"/>
      <c r="M18" s="476">
        <v>0</v>
      </c>
      <c r="N18" s="135"/>
      <c r="O18" s="364">
        <v>100</v>
      </c>
      <c r="P18" s="138" t="str">
        <f>P19</f>
        <v>P</v>
      </c>
      <c r="Q18" s="168"/>
      <c r="R18" s="943"/>
      <c r="S18" s="943"/>
      <c r="T18" s="955"/>
    </row>
    <row r="19" spans="1:20" ht="61.5" customHeight="1" thickBot="1">
      <c r="A19" s="938"/>
      <c r="B19" s="943"/>
      <c r="C19" s="943"/>
      <c r="D19" s="941"/>
      <c r="E19" s="358" t="s">
        <v>574</v>
      </c>
      <c r="F19" s="583">
        <v>1</v>
      </c>
      <c r="G19" s="368"/>
      <c r="H19" s="527"/>
      <c r="I19" s="366"/>
      <c r="J19" s="170" t="s">
        <v>577</v>
      </c>
      <c r="K19" s="146"/>
      <c r="L19" s="360"/>
      <c r="M19" s="476">
        <v>1</v>
      </c>
      <c r="N19" s="362"/>
      <c r="O19" s="362">
        <v>100</v>
      </c>
      <c r="P19" s="533" t="str">
        <f>P20</f>
        <v>P</v>
      </c>
      <c r="Q19" s="360"/>
      <c r="R19" s="943"/>
      <c r="S19" s="943"/>
      <c r="T19" s="956"/>
    </row>
    <row r="20" spans="1:20" ht="36.75" customHeight="1" thickBot="1">
      <c r="A20" s="946">
        <v>2</v>
      </c>
      <c r="B20" s="943"/>
      <c r="C20" s="943"/>
      <c r="D20" s="948" t="s">
        <v>371</v>
      </c>
      <c r="E20" s="469" t="s">
        <v>244</v>
      </c>
      <c r="F20" s="583">
        <v>1</v>
      </c>
      <c r="G20" s="519"/>
      <c r="H20" s="520"/>
      <c r="I20" s="520"/>
      <c r="J20" s="521" t="s">
        <v>245</v>
      </c>
      <c r="K20" s="522">
        <v>0</v>
      </c>
      <c r="L20" s="146"/>
      <c r="M20" s="476">
        <v>1</v>
      </c>
      <c r="N20" s="143">
        <v>0</v>
      </c>
      <c r="O20" s="144">
        <v>1</v>
      </c>
      <c r="P20" s="145" t="str">
        <f>P21</f>
        <v>P</v>
      </c>
      <c r="Q20" s="146"/>
      <c r="R20" s="950" t="s">
        <v>246</v>
      </c>
      <c r="S20" s="950" t="s">
        <v>247</v>
      </c>
      <c r="T20" s="951" t="s">
        <v>248</v>
      </c>
    </row>
    <row r="21" spans="1:20" ht="79.5" thickBot="1">
      <c r="A21" s="947"/>
      <c r="B21" s="943"/>
      <c r="C21" s="943"/>
      <c r="D21" s="949"/>
      <c r="E21" s="139" t="s">
        <v>249</v>
      </c>
      <c r="F21" s="583">
        <v>1</v>
      </c>
      <c r="G21" s="368"/>
      <c r="H21" s="368"/>
      <c r="I21" s="368"/>
      <c r="J21" s="140" t="s">
        <v>250</v>
      </c>
      <c r="K21" s="141">
        <v>0</v>
      </c>
      <c r="L21" s="146"/>
      <c r="M21" s="476">
        <v>1</v>
      </c>
      <c r="N21" s="143">
        <f t="shared" ref="N21:N29" si="0">IF(M21&lt;1,M21-AVERAGE(F21:I21),M21-(SUM(F21:I21)))</f>
        <v>0</v>
      </c>
      <c r="O21" s="144">
        <v>1</v>
      </c>
      <c r="P21" s="145" t="str">
        <f t="shared" ref="P21:P29" si="1">IF(O21&lt;=V$16,"T",IF(O21&lt;$Y$16,"R",IF(O21&gt;=$Y$16,"P")))</f>
        <v>P</v>
      </c>
      <c r="Q21" s="146"/>
      <c r="R21" s="950"/>
      <c r="S21" s="950"/>
      <c r="T21" s="951"/>
    </row>
    <row r="22" spans="1:20" ht="95.25" thickBot="1">
      <c r="A22" s="947"/>
      <c r="B22" s="943"/>
      <c r="C22" s="943"/>
      <c r="D22" s="949"/>
      <c r="E22" s="139" t="s">
        <v>251</v>
      </c>
      <c r="F22" s="583">
        <v>1</v>
      </c>
      <c r="G22" s="387"/>
      <c r="H22" s="368"/>
      <c r="I22" s="368"/>
      <c r="J22" s="140" t="s">
        <v>252</v>
      </c>
      <c r="K22" s="141">
        <v>0</v>
      </c>
      <c r="L22" s="146"/>
      <c r="M22" s="476">
        <v>1</v>
      </c>
      <c r="N22" s="143">
        <f t="shared" si="0"/>
        <v>0</v>
      </c>
      <c r="O22" s="144">
        <v>1</v>
      </c>
      <c r="P22" s="145" t="str">
        <f t="shared" si="1"/>
        <v>P</v>
      </c>
      <c r="Q22" s="146"/>
      <c r="R22" s="950"/>
      <c r="S22" s="950"/>
      <c r="T22" s="951"/>
    </row>
    <row r="23" spans="1:20" ht="111" thickBot="1">
      <c r="A23" s="947"/>
      <c r="B23" s="943"/>
      <c r="C23" s="943"/>
      <c r="D23" s="949"/>
      <c r="E23" s="139" t="s">
        <v>253</v>
      </c>
      <c r="F23" s="583">
        <v>1</v>
      </c>
      <c r="G23" s="368"/>
      <c r="H23" s="368"/>
      <c r="I23" s="368"/>
      <c r="J23" s="140" t="s">
        <v>254</v>
      </c>
      <c r="K23" s="141">
        <v>0</v>
      </c>
      <c r="L23" s="146"/>
      <c r="M23" s="476">
        <v>1</v>
      </c>
      <c r="N23" s="143">
        <f t="shared" si="0"/>
        <v>0</v>
      </c>
      <c r="O23" s="144">
        <v>1</v>
      </c>
      <c r="P23" s="145" t="str">
        <f t="shared" si="1"/>
        <v>P</v>
      </c>
      <c r="Q23" s="146"/>
      <c r="R23" s="950"/>
      <c r="S23" s="950"/>
      <c r="T23" s="951"/>
    </row>
    <row r="24" spans="1:20" ht="63.75" thickBot="1">
      <c r="A24" s="947"/>
      <c r="B24" s="943"/>
      <c r="C24" s="943"/>
      <c r="D24" s="949"/>
      <c r="E24" s="139" t="s">
        <v>550</v>
      </c>
      <c r="F24" s="583">
        <v>1</v>
      </c>
      <c r="G24" s="368"/>
      <c r="H24" s="368"/>
      <c r="I24" s="368"/>
      <c r="J24" s="140" t="s">
        <v>255</v>
      </c>
      <c r="K24" s="141">
        <v>0</v>
      </c>
      <c r="L24" s="146"/>
      <c r="M24" s="476">
        <v>1</v>
      </c>
      <c r="N24" s="143">
        <f t="shared" si="0"/>
        <v>0</v>
      </c>
      <c r="O24" s="144">
        <f>IF(M24&lt;1,(AVERAGE(F24:I24)/M24),SUM(F24:I24)/M24)</f>
        <v>1</v>
      </c>
      <c r="P24" s="145" t="str">
        <f>IF(O24&lt;=V$16,"T",IF(O24&lt;$Y$16,"R",IF(O24&gt;=$Y$16,"P")))</f>
        <v>P</v>
      </c>
      <c r="Q24" s="146"/>
      <c r="R24" s="950"/>
      <c r="S24" s="950"/>
      <c r="T24" s="951"/>
    </row>
    <row r="25" spans="1:20" ht="63.75" thickBot="1">
      <c r="A25" s="947"/>
      <c r="B25" s="943"/>
      <c r="C25" s="943"/>
      <c r="D25" s="949"/>
      <c r="E25" s="139" t="s">
        <v>256</v>
      </c>
      <c r="F25" s="583">
        <v>1</v>
      </c>
      <c r="G25" s="163"/>
      <c r="H25" s="368"/>
      <c r="I25" s="368"/>
      <c r="J25" s="140" t="s">
        <v>257</v>
      </c>
      <c r="K25" s="141">
        <v>0</v>
      </c>
      <c r="L25" s="142"/>
      <c r="M25" s="476">
        <v>1</v>
      </c>
      <c r="N25" s="143">
        <f t="shared" si="0"/>
        <v>0</v>
      </c>
      <c r="O25" s="144">
        <v>1</v>
      </c>
      <c r="P25" s="145" t="str">
        <f t="shared" si="1"/>
        <v>P</v>
      </c>
      <c r="Q25" s="146"/>
      <c r="R25" s="950" t="s">
        <v>258</v>
      </c>
      <c r="S25" s="950" t="s">
        <v>259</v>
      </c>
      <c r="T25" s="951" t="s">
        <v>260</v>
      </c>
    </row>
    <row r="26" spans="1:20" ht="79.5" thickBot="1">
      <c r="A26" s="947">
        <v>3</v>
      </c>
      <c r="B26" s="943"/>
      <c r="C26" s="943"/>
      <c r="D26" s="949" t="s">
        <v>372</v>
      </c>
      <c r="E26" s="139" t="s">
        <v>261</v>
      </c>
      <c r="F26" s="583">
        <v>1</v>
      </c>
      <c r="G26" s="163"/>
      <c r="H26" s="368"/>
      <c r="I26" s="368"/>
      <c r="J26" s="140" t="s">
        <v>262</v>
      </c>
      <c r="K26" s="141">
        <v>0</v>
      </c>
      <c r="L26" s="142"/>
      <c r="M26" s="476">
        <v>1</v>
      </c>
      <c r="N26" s="143">
        <f t="shared" si="0"/>
        <v>0</v>
      </c>
      <c r="O26" s="144">
        <f>IF(M26&lt;1,(AVERAGE(F26:I26)/M26),SUM(F26:I26)/M26)</f>
        <v>1</v>
      </c>
      <c r="P26" s="145" t="str">
        <f t="shared" si="1"/>
        <v>P</v>
      </c>
      <c r="Q26" s="146"/>
      <c r="R26" s="950"/>
      <c r="S26" s="950"/>
      <c r="T26" s="951"/>
    </row>
    <row r="27" spans="1:20" ht="63.75" thickBot="1">
      <c r="A27" s="947"/>
      <c r="B27" s="943"/>
      <c r="C27" s="943"/>
      <c r="D27" s="949"/>
      <c r="E27" s="139" t="s">
        <v>263</v>
      </c>
      <c r="F27" s="583">
        <v>1</v>
      </c>
      <c r="G27" s="163"/>
      <c r="H27" s="368"/>
      <c r="I27" s="368"/>
      <c r="J27" s="140" t="s">
        <v>264</v>
      </c>
      <c r="K27" s="141">
        <v>0</v>
      </c>
      <c r="L27" s="142"/>
      <c r="M27" s="476">
        <v>1</v>
      </c>
      <c r="N27" s="143">
        <f t="shared" si="0"/>
        <v>0</v>
      </c>
      <c r="O27" s="144">
        <v>1</v>
      </c>
      <c r="P27" s="145" t="str">
        <f t="shared" si="1"/>
        <v>P</v>
      </c>
      <c r="Q27" s="146"/>
      <c r="R27" s="950"/>
      <c r="S27" s="950"/>
      <c r="T27" s="951"/>
    </row>
    <row r="28" spans="1:20" ht="79.5" thickBot="1">
      <c r="A28" s="947"/>
      <c r="B28" s="943"/>
      <c r="C28" s="943"/>
      <c r="D28" s="949"/>
      <c r="E28" s="139" t="s">
        <v>265</v>
      </c>
      <c r="F28" s="583">
        <v>3</v>
      </c>
      <c r="G28" s="163"/>
      <c r="H28" s="368"/>
      <c r="I28" s="368"/>
      <c r="J28" s="140" t="s">
        <v>266</v>
      </c>
      <c r="K28" s="141">
        <v>0</v>
      </c>
      <c r="L28" s="142"/>
      <c r="M28" s="476">
        <v>3</v>
      </c>
      <c r="N28" s="143"/>
      <c r="O28" s="144">
        <v>1</v>
      </c>
      <c r="P28" s="145" t="str">
        <f t="shared" si="1"/>
        <v>P</v>
      </c>
      <c r="Q28" s="146"/>
      <c r="R28" s="950"/>
      <c r="S28" s="950"/>
      <c r="T28" s="951"/>
    </row>
    <row r="29" spans="1:20" ht="63">
      <c r="A29" s="947"/>
      <c r="B29" s="943"/>
      <c r="C29" s="943"/>
      <c r="D29" s="949"/>
      <c r="E29" s="139" t="s">
        <v>267</v>
      </c>
      <c r="F29" s="583">
        <v>3</v>
      </c>
      <c r="G29" s="368"/>
      <c r="H29" s="368"/>
      <c r="I29" s="368"/>
      <c r="J29" s="140" t="s">
        <v>268</v>
      </c>
      <c r="K29" s="141">
        <v>0</v>
      </c>
      <c r="L29" s="142"/>
      <c r="M29" s="476">
        <v>3</v>
      </c>
      <c r="N29" s="143">
        <f t="shared" si="0"/>
        <v>0</v>
      </c>
      <c r="O29" s="144">
        <v>1</v>
      </c>
      <c r="P29" s="145" t="str">
        <f t="shared" si="1"/>
        <v>P</v>
      </c>
      <c r="Q29" s="146"/>
      <c r="R29" s="950"/>
      <c r="S29" s="950"/>
      <c r="T29" s="951"/>
    </row>
    <row r="30" spans="1:20" ht="16.5">
      <c r="A30" s="150" t="s">
        <v>25</v>
      </c>
      <c r="B30" s="150"/>
      <c r="C30" s="150"/>
      <c r="D30" s="150"/>
      <c r="E30" s="122"/>
      <c r="F30" s="122"/>
      <c r="G30" s="122"/>
      <c r="H30" s="122"/>
      <c r="I30" s="122"/>
      <c r="J30" s="122"/>
      <c r="K30" s="122"/>
      <c r="L30" s="122"/>
      <c r="M30" s="122"/>
      <c r="N30" s="122"/>
      <c r="O30" s="122"/>
      <c r="P30" s="122"/>
      <c r="Q30" s="122"/>
      <c r="R30" s="122"/>
      <c r="S30" s="122"/>
      <c r="T30" s="122"/>
    </row>
    <row r="31" spans="1:20" ht="15.75">
      <c r="A31" s="122"/>
      <c r="B31" s="122"/>
      <c r="C31" s="122"/>
      <c r="D31" s="122"/>
      <c r="E31" s="122"/>
      <c r="F31" s="122"/>
      <c r="G31" s="122"/>
      <c r="H31" s="122"/>
      <c r="I31" s="122"/>
      <c r="J31" s="122"/>
      <c r="K31" s="122"/>
      <c r="L31" s="122"/>
      <c r="M31" s="122"/>
      <c r="N31" s="122"/>
      <c r="O31" s="122"/>
      <c r="P31" s="122"/>
      <c r="Q31" s="122"/>
      <c r="R31" s="122"/>
      <c r="S31" s="122"/>
      <c r="T31" s="122"/>
    </row>
    <row r="32" spans="1:20" ht="15.75">
      <c r="A32" s="957"/>
      <c r="B32" s="958"/>
      <c r="C32" s="958"/>
      <c r="D32" s="958"/>
      <c r="E32" s="958"/>
      <c r="F32" s="958"/>
      <c r="G32" s="958"/>
      <c r="H32" s="958"/>
      <c r="I32" s="958"/>
      <c r="J32" s="958"/>
      <c r="K32" s="958"/>
      <c r="L32" s="958"/>
      <c r="M32" s="958"/>
      <c r="N32" s="958"/>
      <c r="O32" s="958"/>
      <c r="P32" s="958"/>
      <c r="Q32" s="958"/>
      <c r="R32" s="958"/>
      <c r="S32" s="958"/>
      <c r="T32" s="959"/>
    </row>
    <row r="33" spans="1:20" ht="15.75">
      <c r="A33" s="957"/>
      <c r="B33" s="958"/>
      <c r="C33" s="958"/>
      <c r="D33" s="958"/>
      <c r="E33" s="958"/>
      <c r="F33" s="958"/>
      <c r="G33" s="958"/>
      <c r="H33" s="958"/>
      <c r="I33" s="958"/>
      <c r="J33" s="958"/>
      <c r="K33" s="958"/>
      <c r="L33" s="958"/>
      <c r="M33" s="958"/>
      <c r="N33" s="958"/>
      <c r="O33" s="958"/>
      <c r="P33" s="958"/>
      <c r="Q33" s="958"/>
      <c r="R33" s="958"/>
      <c r="S33" s="958"/>
      <c r="T33" s="959"/>
    </row>
    <row r="34" spans="1:20" ht="15.75">
      <c r="A34" s="957"/>
      <c r="B34" s="958"/>
      <c r="C34" s="958"/>
      <c r="D34" s="958"/>
      <c r="E34" s="958"/>
      <c r="F34" s="958"/>
      <c r="G34" s="958"/>
      <c r="H34" s="958"/>
      <c r="I34" s="958"/>
      <c r="J34" s="958"/>
      <c r="K34" s="958"/>
      <c r="L34" s="958"/>
      <c r="M34" s="958"/>
      <c r="N34" s="958"/>
      <c r="O34" s="958"/>
      <c r="P34" s="958"/>
      <c r="Q34" s="958"/>
      <c r="R34" s="958"/>
      <c r="S34" s="958"/>
      <c r="T34" s="959"/>
    </row>
    <row r="35" spans="1:20" ht="15.75">
      <c r="A35" s="957"/>
      <c r="B35" s="958"/>
      <c r="C35" s="958"/>
      <c r="D35" s="958"/>
      <c r="E35" s="958"/>
      <c r="F35" s="958"/>
      <c r="G35" s="958"/>
      <c r="H35" s="958"/>
      <c r="I35" s="958"/>
      <c r="J35" s="958"/>
      <c r="K35" s="958"/>
      <c r="L35" s="958"/>
      <c r="M35" s="958"/>
      <c r="N35" s="958"/>
      <c r="O35" s="958"/>
      <c r="P35" s="958"/>
      <c r="Q35" s="958"/>
      <c r="R35" s="958"/>
      <c r="S35" s="958"/>
      <c r="T35" s="959"/>
    </row>
    <row r="36" spans="1:20" ht="15.75">
      <c r="A36" s="957"/>
      <c r="B36" s="958"/>
      <c r="C36" s="958"/>
      <c r="D36" s="958"/>
      <c r="E36" s="958"/>
      <c r="F36" s="958"/>
      <c r="G36" s="958"/>
      <c r="H36" s="958"/>
      <c r="I36" s="958"/>
      <c r="J36" s="958"/>
      <c r="K36" s="958"/>
      <c r="L36" s="958"/>
      <c r="M36" s="958"/>
      <c r="N36" s="958"/>
      <c r="O36" s="958"/>
      <c r="P36" s="958"/>
      <c r="Q36" s="958"/>
      <c r="R36" s="958"/>
      <c r="S36" s="958"/>
      <c r="T36" s="959"/>
    </row>
    <row r="37" spans="1:20" ht="15.75">
      <c r="A37" s="957"/>
      <c r="B37" s="958"/>
      <c r="C37" s="958"/>
      <c r="D37" s="958"/>
      <c r="E37" s="958"/>
      <c r="F37" s="958"/>
      <c r="G37" s="958"/>
      <c r="H37" s="958"/>
      <c r="I37" s="958"/>
      <c r="J37" s="958"/>
      <c r="K37" s="958"/>
      <c r="L37" s="958"/>
      <c r="M37" s="958"/>
      <c r="N37" s="958"/>
      <c r="O37" s="958"/>
      <c r="P37" s="958"/>
      <c r="Q37" s="958"/>
      <c r="R37" s="958"/>
      <c r="S37" s="958"/>
      <c r="T37" s="959"/>
    </row>
    <row r="38" spans="1:20" ht="15.75">
      <c r="A38" s="957"/>
      <c r="B38" s="958"/>
      <c r="C38" s="958"/>
      <c r="D38" s="958"/>
      <c r="E38" s="958"/>
      <c r="F38" s="958"/>
      <c r="G38" s="958"/>
      <c r="H38" s="958"/>
      <c r="I38" s="958"/>
      <c r="J38" s="958"/>
      <c r="K38" s="958"/>
      <c r="L38" s="958"/>
      <c r="M38" s="958"/>
      <c r="N38" s="958"/>
      <c r="O38" s="958"/>
      <c r="P38" s="958"/>
      <c r="Q38" s="958"/>
      <c r="R38" s="958"/>
      <c r="S38" s="958"/>
      <c r="T38" s="959"/>
    </row>
    <row r="39" spans="1:20" ht="15.75">
      <c r="A39" s="957"/>
      <c r="B39" s="958"/>
      <c r="C39" s="958"/>
      <c r="D39" s="958"/>
      <c r="E39" s="958"/>
      <c r="F39" s="958"/>
      <c r="G39" s="958"/>
      <c r="H39" s="958"/>
      <c r="I39" s="958"/>
      <c r="J39" s="958"/>
      <c r="K39" s="958"/>
      <c r="L39" s="958"/>
      <c r="M39" s="958"/>
      <c r="N39" s="958"/>
      <c r="O39" s="958"/>
      <c r="P39" s="958"/>
      <c r="Q39" s="958"/>
      <c r="R39" s="958"/>
      <c r="S39" s="958"/>
      <c r="T39" s="959"/>
    </row>
    <row r="40" spans="1:20" ht="15.75">
      <c r="A40" s="957"/>
      <c r="B40" s="958"/>
      <c r="C40" s="958"/>
      <c r="D40" s="958"/>
      <c r="E40" s="958"/>
      <c r="F40" s="958"/>
      <c r="G40" s="958"/>
      <c r="H40" s="958"/>
      <c r="I40" s="958"/>
      <c r="J40" s="958"/>
      <c r="K40" s="958"/>
      <c r="L40" s="958"/>
      <c r="M40" s="958"/>
      <c r="N40" s="958"/>
      <c r="O40" s="958"/>
      <c r="P40" s="958"/>
      <c r="Q40" s="958"/>
      <c r="R40" s="958"/>
      <c r="S40" s="958"/>
      <c r="T40" s="959"/>
    </row>
    <row r="41" spans="1:20" ht="15.75">
      <c r="A41" s="957"/>
      <c r="B41" s="958"/>
      <c r="C41" s="958"/>
      <c r="D41" s="958"/>
      <c r="E41" s="958"/>
      <c r="F41" s="958"/>
      <c r="G41" s="958"/>
      <c r="H41" s="958"/>
      <c r="I41" s="958"/>
      <c r="J41" s="958"/>
      <c r="K41" s="958"/>
      <c r="L41" s="958"/>
      <c r="M41" s="958"/>
      <c r="N41" s="958"/>
      <c r="O41" s="958"/>
      <c r="P41" s="958"/>
      <c r="Q41" s="958"/>
      <c r="R41" s="958"/>
      <c r="S41" s="958"/>
      <c r="T41" s="959"/>
    </row>
    <row r="42" spans="1:20" ht="15.75">
      <c r="A42" s="957"/>
      <c r="B42" s="958"/>
      <c r="C42" s="958"/>
      <c r="D42" s="958"/>
      <c r="E42" s="958"/>
      <c r="F42" s="958"/>
      <c r="G42" s="958"/>
      <c r="H42" s="958"/>
      <c r="I42" s="958"/>
      <c r="J42" s="958"/>
      <c r="K42" s="958"/>
      <c r="L42" s="958"/>
      <c r="M42" s="958"/>
      <c r="N42" s="958"/>
      <c r="O42" s="958"/>
      <c r="P42" s="958"/>
      <c r="Q42" s="958"/>
      <c r="R42" s="958"/>
      <c r="S42" s="958"/>
      <c r="T42" s="959"/>
    </row>
  </sheetData>
  <mergeCells count="59">
    <mergeCell ref="S16:S19"/>
    <mergeCell ref="T16:T19"/>
    <mergeCell ref="C16:C29"/>
    <mergeCell ref="A42:T42"/>
    <mergeCell ref="D26:D29"/>
    <mergeCell ref="A32:T32"/>
    <mergeCell ref="A33:T33"/>
    <mergeCell ref="A34:T34"/>
    <mergeCell ref="A35:T35"/>
    <mergeCell ref="A36:T36"/>
    <mergeCell ref="A37:T37"/>
    <mergeCell ref="A38:T38"/>
    <mergeCell ref="A39:T39"/>
    <mergeCell ref="A40:T40"/>
    <mergeCell ref="A41:T41"/>
    <mergeCell ref="B16:B29"/>
    <mergeCell ref="A16:A19"/>
    <mergeCell ref="D16:D19"/>
    <mergeCell ref="R16:R19"/>
    <mergeCell ref="T14:T15"/>
    <mergeCell ref="A20:A25"/>
    <mergeCell ref="D20:D25"/>
    <mergeCell ref="R20:R24"/>
    <mergeCell ref="S20:S24"/>
    <mergeCell ref="T20:T24"/>
    <mergeCell ref="R25:R29"/>
    <mergeCell ref="S25:S29"/>
    <mergeCell ref="T25:T29"/>
    <mergeCell ref="A26:A29"/>
    <mergeCell ref="K14:K15"/>
    <mergeCell ref="L14:L15"/>
    <mergeCell ref="M14:M15"/>
    <mergeCell ref="N14:P14"/>
    <mergeCell ref="Q14:Q15"/>
    <mergeCell ref="R14:R15"/>
    <mergeCell ref="A9:E9"/>
    <mergeCell ref="F9:M9"/>
    <mergeCell ref="A11:T11"/>
    <mergeCell ref="A13:L13"/>
    <mergeCell ref="M13:T13"/>
    <mergeCell ref="A14:A15"/>
    <mergeCell ref="D14:D15"/>
    <mergeCell ref="E14:E15"/>
    <mergeCell ref="F14:I14"/>
    <mergeCell ref="J14:J15"/>
    <mergeCell ref="B14:B15"/>
    <mergeCell ref="C14:C15"/>
    <mergeCell ref="A6:E6"/>
    <mergeCell ref="F6:M6"/>
    <mergeCell ref="A7:E7"/>
    <mergeCell ref="F7:M7"/>
    <mergeCell ref="A8:E8"/>
    <mergeCell ref="F8:M8"/>
    <mergeCell ref="A2:E4"/>
    <mergeCell ref="F2:M2"/>
    <mergeCell ref="N2:T2"/>
    <mergeCell ref="F3:M4"/>
    <mergeCell ref="N3:T3"/>
    <mergeCell ref="N4:T4"/>
  </mergeCells>
  <conditionalFormatting sqref="P20:P29">
    <cfRule type="containsText" dxfId="89" priority="17" stopIfTrue="1" operator="containsText" text="R">
      <formula>NOT(ISERROR(SEARCH("R",P20)))</formula>
    </cfRule>
    <cfRule type="containsText" dxfId="88" priority="18" stopIfTrue="1" operator="containsText" text="T">
      <formula>NOT(ISERROR(SEARCH("T",P20)))</formula>
    </cfRule>
  </conditionalFormatting>
  <conditionalFormatting sqref="P20:P29">
    <cfRule type="containsText" dxfId="87" priority="15" stopIfTrue="1" operator="containsText" text="P">
      <formula>NOT(ISERROR(SEARCH("P",P20)))</formula>
    </cfRule>
  </conditionalFormatting>
  <conditionalFormatting sqref="P19">
    <cfRule type="containsText" dxfId="86" priority="11" stopIfTrue="1" operator="containsText" text="R">
      <formula>NOT(ISERROR(SEARCH("R",P19)))</formula>
    </cfRule>
    <cfRule type="containsText" dxfId="85" priority="12" stopIfTrue="1" operator="containsText" text="T">
      <formula>NOT(ISERROR(SEARCH("T",P19)))</formula>
    </cfRule>
  </conditionalFormatting>
  <conditionalFormatting sqref="P19">
    <cfRule type="containsText" dxfId="84" priority="10" stopIfTrue="1" operator="containsText" text="P">
      <formula>NOT(ISERROR(SEARCH("P",P19)))</formula>
    </cfRule>
  </conditionalFormatting>
  <conditionalFormatting sqref="P18">
    <cfRule type="containsText" dxfId="83" priority="8" stopIfTrue="1" operator="containsText" text="R">
      <formula>NOT(ISERROR(SEARCH("R",P18)))</formula>
    </cfRule>
    <cfRule type="containsText" dxfId="82" priority="9" stopIfTrue="1" operator="containsText" text="T">
      <formula>NOT(ISERROR(SEARCH("T",P18)))</formula>
    </cfRule>
  </conditionalFormatting>
  <conditionalFormatting sqref="P18">
    <cfRule type="containsText" dxfId="81" priority="7" stopIfTrue="1" operator="containsText" text="P">
      <formula>NOT(ISERROR(SEARCH("P",P18)))</formula>
    </cfRule>
  </conditionalFormatting>
  <conditionalFormatting sqref="P17">
    <cfRule type="containsText" dxfId="80" priority="5" stopIfTrue="1" operator="containsText" text="R">
      <formula>NOT(ISERROR(SEARCH("R",P17)))</formula>
    </cfRule>
    <cfRule type="containsText" dxfId="79" priority="6" stopIfTrue="1" operator="containsText" text="T">
      <formula>NOT(ISERROR(SEARCH("T",P17)))</formula>
    </cfRule>
  </conditionalFormatting>
  <conditionalFormatting sqref="P17">
    <cfRule type="containsText" dxfId="78" priority="4" stopIfTrue="1" operator="containsText" text="P">
      <formula>NOT(ISERROR(SEARCH("P",P17)))</formula>
    </cfRule>
  </conditionalFormatting>
  <conditionalFormatting sqref="P16">
    <cfRule type="containsText" dxfId="77" priority="2" stopIfTrue="1" operator="containsText" text="R">
      <formula>NOT(ISERROR(SEARCH("R",P16)))</formula>
    </cfRule>
    <cfRule type="containsText" dxfId="76" priority="3" stopIfTrue="1" operator="containsText" text="T">
      <formula>NOT(ISERROR(SEARCH("T",P16)))</formula>
    </cfRule>
  </conditionalFormatting>
  <conditionalFormatting sqref="P16">
    <cfRule type="containsText" dxfId="75" priority="1" stopIfTrue="1" operator="containsText" text="P">
      <formula>NOT(ISERROR(SEARCH("P",P16)))</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8"/>
  <sheetViews>
    <sheetView topLeftCell="A20" zoomScale="75" zoomScaleNormal="75" workbookViewId="0">
      <selection activeCell="F31" sqref="F31"/>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6.42578125" style="1" customWidth="1"/>
    <col min="7" max="7" width="5.42578125" style="1" bestFit="1" customWidth="1"/>
    <col min="8" max="8" width="5" style="1" customWidth="1"/>
    <col min="9" max="9" width="6.2851562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24</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10</v>
      </c>
      <c r="B6" s="666"/>
      <c r="C6" s="666"/>
      <c r="D6" s="666"/>
      <c r="E6" s="666"/>
      <c r="F6" s="670" t="s">
        <v>269</v>
      </c>
      <c r="G6" s="668"/>
      <c r="H6" s="668"/>
      <c r="I6" s="668"/>
      <c r="J6" s="668"/>
      <c r="K6" s="668"/>
      <c r="L6" s="668"/>
      <c r="M6" s="669"/>
      <c r="N6" s="4"/>
      <c r="O6" s="4"/>
      <c r="P6" s="4"/>
      <c r="Q6" s="4"/>
      <c r="R6" s="4"/>
      <c r="S6" s="4"/>
      <c r="T6" s="4"/>
    </row>
    <row r="7" spans="1:20">
      <c r="A7" s="666" t="s">
        <v>26</v>
      </c>
      <c r="B7" s="666"/>
      <c r="C7" s="666"/>
      <c r="D7" s="666"/>
      <c r="E7" s="666"/>
      <c r="F7" s="670">
        <v>2023</v>
      </c>
      <c r="G7" s="668"/>
      <c r="H7" s="668"/>
      <c r="I7" s="668"/>
      <c r="J7" s="668"/>
      <c r="K7" s="668"/>
      <c r="L7" s="668"/>
      <c r="M7" s="669"/>
      <c r="N7" s="4"/>
      <c r="O7" s="4"/>
      <c r="P7" s="4"/>
      <c r="Q7" s="4"/>
      <c r="R7" s="4"/>
      <c r="S7" s="4"/>
      <c r="T7" s="4"/>
    </row>
    <row r="8" spans="1:20">
      <c r="A8" s="666" t="s">
        <v>6</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968" t="s">
        <v>9</v>
      </c>
      <c r="B11" s="969"/>
      <c r="C11" s="969"/>
      <c r="D11" s="969"/>
      <c r="E11" s="969"/>
      <c r="F11" s="969"/>
      <c r="G11" s="969"/>
      <c r="H11" s="969"/>
      <c r="I11" s="969"/>
      <c r="J11" s="969"/>
      <c r="K11" s="969"/>
      <c r="L11" s="969"/>
      <c r="M11" s="969"/>
      <c r="N11" s="969"/>
      <c r="O11" s="969"/>
      <c r="P11" s="969"/>
      <c r="Q11" s="969"/>
      <c r="R11" s="969"/>
      <c r="S11" s="969"/>
      <c r="T11" s="970"/>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15.75" customHeight="1" thickBot="1">
      <c r="A14" s="696" t="s">
        <v>28</v>
      </c>
      <c r="B14" s="703" t="s">
        <v>364</v>
      </c>
      <c r="C14" s="703" t="s">
        <v>365</v>
      </c>
      <c r="D14" s="696" t="s">
        <v>27</v>
      </c>
      <c r="E14" s="698" t="s">
        <v>20</v>
      </c>
      <c r="F14" s="700" t="s">
        <v>11</v>
      </c>
      <c r="G14" s="701"/>
      <c r="H14" s="701"/>
      <c r="I14" s="702"/>
      <c r="J14" s="692" t="s">
        <v>21</v>
      </c>
      <c r="K14" s="692" t="s">
        <v>22</v>
      </c>
      <c r="L14" s="692" t="s">
        <v>2</v>
      </c>
      <c r="M14" s="694" t="s">
        <v>23</v>
      </c>
      <c r="N14" s="683" t="s">
        <v>3</v>
      </c>
      <c r="O14" s="684"/>
      <c r="P14" s="685"/>
      <c r="Q14" s="686" t="s">
        <v>243</v>
      </c>
      <c r="R14" s="688" t="s">
        <v>5</v>
      </c>
      <c r="S14" s="9" t="s">
        <v>30</v>
      </c>
      <c r="T14" s="690" t="s">
        <v>0</v>
      </c>
    </row>
    <row r="15" spans="1:20" ht="39.75" customHeight="1" thickBot="1">
      <c r="A15" s="697"/>
      <c r="B15" s="704"/>
      <c r="C15" s="704"/>
      <c r="D15" s="697"/>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2"/>
      <c r="E16" s="2"/>
      <c r="F16" s="2"/>
      <c r="G16" s="2"/>
      <c r="H16" s="2"/>
      <c r="I16" s="2"/>
      <c r="J16" s="2"/>
      <c r="K16" s="2"/>
      <c r="L16" s="14"/>
      <c r="M16" s="2"/>
      <c r="P16" s="205"/>
      <c r="Q16" s="2"/>
      <c r="R16" s="2"/>
      <c r="S16" s="2"/>
      <c r="T16" s="2"/>
    </row>
    <row r="17" spans="1:20" ht="50.25" customHeight="1" thickBot="1">
      <c r="A17" s="782">
        <v>1</v>
      </c>
      <c r="B17" s="727" t="s">
        <v>375</v>
      </c>
      <c r="C17" s="734" t="s">
        <v>488</v>
      </c>
      <c r="D17" s="727" t="s">
        <v>739</v>
      </c>
      <c r="E17" s="218" t="s">
        <v>270</v>
      </c>
      <c r="F17" s="216">
        <v>1</v>
      </c>
      <c r="G17" s="226"/>
      <c r="H17" s="84"/>
      <c r="I17" s="84"/>
      <c r="J17" s="53" t="s">
        <v>535</v>
      </c>
      <c r="K17" s="219">
        <v>0</v>
      </c>
      <c r="L17" s="232">
        <v>0</v>
      </c>
      <c r="M17" s="365">
        <v>1</v>
      </c>
      <c r="N17" s="201">
        <v>1</v>
      </c>
      <c r="O17" s="202">
        <v>1</v>
      </c>
      <c r="P17" s="205" t="str">
        <f t="shared" ref="P17:P33" si="0">IF(O17&lt;=V$17,"T",IF(O17&lt;$Y$17,"R",IF(O17&gt;=$Y$17,"P")))</f>
        <v>P</v>
      </c>
      <c r="Q17" s="45"/>
      <c r="R17" s="45"/>
      <c r="S17" s="727" t="s">
        <v>271</v>
      </c>
      <c r="T17" s="855" t="s">
        <v>272</v>
      </c>
    </row>
    <row r="18" spans="1:20" ht="41.25" thickBot="1">
      <c r="A18" s="643"/>
      <c r="B18" s="728"/>
      <c r="C18" s="735"/>
      <c r="D18" s="728"/>
      <c r="E18" s="32" t="s">
        <v>273</v>
      </c>
      <c r="F18" s="216">
        <v>1</v>
      </c>
      <c r="G18" s="234"/>
      <c r="H18" s="54"/>
      <c r="I18" s="210"/>
      <c r="J18" s="23" t="s">
        <v>536</v>
      </c>
      <c r="K18" s="64">
        <v>0</v>
      </c>
      <c r="L18" s="213">
        <v>0</v>
      </c>
      <c r="M18" s="365">
        <v>1</v>
      </c>
      <c r="N18" s="29">
        <f>G18-M18</f>
        <v>-1</v>
      </c>
      <c r="O18" s="25">
        <v>1</v>
      </c>
      <c r="P18" s="224" t="str">
        <f t="shared" si="0"/>
        <v>P</v>
      </c>
      <c r="Q18" s="648"/>
      <c r="R18" s="648"/>
      <c r="S18" s="728"/>
      <c r="T18" s="856"/>
    </row>
    <row r="19" spans="1:20" ht="41.25" thickBot="1">
      <c r="A19" s="643"/>
      <c r="B19" s="728"/>
      <c r="C19" s="735"/>
      <c r="D19" s="728"/>
      <c r="E19" s="32" t="s">
        <v>274</v>
      </c>
      <c r="F19" s="216">
        <v>1</v>
      </c>
      <c r="G19" s="221"/>
      <c r="H19" s="211"/>
      <c r="I19" s="210"/>
      <c r="J19" s="203" t="s">
        <v>537</v>
      </c>
      <c r="K19" s="64">
        <v>0</v>
      </c>
      <c r="L19" s="55">
        <v>0</v>
      </c>
      <c r="M19" s="365">
        <v>1</v>
      </c>
      <c r="N19" s="24">
        <f>G19-M19</f>
        <v>-1</v>
      </c>
      <c r="O19" s="25">
        <v>1</v>
      </c>
      <c r="P19" s="224" t="str">
        <f t="shared" si="0"/>
        <v>P</v>
      </c>
      <c r="Q19" s="649"/>
      <c r="R19" s="649"/>
      <c r="S19" s="728"/>
      <c r="T19" s="856"/>
    </row>
    <row r="20" spans="1:20" ht="63.75" customHeight="1" thickBot="1">
      <c r="A20" s="643"/>
      <c r="B20" s="728"/>
      <c r="C20" s="735"/>
      <c r="D20" s="728"/>
      <c r="E20" s="32" t="s">
        <v>275</v>
      </c>
      <c r="F20" s="216">
        <v>1</v>
      </c>
      <c r="G20" s="95"/>
      <c r="H20" s="210"/>
      <c r="I20" s="210"/>
      <c r="J20" s="23" t="s">
        <v>535</v>
      </c>
      <c r="K20" s="208">
        <v>0</v>
      </c>
      <c r="L20" s="214">
        <v>0</v>
      </c>
      <c r="M20" s="365">
        <v>1</v>
      </c>
      <c r="N20" s="29">
        <f>G20-M20</f>
        <v>-1</v>
      </c>
      <c r="O20" s="25">
        <v>1</v>
      </c>
      <c r="P20" s="224" t="str">
        <f t="shared" si="0"/>
        <v>P</v>
      </c>
      <c r="Q20" s="649"/>
      <c r="R20" s="649"/>
      <c r="S20" s="728"/>
      <c r="T20" s="856"/>
    </row>
    <row r="21" spans="1:20" ht="51" customHeight="1" thickBot="1">
      <c r="A21" s="643"/>
      <c r="B21" s="728"/>
      <c r="C21" s="735"/>
      <c r="D21" s="728"/>
      <c r="E21" s="32" t="s">
        <v>276</v>
      </c>
      <c r="F21" s="216">
        <v>1</v>
      </c>
      <c r="G21" s="222"/>
      <c r="H21" s="54"/>
      <c r="I21" s="210"/>
      <c r="J21" s="203" t="s">
        <v>538</v>
      </c>
      <c r="K21" s="64">
        <v>0</v>
      </c>
      <c r="L21" s="55">
        <v>0</v>
      </c>
      <c r="M21" s="365">
        <v>1</v>
      </c>
      <c r="N21" s="24">
        <v>-2</v>
      </c>
      <c r="O21" s="25">
        <v>1</v>
      </c>
      <c r="P21" s="224" t="str">
        <f t="shared" si="0"/>
        <v>P</v>
      </c>
      <c r="Q21" s="649"/>
      <c r="R21" s="649"/>
      <c r="S21" s="728"/>
      <c r="T21" s="856"/>
    </row>
    <row r="22" spans="1:20" ht="44.25" customHeight="1" thickBot="1">
      <c r="A22" s="643"/>
      <c r="B22" s="728"/>
      <c r="C22" s="735"/>
      <c r="D22" s="728"/>
      <c r="E22" s="32" t="s">
        <v>277</v>
      </c>
      <c r="F22" s="216">
        <v>1</v>
      </c>
      <c r="G22" s="95"/>
      <c r="H22" s="212"/>
      <c r="I22" s="54"/>
      <c r="J22" s="23" t="s">
        <v>538</v>
      </c>
      <c r="K22" s="208">
        <v>0</v>
      </c>
      <c r="L22" s="214">
        <v>0</v>
      </c>
      <c r="M22" s="365">
        <v>1</v>
      </c>
      <c r="N22" s="29">
        <f>G22-M22</f>
        <v>-1</v>
      </c>
      <c r="O22" s="25">
        <v>1</v>
      </c>
      <c r="P22" s="224" t="str">
        <f t="shared" si="0"/>
        <v>P</v>
      </c>
      <c r="Q22" s="650"/>
      <c r="R22" s="650"/>
      <c r="S22" s="729"/>
      <c r="T22" s="857"/>
    </row>
    <row r="23" spans="1:20" ht="38.25" customHeight="1" thickBot="1">
      <c r="A23" s="644"/>
      <c r="B23" s="729"/>
      <c r="C23" s="735"/>
      <c r="D23" s="729"/>
      <c r="E23" s="209" t="s">
        <v>533</v>
      </c>
      <c r="F23" s="216">
        <v>1</v>
      </c>
      <c r="G23" s="225"/>
      <c r="H23" s="49"/>
      <c r="I23" s="49"/>
      <c r="J23" s="23" t="s">
        <v>534</v>
      </c>
      <c r="K23" s="206">
        <v>500000</v>
      </c>
      <c r="L23" s="96"/>
      <c r="M23" s="365">
        <v>1</v>
      </c>
      <c r="N23" s="29">
        <f t="shared" ref="N23:N28" si="1">G23-M23</f>
        <v>-1</v>
      </c>
      <c r="O23" s="25">
        <v>0.01</v>
      </c>
      <c r="P23" s="26" t="str">
        <f t="shared" si="0"/>
        <v>P</v>
      </c>
      <c r="Q23" s="27"/>
      <c r="R23" s="27"/>
      <c r="S23" s="23" t="s">
        <v>279</v>
      </c>
      <c r="T23" s="47" t="s">
        <v>280</v>
      </c>
    </row>
    <row r="24" spans="1:20" ht="38.25" customHeight="1" thickBot="1">
      <c r="A24" s="642">
        <v>2</v>
      </c>
      <c r="B24" s="563"/>
      <c r="C24" s="735"/>
      <c r="D24" s="716" t="s">
        <v>746</v>
      </c>
      <c r="E24" s="564" t="s">
        <v>740</v>
      </c>
      <c r="F24" s="216">
        <v>1</v>
      </c>
      <c r="G24" s="221"/>
      <c r="H24" s="567"/>
      <c r="I24" s="567"/>
      <c r="J24" s="457"/>
      <c r="K24" s="545"/>
      <c r="L24" s="548"/>
      <c r="M24" s="365">
        <v>1</v>
      </c>
      <c r="N24" s="29">
        <f t="shared" si="1"/>
        <v>-1</v>
      </c>
      <c r="O24" s="546">
        <v>1</v>
      </c>
      <c r="P24" s="26" t="str">
        <f t="shared" si="0"/>
        <v>P</v>
      </c>
      <c r="Q24" s="57"/>
      <c r="R24" s="57"/>
      <c r="S24" s="457"/>
      <c r="T24" s="568"/>
    </row>
    <row r="25" spans="1:20" ht="38.25" customHeight="1" thickBot="1">
      <c r="A25" s="643"/>
      <c r="B25" s="563"/>
      <c r="C25" s="735"/>
      <c r="D25" s="717"/>
      <c r="E25" s="565" t="s">
        <v>741</v>
      </c>
      <c r="F25" s="216">
        <v>1</v>
      </c>
      <c r="G25" s="221"/>
      <c r="H25" s="567"/>
      <c r="I25" s="567"/>
      <c r="J25" s="457"/>
      <c r="K25" s="545"/>
      <c r="L25" s="548"/>
      <c r="M25" s="365">
        <v>1</v>
      </c>
      <c r="N25" s="29">
        <f t="shared" si="1"/>
        <v>-1</v>
      </c>
      <c r="O25" s="546">
        <v>0.01</v>
      </c>
      <c r="P25" s="26" t="str">
        <f t="shared" si="0"/>
        <v>P</v>
      </c>
      <c r="Q25" s="57"/>
      <c r="R25" s="57"/>
      <c r="S25" s="457"/>
      <c r="T25" s="568"/>
    </row>
    <row r="26" spans="1:20" ht="38.25" customHeight="1" thickBot="1">
      <c r="A26" s="643"/>
      <c r="B26" s="563"/>
      <c r="C26" s="735"/>
      <c r="D26" s="717"/>
      <c r="E26" s="565" t="s">
        <v>742</v>
      </c>
      <c r="F26" s="216">
        <v>1</v>
      </c>
      <c r="G26" s="221"/>
      <c r="H26" s="567"/>
      <c r="I26" s="567"/>
      <c r="J26" s="457"/>
      <c r="K26" s="545"/>
      <c r="L26" s="548"/>
      <c r="M26" s="365">
        <v>1</v>
      </c>
      <c r="N26" s="29">
        <f t="shared" si="1"/>
        <v>-1</v>
      </c>
      <c r="O26" s="546">
        <v>0.01</v>
      </c>
      <c r="P26" s="26" t="str">
        <f t="shared" si="0"/>
        <v>P</v>
      </c>
      <c r="Q26" s="57"/>
      <c r="R26" s="57"/>
      <c r="S26" s="457"/>
      <c r="T26" s="568"/>
    </row>
    <row r="27" spans="1:20" ht="38.25" customHeight="1" thickBot="1">
      <c r="A27" s="643"/>
      <c r="B27" s="563"/>
      <c r="C27" s="735"/>
      <c r="D27" s="717"/>
      <c r="E27" s="565" t="s">
        <v>743</v>
      </c>
      <c r="F27" s="216">
        <v>1</v>
      </c>
      <c r="G27" s="221"/>
      <c r="H27" s="567"/>
      <c r="I27" s="567"/>
      <c r="J27" s="457"/>
      <c r="K27" s="545"/>
      <c r="L27" s="548"/>
      <c r="M27" s="365">
        <v>1</v>
      </c>
      <c r="N27" s="29">
        <f t="shared" si="1"/>
        <v>-1</v>
      </c>
      <c r="O27" s="546">
        <v>0.01</v>
      </c>
      <c r="P27" s="26" t="str">
        <f t="shared" si="0"/>
        <v>P</v>
      </c>
      <c r="Q27" s="57"/>
      <c r="R27" s="57"/>
      <c r="S27" s="457"/>
      <c r="T27" s="568"/>
    </row>
    <row r="28" spans="1:20" ht="38.25" customHeight="1" thickBot="1">
      <c r="A28" s="643"/>
      <c r="B28" s="563"/>
      <c r="C28" s="735"/>
      <c r="D28" s="717"/>
      <c r="E28" s="565" t="s">
        <v>744</v>
      </c>
      <c r="F28" s="216">
        <v>1</v>
      </c>
      <c r="G28" s="221"/>
      <c r="H28" s="567"/>
      <c r="I28" s="567"/>
      <c r="J28" s="457"/>
      <c r="K28" s="545"/>
      <c r="L28" s="548"/>
      <c r="M28" s="365">
        <v>1</v>
      </c>
      <c r="N28" s="29">
        <f t="shared" si="1"/>
        <v>-1</v>
      </c>
      <c r="O28" s="546">
        <v>0.01</v>
      </c>
      <c r="P28" s="26" t="str">
        <f t="shared" si="0"/>
        <v>P</v>
      </c>
      <c r="Q28" s="57"/>
      <c r="R28" s="57"/>
      <c r="S28" s="457"/>
      <c r="T28" s="568"/>
    </row>
    <row r="29" spans="1:20" ht="47.25" customHeight="1" thickBot="1">
      <c r="A29" s="872"/>
      <c r="B29" s="217" t="s">
        <v>373</v>
      </c>
      <c r="C29" s="735"/>
      <c r="D29" s="717"/>
      <c r="E29" s="569" t="s">
        <v>745</v>
      </c>
      <c r="F29" s="216">
        <v>1</v>
      </c>
      <c r="G29" s="438"/>
      <c r="H29" s="438"/>
      <c r="I29" s="438"/>
      <c r="J29" s="457" t="s">
        <v>278</v>
      </c>
      <c r="K29" s="548">
        <v>0</v>
      </c>
      <c r="L29" s="76">
        <v>0</v>
      </c>
      <c r="M29" s="365">
        <v>1</v>
      </c>
      <c r="N29" s="547">
        <v>0</v>
      </c>
      <c r="O29" s="546">
        <v>0.01</v>
      </c>
      <c r="P29" s="224" t="str">
        <f t="shared" si="0"/>
        <v>P</v>
      </c>
      <c r="Q29" s="57"/>
      <c r="R29" s="57"/>
      <c r="S29" s="57"/>
      <c r="T29" s="570"/>
    </row>
    <row r="30" spans="1:20" ht="27" customHeight="1" thickBot="1">
      <c r="A30" s="965">
        <v>3</v>
      </c>
      <c r="B30" s="962" t="s">
        <v>370</v>
      </c>
      <c r="C30" s="735"/>
      <c r="D30" s="960" t="s">
        <v>747</v>
      </c>
      <c r="E30" s="565" t="s">
        <v>748</v>
      </c>
      <c r="F30" s="216">
        <v>1</v>
      </c>
      <c r="G30" s="48"/>
      <c r="H30" s="55"/>
      <c r="I30" s="55"/>
      <c r="J30" s="732" t="s">
        <v>543</v>
      </c>
      <c r="K30" s="233">
        <v>0</v>
      </c>
      <c r="L30" s="233">
        <v>0</v>
      </c>
      <c r="M30" s="365">
        <v>1</v>
      </c>
      <c r="N30" s="22">
        <v>0</v>
      </c>
      <c r="O30" s="22">
        <v>1</v>
      </c>
      <c r="P30" s="26" t="str">
        <f t="shared" si="0"/>
        <v>P</v>
      </c>
      <c r="Q30" s="51" t="s">
        <v>544</v>
      </c>
      <c r="R30" s="51" t="s">
        <v>544</v>
      </c>
      <c r="S30" s="715" t="s">
        <v>545</v>
      </c>
      <c r="T30" s="33" t="s">
        <v>546</v>
      </c>
    </row>
    <row r="31" spans="1:20" ht="15.75" customHeight="1" thickBot="1">
      <c r="A31" s="966"/>
      <c r="B31" s="963"/>
      <c r="C31" s="735"/>
      <c r="D31" s="960"/>
      <c r="E31" s="565" t="s">
        <v>749</v>
      </c>
      <c r="F31" s="216">
        <v>1</v>
      </c>
      <c r="G31" s="48"/>
      <c r="H31" s="55"/>
      <c r="I31" s="55"/>
      <c r="J31" s="732"/>
      <c r="K31" s="233">
        <v>0</v>
      </c>
      <c r="L31" s="233">
        <v>0</v>
      </c>
      <c r="M31" s="365">
        <v>1</v>
      </c>
      <c r="N31" s="22">
        <v>0</v>
      </c>
      <c r="O31" s="22">
        <v>1</v>
      </c>
      <c r="P31" s="26" t="str">
        <f t="shared" si="0"/>
        <v>P</v>
      </c>
      <c r="Q31" s="51" t="s">
        <v>544</v>
      </c>
      <c r="R31" s="51" t="s">
        <v>544</v>
      </c>
      <c r="S31" s="715"/>
      <c r="T31" s="732" t="s">
        <v>547</v>
      </c>
    </row>
    <row r="32" spans="1:20" ht="27" customHeight="1" thickBot="1">
      <c r="A32" s="966"/>
      <c r="B32" s="963"/>
      <c r="C32" s="735"/>
      <c r="D32" s="960"/>
      <c r="E32" s="565" t="s">
        <v>750</v>
      </c>
      <c r="F32" s="216">
        <v>1</v>
      </c>
      <c r="G32" s="357"/>
      <c r="H32" s="55"/>
      <c r="I32" s="55"/>
      <c r="J32" s="732"/>
      <c r="K32" s="233">
        <v>0</v>
      </c>
      <c r="L32" s="233">
        <v>0</v>
      </c>
      <c r="M32" s="365">
        <v>1</v>
      </c>
      <c r="N32" s="22">
        <v>0</v>
      </c>
      <c r="O32" s="22">
        <v>1</v>
      </c>
      <c r="P32" s="26" t="str">
        <f t="shared" si="0"/>
        <v>P</v>
      </c>
      <c r="Q32" s="51" t="s">
        <v>544</v>
      </c>
      <c r="R32" s="51" t="s">
        <v>544</v>
      </c>
      <c r="S32" s="715"/>
      <c r="T32" s="732"/>
    </row>
    <row r="33" spans="1:20" ht="24.75" thickBot="1">
      <c r="A33" s="967"/>
      <c r="B33" s="964"/>
      <c r="C33" s="736"/>
      <c r="D33" s="961"/>
      <c r="E33" s="566" t="s">
        <v>751</v>
      </c>
      <c r="F33" s="216">
        <v>1</v>
      </c>
      <c r="G33" s="40"/>
      <c r="H33" s="40"/>
      <c r="I33" s="40"/>
      <c r="J33" s="204"/>
      <c r="K33" s="199"/>
      <c r="L33" s="40"/>
      <c r="M33" s="365">
        <v>1</v>
      </c>
      <c r="N33" s="43"/>
      <c r="O33" s="38"/>
      <c r="P33" s="26" t="str">
        <f t="shared" si="0"/>
        <v>T</v>
      </c>
      <c r="Q33" s="40"/>
      <c r="R33" s="40"/>
      <c r="S33" s="40"/>
      <c r="T33" s="40"/>
    </row>
    <row r="34" spans="1:20">
      <c r="A34" s="2"/>
      <c r="B34" s="2"/>
      <c r="C34" s="2"/>
      <c r="D34" s="2"/>
      <c r="E34" s="2"/>
      <c r="F34" s="2"/>
      <c r="G34" s="2"/>
      <c r="H34" s="2"/>
      <c r="I34" s="2"/>
      <c r="J34" s="2"/>
      <c r="K34" s="2"/>
      <c r="L34" s="2"/>
      <c r="M34" s="2"/>
      <c r="N34" s="2"/>
      <c r="O34" s="2"/>
      <c r="P34" s="2"/>
      <c r="Q34" s="2"/>
      <c r="R34" s="2"/>
      <c r="S34" s="2"/>
      <c r="T34" s="2"/>
    </row>
    <row r="35" spans="1:20">
      <c r="A35" s="41" t="s">
        <v>25</v>
      </c>
      <c r="B35" s="41"/>
      <c r="C35" s="41"/>
      <c r="D35" s="41"/>
      <c r="E35" s="2"/>
      <c r="F35" s="2"/>
      <c r="G35" s="2"/>
      <c r="H35" s="2"/>
      <c r="I35" s="2"/>
      <c r="J35" s="2"/>
      <c r="K35" s="2"/>
      <c r="L35" s="2"/>
      <c r="M35" s="2"/>
      <c r="N35" s="2"/>
      <c r="O35" s="2"/>
      <c r="P35" s="2"/>
      <c r="Q35" s="2"/>
      <c r="R35" s="2"/>
      <c r="S35" s="2"/>
      <c r="T35" s="2"/>
    </row>
    <row r="36" spans="1:20">
      <c r="A36" s="2"/>
      <c r="B36" s="2"/>
      <c r="C36" s="2"/>
      <c r="D36" s="2"/>
      <c r="E36" s="220"/>
      <c r="F36" s="2"/>
      <c r="G36" s="2"/>
      <c r="H36" s="2"/>
      <c r="I36" s="2"/>
      <c r="J36" s="2"/>
      <c r="K36" s="2"/>
      <c r="L36" s="2"/>
      <c r="M36" s="2"/>
      <c r="N36" s="2"/>
      <c r="O36" s="2"/>
      <c r="P36" s="2"/>
      <c r="Q36" s="2"/>
      <c r="R36" s="2"/>
      <c r="S36" s="2"/>
      <c r="T36" s="2"/>
    </row>
    <row r="37" spans="1:20">
      <c r="A37" s="90"/>
      <c r="B37" s="91"/>
      <c r="C37" s="91"/>
      <c r="D37" s="91"/>
      <c r="E37" s="2"/>
      <c r="F37" s="91"/>
      <c r="G37" s="91"/>
      <c r="H37" s="91"/>
      <c r="I37" s="91"/>
      <c r="J37" s="91"/>
      <c r="K37" s="91"/>
      <c r="L37" s="91"/>
      <c r="M37" s="91"/>
      <c r="N37" s="91"/>
      <c r="O37" s="91"/>
      <c r="P37" s="91"/>
      <c r="Q37" s="91"/>
      <c r="R37" s="91"/>
      <c r="S37" s="91"/>
      <c r="T37" s="92"/>
    </row>
    <row r="38" spans="1:20">
      <c r="A38" s="90"/>
      <c r="B38" s="91"/>
      <c r="C38" s="91"/>
      <c r="D38" s="91"/>
      <c r="E38" s="91"/>
      <c r="F38" s="91"/>
      <c r="G38" s="91"/>
      <c r="H38" s="91"/>
      <c r="I38" s="91"/>
      <c r="J38" s="91"/>
      <c r="K38" s="91"/>
      <c r="L38" s="91"/>
      <c r="M38" s="91"/>
      <c r="N38" s="91"/>
      <c r="O38" s="91"/>
      <c r="P38" s="91"/>
      <c r="Q38" s="91"/>
      <c r="R38" s="91"/>
      <c r="S38" s="91"/>
      <c r="T38" s="92"/>
    </row>
    <row r="39" spans="1:20">
      <c r="A39" s="90"/>
      <c r="B39" s="91"/>
      <c r="C39" s="91"/>
      <c r="D39" s="91"/>
      <c r="E39" s="91"/>
      <c r="F39" s="91"/>
      <c r="G39" s="91"/>
      <c r="H39" s="91"/>
      <c r="I39" s="91"/>
      <c r="J39" s="91"/>
      <c r="K39" s="91"/>
      <c r="L39" s="91"/>
      <c r="M39" s="91"/>
      <c r="N39" s="91"/>
      <c r="O39" s="91"/>
      <c r="P39" s="91"/>
      <c r="Q39" s="91"/>
      <c r="R39" s="91"/>
      <c r="S39" s="91"/>
      <c r="T39" s="92"/>
    </row>
    <row r="40" spans="1:20">
      <c r="A40" s="90"/>
      <c r="B40" s="91"/>
      <c r="C40" s="91"/>
      <c r="D40" s="91"/>
      <c r="E40" s="91"/>
      <c r="F40" s="91"/>
      <c r="G40" s="91"/>
      <c r="H40" s="91"/>
      <c r="I40" s="91"/>
      <c r="J40" s="91"/>
      <c r="K40" s="91"/>
      <c r="L40" s="91"/>
      <c r="M40" s="91"/>
      <c r="N40" s="91"/>
      <c r="O40" s="91"/>
      <c r="P40" s="91"/>
      <c r="Q40" s="91"/>
      <c r="R40" s="91"/>
      <c r="S40" s="91"/>
      <c r="T40" s="92"/>
    </row>
    <row r="41" spans="1:20">
      <c r="A41" s="90"/>
      <c r="B41" s="91"/>
      <c r="C41" s="91"/>
      <c r="D41" s="91"/>
      <c r="E41" s="91"/>
      <c r="F41" s="91"/>
      <c r="G41" s="91"/>
      <c r="H41" s="91"/>
      <c r="I41" s="91"/>
      <c r="J41" s="91"/>
      <c r="K41" s="91"/>
      <c r="L41" s="91"/>
      <c r="M41" s="91"/>
      <c r="N41" s="91"/>
      <c r="O41" s="91"/>
      <c r="P41" s="91"/>
      <c r="Q41" s="91"/>
      <c r="R41" s="91"/>
      <c r="S41" s="91"/>
      <c r="T41" s="92"/>
    </row>
    <row r="42" spans="1:20">
      <c r="A42" s="90"/>
      <c r="B42" s="91"/>
      <c r="C42" s="91"/>
      <c r="D42" s="91"/>
      <c r="E42" s="91"/>
      <c r="F42" s="91"/>
      <c r="G42" s="91"/>
      <c r="H42" s="91"/>
      <c r="I42" s="91"/>
      <c r="J42" s="91"/>
      <c r="K42" s="91"/>
      <c r="L42" s="91"/>
      <c r="M42" s="91"/>
      <c r="N42" s="91"/>
      <c r="O42" s="91"/>
      <c r="P42" s="91"/>
      <c r="Q42" s="91"/>
      <c r="R42" s="91"/>
      <c r="S42" s="91"/>
      <c r="T42" s="92"/>
    </row>
    <row r="43" spans="1:20">
      <c r="A43" s="90"/>
      <c r="B43" s="91"/>
      <c r="C43" s="91"/>
      <c r="D43" s="91"/>
      <c r="E43" s="91"/>
      <c r="F43" s="91"/>
      <c r="G43" s="91"/>
      <c r="H43" s="91"/>
      <c r="I43" s="91"/>
      <c r="J43" s="91"/>
      <c r="K43" s="91"/>
      <c r="L43" s="91"/>
      <c r="M43" s="91"/>
      <c r="N43" s="91"/>
      <c r="O43" s="91"/>
      <c r="P43" s="91"/>
      <c r="Q43" s="91"/>
      <c r="R43" s="91"/>
      <c r="S43" s="91"/>
      <c r="T43" s="92"/>
    </row>
    <row r="44" spans="1:20">
      <c r="A44" s="90"/>
      <c r="B44" s="91"/>
      <c r="C44" s="91"/>
      <c r="D44" s="91"/>
      <c r="E44" s="91"/>
      <c r="F44" s="91"/>
      <c r="G44" s="91"/>
      <c r="H44" s="91"/>
      <c r="I44" s="91"/>
      <c r="J44" s="91"/>
      <c r="K44" s="91"/>
      <c r="L44" s="91"/>
      <c r="M44" s="91"/>
      <c r="N44" s="91"/>
      <c r="O44" s="91"/>
      <c r="P44" s="91"/>
      <c r="Q44" s="91"/>
      <c r="R44" s="91"/>
      <c r="S44" s="91"/>
      <c r="T44" s="92"/>
    </row>
    <row r="45" spans="1:20">
      <c r="A45" s="90"/>
      <c r="B45" s="91"/>
      <c r="C45" s="91"/>
      <c r="D45" s="91"/>
      <c r="E45" s="91"/>
      <c r="F45" s="91"/>
      <c r="G45" s="91"/>
      <c r="H45" s="91"/>
      <c r="I45" s="91"/>
      <c r="J45" s="91"/>
      <c r="K45" s="91"/>
      <c r="L45" s="91"/>
      <c r="M45" s="91"/>
      <c r="N45" s="91"/>
      <c r="O45" s="91"/>
      <c r="P45" s="91"/>
      <c r="Q45" s="91"/>
      <c r="R45" s="91"/>
      <c r="S45" s="91"/>
      <c r="T45" s="92"/>
    </row>
    <row r="46" spans="1:20">
      <c r="A46" s="90"/>
      <c r="B46" s="91"/>
      <c r="C46" s="91"/>
      <c r="D46" s="91"/>
      <c r="E46" s="91"/>
      <c r="F46" s="91"/>
      <c r="G46" s="91"/>
      <c r="H46" s="91"/>
      <c r="I46" s="91"/>
      <c r="J46" s="91"/>
      <c r="K46" s="91"/>
      <c r="L46" s="91"/>
      <c r="M46" s="91"/>
      <c r="N46" s="91"/>
      <c r="O46" s="91"/>
      <c r="P46" s="91"/>
      <c r="Q46" s="91"/>
      <c r="R46" s="91"/>
      <c r="S46" s="91"/>
      <c r="T46" s="92"/>
    </row>
    <row r="47" spans="1:20">
      <c r="A47" s="90"/>
      <c r="B47" s="91"/>
      <c r="C47" s="91"/>
      <c r="D47" s="91"/>
      <c r="E47" s="91"/>
      <c r="F47" s="91"/>
      <c r="G47" s="91"/>
      <c r="H47" s="91"/>
      <c r="I47" s="91"/>
      <c r="J47" s="91"/>
      <c r="K47" s="91"/>
      <c r="L47" s="91"/>
      <c r="M47" s="91"/>
      <c r="N47" s="91"/>
      <c r="O47" s="91"/>
      <c r="P47" s="91"/>
      <c r="Q47" s="91"/>
      <c r="R47" s="91"/>
      <c r="S47" s="91"/>
      <c r="T47" s="92"/>
    </row>
    <row r="48" spans="1:20">
      <c r="E48" s="200"/>
    </row>
  </sheetData>
  <mergeCells count="47">
    <mergeCell ref="N14:P14"/>
    <mergeCell ref="Q14:Q15"/>
    <mergeCell ref="R14:R15"/>
    <mergeCell ref="A14:A15"/>
    <mergeCell ref="D14:D15"/>
    <mergeCell ref="E14:E15"/>
    <mergeCell ref="F14:I14"/>
    <mergeCell ref="J14:J15"/>
    <mergeCell ref="B14:B15"/>
    <mergeCell ref="C14:C15"/>
    <mergeCell ref="A7:E7"/>
    <mergeCell ref="F7:M7"/>
    <mergeCell ref="A8:E8"/>
    <mergeCell ref="F8:M8"/>
    <mergeCell ref="M14:M15"/>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S30:S32"/>
    <mergeCell ref="T31:T32"/>
    <mergeCell ref="T17:T22"/>
    <mergeCell ref="S17:S22"/>
    <mergeCell ref="Q18:Q22"/>
    <mergeCell ref="R18:R22"/>
    <mergeCell ref="D24:D29"/>
    <mergeCell ref="D30:D33"/>
    <mergeCell ref="C17:C33"/>
    <mergeCell ref="A24:A29"/>
    <mergeCell ref="J30:J32"/>
    <mergeCell ref="A17:A23"/>
    <mergeCell ref="B17:B23"/>
    <mergeCell ref="D17:D23"/>
    <mergeCell ref="B30:B33"/>
    <mergeCell ref="A30:A33"/>
  </mergeCells>
  <conditionalFormatting sqref="P16:P33">
    <cfRule type="containsText" dxfId="74" priority="1" stopIfTrue="1" operator="containsText" text="P">
      <formula>NOT(ISERROR(SEARCH("P",P16)))</formula>
    </cfRule>
    <cfRule type="containsText" dxfId="73" priority="2" stopIfTrue="1" operator="containsText" text="R">
      <formula>NOT(ISERROR(SEARCH("R",P16)))</formula>
    </cfRule>
    <cfRule type="containsText" dxfId="72" priority="3" operator="containsText" text="T">
      <formula>NOT(ISERROR(SEARCH("T",P16)))</formula>
    </cfRule>
  </conditionalFormatting>
  <conditionalFormatting sqref="P16:P33">
    <cfRule type="iconSet" priority="156">
      <iconSet iconSet="3Symbols2">
        <cfvo type="percent" val="0"/>
        <cfvo type="percent" val="0.74"/>
        <cfvo type="percent" val="0.85"/>
      </iconSet>
    </cfRule>
  </conditionalFormatting>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F1" zoomScale="75" zoomScaleNormal="75" workbookViewId="0">
      <selection activeCell="F31" sqref="F31"/>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24</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10</v>
      </c>
      <c r="B6" s="666"/>
      <c r="C6" s="666"/>
      <c r="D6" s="666"/>
      <c r="E6" s="666"/>
      <c r="F6" s="670" t="s">
        <v>33</v>
      </c>
      <c r="G6" s="668"/>
      <c r="H6" s="668"/>
      <c r="I6" s="668"/>
      <c r="J6" s="668"/>
      <c r="K6" s="668"/>
      <c r="L6" s="668"/>
      <c r="M6" s="669"/>
      <c r="N6" s="4"/>
      <c r="O6" s="4"/>
      <c r="P6" s="4"/>
      <c r="Q6" s="4"/>
      <c r="R6" s="4"/>
      <c r="S6" s="4"/>
      <c r="T6" s="4"/>
    </row>
    <row r="7" spans="1:20">
      <c r="A7" s="666" t="s">
        <v>26</v>
      </c>
      <c r="B7" s="666"/>
      <c r="C7" s="666"/>
      <c r="D7" s="666"/>
      <c r="E7" s="666"/>
      <c r="F7" s="670">
        <v>2023</v>
      </c>
      <c r="G7" s="668"/>
      <c r="H7" s="668"/>
      <c r="I7" s="668"/>
      <c r="J7" s="668"/>
      <c r="K7" s="668"/>
      <c r="L7" s="668"/>
      <c r="M7" s="669"/>
      <c r="N7" s="4"/>
      <c r="O7" s="4"/>
      <c r="P7" s="4"/>
      <c r="Q7" s="4"/>
      <c r="R7" s="4"/>
      <c r="S7" s="4"/>
      <c r="T7" s="4"/>
    </row>
    <row r="8" spans="1:20">
      <c r="A8" s="666" t="s">
        <v>6</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05" t="s">
        <v>9</v>
      </c>
      <c r="B11" s="706"/>
      <c r="C11" s="706"/>
      <c r="D11" s="706"/>
      <c r="E11" s="706"/>
      <c r="F11" s="706"/>
      <c r="G11" s="706"/>
      <c r="H11" s="706"/>
      <c r="I11" s="706"/>
      <c r="J11" s="706"/>
      <c r="K11" s="706"/>
      <c r="L11" s="706"/>
      <c r="M11" s="706"/>
      <c r="N11" s="706"/>
      <c r="O11" s="706"/>
      <c r="P11" s="706"/>
      <c r="Q11" s="706"/>
      <c r="R11" s="706"/>
      <c r="S11" s="706"/>
      <c r="T11" s="70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26.25" customHeight="1" thickBot="1">
      <c r="A14" s="696" t="s">
        <v>28</v>
      </c>
      <c r="B14" s="703" t="s">
        <v>364</v>
      </c>
      <c r="C14" s="703" t="s">
        <v>365</v>
      </c>
      <c r="D14" s="696" t="s">
        <v>27</v>
      </c>
      <c r="E14" s="698" t="s">
        <v>20</v>
      </c>
      <c r="F14" s="700" t="s">
        <v>11</v>
      </c>
      <c r="G14" s="701"/>
      <c r="H14" s="701"/>
      <c r="I14" s="702"/>
      <c r="J14" s="692" t="s">
        <v>21</v>
      </c>
      <c r="K14" s="692" t="s">
        <v>22</v>
      </c>
      <c r="L14" s="692" t="s">
        <v>2</v>
      </c>
      <c r="M14" s="694" t="s">
        <v>23</v>
      </c>
      <c r="N14" s="683" t="s">
        <v>3</v>
      </c>
      <c r="O14" s="684"/>
      <c r="P14" s="685"/>
      <c r="Q14" s="686" t="s">
        <v>4</v>
      </c>
      <c r="R14" s="688" t="s">
        <v>5</v>
      </c>
      <c r="S14" s="9" t="s">
        <v>30</v>
      </c>
      <c r="T14" s="690" t="s">
        <v>0</v>
      </c>
    </row>
    <row r="15" spans="1:20" ht="23.25" customHeight="1" thickBot="1">
      <c r="A15" s="697"/>
      <c r="B15" s="704"/>
      <c r="C15" s="704"/>
      <c r="D15" s="697"/>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2"/>
      <c r="E16" s="2"/>
      <c r="F16" s="2"/>
      <c r="G16" s="2"/>
      <c r="H16" s="2"/>
      <c r="I16" s="2"/>
      <c r="J16" s="2"/>
      <c r="K16" s="2"/>
      <c r="L16" s="14"/>
      <c r="M16" s="2"/>
      <c r="Q16" s="2"/>
      <c r="R16" s="2"/>
      <c r="S16" s="2"/>
      <c r="T16" s="2"/>
    </row>
    <row r="17" spans="1:20" ht="27">
      <c r="A17" s="971">
        <v>1</v>
      </c>
      <c r="B17" s="979" t="s">
        <v>376</v>
      </c>
      <c r="C17" s="714" t="s">
        <v>494</v>
      </c>
      <c r="D17" s="714" t="s">
        <v>34</v>
      </c>
      <c r="E17" s="215" t="s">
        <v>36</v>
      </c>
      <c r="F17" s="226">
        <v>90</v>
      </c>
      <c r="G17" s="226"/>
      <c r="H17" s="370"/>
      <c r="I17" s="216"/>
      <c r="J17" s="215" t="s">
        <v>53</v>
      </c>
      <c r="K17" s="973">
        <v>5800000</v>
      </c>
      <c r="L17" s="975"/>
      <c r="M17" s="236">
        <v>320</v>
      </c>
      <c r="N17" s="16">
        <f>IF(M17&lt;1,M17-AVERAGE(F17:I17),M17-(SUM(F17:I17)))</f>
        <v>230</v>
      </c>
      <c r="O17" s="17">
        <v>1</v>
      </c>
      <c r="P17" s="18" t="str">
        <f t="shared" ref="P17:P29" si="0">IF(O17&lt;=V$17,"T",IF(O17&lt;$Y$17,"R",IF(O17&gt;=$Y$17,"P")))</f>
        <v>P</v>
      </c>
      <c r="Q17" s="45"/>
      <c r="R17" s="215" t="s">
        <v>73</v>
      </c>
      <c r="S17" s="99" t="s">
        <v>65</v>
      </c>
      <c r="T17" s="85"/>
    </row>
    <row r="18" spans="1:20" ht="40.5">
      <c r="A18" s="972"/>
      <c r="B18" s="639"/>
      <c r="C18" s="715"/>
      <c r="D18" s="715"/>
      <c r="E18" s="23" t="s">
        <v>37</v>
      </c>
      <c r="F18" s="225">
        <v>650</v>
      </c>
      <c r="G18" s="225"/>
      <c r="H18" s="95"/>
      <c r="I18" s="225"/>
      <c r="J18" s="23" t="s">
        <v>52</v>
      </c>
      <c r="K18" s="974"/>
      <c r="L18" s="976"/>
      <c r="M18" s="235">
        <v>1500</v>
      </c>
      <c r="N18" s="24">
        <f>IF(M18&lt;1,M18-AVERAGE(F18:I18),M18-(SUM(F18:I18)))</f>
        <v>850</v>
      </c>
      <c r="O18" s="25">
        <v>1</v>
      </c>
      <c r="P18" s="26" t="str">
        <f t="shared" si="0"/>
        <v>P</v>
      </c>
      <c r="Q18" s="98">
        <f>L17/K17</f>
        <v>0</v>
      </c>
      <c r="R18" s="23" t="s">
        <v>64</v>
      </c>
      <c r="S18" s="223" t="s">
        <v>65</v>
      </c>
      <c r="T18" s="30"/>
    </row>
    <row r="19" spans="1:20" ht="94.5">
      <c r="A19" s="972"/>
      <c r="B19" s="639"/>
      <c r="C19" s="715"/>
      <c r="D19" s="715"/>
      <c r="E19" s="23" t="s">
        <v>38</v>
      </c>
      <c r="F19" s="48">
        <v>40</v>
      </c>
      <c r="G19" s="48"/>
      <c r="H19" s="48"/>
      <c r="I19" s="48"/>
      <c r="J19" s="23" t="s">
        <v>54</v>
      </c>
      <c r="K19" s="974"/>
      <c r="L19" s="977"/>
      <c r="M19" s="48">
        <v>140</v>
      </c>
      <c r="N19" s="24">
        <f t="shared" ref="N19:N30" si="1">IF(M19&lt;1,M19-AVERAGE(F19:I19),M19-(SUM(F19:I19)))</f>
        <v>100</v>
      </c>
      <c r="O19" s="25">
        <v>1</v>
      </c>
      <c r="P19" s="26" t="str">
        <f t="shared" si="0"/>
        <v>P</v>
      </c>
      <c r="Q19" s="27"/>
      <c r="R19" s="23" t="s">
        <v>75</v>
      </c>
      <c r="S19" s="223" t="s">
        <v>66</v>
      </c>
      <c r="T19" s="30"/>
    </row>
    <row r="20" spans="1:20" ht="54">
      <c r="A20" s="640">
        <v>2</v>
      </c>
      <c r="B20" s="639"/>
      <c r="C20" s="715"/>
      <c r="D20" s="715" t="s">
        <v>35</v>
      </c>
      <c r="E20" s="23" t="s">
        <v>39</v>
      </c>
      <c r="F20" s="48">
        <v>2</v>
      </c>
      <c r="G20" s="48"/>
      <c r="H20" s="48"/>
      <c r="I20" s="48"/>
      <c r="J20" s="23" t="s">
        <v>55</v>
      </c>
      <c r="K20" s="978">
        <v>5643300</v>
      </c>
      <c r="L20" s="865"/>
      <c r="M20" s="48">
        <v>4</v>
      </c>
      <c r="N20" s="24">
        <f t="shared" si="1"/>
        <v>2</v>
      </c>
      <c r="O20" s="25">
        <f t="shared" ref="O20:O26" si="2">IF(M20&lt;1,(AVERAGE(F20:I20)/M20),SUM(F20:I20)/M20)</f>
        <v>0.5</v>
      </c>
      <c r="P20" s="26" t="str">
        <f t="shared" si="0"/>
        <v>P</v>
      </c>
      <c r="Q20" s="27"/>
      <c r="R20" s="23" t="s">
        <v>74</v>
      </c>
      <c r="S20" s="223" t="s">
        <v>67</v>
      </c>
      <c r="T20" s="30"/>
    </row>
    <row r="21" spans="1:20" ht="67.5">
      <c r="A21" s="640"/>
      <c r="B21" s="639"/>
      <c r="C21" s="715"/>
      <c r="D21" s="715"/>
      <c r="E21" s="23" t="s">
        <v>40</v>
      </c>
      <c r="F21" s="48">
        <v>0</v>
      </c>
      <c r="G21" s="48"/>
      <c r="H21" s="48"/>
      <c r="I21" s="48"/>
      <c r="J21" s="23" t="s">
        <v>56</v>
      </c>
      <c r="K21" s="978"/>
      <c r="L21" s="865"/>
      <c r="M21" s="48">
        <v>4</v>
      </c>
      <c r="N21" s="24">
        <f t="shared" si="1"/>
        <v>4</v>
      </c>
      <c r="O21" s="25">
        <f t="shared" si="2"/>
        <v>0</v>
      </c>
      <c r="P21" s="26" t="str">
        <f t="shared" si="0"/>
        <v>T</v>
      </c>
      <c r="Q21" s="27"/>
      <c r="R21" s="23"/>
      <c r="S21" s="223" t="s">
        <v>77</v>
      </c>
      <c r="T21" s="30"/>
    </row>
    <row r="22" spans="1:20" ht="81">
      <c r="A22" s="640"/>
      <c r="B22" s="639"/>
      <c r="C22" s="715"/>
      <c r="D22" s="715"/>
      <c r="E22" s="23" t="s">
        <v>41</v>
      </c>
      <c r="F22" s="48">
        <v>22</v>
      </c>
      <c r="G22" s="48"/>
      <c r="H22" s="48"/>
      <c r="I22" s="48"/>
      <c r="J22" s="23" t="s">
        <v>57</v>
      </c>
      <c r="K22" s="978"/>
      <c r="L22" s="865"/>
      <c r="M22" s="48">
        <v>48</v>
      </c>
      <c r="N22" s="24">
        <f t="shared" si="1"/>
        <v>26</v>
      </c>
      <c r="O22" s="25">
        <f t="shared" si="2"/>
        <v>0.45833333333333331</v>
      </c>
      <c r="P22" s="26" t="str">
        <f t="shared" si="0"/>
        <v>P</v>
      </c>
      <c r="Q22" s="27"/>
      <c r="R22" s="23" t="s">
        <v>73</v>
      </c>
      <c r="S22" s="223" t="s">
        <v>78</v>
      </c>
      <c r="T22" s="30"/>
    </row>
    <row r="23" spans="1:20" ht="81">
      <c r="A23" s="640"/>
      <c r="B23" s="639"/>
      <c r="C23" s="715"/>
      <c r="D23" s="715"/>
      <c r="E23" s="23" t="s">
        <v>42</v>
      </c>
      <c r="F23" s="48">
        <v>16</v>
      </c>
      <c r="G23" s="48"/>
      <c r="H23" s="48"/>
      <c r="I23" s="48"/>
      <c r="J23" s="23" t="s">
        <v>58</v>
      </c>
      <c r="K23" s="978"/>
      <c r="L23" s="865"/>
      <c r="M23" s="48">
        <v>48</v>
      </c>
      <c r="N23" s="24">
        <f t="shared" si="1"/>
        <v>32</v>
      </c>
      <c r="O23" s="25">
        <v>1</v>
      </c>
      <c r="P23" s="26" t="str">
        <f t="shared" si="0"/>
        <v>P</v>
      </c>
      <c r="Q23" s="27"/>
      <c r="R23" s="23" t="s">
        <v>73</v>
      </c>
      <c r="S23" s="223" t="s">
        <v>79</v>
      </c>
      <c r="T23" s="30"/>
    </row>
    <row r="24" spans="1:20" ht="67.5">
      <c r="A24" s="640">
        <v>3</v>
      </c>
      <c r="B24" s="715" t="s">
        <v>366</v>
      </c>
      <c r="C24" s="715" t="s">
        <v>482</v>
      </c>
      <c r="D24" s="715" t="s">
        <v>48</v>
      </c>
      <c r="E24" s="94" t="s">
        <v>43</v>
      </c>
      <c r="F24" s="48">
        <v>6</v>
      </c>
      <c r="G24" s="48"/>
      <c r="H24" s="48"/>
      <c r="I24" s="48"/>
      <c r="J24" s="23" t="s">
        <v>60</v>
      </c>
      <c r="K24" s="982">
        <v>5200000</v>
      </c>
      <c r="L24" s="865"/>
      <c r="M24" s="48">
        <v>16</v>
      </c>
      <c r="N24" s="24">
        <f t="shared" si="1"/>
        <v>10</v>
      </c>
      <c r="O24" s="25">
        <f t="shared" si="2"/>
        <v>0.375</v>
      </c>
      <c r="P24" s="26" t="str">
        <f t="shared" si="0"/>
        <v>P</v>
      </c>
      <c r="Q24" s="981">
        <f>L24/K24</f>
        <v>0</v>
      </c>
      <c r="R24" s="23" t="s">
        <v>73</v>
      </c>
      <c r="S24" s="223" t="s">
        <v>68</v>
      </c>
      <c r="T24" s="30"/>
    </row>
    <row r="25" spans="1:20" ht="54">
      <c r="A25" s="640"/>
      <c r="B25" s="715"/>
      <c r="C25" s="715"/>
      <c r="D25" s="715"/>
      <c r="E25" s="23" t="s">
        <v>44</v>
      </c>
      <c r="F25" s="48">
        <v>8</v>
      </c>
      <c r="G25" s="48"/>
      <c r="H25" s="48"/>
      <c r="I25" s="48"/>
      <c r="J25" s="23" t="s">
        <v>59</v>
      </c>
      <c r="K25" s="982"/>
      <c r="L25" s="865"/>
      <c r="M25" s="48">
        <v>16</v>
      </c>
      <c r="N25" s="24">
        <f t="shared" si="1"/>
        <v>8</v>
      </c>
      <c r="O25" s="25">
        <f t="shared" si="2"/>
        <v>0.5</v>
      </c>
      <c r="P25" s="26" t="str">
        <f t="shared" si="0"/>
        <v>P</v>
      </c>
      <c r="Q25" s="981"/>
      <c r="R25" s="23" t="s">
        <v>73</v>
      </c>
      <c r="S25" s="223" t="s">
        <v>69</v>
      </c>
      <c r="T25" s="30"/>
    </row>
    <row r="26" spans="1:20" ht="105" customHeight="1">
      <c r="A26" s="640"/>
      <c r="B26" s="715"/>
      <c r="C26" s="715"/>
      <c r="D26" s="715"/>
      <c r="E26" s="23" t="s">
        <v>45</v>
      </c>
      <c r="F26" s="48">
        <v>16</v>
      </c>
      <c r="G26" s="48"/>
      <c r="H26" s="48"/>
      <c r="I26" s="48"/>
      <c r="J26" s="23" t="s">
        <v>377</v>
      </c>
      <c r="K26" s="982"/>
      <c r="L26" s="865"/>
      <c r="M26" s="48">
        <v>12</v>
      </c>
      <c r="N26" s="24">
        <f t="shared" si="1"/>
        <v>-4</v>
      </c>
      <c r="O26" s="25">
        <f t="shared" si="2"/>
        <v>1.3333333333333333</v>
      </c>
      <c r="P26" s="26" t="str">
        <f t="shared" si="0"/>
        <v>P</v>
      </c>
      <c r="Q26" s="981"/>
      <c r="R26" s="23" t="s">
        <v>73</v>
      </c>
      <c r="S26" s="223" t="s">
        <v>70</v>
      </c>
      <c r="T26" s="30"/>
    </row>
    <row r="27" spans="1:20" ht="26.25" customHeight="1">
      <c r="A27" s="640"/>
      <c r="B27" s="715"/>
      <c r="C27" s="715"/>
      <c r="D27" s="715"/>
      <c r="E27" s="23" t="s">
        <v>46</v>
      </c>
      <c r="F27" s="48">
        <v>5</v>
      </c>
      <c r="G27" s="48"/>
      <c r="H27" s="48"/>
      <c r="I27" s="48"/>
      <c r="J27" s="23" t="s">
        <v>61</v>
      </c>
      <c r="K27" s="982"/>
      <c r="L27" s="865"/>
      <c r="M27" s="48">
        <v>2</v>
      </c>
      <c r="N27" s="24">
        <f>F27-M27</f>
        <v>3</v>
      </c>
      <c r="O27" s="25">
        <v>1</v>
      </c>
      <c r="P27" s="26" t="str">
        <f t="shared" si="0"/>
        <v>P</v>
      </c>
      <c r="Q27" s="981"/>
      <c r="R27" s="23" t="s">
        <v>73</v>
      </c>
      <c r="S27" s="223" t="s">
        <v>71</v>
      </c>
      <c r="T27" s="30"/>
    </row>
    <row r="28" spans="1:20" ht="27">
      <c r="A28" s="640"/>
      <c r="B28" s="715"/>
      <c r="C28" s="715"/>
      <c r="D28" s="715"/>
      <c r="E28" s="23" t="s">
        <v>47</v>
      </c>
      <c r="F28" s="48">
        <v>5</v>
      </c>
      <c r="G28" s="48"/>
      <c r="H28" s="48"/>
      <c r="I28" s="48"/>
      <c r="J28" s="23" t="s">
        <v>61</v>
      </c>
      <c r="K28" s="982"/>
      <c r="L28" s="865"/>
      <c r="M28" s="48">
        <v>2</v>
      </c>
      <c r="N28" s="24">
        <f>F28-M28</f>
        <v>3</v>
      </c>
      <c r="O28" s="25">
        <v>1</v>
      </c>
      <c r="P28" s="26" t="str">
        <f t="shared" si="0"/>
        <v>P</v>
      </c>
      <c r="Q28" s="981"/>
      <c r="R28" s="23" t="s">
        <v>73</v>
      </c>
      <c r="S28" s="223" t="s">
        <v>72</v>
      </c>
      <c r="T28" s="30"/>
    </row>
    <row r="29" spans="1:20" ht="94.5">
      <c r="A29" s="640">
        <v>4</v>
      </c>
      <c r="B29" s="715"/>
      <c r="C29" s="715"/>
      <c r="D29" s="983" t="s">
        <v>49</v>
      </c>
      <c r="E29" s="23" t="s">
        <v>50</v>
      </c>
      <c r="F29" s="48">
        <v>1</v>
      </c>
      <c r="G29" s="48"/>
      <c r="H29" s="48"/>
      <c r="I29" s="48"/>
      <c r="J29" s="23" t="s">
        <v>62</v>
      </c>
      <c r="K29" s="985">
        <v>10065727</v>
      </c>
      <c r="L29" s="980"/>
      <c r="M29" s="48">
        <v>2</v>
      </c>
      <c r="N29" s="24">
        <f t="shared" si="1"/>
        <v>1</v>
      </c>
      <c r="O29" s="25">
        <v>1</v>
      </c>
      <c r="P29" s="26" t="str">
        <f t="shared" si="0"/>
        <v>P</v>
      </c>
      <c r="Q29" s="27"/>
      <c r="R29" s="23" t="s">
        <v>76</v>
      </c>
      <c r="S29" s="223" t="s">
        <v>80</v>
      </c>
      <c r="T29" s="30"/>
    </row>
    <row r="30" spans="1:20" ht="81">
      <c r="A30" s="640"/>
      <c r="B30" s="715"/>
      <c r="C30" s="715"/>
      <c r="D30" s="983"/>
      <c r="E30" s="23" t="s">
        <v>51</v>
      </c>
      <c r="F30" s="48">
        <v>2</v>
      </c>
      <c r="G30" s="48"/>
      <c r="H30" s="48"/>
      <c r="I30" s="48"/>
      <c r="J30" s="28" t="s">
        <v>63</v>
      </c>
      <c r="K30" s="986"/>
      <c r="L30" s="980"/>
      <c r="M30" s="48">
        <v>2</v>
      </c>
      <c r="N30" s="24">
        <f t="shared" si="1"/>
        <v>0</v>
      </c>
      <c r="O30" s="25">
        <v>1</v>
      </c>
      <c r="P30" s="26" t="str">
        <f>IF(O29&lt;=V$17,"T",IF(O29&lt;$Y$17,"R",IF(O29&gt;=$Y$17,"P")))</f>
        <v>P</v>
      </c>
      <c r="Q30" s="27"/>
      <c r="R30" s="23" t="s">
        <v>76</v>
      </c>
      <c r="S30" s="223" t="s">
        <v>81</v>
      </c>
      <c r="T30" s="30"/>
    </row>
    <row r="31" spans="1:20" ht="23.25" customHeight="1">
      <c r="A31" s="640"/>
      <c r="B31" s="715"/>
      <c r="C31" s="715"/>
      <c r="D31" s="983"/>
      <c r="E31" s="27" t="s">
        <v>526</v>
      </c>
      <c r="F31" s="48">
        <v>0</v>
      </c>
      <c r="G31" s="48"/>
      <c r="H31" s="48"/>
      <c r="I31" s="48"/>
      <c r="J31" s="28" t="s">
        <v>528</v>
      </c>
      <c r="K31" s="986"/>
      <c r="L31" s="97"/>
      <c r="M31" s="235">
        <v>2</v>
      </c>
      <c r="N31" s="229">
        <v>0</v>
      </c>
      <c r="O31" s="25">
        <v>1</v>
      </c>
      <c r="P31" s="26" t="str">
        <f>IF(O30&lt;=V$17,"T",IF(O30&lt;$Y$17,"R",IF(O30&gt;=$Y$17,"P")))</f>
        <v>P</v>
      </c>
      <c r="Q31" s="27"/>
      <c r="R31" s="27"/>
      <c r="S31" s="27"/>
      <c r="T31" s="30"/>
    </row>
    <row r="32" spans="1:20" ht="21" customHeight="1">
      <c r="A32" s="640"/>
      <c r="B32" s="715"/>
      <c r="C32" s="715"/>
      <c r="D32" s="983"/>
      <c r="E32" s="27" t="s">
        <v>527</v>
      </c>
      <c r="F32" s="48">
        <v>0</v>
      </c>
      <c r="G32" s="48"/>
      <c r="H32" s="48"/>
      <c r="I32" s="48"/>
      <c r="J32" s="21" t="s">
        <v>528</v>
      </c>
      <c r="K32" s="986"/>
      <c r="L32" s="228"/>
      <c r="M32" s="48">
        <v>4</v>
      </c>
      <c r="N32" s="24">
        <v>0</v>
      </c>
      <c r="O32" s="229">
        <v>100</v>
      </c>
      <c r="P32" s="26" t="str">
        <f>IF(O31&lt;=V$17,"T",IF(O31&lt;$Y$17,"R",IF(O31&gt;=$Y$17,"P")))</f>
        <v>P</v>
      </c>
      <c r="Q32" s="27"/>
      <c r="R32" s="27"/>
      <c r="S32" s="27"/>
      <c r="T32" s="30"/>
    </row>
    <row r="33" spans="1:20" ht="27" customHeight="1" thickBot="1">
      <c r="A33" s="641"/>
      <c r="B33" s="731"/>
      <c r="C33" s="731"/>
      <c r="D33" s="984"/>
      <c r="E33" s="227" t="s">
        <v>529</v>
      </c>
      <c r="F33" s="199">
        <v>0</v>
      </c>
      <c r="G33" s="199"/>
      <c r="H33" s="199"/>
      <c r="I33" s="199"/>
      <c r="J33" s="40" t="s">
        <v>528</v>
      </c>
      <c r="K33" s="987"/>
      <c r="L33" s="237"/>
      <c r="M33" s="199">
        <v>12</v>
      </c>
      <c r="N33" s="199">
        <v>0</v>
      </c>
      <c r="O33" s="199">
        <v>100</v>
      </c>
      <c r="P33" s="39" t="str">
        <f>IF(O30&lt;=V$17,"T",IF(O30&lt;$Y$17,"R",IF(O30&gt;=$Y$17,"P")))</f>
        <v>P</v>
      </c>
      <c r="Q33" s="40"/>
      <c r="R33" s="40"/>
      <c r="S33" s="40"/>
      <c r="T33" s="50"/>
    </row>
    <row r="34" spans="1:20">
      <c r="A34" s="41" t="s">
        <v>25</v>
      </c>
      <c r="B34" s="41"/>
      <c r="C34" s="41"/>
      <c r="D34" s="41"/>
      <c r="E34" s="2"/>
      <c r="F34" s="2"/>
      <c r="G34" s="2"/>
      <c r="H34" s="2"/>
      <c r="I34" s="2"/>
      <c r="J34" s="2"/>
      <c r="K34" s="2"/>
      <c r="L34" s="2"/>
      <c r="M34" s="2"/>
      <c r="N34" s="2"/>
      <c r="O34" s="2"/>
      <c r="P34" s="220"/>
      <c r="Q34" s="2"/>
      <c r="R34" s="2"/>
      <c r="S34" s="2"/>
      <c r="T34" s="2"/>
    </row>
    <row r="35" spans="1:20">
      <c r="A35" s="2"/>
      <c r="B35" s="2"/>
      <c r="C35" s="2"/>
      <c r="D35" s="2"/>
      <c r="E35" s="220"/>
      <c r="F35" s="2"/>
      <c r="G35" s="2"/>
      <c r="H35" s="2"/>
      <c r="I35" s="2"/>
      <c r="J35" s="2"/>
      <c r="K35" s="2"/>
      <c r="L35" s="2"/>
      <c r="M35" s="2"/>
      <c r="N35" s="2"/>
      <c r="O35" s="2"/>
      <c r="P35" s="2"/>
      <c r="Q35" s="2"/>
      <c r="R35" s="2"/>
      <c r="S35" s="2"/>
      <c r="T35" s="2"/>
    </row>
    <row r="36" spans="1:20">
      <c r="A36" s="90"/>
      <c r="B36" s="91"/>
      <c r="C36" s="91"/>
      <c r="D36" s="91"/>
      <c r="E36" s="220"/>
      <c r="F36" s="91"/>
      <c r="G36" s="91"/>
      <c r="H36" s="91"/>
      <c r="I36" s="91"/>
      <c r="J36" s="91"/>
      <c r="K36" s="91"/>
      <c r="L36" s="91"/>
      <c r="M36" s="91"/>
      <c r="N36" s="91"/>
      <c r="O36" s="91"/>
      <c r="P36" s="91"/>
      <c r="Q36" s="91"/>
      <c r="R36" s="91"/>
      <c r="S36" s="91"/>
      <c r="T36" s="92"/>
    </row>
    <row r="37" spans="1:20">
      <c r="A37" s="90"/>
      <c r="B37" s="91"/>
      <c r="C37" s="91"/>
      <c r="D37" s="91"/>
      <c r="E37" s="91"/>
      <c r="F37" s="91"/>
      <c r="G37" s="91"/>
      <c r="H37" s="91"/>
      <c r="I37" s="91"/>
      <c r="J37" s="91"/>
      <c r="K37" s="91"/>
      <c r="L37" s="91"/>
      <c r="M37" s="91"/>
      <c r="N37" s="91"/>
      <c r="O37" s="91"/>
      <c r="P37" s="91"/>
      <c r="Q37" s="91"/>
      <c r="R37" s="91"/>
      <c r="S37" s="91"/>
      <c r="T37" s="92"/>
    </row>
    <row r="38" spans="1:20">
      <c r="A38" s="90"/>
      <c r="B38" s="91"/>
      <c r="C38" s="91"/>
      <c r="D38" s="91"/>
      <c r="E38" s="91"/>
      <c r="F38" s="91"/>
      <c r="G38" s="91"/>
      <c r="H38" s="91"/>
      <c r="I38" s="91"/>
      <c r="J38" s="91"/>
      <c r="K38" s="91"/>
      <c r="L38" s="91"/>
      <c r="M38" s="91"/>
      <c r="N38" s="91"/>
      <c r="O38" s="91"/>
      <c r="P38" s="91"/>
      <c r="Q38" s="91"/>
      <c r="R38" s="91"/>
      <c r="S38" s="91"/>
      <c r="T38" s="92"/>
    </row>
    <row r="39" spans="1:20">
      <c r="A39" s="90"/>
      <c r="B39" s="91"/>
      <c r="C39" s="91"/>
      <c r="D39" s="91"/>
      <c r="E39" s="91"/>
      <c r="F39" s="91"/>
      <c r="G39" s="91"/>
      <c r="H39" s="91"/>
      <c r="I39" s="91"/>
      <c r="J39" s="91"/>
      <c r="K39" s="91"/>
      <c r="L39" s="91"/>
      <c r="M39" s="91"/>
      <c r="N39" s="91"/>
      <c r="O39" s="91"/>
      <c r="P39" s="91"/>
      <c r="Q39" s="91"/>
      <c r="R39" s="91"/>
      <c r="S39" s="91"/>
      <c r="T39" s="92"/>
    </row>
    <row r="40" spans="1:20">
      <c r="A40" s="90"/>
      <c r="B40" s="91"/>
      <c r="C40" s="91"/>
      <c r="D40" s="91"/>
      <c r="E40" s="91"/>
      <c r="F40" s="91"/>
      <c r="G40" s="91"/>
      <c r="H40" s="91"/>
      <c r="I40" s="91"/>
      <c r="J40" s="91"/>
      <c r="K40" s="91"/>
      <c r="L40" s="91"/>
      <c r="M40" s="91"/>
      <c r="N40" s="91"/>
      <c r="O40" s="91"/>
      <c r="P40" s="91"/>
      <c r="Q40" s="91"/>
      <c r="R40" s="91"/>
      <c r="S40" s="91"/>
      <c r="T40" s="92"/>
    </row>
    <row r="41" spans="1:20">
      <c r="A41" s="90"/>
      <c r="B41" s="91"/>
      <c r="C41" s="91"/>
      <c r="D41" s="91"/>
      <c r="E41" s="91"/>
      <c r="F41" s="91"/>
      <c r="G41" s="91"/>
      <c r="H41" s="91"/>
      <c r="I41" s="91"/>
      <c r="J41" s="91"/>
      <c r="K41" s="91"/>
      <c r="L41" s="91"/>
      <c r="M41" s="91"/>
      <c r="N41" s="91"/>
      <c r="O41" s="91"/>
      <c r="P41" s="91"/>
      <c r="Q41" s="91"/>
      <c r="R41" s="91"/>
      <c r="S41" s="91"/>
      <c r="T41" s="92"/>
    </row>
    <row r="42" spans="1:20">
      <c r="A42" s="90"/>
      <c r="B42" s="91"/>
      <c r="C42" s="91"/>
      <c r="D42" s="91"/>
      <c r="E42" s="91"/>
      <c r="F42" s="91"/>
      <c r="G42" s="91"/>
      <c r="H42" s="91"/>
      <c r="I42" s="91"/>
      <c r="J42" s="91"/>
      <c r="K42" s="91"/>
      <c r="L42" s="91"/>
      <c r="M42" s="91"/>
      <c r="N42" s="91"/>
      <c r="O42" s="91"/>
      <c r="P42" s="91"/>
      <c r="Q42" s="91"/>
      <c r="R42" s="91"/>
      <c r="S42" s="91"/>
      <c r="T42" s="92"/>
    </row>
    <row r="43" spans="1:20">
      <c r="A43" s="90"/>
      <c r="B43" s="91"/>
      <c r="C43" s="91"/>
      <c r="D43" s="91"/>
      <c r="E43" s="91"/>
      <c r="F43" s="91"/>
      <c r="G43" s="91"/>
      <c r="H43" s="91"/>
      <c r="I43" s="91"/>
      <c r="J43" s="91"/>
      <c r="K43" s="91"/>
      <c r="L43" s="91"/>
      <c r="M43" s="91"/>
      <c r="N43" s="91"/>
      <c r="O43" s="91"/>
      <c r="P43" s="91"/>
      <c r="Q43" s="91"/>
      <c r="R43" s="91"/>
      <c r="S43" s="91"/>
      <c r="T43" s="92"/>
    </row>
    <row r="44" spans="1:20">
      <c r="A44" s="90"/>
      <c r="B44" s="91"/>
      <c r="C44" s="91"/>
      <c r="D44" s="91"/>
      <c r="E44" s="91"/>
      <c r="F44" s="91"/>
      <c r="G44" s="91"/>
      <c r="H44" s="91"/>
      <c r="I44" s="91"/>
      <c r="J44" s="91"/>
      <c r="K44" s="91"/>
      <c r="L44" s="91"/>
      <c r="M44" s="91"/>
      <c r="N44" s="91"/>
      <c r="O44" s="91"/>
      <c r="P44" s="91"/>
      <c r="Q44" s="91"/>
      <c r="R44" s="91"/>
      <c r="S44" s="91"/>
      <c r="T44" s="92"/>
    </row>
    <row r="45" spans="1:20">
      <c r="A45" s="90"/>
      <c r="B45" s="91"/>
      <c r="C45" s="91"/>
      <c r="D45" s="91"/>
      <c r="E45" s="91"/>
      <c r="F45" s="91"/>
      <c r="G45" s="91"/>
      <c r="H45" s="91"/>
      <c r="I45" s="91"/>
      <c r="J45" s="91"/>
      <c r="K45" s="91"/>
      <c r="L45" s="91"/>
      <c r="M45" s="91"/>
      <c r="N45" s="91"/>
      <c r="O45" s="91"/>
      <c r="P45" s="91"/>
      <c r="Q45" s="91"/>
      <c r="R45" s="91"/>
      <c r="S45" s="91"/>
      <c r="T45" s="92"/>
    </row>
    <row r="46" spans="1:20">
      <c r="A46" s="90"/>
      <c r="B46" s="91"/>
      <c r="C46" s="91"/>
      <c r="D46" s="91"/>
      <c r="E46" s="91"/>
      <c r="F46" s="91"/>
      <c r="G46" s="91"/>
      <c r="H46" s="91"/>
      <c r="I46" s="91"/>
      <c r="J46" s="91"/>
      <c r="K46" s="91"/>
      <c r="L46" s="91"/>
      <c r="M46" s="91"/>
      <c r="N46" s="91"/>
      <c r="O46" s="91"/>
      <c r="P46" s="91"/>
      <c r="Q46" s="91"/>
      <c r="R46" s="91"/>
      <c r="S46" s="91"/>
      <c r="T46" s="92"/>
    </row>
    <row r="47" spans="1:20">
      <c r="E47" s="200"/>
    </row>
  </sheetData>
  <mergeCells count="52">
    <mergeCell ref="L24:L28"/>
    <mergeCell ref="L29:L30"/>
    <mergeCell ref="Q24:Q28"/>
    <mergeCell ref="A24:A28"/>
    <mergeCell ref="D24:D28"/>
    <mergeCell ref="K24:K28"/>
    <mergeCell ref="A29:A33"/>
    <mergeCell ref="B24:B33"/>
    <mergeCell ref="C24:C33"/>
    <mergeCell ref="D29:D33"/>
    <mergeCell ref="K29:K33"/>
    <mergeCell ref="Q14:Q15"/>
    <mergeCell ref="R14:R15"/>
    <mergeCell ref="A14:A15"/>
    <mergeCell ref="D14:D15"/>
    <mergeCell ref="E14:E15"/>
    <mergeCell ref="F14:I14"/>
    <mergeCell ref="J14:J15"/>
    <mergeCell ref="A20:A23"/>
    <mergeCell ref="D20:D23"/>
    <mergeCell ref="K20:K23"/>
    <mergeCell ref="M14:M15"/>
    <mergeCell ref="N14:P14"/>
    <mergeCell ref="C17:C23"/>
    <mergeCell ref="B17:B23"/>
    <mergeCell ref="L20:L23"/>
    <mergeCell ref="A7:E7"/>
    <mergeCell ref="F7:M7"/>
    <mergeCell ref="A8:E8"/>
    <mergeCell ref="F8:M8"/>
    <mergeCell ref="A17:A19"/>
    <mergeCell ref="D17:D19"/>
    <mergeCell ref="K17:K19"/>
    <mergeCell ref="B14:B15"/>
    <mergeCell ref="C14:C15"/>
    <mergeCell ref="L17:L19"/>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s>
  <conditionalFormatting sqref="P17:P33">
    <cfRule type="containsText" dxfId="71" priority="2" stopIfTrue="1" operator="containsText" text="P">
      <formula>NOT(ISERROR(SEARCH("P",P17)))</formula>
    </cfRule>
    <cfRule type="containsText" dxfId="70" priority="3" stopIfTrue="1" operator="containsText" text="R">
      <formula>NOT(ISERROR(SEARCH("R",P17)))</formula>
    </cfRule>
    <cfRule type="containsText" dxfId="69" priority="4" operator="containsText" text="T">
      <formula>NOT(ISERROR(SEARCH("T",P17)))</formula>
    </cfRule>
  </conditionalFormatting>
  <conditionalFormatting sqref="P17:P33">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60"/>
  <sheetViews>
    <sheetView zoomScale="63" zoomScaleNormal="63" workbookViewId="0">
      <selection activeCell="F31" sqref="F31"/>
    </sheetView>
  </sheetViews>
  <sheetFormatPr baseColWidth="10" defaultColWidth="11.42578125" defaultRowHeight="13.5"/>
  <cols>
    <col min="1" max="1" width="10.7109375" style="1"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118</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10</v>
      </c>
      <c r="B6" s="666"/>
      <c r="C6" s="666"/>
      <c r="D6" s="666"/>
      <c r="E6" s="666"/>
      <c r="F6" s="670" t="s">
        <v>119</v>
      </c>
      <c r="G6" s="668"/>
      <c r="H6" s="668"/>
      <c r="I6" s="668"/>
      <c r="J6" s="668"/>
      <c r="K6" s="668"/>
      <c r="L6" s="668"/>
      <c r="M6" s="669"/>
      <c r="N6" s="4"/>
      <c r="O6" s="4"/>
      <c r="P6" s="4"/>
      <c r="Q6" s="4"/>
      <c r="R6" s="4"/>
      <c r="S6" s="4"/>
      <c r="T6" s="4"/>
    </row>
    <row r="7" spans="1:20">
      <c r="A7" s="666" t="s">
        <v>26</v>
      </c>
      <c r="B7" s="666"/>
      <c r="C7" s="666"/>
      <c r="D7" s="666"/>
      <c r="E7" s="666"/>
      <c r="F7" s="670">
        <v>2023</v>
      </c>
      <c r="G7" s="668"/>
      <c r="H7" s="668"/>
      <c r="I7" s="668"/>
      <c r="J7" s="668"/>
      <c r="K7" s="668"/>
      <c r="L7" s="668"/>
      <c r="M7" s="669"/>
      <c r="N7" s="4"/>
      <c r="O7" s="4"/>
      <c r="P7" s="4"/>
      <c r="Q7" s="4"/>
      <c r="R7" s="4"/>
      <c r="S7" s="4"/>
      <c r="T7" s="4"/>
    </row>
    <row r="8" spans="1:20">
      <c r="A8" s="666" t="s">
        <v>6</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05" t="s">
        <v>9</v>
      </c>
      <c r="B11" s="706"/>
      <c r="C11" s="706"/>
      <c r="D11" s="706"/>
      <c r="E11" s="706"/>
      <c r="F11" s="706"/>
      <c r="G11" s="706"/>
      <c r="H11" s="706"/>
      <c r="I11" s="706"/>
      <c r="J11" s="706"/>
      <c r="K11" s="706"/>
      <c r="L11" s="706"/>
      <c r="M11" s="706"/>
      <c r="N11" s="706"/>
      <c r="O11" s="706"/>
      <c r="P11" s="706"/>
      <c r="Q11" s="706"/>
      <c r="R11" s="706"/>
      <c r="S11" s="706"/>
      <c r="T11" s="70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14.25" thickBot="1">
      <c r="A14" s="696" t="s">
        <v>28</v>
      </c>
      <c r="B14" s="703" t="s">
        <v>364</v>
      </c>
      <c r="C14" s="703" t="s">
        <v>365</v>
      </c>
      <c r="D14" s="696" t="s">
        <v>27</v>
      </c>
      <c r="E14" s="698" t="s">
        <v>20</v>
      </c>
      <c r="F14" s="700" t="s">
        <v>11</v>
      </c>
      <c r="G14" s="701"/>
      <c r="H14" s="701"/>
      <c r="I14" s="702"/>
      <c r="J14" s="692" t="s">
        <v>21</v>
      </c>
      <c r="K14" s="692" t="s">
        <v>22</v>
      </c>
      <c r="L14" s="692" t="s">
        <v>2</v>
      </c>
      <c r="M14" s="694" t="s">
        <v>23</v>
      </c>
      <c r="N14" s="683" t="s">
        <v>3</v>
      </c>
      <c r="O14" s="684"/>
      <c r="P14" s="685"/>
      <c r="Q14" s="686" t="s">
        <v>243</v>
      </c>
      <c r="R14" s="688" t="s">
        <v>5</v>
      </c>
      <c r="S14" s="9" t="s">
        <v>30</v>
      </c>
      <c r="T14" s="690" t="s">
        <v>0</v>
      </c>
    </row>
    <row r="15" spans="1:20" ht="48" customHeight="1" thickBot="1">
      <c r="A15" s="697"/>
      <c r="B15" s="704"/>
      <c r="C15" s="704"/>
      <c r="D15" s="697"/>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2"/>
      <c r="E16" s="2"/>
      <c r="F16" s="2"/>
      <c r="G16" s="2"/>
      <c r="H16" s="2"/>
      <c r="I16" s="2"/>
      <c r="J16" s="2"/>
      <c r="K16" s="2"/>
      <c r="L16" s="14"/>
      <c r="M16" s="2"/>
      <c r="Q16" s="2"/>
      <c r="R16" s="2"/>
      <c r="S16" s="2"/>
      <c r="T16" s="2"/>
    </row>
    <row r="17" spans="1:20" ht="64.5" customHeight="1">
      <c r="A17" s="65">
        <v>1</v>
      </c>
      <c r="B17" s="727" t="s">
        <v>368</v>
      </c>
      <c r="C17" s="727" t="s">
        <v>475</v>
      </c>
      <c r="D17" s="755" t="s">
        <v>756</v>
      </c>
      <c r="E17" s="422" t="s">
        <v>757</v>
      </c>
      <c r="F17" s="748">
        <v>3</v>
      </c>
      <c r="G17" s="748"/>
      <c r="H17" s="748"/>
      <c r="I17" s="748"/>
      <c r="J17" s="774" t="s">
        <v>758</v>
      </c>
      <c r="K17" s="751">
        <v>0</v>
      </c>
      <c r="L17" s="751">
        <v>0</v>
      </c>
      <c r="M17" s="753">
        <v>3</v>
      </c>
      <c r="N17" s="741">
        <v>0</v>
      </c>
      <c r="O17" s="723">
        <f>IF(M17&lt;1,(AVERAGE(F17:I17)/M17),SUM(F17:I17)/M17)</f>
        <v>1</v>
      </c>
      <c r="P17" s="746" t="str">
        <f>IF(O17&lt;=V$18,"T",IF(O17&lt;$Y$18,"R",IF(O17&gt;=$Y$18,"P")))</f>
        <v>P</v>
      </c>
      <c r="Q17" s="742" t="s">
        <v>131</v>
      </c>
      <c r="R17" s="378" t="s">
        <v>132</v>
      </c>
      <c r="S17" s="15" t="s">
        <v>133</v>
      </c>
      <c r="T17" s="194" t="s">
        <v>134</v>
      </c>
    </row>
    <row r="18" spans="1:20" ht="51.75" customHeight="1">
      <c r="A18" s="640">
        <v>2</v>
      </c>
      <c r="B18" s="728"/>
      <c r="C18" s="728"/>
      <c r="D18" s="773"/>
      <c r="E18" s="422" t="s">
        <v>759</v>
      </c>
      <c r="F18" s="748"/>
      <c r="G18" s="748"/>
      <c r="H18" s="748"/>
      <c r="I18" s="748"/>
      <c r="J18" s="765"/>
      <c r="K18" s="751"/>
      <c r="L18" s="751"/>
      <c r="M18" s="753"/>
      <c r="N18" s="741"/>
      <c r="O18" s="745"/>
      <c r="P18" s="747"/>
      <c r="Q18" s="743"/>
      <c r="R18" s="750" t="s">
        <v>120</v>
      </c>
      <c r="S18" s="715" t="s">
        <v>121</v>
      </c>
      <c r="T18" s="740" t="s">
        <v>122</v>
      </c>
    </row>
    <row r="19" spans="1:20" ht="39.75" customHeight="1">
      <c r="A19" s="640"/>
      <c r="B19" s="728"/>
      <c r="C19" s="728"/>
      <c r="D19" s="773"/>
      <c r="E19" s="422" t="s">
        <v>760</v>
      </c>
      <c r="F19" s="748"/>
      <c r="G19" s="748"/>
      <c r="H19" s="748"/>
      <c r="I19" s="748"/>
      <c r="J19" s="765"/>
      <c r="K19" s="751"/>
      <c r="L19" s="751"/>
      <c r="M19" s="753"/>
      <c r="N19" s="741"/>
      <c r="O19" s="745"/>
      <c r="P19" s="747"/>
      <c r="Q19" s="743"/>
      <c r="R19" s="750"/>
      <c r="S19" s="715"/>
      <c r="T19" s="740"/>
    </row>
    <row r="20" spans="1:20" ht="39.75" customHeight="1" thickBot="1">
      <c r="A20" s="640"/>
      <c r="B20" s="728"/>
      <c r="C20" s="728"/>
      <c r="D20" s="773"/>
      <c r="E20" s="422" t="s">
        <v>761</v>
      </c>
      <c r="F20" s="748"/>
      <c r="G20" s="748"/>
      <c r="H20" s="748"/>
      <c r="I20" s="748"/>
      <c r="J20" s="765"/>
      <c r="K20" s="751"/>
      <c r="L20" s="751"/>
      <c r="M20" s="753"/>
      <c r="N20" s="741"/>
      <c r="O20" s="745"/>
      <c r="P20" s="747"/>
      <c r="Q20" s="744"/>
      <c r="R20" s="750"/>
      <c r="S20" s="715"/>
      <c r="T20" s="740"/>
    </row>
    <row r="21" spans="1:20" ht="39.75" customHeight="1">
      <c r="A21" s="640"/>
      <c r="B21" s="728"/>
      <c r="C21" s="728"/>
      <c r="D21" s="738" t="s">
        <v>762</v>
      </c>
      <c r="E21" s="422" t="s">
        <v>763</v>
      </c>
      <c r="F21" s="748">
        <v>3</v>
      </c>
      <c r="G21" s="748"/>
      <c r="H21" s="748"/>
      <c r="I21" s="775"/>
      <c r="J21" s="774" t="s">
        <v>764</v>
      </c>
      <c r="K21" s="751">
        <v>0</v>
      </c>
      <c r="L21" s="751">
        <v>0</v>
      </c>
      <c r="M21" s="753">
        <v>3</v>
      </c>
      <c r="N21" s="741">
        <v>0</v>
      </c>
      <c r="O21" s="745">
        <v>1</v>
      </c>
      <c r="P21" s="746" t="str">
        <f>IF(O21&lt;=V$18,"T",IF(O21&lt;$Y$18,"R",IF(O21&gt;=$Y$18,"P")))</f>
        <v>P</v>
      </c>
      <c r="Q21" s="648" t="e">
        <f>L22/K22</f>
        <v>#DIV/0!</v>
      </c>
      <c r="R21" s="750"/>
      <c r="S21" s="715"/>
      <c r="T21" s="740"/>
    </row>
    <row r="22" spans="1:20" ht="39.75" customHeight="1">
      <c r="A22" s="640"/>
      <c r="B22" s="728"/>
      <c r="C22" s="728"/>
      <c r="D22" s="739"/>
      <c r="E22" s="422" t="s">
        <v>765</v>
      </c>
      <c r="F22" s="748"/>
      <c r="G22" s="748"/>
      <c r="H22" s="748"/>
      <c r="I22" s="775"/>
      <c r="J22" s="765"/>
      <c r="K22" s="751"/>
      <c r="L22" s="751"/>
      <c r="M22" s="753"/>
      <c r="N22" s="741"/>
      <c r="O22" s="745"/>
      <c r="P22" s="747"/>
      <c r="Q22" s="649"/>
      <c r="R22" s="750"/>
      <c r="S22" s="715"/>
      <c r="T22" s="740"/>
    </row>
    <row r="23" spans="1:20" ht="39.75" customHeight="1">
      <c r="A23" s="640"/>
      <c r="B23" s="728"/>
      <c r="C23" s="728"/>
      <c r="D23" s="739"/>
      <c r="E23" s="422" t="s">
        <v>766</v>
      </c>
      <c r="F23" s="748"/>
      <c r="G23" s="748"/>
      <c r="H23" s="748"/>
      <c r="I23" s="775"/>
      <c r="J23" s="765"/>
      <c r="K23" s="751"/>
      <c r="L23" s="751"/>
      <c r="M23" s="753"/>
      <c r="N23" s="741"/>
      <c r="O23" s="745"/>
      <c r="P23" s="747"/>
      <c r="Q23" s="649"/>
      <c r="R23" s="750"/>
      <c r="S23" s="715"/>
      <c r="T23" s="740"/>
    </row>
    <row r="24" spans="1:20" ht="39.75" customHeight="1">
      <c r="A24" s="640"/>
      <c r="B24" s="728"/>
      <c r="C24" s="728"/>
      <c r="D24" s="739"/>
      <c r="E24" s="422" t="s">
        <v>767</v>
      </c>
      <c r="F24" s="748"/>
      <c r="G24" s="748"/>
      <c r="H24" s="748"/>
      <c r="I24" s="775"/>
      <c r="J24" s="765"/>
      <c r="K24" s="751"/>
      <c r="L24" s="751"/>
      <c r="M24" s="753"/>
      <c r="N24" s="741"/>
      <c r="O24" s="745"/>
      <c r="P24" s="747"/>
      <c r="Q24" s="649"/>
      <c r="R24" s="750"/>
      <c r="S24" s="715"/>
      <c r="T24" s="740"/>
    </row>
    <row r="25" spans="1:20" ht="39.75" customHeight="1">
      <c r="A25" s="640"/>
      <c r="B25" s="728"/>
      <c r="C25" s="728"/>
      <c r="D25" s="739"/>
      <c r="E25" s="422" t="s">
        <v>768</v>
      </c>
      <c r="F25" s="748"/>
      <c r="G25" s="748"/>
      <c r="H25" s="748"/>
      <c r="I25" s="775"/>
      <c r="J25" s="765"/>
      <c r="K25" s="751"/>
      <c r="L25" s="751"/>
      <c r="M25" s="753"/>
      <c r="N25" s="741"/>
      <c r="O25" s="745"/>
      <c r="P25" s="747"/>
      <c r="Q25" s="649"/>
      <c r="R25" s="750"/>
      <c r="S25" s="715"/>
      <c r="T25" s="740"/>
    </row>
    <row r="26" spans="1:20" ht="39" customHeight="1" thickBot="1">
      <c r="A26" s="640"/>
      <c r="B26" s="737"/>
      <c r="C26" s="737"/>
      <c r="D26" s="739"/>
      <c r="E26" s="422" t="s">
        <v>769</v>
      </c>
      <c r="F26" s="748"/>
      <c r="G26" s="748"/>
      <c r="H26" s="748"/>
      <c r="I26" s="775"/>
      <c r="J26" s="776"/>
      <c r="K26" s="751"/>
      <c r="L26" s="751"/>
      <c r="M26" s="753"/>
      <c r="N26" s="741"/>
      <c r="O26" s="724"/>
      <c r="P26" s="722"/>
      <c r="Q26" s="650"/>
      <c r="R26" s="750"/>
      <c r="S26" s="715"/>
      <c r="T26" s="740"/>
    </row>
    <row r="27" spans="1:20" ht="26.25" customHeight="1">
      <c r="A27" s="749">
        <v>3</v>
      </c>
      <c r="B27" s="733" t="s">
        <v>369</v>
      </c>
      <c r="C27" s="770" t="s">
        <v>480</v>
      </c>
      <c r="D27" s="755" t="s">
        <v>770</v>
      </c>
      <c r="E27" s="422" t="s">
        <v>771</v>
      </c>
      <c r="F27" s="748">
        <v>12</v>
      </c>
      <c r="G27" s="748"/>
      <c r="H27" s="748"/>
      <c r="I27" s="748"/>
      <c r="J27" s="774" t="s">
        <v>772</v>
      </c>
      <c r="K27" s="751">
        <v>0</v>
      </c>
      <c r="L27" s="751">
        <v>0</v>
      </c>
      <c r="M27" s="753">
        <v>12</v>
      </c>
      <c r="N27" s="741">
        <v>0</v>
      </c>
      <c r="O27" s="777">
        <f>IF(M27&lt;1,(AVERAGE(F27:I27)/M27),SUM(F27:I27)/M27)</f>
        <v>1</v>
      </c>
      <c r="P27" s="721" t="str">
        <f>IF(O27&lt;=V$18,"T",IF(O27&lt;$Y$18,"R",IF(O27&gt;=$Y$18,"P")))</f>
        <v>P</v>
      </c>
      <c r="Q27" s="780">
        <v>0.11624352106789818</v>
      </c>
      <c r="R27" s="732" t="s">
        <v>123</v>
      </c>
      <c r="S27" s="715" t="s">
        <v>124</v>
      </c>
      <c r="T27" s="740" t="s">
        <v>125</v>
      </c>
    </row>
    <row r="28" spans="1:20" ht="39" customHeight="1">
      <c r="A28" s="749"/>
      <c r="B28" s="717"/>
      <c r="C28" s="713"/>
      <c r="D28" s="773"/>
      <c r="E28" s="422" t="s">
        <v>773</v>
      </c>
      <c r="F28" s="748"/>
      <c r="G28" s="748"/>
      <c r="H28" s="748"/>
      <c r="I28" s="748"/>
      <c r="J28" s="765"/>
      <c r="K28" s="751"/>
      <c r="L28" s="751"/>
      <c r="M28" s="753"/>
      <c r="N28" s="741"/>
      <c r="O28" s="745"/>
      <c r="P28" s="747"/>
      <c r="Q28" s="743"/>
      <c r="R28" s="732"/>
      <c r="S28" s="715"/>
      <c r="T28" s="740"/>
    </row>
    <row r="29" spans="1:20" ht="26.25" customHeight="1">
      <c r="A29" s="749"/>
      <c r="B29" s="717"/>
      <c r="C29" s="713"/>
      <c r="D29" s="773"/>
      <c r="E29" s="422" t="s">
        <v>774</v>
      </c>
      <c r="F29" s="748"/>
      <c r="G29" s="748"/>
      <c r="H29" s="748"/>
      <c r="I29" s="748"/>
      <c r="J29" s="765"/>
      <c r="K29" s="751"/>
      <c r="L29" s="751"/>
      <c r="M29" s="753"/>
      <c r="N29" s="741"/>
      <c r="O29" s="745"/>
      <c r="P29" s="747"/>
      <c r="Q29" s="743"/>
      <c r="R29" s="732"/>
      <c r="S29" s="715"/>
      <c r="T29" s="740"/>
    </row>
    <row r="30" spans="1:20" ht="15" customHeight="1">
      <c r="A30" s="749"/>
      <c r="B30" s="717"/>
      <c r="C30" s="713"/>
      <c r="D30" s="773"/>
      <c r="E30" s="576" t="s">
        <v>775</v>
      </c>
      <c r="F30" s="748"/>
      <c r="G30" s="748"/>
      <c r="H30" s="748"/>
      <c r="I30" s="748"/>
      <c r="J30" s="765"/>
      <c r="K30" s="751"/>
      <c r="L30" s="751"/>
      <c r="M30" s="753"/>
      <c r="N30" s="741"/>
      <c r="O30" s="724"/>
      <c r="P30" s="747"/>
      <c r="Q30" s="744"/>
      <c r="R30" s="732"/>
      <c r="S30" s="715"/>
      <c r="T30" s="740"/>
    </row>
    <row r="31" spans="1:20" ht="44.25" customHeight="1">
      <c r="A31" s="749"/>
      <c r="B31" s="717"/>
      <c r="C31" s="713"/>
      <c r="D31" s="631" t="s">
        <v>584</v>
      </c>
      <c r="E31" s="577" t="s">
        <v>129</v>
      </c>
      <c r="F31" s="575">
        <v>3</v>
      </c>
      <c r="G31" s="575"/>
      <c r="H31" s="575"/>
      <c r="I31" s="575"/>
      <c r="J31" s="479" t="s">
        <v>776</v>
      </c>
      <c r="K31" s="571">
        <v>0</v>
      </c>
      <c r="L31" s="571">
        <v>0</v>
      </c>
      <c r="M31" s="574">
        <v>3</v>
      </c>
      <c r="N31" s="574">
        <v>0</v>
      </c>
      <c r="O31" s="356">
        <v>1</v>
      </c>
      <c r="P31" s="224" t="str">
        <f>IF(O31&lt;=V$18,"T",IF(O31&lt;$Y$18,"R",IF(O31&gt;=$Y$18,"P")))</f>
        <v>P</v>
      </c>
      <c r="Q31" s="27"/>
      <c r="R31" s="732"/>
      <c r="S31" s="715"/>
      <c r="T31" s="740"/>
    </row>
    <row r="32" spans="1:20" ht="69" customHeight="1">
      <c r="A32" s="749"/>
      <c r="B32" s="717"/>
      <c r="C32" s="713"/>
      <c r="D32" s="757" t="s">
        <v>585</v>
      </c>
      <c r="E32" s="422" t="s">
        <v>777</v>
      </c>
      <c r="F32" s="748">
        <v>12</v>
      </c>
      <c r="G32" s="754"/>
      <c r="H32" s="748"/>
      <c r="I32" s="748"/>
      <c r="J32" s="764" t="s">
        <v>778</v>
      </c>
      <c r="K32" s="751">
        <v>0</v>
      </c>
      <c r="L32" s="752">
        <v>0</v>
      </c>
      <c r="M32" s="753">
        <v>12</v>
      </c>
      <c r="N32" s="741">
        <v>0</v>
      </c>
      <c r="O32" s="777" t="e">
        <f>IF(M33&lt;1,(AVERAGE(F33:I33)/M33),SUM(F33:I33)/M33)</f>
        <v>#DIV/0!</v>
      </c>
      <c r="P32" s="721" t="s">
        <v>510</v>
      </c>
      <c r="Q32" s="780">
        <v>0.116243521067898</v>
      </c>
      <c r="R32" s="732"/>
      <c r="S32" s="715"/>
      <c r="T32" s="740"/>
    </row>
    <row r="33" spans="1:20" ht="54" customHeight="1">
      <c r="A33" s="749">
        <v>4</v>
      </c>
      <c r="B33" s="717"/>
      <c r="C33" s="713"/>
      <c r="D33" s="757"/>
      <c r="E33" s="422" t="s">
        <v>779</v>
      </c>
      <c r="F33" s="748"/>
      <c r="G33" s="754"/>
      <c r="H33" s="748"/>
      <c r="I33" s="748"/>
      <c r="J33" s="765"/>
      <c r="K33" s="751"/>
      <c r="L33" s="752"/>
      <c r="M33" s="753"/>
      <c r="N33" s="741"/>
      <c r="O33" s="745"/>
      <c r="P33" s="747"/>
      <c r="Q33" s="743"/>
      <c r="R33" s="732" t="s">
        <v>126</v>
      </c>
      <c r="S33" s="715" t="s">
        <v>127</v>
      </c>
      <c r="T33" s="740" t="s">
        <v>128</v>
      </c>
    </row>
    <row r="34" spans="1:20" ht="39" customHeight="1">
      <c r="A34" s="749"/>
      <c r="B34" s="717"/>
      <c r="C34" s="713"/>
      <c r="D34" s="757"/>
      <c r="E34" s="422" t="s">
        <v>780</v>
      </c>
      <c r="F34" s="748"/>
      <c r="G34" s="754"/>
      <c r="H34" s="748"/>
      <c r="I34" s="748"/>
      <c r="J34" s="766"/>
      <c r="K34" s="751"/>
      <c r="L34" s="752"/>
      <c r="M34" s="753"/>
      <c r="N34" s="741"/>
      <c r="O34" s="745"/>
      <c r="P34" s="747"/>
      <c r="Q34" s="744"/>
      <c r="R34" s="732"/>
      <c r="S34" s="715"/>
      <c r="T34" s="740"/>
    </row>
    <row r="35" spans="1:20" ht="39" customHeight="1">
      <c r="A35" s="749"/>
      <c r="B35" s="717"/>
      <c r="C35" s="713"/>
      <c r="D35" s="755" t="s">
        <v>781</v>
      </c>
      <c r="E35" s="422" t="s">
        <v>782</v>
      </c>
      <c r="F35" s="748">
        <v>3</v>
      </c>
      <c r="G35" s="748"/>
      <c r="H35" s="748"/>
      <c r="I35" s="748"/>
      <c r="J35" s="762" t="s">
        <v>145</v>
      </c>
      <c r="K35" s="751">
        <v>0</v>
      </c>
      <c r="L35" s="752">
        <v>0</v>
      </c>
      <c r="M35" s="753">
        <v>3</v>
      </c>
      <c r="N35" s="741">
        <v>0</v>
      </c>
      <c r="O35" s="745">
        <v>1</v>
      </c>
      <c r="P35" s="721" t="str">
        <f>IF(O35&lt;=V$18,"T",IF(O35&lt;$Y$18,"R",IF(O35&gt;=$Y$18,"P")))</f>
        <v>P</v>
      </c>
      <c r="Q35" s="780"/>
      <c r="R35" s="732"/>
      <c r="S35" s="715"/>
      <c r="T35" s="740"/>
    </row>
    <row r="36" spans="1:20" ht="15" customHeight="1">
      <c r="A36" s="749"/>
      <c r="B36" s="717"/>
      <c r="C36" s="713"/>
      <c r="D36" s="756"/>
      <c r="E36" s="422" t="s">
        <v>783</v>
      </c>
      <c r="F36" s="748"/>
      <c r="G36" s="748"/>
      <c r="H36" s="748"/>
      <c r="I36" s="748"/>
      <c r="J36" s="763"/>
      <c r="K36" s="751"/>
      <c r="L36" s="752"/>
      <c r="M36" s="753"/>
      <c r="N36" s="741"/>
      <c r="O36" s="724"/>
      <c r="P36" s="722"/>
      <c r="Q36" s="744"/>
      <c r="R36" s="732"/>
      <c r="S36" s="715"/>
      <c r="T36" s="740"/>
    </row>
    <row r="37" spans="1:20" ht="26.25" customHeight="1">
      <c r="A37" s="749">
        <v>5</v>
      </c>
      <c r="B37" s="717"/>
      <c r="C37" s="713"/>
      <c r="D37" s="755" t="s">
        <v>784</v>
      </c>
      <c r="E37" s="771" t="s">
        <v>785</v>
      </c>
      <c r="F37" s="748">
        <v>1</v>
      </c>
      <c r="G37" s="748"/>
      <c r="H37" s="748"/>
      <c r="I37" s="748"/>
      <c r="J37" s="764" t="s">
        <v>786</v>
      </c>
      <c r="K37" s="751">
        <v>0</v>
      </c>
      <c r="L37" s="752">
        <v>0</v>
      </c>
      <c r="M37" s="753">
        <v>1</v>
      </c>
      <c r="N37" s="741">
        <v>0</v>
      </c>
      <c r="O37" s="761">
        <f>IF(M37&lt;1,(AVERAGE(F37:I37)/M37),SUM(F37:I37)/M37)</f>
        <v>1</v>
      </c>
      <c r="P37" s="758" t="str">
        <f>IF(O37&lt;=V$18,"T",IF(O37&lt;$Y$18,"R",IF(O37&gt;=$Y$18,"P")))</f>
        <v>P</v>
      </c>
      <c r="Q37" s="759">
        <v>0.11624352106789818</v>
      </c>
      <c r="R37" s="732" t="s">
        <v>136</v>
      </c>
      <c r="S37" s="732" t="s">
        <v>137</v>
      </c>
      <c r="T37" s="760" t="s">
        <v>138</v>
      </c>
    </row>
    <row r="38" spans="1:20" ht="15" customHeight="1">
      <c r="A38" s="749"/>
      <c r="B38" s="717"/>
      <c r="C38" s="713"/>
      <c r="D38" s="756"/>
      <c r="E38" s="772"/>
      <c r="F38" s="748"/>
      <c r="G38" s="748"/>
      <c r="H38" s="748"/>
      <c r="I38" s="748"/>
      <c r="J38" s="766"/>
      <c r="K38" s="751"/>
      <c r="L38" s="752"/>
      <c r="M38" s="753"/>
      <c r="N38" s="741"/>
      <c r="O38" s="761"/>
      <c r="P38" s="758"/>
      <c r="Q38" s="759"/>
      <c r="R38" s="732"/>
      <c r="S38" s="732"/>
      <c r="T38" s="760"/>
    </row>
    <row r="39" spans="1:20" ht="39" customHeight="1">
      <c r="A39" s="749"/>
      <c r="B39" s="717"/>
      <c r="C39" s="713"/>
      <c r="D39" s="755" t="s">
        <v>787</v>
      </c>
      <c r="E39" s="771" t="s">
        <v>788</v>
      </c>
      <c r="F39" s="748">
        <v>1</v>
      </c>
      <c r="G39" s="748"/>
      <c r="H39" s="748"/>
      <c r="I39" s="748"/>
      <c r="J39" s="764" t="s">
        <v>789</v>
      </c>
      <c r="K39" s="751">
        <v>0</v>
      </c>
      <c r="L39" s="752">
        <v>0</v>
      </c>
      <c r="M39" s="753">
        <v>1</v>
      </c>
      <c r="N39" s="741">
        <v>0</v>
      </c>
      <c r="O39" s="761"/>
      <c r="P39" s="758"/>
      <c r="Q39" s="759"/>
      <c r="R39" s="732"/>
      <c r="S39" s="732"/>
      <c r="T39" s="760"/>
    </row>
    <row r="40" spans="1:20" ht="15" customHeight="1">
      <c r="A40" s="749"/>
      <c r="B40" s="717"/>
      <c r="C40" s="713"/>
      <c r="D40" s="756"/>
      <c r="E40" s="772"/>
      <c r="F40" s="748"/>
      <c r="G40" s="748"/>
      <c r="H40" s="748"/>
      <c r="I40" s="748"/>
      <c r="J40" s="766"/>
      <c r="K40" s="751"/>
      <c r="L40" s="752"/>
      <c r="M40" s="753"/>
      <c r="N40" s="741"/>
      <c r="O40" s="761"/>
      <c r="P40" s="758"/>
      <c r="Q40" s="759"/>
      <c r="R40" s="732"/>
      <c r="S40" s="732"/>
      <c r="T40" s="760"/>
    </row>
    <row r="41" spans="1:20" ht="39" customHeight="1">
      <c r="A41" s="749">
        <v>6</v>
      </c>
      <c r="B41" s="717"/>
      <c r="C41" s="713"/>
      <c r="D41" s="755" t="s">
        <v>790</v>
      </c>
      <c r="E41" s="771" t="s">
        <v>791</v>
      </c>
      <c r="F41" s="748"/>
      <c r="G41" s="748"/>
      <c r="H41" s="748"/>
      <c r="I41" s="748"/>
      <c r="J41" s="764" t="s">
        <v>792</v>
      </c>
      <c r="K41" s="751">
        <v>0</v>
      </c>
      <c r="L41" s="752">
        <v>0</v>
      </c>
      <c r="M41" s="753">
        <v>1</v>
      </c>
      <c r="N41" s="741">
        <v>0</v>
      </c>
      <c r="O41" s="777">
        <v>1</v>
      </c>
      <c r="P41" s="721" t="str">
        <f>IF(O41&lt;=V$18,"T",IF(O41&lt;$Y$18,"R",IF(O41&gt;=$Y$18,"P")))</f>
        <v>P</v>
      </c>
      <c r="Q41" s="780"/>
      <c r="R41" s="732" t="s">
        <v>142</v>
      </c>
      <c r="S41" s="732" t="s">
        <v>143</v>
      </c>
      <c r="T41" s="760" t="s">
        <v>144</v>
      </c>
    </row>
    <row r="42" spans="1:20" ht="39" customHeight="1">
      <c r="A42" s="749"/>
      <c r="B42" s="717"/>
      <c r="C42" s="713"/>
      <c r="D42" s="756"/>
      <c r="E42" s="772"/>
      <c r="F42" s="748"/>
      <c r="G42" s="748"/>
      <c r="H42" s="748"/>
      <c r="I42" s="748"/>
      <c r="J42" s="766"/>
      <c r="K42" s="751"/>
      <c r="L42" s="752"/>
      <c r="M42" s="753"/>
      <c r="N42" s="741"/>
      <c r="O42" s="724"/>
      <c r="P42" s="722"/>
      <c r="Q42" s="744"/>
      <c r="R42" s="732"/>
      <c r="S42" s="732"/>
      <c r="T42" s="760"/>
    </row>
    <row r="43" spans="1:20" ht="39" customHeight="1">
      <c r="A43" s="749"/>
      <c r="B43" s="717"/>
      <c r="C43" s="713"/>
      <c r="D43" s="755" t="s">
        <v>793</v>
      </c>
      <c r="E43" s="771" t="s">
        <v>794</v>
      </c>
      <c r="F43" s="748">
        <v>12</v>
      </c>
      <c r="G43" s="748"/>
      <c r="H43" s="748"/>
      <c r="I43" s="748"/>
      <c r="J43" s="764" t="s">
        <v>795</v>
      </c>
      <c r="K43" s="751">
        <v>0</v>
      </c>
      <c r="L43" s="752">
        <v>0</v>
      </c>
      <c r="M43" s="753">
        <v>12</v>
      </c>
      <c r="N43" s="741">
        <v>0</v>
      </c>
      <c r="O43" s="777">
        <v>1</v>
      </c>
      <c r="P43" s="721" t="str">
        <f>IF(O43&lt;=V$18,"T",IF(O43&lt;$Y$18,"R",IF(O43&gt;=$Y$18,"P")))</f>
        <v>P</v>
      </c>
      <c r="Q43" s="780">
        <v>0.11624352106789818</v>
      </c>
      <c r="R43" s="732"/>
      <c r="S43" s="732"/>
      <c r="T43" s="760"/>
    </row>
    <row r="44" spans="1:20" ht="26.25" customHeight="1">
      <c r="A44" s="749">
        <v>7</v>
      </c>
      <c r="B44" s="717"/>
      <c r="C44" s="713"/>
      <c r="D44" s="756"/>
      <c r="E44" s="772"/>
      <c r="F44" s="748"/>
      <c r="G44" s="748"/>
      <c r="H44" s="748"/>
      <c r="I44" s="748"/>
      <c r="J44" s="766"/>
      <c r="K44" s="751"/>
      <c r="L44" s="752"/>
      <c r="M44" s="753"/>
      <c r="N44" s="741"/>
      <c r="O44" s="724"/>
      <c r="P44" s="722"/>
      <c r="Q44" s="744"/>
      <c r="R44" s="732" t="s">
        <v>146</v>
      </c>
      <c r="S44" s="732" t="s">
        <v>147</v>
      </c>
      <c r="T44" s="760" t="s">
        <v>148</v>
      </c>
    </row>
    <row r="45" spans="1:20" ht="15" customHeight="1">
      <c r="A45" s="749"/>
      <c r="B45" s="717"/>
      <c r="C45" s="713"/>
      <c r="D45" s="755" t="s">
        <v>796</v>
      </c>
      <c r="E45" s="771" t="s">
        <v>797</v>
      </c>
      <c r="F45" s="748">
        <v>3</v>
      </c>
      <c r="G45" s="748"/>
      <c r="H45" s="748"/>
      <c r="I45" s="748"/>
      <c r="J45" s="764" t="s">
        <v>798</v>
      </c>
      <c r="K45" s="751">
        <v>0</v>
      </c>
      <c r="L45" s="752">
        <v>0</v>
      </c>
      <c r="M45" s="753">
        <v>3</v>
      </c>
      <c r="N45" s="741">
        <v>0</v>
      </c>
      <c r="O45" s="777">
        <v>100</v>
      </c>
      <c r="P45" s="721" t="str">
        <f>IF(O45&lt;=V$18,"T",IF(O45&lt;$Y$18,"R",IF(O45&gt;=$Y$18,"P")))</f>
        <v>P</v>
      </c>
      <c r="Q45" s="780">
        <v>0.11624352106789818</v>
      </c>
      <c r="R45" s="732"/>
      <c r="S45" s="732"/>
      <c r="T45" s="760"/>
    </row>
    <row r="46" spans="1:20" ht="42" customHeight="1">
      <c r="A46" s="749"/>
      <c r="B46" s="717"/>
      <c r="C46" s="713"/>
      <c r="D46" s="756"/>
      <c r="E46" s="772"/>
      <c r="F46" s="748"/>
      <c r="G46" s="748"/>
      <c r="H46" s="748"/>
      <c r="I46" s="748"/>
      <c r="J46" s="766"/>
      <c r="K46" s="751"/>
      <c r="L46" s="752"/>
      <c r="M46" s="753"/>
      <c r="N46" s="741"/>
      <c r="O46" s="724"/>
      <c r="P46" s="722"/>
      <c r="Q46" s="744"/>
      <c r="R46" s="732"/>
      <c r="S46" s="732"/>
      <c r="T46" s="760"/>
    </row>
    <row r="47" spans="1:20" ht="26.25" customHeight="1">
      <c r="A47" s="749"/>
      <c r="B47" s="717"/>
      <c r="C47" s="713"/>
      <c r="D47" s="755" t="s">
        <v>799</v>
      </c>
      <c r="E47" s="422" t="s">
        <v>800</v>
      </c>
      <c r="F47" s="748"/>
      <c r="G47" s="748"/>
      <c r="H47" s="748"/>
      <c r="I47" s="748"/>
      <c r="J47" s="764" t="s">
        <v>801</v>
      </c>
      <c r="K47" s="751">
        <v>0</v>
      </c>
      <c r="L47" s="752">
        <v>0</v>
      </c>
      <c r="M47" s="753">
        <v>1</v>
      </c>
      <c r="N47" s="741">
        <v>0</v>
      </c>
      <c r="O47" s="777">
        <v>1</v>
      </c>
      <c r="P47" s="721" t="str">
        <f t="shared" ref="P47" si="0">IF(O47&lt;=V$18,"T",IF(O47&lt;$Y$18,"R",IF(O47&gt;=$Y$18,"P")))</f>
        <v>P</v>
      </c>
      <c r="Q47" s="780">
        <v>0.11624352106789818</v>
      </c>
      <c r="R47" s="732"/>
      <c r="S47" s="732"/>
      <c r="T47" s="760"/>
    </row>
    <row r="48" spans="1:20" ht="26.25" customHeight="1">
      <c r="A48" s="749"/>
      <c r="B48" s="717"/>
      <c r="C48" s="713"/>
      <c r="D48" s="773"/>
      <c r="E48" s="422" t="s">
        <v>802</v>
      </c>
      <c r="F48" s="748"/>
      <c r="G48" s="748"/>
      <c r="H48" s="748"/>
      <c r="I48" s="748"/>
      <c r="J48" s="765"/>
      <c r="K48" s="751"/>
      <c r="L48" s="752"/>
      <c r="M48" s="753"/>
      <c r="N48" s="741"/>
      <c r="O48" s="745"/>
      <c r="P48" s="747"/>
      <c r="Q48" s="743"/>
      <c r="R48" s="732"/>
      <c r="S48" s="732"/>
      <c r="T48" s="760"/>
    </row>
    <row r="49" spans="1:20" ht="15" customHeight="1">
      <c r="A49" s="749">
        <v>8</v>
      </c>
      <c r="B49" s="717"/>
      <c r="C49" s="713"/>
      <c r="D49" s="773"/>
      <c r="E49" s="422" t="s">
        <v>803</v>
      </c>
      <c r="F49" s="748"/>
      <c r="G49" s="748"/>
      <c r="H49" s="748"/>
      <c r="I49" s="748"/>
      <c r="J49" s="765"/>
      <c r="K49" s="751"/>
      <c r="L49" s="752"/>
      <c r="M49" s="753"/>
      <c r="N49" s="741"/>
      <c r="O49" s="745"/>
      <c r="P49" s="747"/>
      <c r="Q49" s="743"/>
      <c r="R49" s="732" t="s">
        <v>146</v>
      </c>
      <c r="S49" s="732" t="s">
        <v>149</v>
      </c>
      <c r="T49" s="760" t="s">
        <v>150</v>
      </c>
    </row>
    <row r="50" spans="1:20" ht="15" customHeight="1">
      <c r="A50" s="749"/>
      <c r="B50" s="717"/>
      <c r="C50" s="713"/>
      <c r="D50" s="773"/>
      <c r="E50" s="422" t="s">
        <v>804</v>
      </c>
      <c r="F50" s="748"/>
      <c r="G50" s="748"/>
      <c r="H50" s="748"/>
      <c r="I50" s="748"/>
      <c r="J50" s="765"/>
      <c r="K50" s="751"/>
      <c r="L50" s="752"/>
      <c r="M50" s="753"/>
      <c r="N50" s="741"/>
      <c r="O50" s="745"/>
      <c r="P50" s="747"/>
      <c r="Q50" s="743"/>
      <c r="R50" s="732"/>
      <c r="S50" s="732"/>
      <c r="T50" s="760"/>
    </row>
    <row r="51" spans="1:20" ht="26.25" customHeight="1">
      <c r="A51" s="749"/>
      <c r="B51" s="717"/>
      <c r="C51" s="713"/>
      <c r="D51" s="773"/>
      <c r="E51" s="422" t="s">
        <v>805</v>
      </c>
      <c r="F51" s="748"/>
      <c r="G51" s="748"/>
      <c r="H51" s="748"/>
      <c r="I51" s="748"/>
      <c r="J51" s="765"/>
      <c r="K51" s="751"/>
      <c r="L51" s="752"/>
      <c r="M51" s="753"/>
      <c r="N51" s="741"/>
      <c r="O51" s="745"/>
      <c r="P51" s="747"/>
      <c r="Q51" s="743"/>
      <c r="R51" s="732"/>
      <c r="S51" s="732"/>
      <c r="T51" s="760"/>
    </row>
    <row r="52" spans="1:20" ht="39" customHeight="1" thickBot="1">
      <c r="A52" s="561">
        <v>9</v>
      </c>
      <c r="B52" s="717"/>
      <c r="C52" s="713"/>
      <c r="D52" s="756"/>
      <c r="E52" s="422" t="s">
        <v>806</v>
      </c>
      <c r="F52" s="748"/>
      <c r="G52" s="748"/>
      <c r="H52" s="748"/>
      <c r="I52" s="748"/>
      <c r="J52" s="766"/>
      <c r="K52" s="751"/>
      <c r="L52" s="752"/>
      <c r="M52" s="753"/>
      <c r="N52" s="741"/>
      <c r="O52" s="778"/>
      <c r="P52" s="779"/>
      <c r="Q52" s="781"/>
      <c r="R52" s="23" t="s">
        <v>152</v>
      </c>
      <c r="S52" s="23" t="s">
        <v>153</v>
      </c>
      <c r="T52" s="47" t="s">
        <v>154</v>
      </c>
    </row>
    <row r="53" spans="1:20">
      <c r="A53" s="767"/>
      <c r="B53" s="768"/>
      <c r="C53" s="768"/>
      <c r="D53" s="768"/>
      <c r="E53" s="768"/>
      <c r="F53" s="768"/>
      <c r="G53" s="768"/>
      <c r="H53" s="768"/>
      <c r="I53" s="768"/>
      <c r="J53" s="768"/>
      <c r="K53" s="768"/>
      <c r="L53" s="768"/>
      <c r="M53" s="768"/>
      <c r="N53" s="768"/>
      <c r="O53" s="768"/>
      <c r="P53" s="768"/>
      <c r="Q53" s="768"/>
      <c r="R53" s="768"/>
      <c r="S53" s="768"/>
      <c r="T53" s="769"/>
    </row>
    <row r="54" spans="1:20">
      <c r="A54" s="670" t="s">
        <v>25</v>
      </c>
      <c r="B54" s="668"/>
      <c r="C54" s="668"/>
      <c r="D54" s="668"/>
      <c r="E54" s="668"/>
      <c r="F54" s="668"/>
      <c r="G54" s="668"/>
      <c r="H54" s="668"/>
      <c r="I54" s="668"/>
      <c r="J54" s="668"/>
      <c r="K54" s="668"/>
      <c r="L54" s="668"/>
      <c r="M54" s="668"/>
      <c r="N54" s="668"/>
      <c r="O54" s="668"/>
      <c r="P54" s="668"/>
      <c r="Q54" s="668"/>
      <c r="R54" s="668"/>
      <c r="S54" s="668"/>
      <c r="T54" s="669"/>
    </row>
    <row r="55" spans="1:20">
      <c r="A55" s="636"/>
      <c r="B55" s="637"/>
      <c r="C55" s="637"/>
      <c r="D55" s="637"/>
      <c r="E55" s="637"/>
      <c r="F55" s="637"/>
      <c r="G55" s="637"/>
      <c r="H55" s="637"/>
      <c r="I55" s="637"/>
      <c r="J55" s="637"/>
      <c r="K55" s="637"/>
      <c r="L55" s="637"/>
      <c r="M55" s="637"/>
      <c r="N55" s="637"/>
      <c r="O55" s="637"/>
      <c r="P55" s="637"/>
      <c r="Q55" s="637"/>
      <c r="R55" s="637"/>
      <c r="S55" s="637"/>
      <c r="T55" s="638"/>
    </row>
    <row r="56" spans="1:20">
      <c r="A56" s="636"/>
      <c r="B56" s="637"/>
      <c r="C56" s="637"/>
      <c r="D56" s="637"/>
      <c r="E56" s="637"/>
      <c r="F56" s="637"/>
      <c r="G56" s="637"/>
      <c r="H56" s="637"/>
      <c r="I56" s="637"/>
      <c r="J56" s="637"/>
      <c r="K56" s="637"/>
      <c r="L56" s="637"/>
      <c r="M56" s="637"/>
      <c r="N56" s="637"/>
      <c r="O56" s="637"/>
      <c r="P56" s="637"/>
      <c r="Q56" s="637"/>
      <c r="R56" s="637"/>
      <c r="S56" s="637"/>
      <c r="T56" s="638"/>
    </row>
    <row r="57" spans="1:20">
      <c r="A57" s="636"/>
      <c r="B57" s="637"/>
      <c r="C57" s="637"/>
      <c r="D57" s="637"/>
      <c r="E57" s="637"/>
      <c r="F57" s="637"/>
      <c r="G57" s="637"/>
      <c r="H57" s="637"/>
      <c r="I57" s="637"/>
      <c r="J57" s="637"/>
      <c r="K57" s="637"/>
      <c r="L57" s="637"/>
      <c r="M57" s="637"/>
      <c r="N57" s="637"/>
      <c r="O57" s="637"/>
      <c r="P57" s="637"/>
      <c r="Q57" s="637"/>
      <c r="R57" s="637"/>
      <c r="S57" s="637"/>
      <c r="T57" s="638"/>
    </row>
    <row r="58" spans="1:20">
      <c r="A58" s="636"/>
      <c r="B58" s="637"/>
      <c r="C58" s="637"/>
      <c r="D58" s="637"/>
      <c r="E58" s="637"/>
      <c r="F58" s="637"/>
      <c r="G58" s="637"/>
      <c r="H58" s="637"/>
      <c r="I58" s="637"/>
      <c r="J58" s="637"/>
      <c r="K58" s="637"/>
      <c r="L58" s="637"/>
      <c r="M58" s="637"/>
      <c r="N58" s="637"/>
      <c r="O58" s="637"/>
      <c r="P58" s="637"/>
      <c r="Q58" s="637"/>
      <c r="R58" s="637"/>
      <c r="S58" s="637"/>
      <c r="T58" s="638"/>
    </row>
    <row r="59" spans="1:20">
      <c r="A59" s="636"/>
      <c r="B59" s="637"/>
      <c r="C59" s="637"/>
      <c r="D59" s="637"/>
      <c r="E59" s="637"/>
      <c r="F59" s="637"/>
      <c r="G59" s="637"/>
      <c r="H59" s="637"/>
      <c r="I59" s="637"/>
      <c r="J59" s="637"/>
      <c r="K59" s="637"/>
      <c r="L59" s="637"/>
      <c r="M59" s="637"/>
      <c r="N59" s="637"/>
      <c r="O59" s="637"/>
      <c r="P59" s="637"/>
      <c r="Q59" s="637"/>
      <c r="R59" s="637"/>
      <c r="S59" s="637"/>
      <c r="T59" s="638"/>
    </row>
    <row r="60" spans="1:20">
      <c r="A60" s="636"/>
      <c r="B60" s="637"/>
      <c r="C60" s="637"/>
      <c r="D60" s="637"/>
      <c r="E60" s="637"/>
      <c r="F60" s="637"/>
      <c r="G60" s="637"/>
      <c r="H60" s="637"/>
      <c r="I60" s="637"/>
      <c r="J60" s="637"/>
      <c r="K60" s="637"/>
      <c r="L60" s="637"/>
      <c r="M60" s="637"/>
      <c r="N60" s="637"/>
      <c r="O60" s="637"/>
      <c r="P60" s="637"/>
      <c r="Q60" s="637"/>
      <c r="R60" s="637"/>
      <c r="S60" s="637"/>
      <c r="T60" s="638"/>
    </row>
  </sheetData>
  <mergeCells count="216">
    <mergeCell ref="O43:O44"/>
    <mergeCell ref="O45:O46"/>
    <mergeCell ref="O47:O52"/>
    <mergeCell ref="P47:P52"/>
    <mergeCell ref="Q27:Q30"/>
    <mergeCell ref="P27:P30"/>
    <mergeCell ref="O32:O34"/>
    <mergeCell ref="P32:P34"/>
    <mergeCell ref="O35:O36"/>
    <mergeCell ref="P35:P36"/>
    <mergeCell ref="O41:O42"/>
    <mergeCell ref="P41:P42"/>
    <mergeCell ref="P43:P44"/>
    <mergeCell ref="Q32:Q34"/>
    <mergeCell ref="Q35:Q36"/>
    <mergeCell ref="Q41:Q42"/>
    <mergeCell ref="Q43:Q44"/>
    <mergeCell ref="Q45:Q46"/>
    <mergeCell ref="Q47:Q52"/>
    <mergeCell ref="P45:P46"/>
    <mergeCell ref="O27:O30"/>
    <mergeCell ref="D47:D52"/>
    <mergeCell ref="I17:I20"/>
    <mergeCell ref="J17:J20"/>
    <mergeCell ref="K17:K20"/>
    <mergeCell ref="L17:L20"/>
    <mergeCell ref="D17:D20"/>
    <mergeCell ref="F17:F20"/>
    <mergeCell ref="G17:G20"/>
    <mergeCell ref="M17:M20"/>
    <mergeCell ref="I27:I30"/>
    <mergeCell ref="F21:F26"/>
    <mergeCell ref="G21:G26"/>
    <mergeCell ref="H21:H26"/>
    <mergeCell ref="I21:I26"/>
    <mergeCell ref="J21:J26"/>
    <mergeCell ref="K21:K26"/>
    <mergeCell ref="L21:L26"/>
    <mergeCell ref="M21:M26"/>
    <mergeCell ref="J27:J30"/>
    <mergeCell ref="K27:K30"/>
    <mergeCell ref="L27:L30"/>
    <mergeCell ref="M27:M30"/>
    <mergeCell ref="D27:D30"/>
    <mergeCell ref="F27:F30"/>
    <mergeCell ref="L45:L46"/>
    <mergeCell ref="M45:M46"/>
    <mergeCell ref="N45:N46"/>
    <mergeCell ref="D39:D40"/>
    <mergeCell ref="E39:E40"/>
    <mergeCell ref="G47:G52"/>
    <mergeCell ref="H47:H52"/>
    <mergeCell ref="I47:I52"/>
    <mergeCell ref="J47:J52"/>
    <mergeCell ref="F39:F40"/>
    <mergeCell ref="G39:G40"/>
    <mergeCell ref="H39:H40"/>
    <mergeCell ref="I39:I40"/>
    <mergeCell ref="J39:J40"/>
    <mergeCell ref="K47:K52"/>
    <mergeCell ref="L47:L52"/>
    <mergeCell ref="M47:M52"/>
    <mergeCell ref="N47:N52"/>
    <mergeCell ref="K45:K46"/>
    <mergeCell ref="M39:M40"/>
    <mergeCell ref="N39:N40"/>
    <mergeCell ref="K39:K40"/>
    <mergeCell ref="L39:L40"/>
    <mergeCell ref="N41:N42"/>
    <mergeCell ref="I45:I46"/>
    <mergeCell ref="J45:J46"/>
    <mergeCell ref="D37:D38"/>
    <mergeCell ref="F37:F38"/>
    <mergeCell ref="G37:G38"/>
    <mergeCell ref="H37:H38"/>
    <mergeCell ref="I37:I38"/>
    <mergeCell ref="J37:J38"/>
    <mergeCell ref="K37:K38"/>
    <mergeCell ref="I41:I42"/>
    <mergeCell ref="J41:J42"/>
    <mergeCell ref="K41:K42"/>
    <mergeCell ref="G45:G46"/>
    <mergeCell ref="H45:H46"/>
    <mergeCell ref="L41:L42"/>
    <mergeCell ref="M41:M42"/>
    <mergeCell ref="D41:D42"/>
    <mergeCell ref="M37:M38"/>
    <mergeCell ref="N37:N38"/>
    <mergeCell ref="E37:E38"/>
    <mergeCell ref="L37:L38"/>
    <mergeCell ref="A57:T57"/>
    <mergeCell ref="A58:T58"/>
    <mergeCell ref="R44:R48"/>
    <mergeCell ref="S44:S48"/>
    <mergeCell ref="T44:T48"/>
    <mergeCell ref="A49:A51"/>
    <mergeCell ref="I43:I44"/>
    <mergeCell ref="J43:J44"/>
    <mergeCell ref="K43:K44"/>
    <mergeCell ref="L43:L44"/>
    <mergeCell ref="M43:M44"/>
    <mergeCell ref="N43:N44"/>
    <mergeCell ref="R41:R43"/>
    <mergeCell ref="S41:S43"/>
    <mergeCell ref="T41:T43"/>
    <mergeCell ref="A41:A43"/>
    <mergeCell ref="F45:F46"/>
    <mergeCell ref="A59:T59"/>
    <mergeCell ref="A60:T60"/>
    <mergeCell ref="A53:T53"/>
    <mergeCell ref="A54:T54"/>
    <mergeCell ref="A55:T55"/>
    <mergeCell ref="A56:T56"/>
    <mergeCell ref="R49:R51"/>
    <mergeCell ref="S49:S51"/>
    <mergeCell ref="T49:T51"/>
    <mergeCell ref="C27:C52"/>
    <mergeCell ref="B27:B52"/>
    <mergeCell ref="A44:A48"/>
    <mergeCell ref="D43:D44"/>
    <mergeCell ref="E43:E44"/>
    <mergeCell ref="F43:F44"/>
    <mergeCell ref="G43:G44"/>
    <mergeCell ref="H43:H44"/>
    <mergeCell ref="F47:F52"/>
    <mergeCell ref="E41:E42"/>
    <mergeCell ref="F41:F42"/>
    <mergeCell ref="G41:G42"/>
    <mergeCell ref="H41:H42"/>
    <mergeCell ref="D45:D46"/>
    <mergeCell ref="E45:E46"/>
    <mergeCell ref="F35:F36"/>
    <mergeCell ref="G35:G36"/>
    <mergeCell ref="H35:H36"/>
    <mergeCell ref="D35:D36"/>
    <mergeCell ref="D32:D34"/>
    <mergeCell ref="R33:R36"/>
    <mergeCell ref="S33:S36"/>
    <mergeCell ref="T33:T36"/>
    <mergeCell ref="A37:A40"/>
    <mergeCell ref="P37:P40"/>
    <mergeCell ref="Q37:Q40"/>
    <mergeCell ref="R37:R40"/>
    <mergeCell ref="S37:S40"/>
    <mergeCell ref="T37:T40"/>
    <mergeCell ref="O37:O40"/>
    <mergeCell ref="A33:A36"/>
    <mergeCell ref="I35:I36"/>
    <mergeCell ref="J35:J36"/>
    <mergeCell ref="K35:K36"/>
    <mergeCell ref="L35:L36"/>
    <mergeCell ref="M35:M36"/>
    <mergeCell ref="N35:N36"/>
    <mergeCell ref="I32:I34"/>
    <mergeCell ref="J32:J34"/>
    <mergeCell ref="H32:H34"/>
    <mergeCell ref="A27:A32"/>
    <mergeCell ref="R18:R26"/>
    <mergeCell ref="R27:R32"/>
    <mergeCell ref="K32:K34"/>
    <mergeCell ref="L32:L34"/>
    <mergeCell ref="M32:M34"/>
    <mergeCell ref="F32:F34"/>
    <mergeCell ref="G32:G34"/>
    <mergeCell ref="N27:N30"/>
    <mergeCell ref="N32:N34"/>
    <mergeCell ref="N17:N20"/>
    <mergeCell ref="G27:G30"/>
    <mergeCell ref="H27:H30"/>
    <mergeCell ref="H17:H20"/>
    <mergeCell ref="S27:S32"/>
    <mergeCell ref="T27:T32"/>
    <mergeCell ref="A18:A26"/>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S18:S26"/>
    <mergeCell ref="P17:P20"/>
    <mergeCell ref="O17:O20"/>
    <mergeCell ref="P21:P26"/>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T18:T26"/>
    <mergeCell ref="N21:N26"/>
    <mergeCell ref="Q17:Q20"/>
    <mergeCell ref="Q21:Q26"/>
    <mergeCell ref="O21:O26"/>
  </mergeCells>
  <conditionalFormatting sqref="P27 P41 P43 P37 P31:P32 P45 P47">
    <cfRule type="containsText" dxfId="122" priority="13" stopIfTrue="1" operator="containsText" text="P">
      <formula>NOT(ISERROR(SEARCH("P",P27)))</formula>
    </cfRule>
    <cfRule type="containsText" dxfId="121" priority="14" stopIfTrue="1" operator="containsText" text="R">
      <formula>NOT(ISERROR(SEARCH("R",P27)))</formula>
    </cfRule>
    <cfRule type="containsText" dxfId="120" priority="15" operator="containsText" text="T">
      <formula>NOT(ISERROR(SEARCH("T",P27)))</formula>
    </cfRule>
  </conditionalFormatting>
  <conditionalFormatting sqref="P17 P21">
    <cfRule type="containsText" dxfId="119" priority="9" stopIfTrue="1" operator="containsText" text="P">
      <formula>NOT(ISERROR(SEARCH("P",P17)))</formula>
    </cfRule>
    <cfRule type="containsText" dxfId="118" priority="10" stopIfTrue="1" operator="containsText" text="R">
      <formula>NOT(ISERROR(SEARCH("R",P17)))</formula>
    </cfRule>
    <cfRule type="containsText" dxfId="117" priority="11" operator="containsText" text="T">
      <formula>NOT(ISERROR(SEARCH("T",P17)))</formula>
    </cfRule>
  </conditionalFormatting>
  <conditionalFormatting sqref="P17 P21">
    <cfRule type="iconSet" priority="12">
      <iconSet iconSet="3Symbols2">
        <cfvo type="percent" val="0"/>
        <cfvo type="percent" val="0.74"/>
        <cfvo type="percent" val="0.85"/>
      </iconSet>
    </cfRule>
  </conditionalFormatting>
  <conditionalFormatting sqref="P43 P27 P37 P41 P31:P32 P45 P47">
    <cfRule type="iconSet" priority="207">
      <iconSet iconSet="3Symbols2">
        <cfvo type="percent" val="0"/>
        <cfvo type="percent" val="0.74"/>
        <cfvo type="percent" val="0.85"/>
      </iconSet>
    </cfRule>
  </conditionalFormatting>
  <conditionalFormatting sqref="P35">
    <cfRule type="containsText" dxfId="116" priority="1" stopIfTrue="1" operator="containsText" text="P">
      <formula>NOT(ISERROR(SEARCH("P",P35)))</formula>
    </cfRule>
    <cfRule type="containsText" dxfId="115" priority="2" stopIfTrue="1" operator="containsText" text="R">
      <formula>NOT(ISERROR(SEARCH("R",P35)))</formula>
    </cfRule>
    <cfRule type="containsText" dxfId="114" priority="3" operator="containsText" text="T">
      <formula>NOT(ISERROR(SEARCH("T",P35)))</formula>
    </cfRule>
  </conditionalFormatting>
  <conditionalFormatting sqref="P35">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44"/>
  <sheetViews>
    <sheetView topLeftCell="C1" zoomScale="86" zoomScaleNormal="86" workbookViewId="0">
      <selection activeCell="F31" sqref="F31"/>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671"/>
      <c r="B2" s="672"/>
      <c r="C2" s="672"/>
      <c r="D2" s="672"/>
      <c r="E2" s="673"/>
      <c r="F2" s="680" t="s">
        <v>18</v>
      </c>
      <c r="G2" s="681"/>
      <c r="H2" s="681"/>
      <c r="I2" s="681"/>
      <c r="J2" s="681"/>
      <c r="K2" s="681"/>
      <c r="L2" s="681"/>
      <c r="M2" s="682"/>
      <c r="N2" s="651" t="s">
        <v>19</v>
      </c>
      <c r="O2" s="652"/>
      <c r="P2" s="652"/>
      <c r="Q2" s="652"/>
      <c r="R2" s="652"/>
      <c r="S2" s="652"/>
      <c r="T2" s="653"/>
    </row>
    <row r="3" spans="1:20" ht="14.25" thickBot="1">
      <c r="A3" s="674"/>
      <c r="B3" s="675"/>
      <c r="C3" s="675"/>
      <c r="D3" s="675"/>
      <c r="E3" s="676"/>
      <c r="F3" s="654" t="s">
        <v>17</v>
      </c>
      <c r="G3" s="655"/>
      <c r="H3" s="655"/>
      <c r="I3" s="655"/>
      <c r="J3" s="655"/>
      <c r="K3" s="655"/>
      <c r="L3" s="655"/>
      <c r="M3" s="656"/>
      <c r="N3" s="660" t="s">
        <v>24</v>
      </c>
      <c r="O3" s="661"/>
      <c r="P3" s="661"/>
      <c r="Q3" s="661"/>
      <c r="R3" s="661"/>
      <c r="S3" s="661"/>
      <c r="T3" s="662"/>
    </row>
    <row r="4" spans="1:20" ht="14.25" thickBot="1">
      <c r="A4" s="677"/>
      <c r="B4" s="678"/>
      <c r="C4" s="678"/>
      <c r="D4" s="678"/>
      <c r="E4" s="679"/>
      <c r="F4" s="657"/>
      <c r="G4" s="658"/>
      <c r="H4" s="658"/>
      <c r="I4" s="658"/>
      <c r="J4" s="658"/>
      <c r="K4" s="658"/>
      <c r="L4" s="658"/>
      <c r="M4" s="659"/>
      <c r="N4" s="663" t="s">
        <v>8</v>
      </c>
      <c r="O4" s="664"/>
      <c r="P4" s="664"/>
      <c r="Q4" s="664"/>
      <c r="R4" s="664"/>
      <c r="S4" s="664"/>
      <c r="T4" s="665"/>
    </row>
    <row r="5" spans="1:20">
      <c r="A5" s="2"/>
      <c r="B5" s="2"/>
      <c r="C5" s="2"/>
      <c r="D5" s="2"/>
      <c r="E5" s="2"/>
      <c r="F5" s="2"/>
      <c r="G5" s="2"/>
      <c r="H5" s="2"/>
      <c r="I5" s="2"/>
      <c r="J5" s="3"/>
      <c r="K5" s="3"/>
      <c r="L5" s="4"/>
      <c r="M5" s="4"/>
      <c r="N5" s="4"/>
      <c r="O5" s="4"/>
      <c r="P5" s="4"/>
      <c r="Q5" s="4"/>
      <c r="R5" s="4"/>
      <c r="S5" s="4"/>
      <c r="T5" s="4"/>
    </row>
    <row r="6" spans="1:20">
      <c r="A6" s="666" t="s">
        <v>10</v>
      </c>
      <c r="B6" s="666"/>
      <c r="C6" s="666"/>
      <c r="D6" s="666"/>
      <c r="E6" s="666"/>
      <c r="F6" s="670" t="s">
        <v>82</v>
      </c>
      <c r="G6" s="668"/>
      <c r="H6" s="668"/>
      <c r="I6" s="668"/>
      <c r="J6" s="668"/>
      <c r="K6" s="668"/>
      <c r="L6" s="668"/>
      <c r="M6" s="669"/>
      <c r="N6" s="4"/>
      <c r="O6" s="4"/>
      <c r="P6" s="4"/>
      <c r="Q6" s="4"/>
      <c r="R6" s="4"/>
      <c r="S6" s="4"/>
      <c r="T6" s="4"/>
    </row>
    <row r="7" spans="1:20">
      <c r="A7" s="666" t="s">
        <v>26</v>
      </c>
      <c r="B7" s="666"/>
      <c r="C7" s="666"/>
      <c r="D7" s="666"/>
      <c r="E7" s="666"/>
      <c r="F7" s="670">
        <v>2023</v>
      </c>
      <c r="G7" s="668"/>
      <c r="H7" s="668"/>
      <c r="I7" s="668"/>
      <c r="J7" s="668"/>
      <c r="K7" s="668"/>
      <c r="L7" s="668"/>
      <c r="M7" s="669"/>
      <c r="N7" s="4"/>
      <c r="O7" s="4"/>
      <c r="P7" s="4"/>
      <c r="Q7" s="4"/>
      <c r="R7" s="4"/>
      <c r="S7" s="4"/>
      <c r="T7" s="4"/>
    </row>
    <row r="8" spans="1:20">
      <c r="A8" s="666" t="s">
        <v>6</v>
      </c>
      <c r="B8" s="666"/>
      <c r="C8" s="666"/>
      <c r="D8" s="666"/>
      <c r="E8" s="666"/>
      <c r="F8" s="667">
        <v>44927</v>
      </c>
      <c r="G8" s="668"/>
      <c r="H8" s="668"/>
      <c r="I8" s="668"/>
      <c r="J8" s="668"/>
      <c r="K8" s="668"/>
      <c r="L8" s="668"/>
      <c r="M8" s="669"/>
      <c r="N8" s="4"/>
      <c r="O8" s="4"/>
      <c r="P8" s="4"/>
      <c r="Q8" s="4"/>
      <c r="R8" s="4"/>
      <c r="S8" s="4"/>
      <c r="T8" s="4"/>
    </row>
    <row r="9" spans="1:20">
      <c r="A9" s="666" t="s">
        <v>7</v>
      </c>
      <c r="B9" s="666"/>
      <c r="C9" s="666"/>
      <c r="D9" s="666"/>
      <c r="E9" s="666"/>
      <c r="F9" s="667">
        <v>45016</v>
      </c>
      <c r="G9" s="668"/>
      <c r="H9" s="668"/>
      <c r="I9" s="668"/>
      <c r="J9" s="668"/>
      <c r="K9" s="668"/>
      <c r="L9" s="668"/>
      <c r="M9" s="669"/>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05" t="s">
        <v>9</v>
      </c>
      <c r="B11" s="706"/>
      <c r="C11" s="706"/>
      <c r="D11" s="706"/>
      <c r="E11" s="706"/>
      <c r="F11" s="706"/>
      <c r="G11" s="706"/>
      <c r="H11" s="706"/>
      <c r="I11" s="706"/>
      <c r="J11" s="706"/>
      <c r="K11" s="706"/>
      <c r="L11" s="706"/>
      <c r="M11" s="706"/>
      <c r="N11" s="706"/>
      <c r="O11" s="706"/>
      <c r="P11" s="706"/>
      <c r="Q11" s="706"/>
      <c r="R11" s="706"/>
      <c r="S11" s="706"/>
      <c r="T11" s="70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08" t="s">
        <v>16</v>
      </c>
      <c r="B13" s="709"/>
      <c r="C13" s="709"/>
      <c r="D13" s="709"/>
      <c r="E13" s="709"/>
      <c r="F13" s="709"/>
      <c r="G13" s="709"/>
      <c r="H13" s="709"/>
      <c r="I13" s="709"/>
      <c r="J13" s="709"/>
      <c r="K13" s="709"/>
      <c r="L13" s="710"/>
      <c r="M13" s="711" t="s">
        <v>1</v>
      </c>
      <c r="N13" s="711"/>
      <c r="O13" s="711"/>
      <c r="P13" s="711"/>
      <c r="Q13" s="711"/>
      <c r="R13" s="711"/>
      <c r="S13" s="711"/>
      <c r="T13" s="712"/>
    </row>
    <row r="14" spans="1:20" ht="14.25" thickBot="1">
      <c r="A14" s="696" t="s">
        <v>28</v>
      </c>
      <c r="B14" s="88" t="s">
        <v>364</v>
      </c>
      <c r="C14" s="88" t="s">
        <v>365</v>
      </c>
      <c r="D14" s="696" t="s">
        <v>27</v>
      </c>
      <c r="E14" s="698" t="s">
        <v>20</v>
      </c>
      <c r="F14" s="700" t="s">
        <v>11</v>
      </c>
      <c r="G14" s="701"/>
      <c r="H14" s="701"/>
      <c r="I14" s="702"/>
      <c r="J14" s="692" t="s">
        <v>21</v>
      </c>
      <c r="K14" s="692" t="s">
        <v>22</v>
      </c>
      <c r="L14" s="692" t="s">
        <v>2</v>
      </c>
      <c r="M14" s="694" t="s">
        <v>23</v>
      </c>
      <c r="N14" s="683" t="s">
        <v>3</v>
      </c>
      <c r="O14" s="684"/>
      <c r="P14" s="685"/>
      <c r="Q14" s="686" t="s">
        <v>243</v>
      </c>
      <c r="R14" s="688" t="s">
        <v>5</v>
      </c>
      <c r="S14" s="9" t="s">
        <v>30</v>
      </c>
      <c r="T14" s="690" t="s">
        <v>0</v>
      </c>
    </row>
    <row r="15" spans="1:20" ht="40.5" customHeight="1" thickBot="1">
      <c r="A15" s="697"/>
      <c r="B15" s="89"/>
      <c r="C15" s="89"/>
      <c r="D15" s="697"/>
      <c r="E15" s="699"/>
      <c r="F15" s="10" t="s">
        <v>12</v>
      </c>
      <c r="G15" s="10" t="s">
        <v>13</v>
      </c>
      <c r="H15" s="10" t="s">
        <v>14</v>
      </c>
      <c r="I15" s="10" t="s">
        <v>15</v>
      </c>
      <c r="J15" s="693"/>
      <c r="K15" s="693"/>
      <c r="L15" s="693"/>
      <c r="M15" s="695"/>
      <c r="N15" s="44" t="s">
        <v>31</v>
      </c>
      <c r="O15" s="11" t="s">
        <v>29</v>
      </c>
      <c r="P15" s="12" t="s">
        <v>32</v>
      </c>
      <c r="Q15" s="687"/>
      <c r="R15" s="689"/>
      <c r="S15" s="13"/>
      <c r="T15" s="691"/>
    </row>
    <row r="16" spans="1:20" ht="14.25" thickBot="1">
      <c r="A16" s="2"/>
      <c r="B16" s="2"/>
      <c r="C16" s="2"/>
      <c r="D16" s="102"/>
      <c r="E16" s="102"/>
      <c r="F16" s="2"/>
      <c r="G16" s="2"/>
      <c r="H16" s="2"/>
      <c r="I16" s="2"/>
      <c r="J16" s="2"/>
      <c r="K16" s="2"/>
      <c r="L16" s="14"/>
      <c r="M16" s="2"/>
      <c r="Q16" s="2"/>
      <c r="R16" s="2"/>
      <c r="S16" s="2"/>
      <c r="T16" s="2"/>
    </row>
    <row r="17" spans="1:21" ht="25.5" customHeight="1">
      <c r="A17" s="725">
        <v>1</v>
      </c>
      <c r="B17" s="727" t="s">
        <v>368</v>
      </c>
      <c r="C17" s="727" t="s">
        <v>475</v>
      </c>
      <c r="D17" s="714" t="s">
        <v>97</v>
      </c>
      <c r="E17" s="19" t="s">
        <v>98</v>
      </c>
      <c r="F17" s="1007">
        <v>1</v>
      </c>
      <c r="G17" s="1008"/>
      <c r="H17" s="1008"/>
      <c r="I17" s="1008"/>
      <c r="J17" s="714" t="s">
        <v>379</v>
      </c>
      <c r="K17" s="995">
        <v>0</v>
      </c>
      <c r="L17" s="995">
        <v>0</v>
      </c>
      <c r="M17" s="1007">
        <v>1</v>
      </c>
      <c r="N17" s="1011">
        <f>F17+G17-2</f>
        <v>-1</v>
      </c>
      <c r="O17" s="1005">
        <f>IF(M17&lt;1,(AVERAGE(F17:I17)/M17),SUM(F17:I17)/M17)</f>
        <v>1</v>
      </c>
      <c r="P17" s="1009" t="str">
        <f>IF(O17&lt;=V$23,"T",IF(O17&lt;$Y$23,"R",IF(O17&gt;=$Y$23,"P")))</f>
        <v>P</v>
      </c>
      <c r="Q17" s="742"/>
      <c r="R17" s="1010" t="s">
        <v>99</v>
      </c>
      <c r="S17" s="1010" t="s">
        <v>100</v>
      </c>
      <c r="T17" s="379"/>
    </row>
    <row r="18" spans="1:21" ht="27.75" customHeight="1">
      <c r="A18" s="640"/>
      <c r="B18" s="728"/>
      <c r="C18" s="728"/>
      <c r="D18" s="715"/>
      <c r="E18" s="28" t="s">
        <v>101</v>
      </c>
      <c r="F18" s="810"/>
      <c r="G18" s="1003"/>
      <c r="H18" s="1003"/>
      <c r="I18" s="1003"/>
      <c r="J18" s="715"/>
      <c r="K18" s="865"/>
      <c r="L18" s="865"/>
      <c r="M18" s="810"/>
      <c r="N18" s="1012"/>
      <c r="O18" s="761"/>
      <c r="P18" s="758"/>
      <c r="Q18" s="744"/>
      <c r="R18" s="991"/>
      <c r="S18" s="991"/>
      <c r="T18" s="380"/>
    </row>
    <row r="19" spans="1:21" ht="119.25" customHeight="1">
      <c r="A19" s="87">
        <v>2</v>
      </c>
      <c r="B19" s="729"/>
      <c r="C19" s="729"/>
      <c r="D19" s="94" t="s">
        <v>380</v>
      </c>
      <c r="E19" s="28" t="s">
        <v>670</v>
      </c>
      <c r="F19" s="95">
        <v>0.25</v>
      </c>
      <c r="G19" s="230"/>
      <c r="H19" s="230"/>
      <c r="I19" s="48"/>
      <c r="J19" s="28" t="s">
        <v>671</v>
      </c>
      <c r="K19" s="96"/>
      <c r="L19" s="96">
        <v>0</v>
      </c>
      <c r="M19" s="95">
        <v>0.25</v>
      </c>
      <c r="N19" s="24">
        <f>IF(M19&lt;1,M19-AVERAGE(F19:I19),M19-(SUM(F19:I19)))</f>
        <v>0</v>
      </c>
      <c r="O19" s="25">
        <f>IF(M19&lt;1,(AVERAGE(F19:I19)/M19),SUM(F19:I19)/M19)</f>
        <v>1</v>
      </c>
      <c r="P19" s="26" t="str">
        <f>IF(O19&lt;=V$23,"T",IF(O19&lt;$Y$23,"R",IF(O19&gt;=$Y$23,"P")))</f>
        <v>P</v>
      </c>
      <c r="Q19" s="51"/>
      <c r="R19" s="381" t="s">
        <v>102</v>
      </c>
      <c r="S19" s="382" t="s">
        <v>103</v>
      </c>
      <c r="T19" s="383" t="s">
        <v>104</v>
      </c>
    </row>
    <row r="20" spans="1:21" ht="32.25" customHeight="1">
      <c r="A20" s="87"/>
      <c r="B20" s="20"/>
      <c r="C20" s="20"/>
      <c r="D20" s="715" t="s">
        <v>752</v>
      </c>
      <c r="E20" s="28" t="s">
        <v>753</v>
      </c>
      <c r="F20" s="648">
        <v>37</v>
      </c>
      <c r="G20" s="854"/>
      <c r="H20" s="854"/>
      <c r="I20" s="648"/>
      <c r="J20" s="716" t="s">
        <v>105</v>
      </c>
      <c r="K20" s="993">
        <v>0</v>
      </c>
      <c r="L20" s="993">
        <v>0</v>
      </c>
      <c r="M20" s="648">
        <v>37</v>
      </c>
      <c r="N20" s="815">
        <v>0</v>
      </c>
      <c r="O20" s="777">
        <v>1</v>
      </c>
      <c r="P20" s="721" t="str">
        <f>IF(O20&lt;=V$23,"T",IF(O20&lt;$Y$23,"R",IF(O20&gt;=$Y$23,"P")))</f>
        <v>P</v>
      </c>
      <c r="Q20" s="51"/>
      <c r="R20" s="381"/>
      <c r="S20" s="382"/>
      <c r="T20" s="383"/>
    </row>
    <row r="21" spans="1:21" ht="12.75" customHeight="1">
      <c r="A21" s="640">
        <v>3</v>
      </c>
      <c r="B21" s="715" t="s">
        <v>367</v>
      </c>
      <c r="C21" s="715" t="s">
        <v>478</v>
      </c>
      <c r="D21" s="715"/>
      <c r="E21" s="28" t="s">
        <v>754</v>
      </c>
      <c r="F21" s="649"/>
      <c r="G21" s="1016"/>
      <c r="H21" s="1016"/>
      <c r="I21" s="649"/>
      <c r="J21" s="717"/>
      <c r="K21" s="976"/>
      <c r="L21" s="976"/>
      <c r="M21" s="649"/>
      <c r="N21" s="1004"/>
      <c r="O21" s="745"/>
      <c r="P21" s="747"/>
      <c r="Q21" s="759"/>
      <c r="R21" s="991" t="s">
        <v>106</v>
      </c>
      <c r="S21" s="991" t="s">
        <v>107</v>
      </c>
      <c r="T21" s="994" t="s">
        <v>108</v>
      </c>
    </row>
    <row r="22" spans="1:21" ht="27">
      <c r="A22" s="640"/>
      <c r="B22" s="715"/>
      <c r="C22" s="715"/>
      <c r="D22" s="715"/>
      <c r="E22" s="28" t="s">
        <v>755</v>
      </c>
      <c r="F22" s="650"/>
      <c r="G22" s="1017"/>
      <c r="H22" s="1017"/>
      <c r="I22" s="650"/>
      <c r="J22" s="718"/>
      <c r="K22" s="977"/>
      <c r="L22" s="977"/>
      <c r="M22" s="650"/>
      <c r="N22" s="726"/>
      <c r="O22" s="724"/>
      <c r="P22" s="722"/>
      <c r="Q22" s="759"/>
      <c r="R22" s="991"/>
      <c r="S22" s="1013"/>
      <c r="T22" s="994"/>
    </row>
    <row r="23" spans="1:21" ht="78.75" customHeight="1">
      <c r="A23" s="640">
        <v>4</v>
      </c>
      <c r="B23" s="715" t="s">
        <v>378</v>
      </c>
      <c r="C23" s="715" t="s">
        <v>495</v>
      </c>
      <c r="D23" s="715" t="s">
        <v>83</v>
      </c>
      <c r="E23" s="28" t="s">
        <v>84</v>
      </c>
      <c r="F23" s="1015">
        <v>5257</v>
      </c>
      <c r="G23" s="1003"/>
      <c r="H23" s="981"/>
      <c r="I23" s="981"/>
      <c r="J23" s="23" t="s">
        <v>672</v>
      </c>
      <c r="K23" s="865">
        <v>0</v>
      </c>
      <c r="L23" s="865">
        <v>0</v>
      </c>
      <c r="M23" s="1015">
        <v>5300</v>
      </c>
      <c r="N23" s="1012">
        <f>IF(M23&lt;1,M23-AVERAGE(F23:I23),M23-(SUM(F23:I23)))</f>
        <v>43</v>
      </c>
      <c r="O23" s="761">
        <f>IF(M23&lt;1,(AVERAGE(F23:I23)/M23),SUM(F23:I23)/M23)</f>
        <v>0.99188679245283018</v>
      </c>
      <c r="P23" s="758" t="str">
        <f>IF(O23&lt;=V$23,"T",IF(O23&lt;$Y$23,"R",IF(O23&gt;=$Y$23,"P")))</f>
        <v>P</v>
      </c>
      <c r="Q23" s="55"/>
      <c r="R23" s="382" t="s">
        <v>85</v>
      </c>
      <c r="S23" s="382" t="s">
        <v>86</v>
      </c>
      <c r="T23" s="994" t="s">
        <v>87</v>
      </c>
    </row>
    <row r="24" spans="1:21" ht="108">
      <c r="A24" s="640"/>
      <c r="B24" s="715"/>
      <c r="C24" s="715"/>
      <c r="D24" s="715"/>
      <c r="E24" s="28" t="s">
        <v>88</v>
      </c>
      <c r="F24" s="1015"/>
      <c r="G24" s="1003"/>
      <c r="H24" s="981"/>
      <c r="I24" s="981"/>
      <c r="J24" s="457" t="s">
        <v>568</v>
      </c>
      <c r="K24" s="993"/>
      <c r="L24" s="993"/>
      <c r="M24" s="1015"/>
      <c r="N24" s="1012"/>
      <c r="O24" s="761"/>
      <c r="P24" s="758"/>
      <c r="Q24" s="55"/>
      <c r="R24" s="382" t="s">
        <v>89</v>
      </c>
      <c r="S24" s="382" t="s">
        <v>90</v>
      </c>
      <c r="T24" s="1006"/>
    </row>
    <row r="25" spans="1:21" ht="95.25" thickBot="1">
      <c r="A25" s="93">
        <v>5</v>
      </c>
      <c r="B25" s="731"/>
      <c r="C25" s="731"/>
      <c r="D25" s="86" t="s">
        <v>91</v>
      </c>
      <c r="E25" s="86" t="s">
        <v>92</v>
      </c>
      <c r="F25" s="373">
        <v>127</v>
      </c>
      <c r="G25" s="373"/>
      <c r="H25" s="225"/>
      <c r="I25" s="225"/>
      <c r="J25" s="23" t="s">
        <v>93</v>
      </c>
      <c r="K25" s="96">
        <v>0</v>
      </c>
      <c r="L25" s="96">
        <v>0</v>
      </c>
      <c r="M25" s="48">
        <v>120</v>
      </c>
      <c r="N25" s="24">
        <f>IF(M25&lt;1,M25-AVERAGE(F25:I25),M25-(SUM(F25:I25)))</f>
        <v>-7</v>
      </c>
      <c r="O25" s="25">
        <f>IF(M25&lt;1,(AVERAGE(F25:I25)/M25),SUM(F25:I25)/M25)</f>
        <v>1.0583333333333333</v>
      </c>
      <c r="P25" s="26" t="str">
        <f>IF(O25&lt;=V$23,"T",IF(O25&lt;$Y$23,"R",IF(O25&gt;=$Y$23,"P")))</f>
        <v>P</v>
      </c>
      <c r="Q25" s="27"/>
      <c r="R25" s="382" t="s">
        <v>94</v>
      </c>
      <c r="S25" s="382" t="s">
        <v>95</v>
      </c>
      <c r="T25" s="517" t="s">
        <v>96</v>
      </c>
      <c r="U25" s="465"/>
    </row>
    <row r="26" spans="1:21" ht="20.25" customHeight="1">
      <c r="A26" s="996">
        <v>6</v>
      </c>
      <c r="B26" s="715" t="s">
        <v>370</v>
      </c>
      <c r="C26" s="715" t="s">
        <v>437</v>
      </c>
      <c r="D26" s="639" t="s">
        <v>539</v>
      </c>
      <c r="E26" s="32" t="s">
        <v>540</v>
      </c>
      <c r="F26" s="1000"/>
      <c r="G26" s="794"/>
      <c r="H26" s="648"/>
      <c r="I26" s="648"/>
      <c r="J26" s="646" t="s">
        <v>543</v>
      </c>
      <c r="K26" s="780"/>
      <c r="L26" s="780"/>
      <c r="M26" s="780"/>
      <c r="N26" s="988"/>
      <c r="O26" s="988"/>
      <c r="P26" s="721" t="str">
        <f>IF(O26&lt;=V$17,"T",IF(O26&lt;$Y$17,"R",IF(O26&gt;=$Y$17,"P")))</f>
        <v>T</v>
      </c>
      <c r="Q26" s="51" t="s">
        <v>544</v>
      </c>
      <c r="R26" s="381" t="s">
        <v>544</v>
      </c>
      <c r="S26" s="991" t="s">
        <v>545</v>
      </c>
      <c r="T26" s="517" t="s">
        <v>546</v>
      </c>
      <c r="U26" s="465"/>
    </row>
    <row r="27" spans="1:21" ht="15" customHeight="1">
      <c r="A27" s="996"/>
      <c r="B27" s="715"/>
      <c r="C27" s="715"/>
      <c r="D27" s="639"/>
      <c r="E27" s="32" t="s">
        <v>541</v>
      </c>
      <c r="F27" s="720"/>
      <c r="G27" s="649"/>
      <c r="H27" s="649"/>
      <c r="I27" s="649"/>
      <c r="J27" s="646"/>
      <c r="K27" s="743"/>
      <c r="L27" s="743"/>
      <c r="M27" s="743"/>
      <c r="N27" s="989"/>
      <c r="O27" s="989"/>
      <c r="P27" s="747"/>
      <c r="Q27" s="51" t="s">
        <v>544</v>
      </c>
      <c r="R27" s="381" t="s">
        <v>544</v>
      </c>
      <c r="S27" s="991"/>
      <c r="T27" s="991" t="s">
        <v>547</v>
      </c>
    </row>
    <row r="28" spans="1:21" ht="47.25" customHeight="1" thickBot="1">
      <c r="A28" s="997"/>
      <c r="B28" s="731"/>
      <c r="C28" s="731"/>
      <c r="D28" s="998"/>
      <c r="E28" s="36" t="s">
        <v>542</v>
      </c>
      <c r="F28" s="1001"/>
      <c r="G28" s="1002"/>
      <c r="H28" s="1002"/>
      <c r="I28" s="1002"/>
      <c r="J28" s="999"/>
      <c r="K28" s="781"/>
      <c r="L28" s="781"/>
      <c r="M28" s="781"/>
      <c r="N28" s="990"/>
      <c r="O28" s="990"/>
      <c r="P28" s="779"/>
      <c r="Q28" s="207" t="s">
        <v>544</v>
      </c>
      <c r="R28" s="516" t="s">
        <v>544</v>
      </c>
      <c r="S28" s="1014"/>
      <c r="T28" s="992"/>
      <c r="U28" s="465"/>
    </row>
    <row r="30" spans="1:21">
      <c r="A30" s="2"/>
      <c r="B30" s="2"/>
      <c r="C30" s="2"/>
      <c r="D30" s="2"/>
      <c r="E30" s="2"/>
      <c r="F30" s="2"/>
      <c r="G30" s="2"/>
      <c r="H30" s="2"/>
      <c r="I30" s="2"/>
      <c r="J30" s="2"/>
      <c r="K30" s="2"/>
      <c r="L30" s="2"/>
      <c r="M30" s="2"/>
      <c r="N30" s="3"/>
      <c r="O30" s="3"/>
      <c r="P30" s="3"/>
      <c r="Q30" s="2"/>
      <c r="R30" s="2"/>
      <c r="S30" s="2"/>
      <c r="T30" s="2"/>
    </row>
    <row r="31" spans="1:21">
      <c r="A31" s="2"/>
      <c r="B31" s="2"/>
      <c r="C31" s="2"/>
      <c r="D31" s="2"/>
      <c r="E31" s="2"/>
      <c r="F31" s="2"/>
      <c r="G31" s="2"/>
      <c r="H31" s="2"/>
      <c r="I31" s="2"/>
      <c r="J31" s="2"/>
      <c r="K31" s="2"/>
      <c r="L31" s="2"/>
      <c r="M31" s="2"/>
      <c r="N31" s="2"/>
      <c r="O31" s="2"/>
      <c r="P31" s="2"/>
      <c r="Q31" s="2"/>
      <c r="R31" s="2"/>
      <c r="S31" s="2"/>
      <c r="T31" s="2"/>
    </row>
    <row r="32" spans="1:21">
      <c r="A32" s="41" t="s">
        <v>25</v>
      </c>
      <c r="B32" s="41"/>
      <c r="C32" s="41"/>
      <c r="D32" s="41"/>
      <c r="E32" s="2"/>
      <c r="F32" s="2"/>
      <c r="G32" s="2"/>
      <c r="H32" s="2"/>
      <c r="I32" s="2"/>
      <c r="J32" s="2"/>
      <c r="K32" s="2"/>
      <c r="L32" s="2"/>
      <c r="M32" s="2"/>
      <c r="N32" s="2"/>
      <c r="O32" s="2"/>
      <c r="P32" s="2"/>
      <c r="Q32" s="2"/>
      <c r="R32" s="2"/>
      <c r="S32" s="2"/>
      <c r="T32" s="2"/>
    </row>
    <row r="33" spans="1:20">
      <c r="A33" s="2"/>
      <c r="B33" s="2"/>
      <c r="C33" s="2"/>
      <c r="D33" s="2"/>
      <c r="E33" s="2"/>
      <c r="F33" s="2"/>
      <c r="G33" s="2"/>
      <c r="H33" s="2"/>
      <c r="I33" s="2"/>
      <c r="J33" s="2"/>
      <c r="K33" s="2"/>
      <c r="L33" s="2"/>
      <c r="M33" s="2"/>
      <c r="N33" s="2"/>
      <c r="O33" s="2"/>
      <c r="P33" s="2"/>
      <c r="Q33" s="2"/>
      <c r="R33" s="2"/>
      <c r="S33" s="2"/>
      <c r="T33" s="2"/>
    </row>
    <row r="34" spans="1:20">
      <c r="A34" s="90"/>
      <c r="B34" s="91"/>
      <c r="C34" s="91"/>
      <c r="D34" s="91"/>
      <c r="E34" s="91"/>
      <c r="F34" s="91"/>
      <c r="G34" s="91"/>
      <c r="H34" s="91"/>
      <c r="I34" s="91"/>
      <c r="J34" s="91"/>
      <c r="K34" s="91"/>
      <c r="L34" s="91"/>
      <c r="M34" s="91"/>
      <c r="N34" s="100"/>
      <c r="O34" s="100"/>
      <c r="P34" s="100"/>
      <c r="Q34" s="91"/>
      <c r="R34" s="91"/>
      <c r="S34" s="91"/>
      <c r="T34" s="92"/>
    </row>
    <row r="35" spans="1:20">
      <c r="A35" s="90"/>
      <c r="B35" s="91"/>
      <c r="C35" s="91"/>
      <c r="D35" s="91"/>
      <c r="E35" s="91"/>
      <c r="F35" s="91"/>
      <c r="G35" s="91"/>
      <c r="H35" s="91"/>
      <c r="I35" s="91"/>
      <c r="J35" s="91"/>
      <c r="K35" s="91"/>
      <c r="L35" s="91"/>
      <c r="M35" s="91"/>
      <c r="N35" s="100"/>
      <c r="O35" s="100"/>
      <c r="P35" s="100"/>
      <c r="Q35" s="91"/>
      <c r="R35" s="91"/>
      <c r="S35" s="91"/>
      <c r="T35" s="92"/>
    </row>
    <row r="36" spans="1:20">
      <c r="A36" s="90"/>
      <c r="B36" s="91"/>
      <c r="C36" s="91"/>
      <c r="D36" s="91"/>
      <c r="E36" s="91"/>
      <c r="F36" s="91"/>
      <c r="G36" s="91"/>
      <c r="H36" s="91"/>
      <c r="I36" s="91"/>
      <c r="J36" s="91"/>
      <c r="K36" s="91"/>
      <c r="L36" s="91"/>
      <c r="M36" s="91"/>
      <c r="N36" s="100"/>
      <c r="O36" s="100"/>
      <c r="P36" s="100"/>
      <c r="Q36" s="91"/>
      <c r="R36" s="91"/>
      <c r="S36" s="91"/>
      <c r="T36" s="92"/>
    </row>
    <row r="37" spans="1:20">
      <c r="A37" s="90"/>
      <c r="B37" s="91"/>
      <c r="C37" s="91"/>
      <c r="D37" s="91"/>
      <c r="E37" s="91"/>
      <c r="F37" s="91"/>
      <c r="G37" s="91"/>
      <c r="H37" s="91"/>
      <c r="I37" s="91"/>
      <c r="J37" s="91"/>
      <c r="K37" s="91"/>
      <c r="L37" s="91"/>
      <c r="M37" s="91"/>
      <c r="N37" s="100"/>
      <c r="O37" s="100"/>
      <c r="P37" s="100"/>
      <c r="Q37" s="91"/>
      <c r="R37" s="91"/>
      <c r="S37" s="91"/>
      <c r="T37" s="92"/>
    </row>
    <row r="38" spans="1:20">
      <c r="A38" s="90"/>
      <c r="B38" s="91"/>
      <c r="C38" s="91"/>
      <c r="D38" s="91"/>
      <c r="E38" s="91"/>
      <c r="F38" s="91"/>
      <c r="G38" s="91"/>
      <c r="H38" s="91"/>
      <c r="I38" s="91"/>
      <c r="J38" s="91"/>
      <c r="K38" s="91"/>
      <c r="L38" s="91"/>
      <c r="M38" s="91"/>
      <c r="N38" s="100"/>
      <c r="O38" s="100"/>
      <c r="P38" s="100"/>
      <c r="Q38" s="91"/>
      <c r="R38" s="91"/>
      <c r="S38" s="91"/>
      <c r="T38" s="92"/>
    </row>
    <row r="39" spans="1:20">
      <c r="A39" s="90"/>
      <c r="B39" s="91"/>
      <c r="C39" s="91"/>
      <c r="D39" s="91"/>
      <c r="E39" s="91"/>
      <c r="F39" s="91"/>
      <c r="G39" s="91"/>
      <c r="H39" s="91"/>
      <c r="I39" s="91"/>
      <c r="J39" s="91"/>
      <c r="K39" s="91"/>
      <c r="L39" s="91"/>
      <c r="M39" s="91"/>
      <c r="N39" s="100"/>
      <c r="O39" s="100"/>
      <c r="P39" s="100"/>
      <c r="Q39" s="91"/>
      <c r="R39" s="91"/>
      <c r="S39" s="91"/>
      <c r="T39" s="92"/>
    </row>
    <row r="40" spans="1:20">
      <c r="A40" s="90"/>
      <c r="B40" s="91"/>
      <c r="C40" s="91"/>
      <c r="D40" s="91"/>
      <c r="E40" s="91"/>
      <c r="F40" s="91"/>
      <c r="G40" s="91"/>
      <c r="H40" s="91"/>
      <c r="I40" s="91"/>
      <c r="J40" s="91"/>
      <c r="K40" s="91"/>
      <c r="L40" s="91"/>
      <c r="M40" s="91"/>
      <c r="N40" s="100"/>
      <c r="O40" s="100"/>
      <c r="P40" s="100"/>
      <c r="Q40" s="91"/>
      <c r="R40" s="91"/>
      <c r="S40" s="91"/>
      <c r="T40" s="92"/>
    </row>
    <row r="41" spans="1:20">
      <c r="A41" s="90"/>
      <c r="B41" s="91"/>
      <c r="C41" s="91"/>
      <c r="D41" s="91"/>
      <c r="E41" s="91"/>
      <c r="F41" s="91"/>
      <c r="G41" s="91"/>
      <c r="H41" s="91"/>
      <c r="I41" s="91"/>
      <c r="J41" s="91"/>
      <c r="K41" s="91"/>
      <c r="L41" s="91"/>
      <c r="M41" s="91"/>
      <c r="N41" s="100"/>
      <c r="O41" s="100"/>
      <c r="P41" s="100"/>
      <c r="Q41" s="91"/>
      <c r="R41" s="91"/>
      <c r="S41" s="91"/>
      <c r="T41" s="92"/>
    </row>
    <row r="42" spans="1:20">
      <c r="A42" s="90"/>
      <c r="B42" s="91"/>
      <c r="C42" s="91"/>
      <c r="D42" s="91"/>
      <c r="E42" s="91"/>
      <c r="F42" s="91"/>
      <c r="G42" s="91"/>
      <c r="H42" s="91"/>
      <c r="I42" s="91"/>
      <c r="J42" s="91"/>
      <c r="K42" s="91"/>
      <c r="L42" s="91"/>
      <c r="M42" s="91"/>
      <c r="N42" s="100"/>
      <c r="O42" s="100"/>
      <c r="P42" s="100"/>
      <c r="Q42" s="91"/>
      <c r="R42" s="91"/>
      <c r="S42" s="91"/>
      <c r="T42" s="92"/>
    </row>
    <row r="43" spans="1:20">
      <c r="A43" s="90"/>
      <c r="B43" s="91"/>
      <c r="C43" s="91"/>
      <c r="D43" s="91"/>
      <c r="E43" s="91"/>
      <c r="F43" s="91"/>
      <c r="G43" s="91"/>
      <c r="H43" s="91"/>
      <c r="I43" s="91"/>
      <c r="J43" s="91"/>
      <c r="K43" s="91"/>
      <c r="L43" s="91"/>
      <c r="M43" s="91"/>
      <c r="N43" s="100"/>
      <c r="O43" s="100"/>
      <c r="P43" s="100"/>
      <c r="Q43" s="91"/>
      <c r="R43" s="91"/>
      <c r="S43" s="91"/>
      <c r="T43" s="92"/>
    </row>
    <row r="44" spans="1:20">
      <c r="A44" s="90"/>
      <c r="B44" s="91"/>
      <c r="C44" s="91"/>
      <c r="D44" s="91"/>
      <c r="E44" s="91"/>
      <c r="F44" s="91"/>
      <c r="G44" s="91"/>
      <c r="H44" s="91"/>
      <c r="I44" s="91"/>
      <c r="J44" s="91"/>
      <c r="K44" s="91"/>
      <c r="L44" s="91"/>
      <c r="M44" s="91"/>
      <c r="N44" s="101"/>
      <c r="O44" s="101"/>
      <c r="P44" s="101"/>
      <c r="Q44" s="91"/>
      <c r="R44" s="91"/>
      <c r="S44" s="91"/>
      <c r="T44" s="92"/>
    </row>
  </sheetData>
  <mergeCells count="98">
    <mergeCell ref="S26:S28"/>
    <mergeCell ref="A21:A22"/>
    <mergeCell ref="I20:I22"/>
    <mergeCell ref="J20:J22"/>
    <mergeCell ref="K20:K22"/>
    <mergeCell ref="N23:N24"/>
    <mergeCell ref="B21:B22"/>
    <mergeCell ref="L20:L22"/>
    <mergeCell ref="F23:F24"/>
    <mergeCell ref="D20:D22"/>
    <mergeCell ref="F20:F22"/>
    <mergeCell ref="G20:G22"/>
    <mergeCell ref="H20:H22"/>
    <mergeCell ref="M23:M24"/>
    <mergeCell ref="O20:O22"/>
    <mergeCell ref="P20:P22"/>
    <mergeCell ref="T23:T24"/>
    <mergeCell ref="A17:A18"/>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N14:P14"/>
    <mergeCell ref="Q14:Q15"/>
    <mergeCell ref="M20:M22"/>
    <mergeCell ref="N20:N22"/>
    <mergeCell ref="A14:A15"/>
    <mergeCell ref="D14:D15"/>
    <mergeCell ref="Q17:Q18"/>
    <mergeCell ref="Q21:Q22"/>
    <mergeCell ref="O17:O18"/>
    <mergeCell ref="F7:M7"/>
    <mergeCell ref="A8:E8"/>
    <mergeCell ref="F8:M8"/>
    <mergeCell ref="R14:R15"/>
    <mergeCell ref="A23:A24"/>
    <mergeCell ref="D23:D24"/>
    <mergeCell ref="G23:G24"/>
    <mergeCell ref="H23:H24"/>
    <mergeCell ref="I23:I24"/>
    <mergeCell ref="C23:C25"/>
    <mergeCell ref="E14:E15"/>
    <mergeCell ref="F14:I14"/>
    <mergeCell ref="J14:J15"/>
    <mergeCell ref="B23:B25"/>
    <mergeCell ref="L14:L15"/>
    <mergeCell ref="M14:M15"/>
    <mergeCell ref="T14:T15"/>
    <mergeCell ref="K14:K15"/>
    <mergeCell ref="A2:E4"/>
    <mergeCell ref="F2:M2"/>
    <mergeCell ref="N2:T2"/>
    <mergeCell ref="F3:M4"/>
    <mergeCell ref="N3:T3"/>
    <mergeCell ref="N4:T4"/>
    <mergeCell ref="A9:E9"/>
    <mergeCell ref="F9:M9"/>
    <mergeCell ref="A11:T11"/>
    <mergeCell ref="A13:L13"/>
    <mergeCell ref="M13:T13"/>
    <mergeCell ref="A6:E6"/>
    <mergeCell ref="F6:M6"/>
    <mergeCell ref="A7:E7"/>
    <mergeCell ref="A26:A28"/>
    <mergeCell ref="B26:B28"/>
    <mergeCell ref="C26:C28"/>
    <mergeCell ref="D26:D28"/>
    <mergeCell ref="J26:J28"/>
    <mergeCell ref="F26:F28"/>
    <mergeCell ref="G26:G28"/>
    <mergeCell ref="H26:H28"/>
    <mergeCell ref="I26:I28"/>
    <mergeCell ref="O26:O28"/>
    <mergeCell ref="P26:P28"/>
    <mergeCell ref="B17:B19"/>
    <mergeCell ref="C17:C19"/>
    <mergeCell ref="T27:T28"/>
    <mergeCell ref="K26:K28"/>
    <mergeCell ref="L26:L28"/>
    <mergeCell ref="M26:M28"/>
    <mergeCell ref="N26:N28"/>
    <mergeCell ref="K23:K24"/>
    <mergeCell ref="L23:L24"/>
    <mergeCell ref="C21:C22"/>
    <mergeCell ref="T21:T22"/>
    <mergeCell ref="J17:J18"/>
    <mergeCell ref="K17:K18"/>
    <mergeCell ref="L17:L18"/>
  </mergeCells>
  <conditionalFormatting sqref="P23 P25 P17 P19:P20">
    <cfRule type="containsText" dxfId="68" priority="5" stopIfTrue="1" operator="containsText" text="P">
      <formula>NOT(ISERROR(SEARCH("P",P17)))</formula>
    </cfRule>
    <cfRule type="containsText" dxfId="67" priority="6" stopIfTrue="1" operator="containsText" text="R">
      <formula>NOT(ISERROR(SEARCH("R",P17)))</formula>
    </cfRule>
    <cfRule type="containsText" dxfId="66"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6">
    <cfRule type="containsText" dxfId="65" priority="1" stopIfTrue="1" operator="containsText" text="P">
      <formula>NOT(ISERROR(SEARCH("P",P26)))</formula>
    </cfRule>
    <cfRule type="containsText" dxfId="64" priority="2" stopIfTrue="1" operator="containsText" text="R">
      <formula>NOT(ISERROR(SEARCH("R",P26)))</formula>
    </cfRule>
    <cfRule type="containsText" dxfId="63" priority="3" operator="containsText" text="T">
      <formula>NOT(ISERROR(SEARCH("T",P26)))</formula>
    </cfRule>
  </conditionalFormatting>
  <conditionalFormatting sqref="P26">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8"/>
  <sheetViews>
    <sheetView topLeftCell="C27" zoomScale="83" zoomScaleNormal="83" workbookViewId="0">
      <selection activeCell="F28" sqref="F28:F31"/>
    </sheetView>
  </sheetViews>
  <sheetFormatPr baseColWidth="10" defaultColWidth="39.140625" defaultRowHeight="15.75"/>
  <cols>
    <col min="1" max="1" width="4.28515625" style="117" customWidth="1"/>
    <col min="2" max="2" width="23.42578125" style="104" customWidth="1"/>
    <col min="3" max="3" width="20.7109375" style="104" customWidth="1"/>
    <col min="4" max="4" width="65.140625" style="104" customWidth="1"/>
    <col min="5" max="5" width="48.28515625" style="104" customWidth="1"/>
    <col min="6" max="6" width="6.140625" style="104" customWidth="1"/>
    <col min="7" max="7" width="6.42578125" style="104" bestFit="1" customWidth="1"/>
    <col min="8" max="8" width="7.140625" style="104" customWidth="1"/>
    <col min="9" max="9" width="5.5703125" style="104" customWidth="1"/>
    <col min="10" max="10" width="43.7109375" style="104" customWidth="1"/>
    <col min="11" max="11" width="18.28515625" style="104" customWidth="1"/>
    <col min="12" max="12" width="19.85546875" style="104" customWidth="1"/>
    <col min="13" max="13" width="9.42578125" style="104" customWidth="1"/>
    <col min="14" max="14" width="16" style="104" customWidth="1"/>
    <col min="15" max="15" width="8.85546875" style="104" customWidth="1"/>
    <col min="16" max="16" width="12.7109375" style="104" customWidth="1"/>
    <col min="17" max="17" width="27.85546875" style="104" customWidth="1"/>
    <col min="18" max="18" width="19.42578125" style="104" customWidth="1"/>
    <col min="19" max="19" width="30.28515625" style="104" customWidth="1"/>
    <col min="20" max="20" width="31.28515625" style="104" customWidth="1"/>
    <col min="21" max="16384" width="39.140625" style="104"/>
  </cols>
  <sheetData>
    <row r="1" spans="1:20" ht="16.5" thickBot="1"/>
    <row r="2" spans="1:20" ht="16.5" thickBot="1">
      <c r="A2" s="1090"/>
      <c r="B2" s="1091"/>
      <c r="C2" s="1091"/>
      <c r="D2" s="1091"/>
      <c r="E2" s="1092"/>
      <c r="F2" s="1099" t="s">
        <v>18</v>
      </c>
      <c r="G2" s="1100"/>
      <c r="H2" s="1100"/>
      <c r="I2" s="1100"/>
      <c r="J2" s="1100"/>
      <c r="K2" s="1100"/>
      <c r="L2" s="1100"/>
      <c r="M2" s="1101"/>
      <c r="N2" s="1112" t="s">
        <v>19</v>
      </c>
      <c r="O2" s="1113"/>
      <c r="P2" s="1113"/>
      <c r="Q2" s="1113"/>
      <c r="R2" s="1113"/>
      <c r="S2" s="1113"/>
      <c r="T2" s="1114"/>
    </row>
    <row r="3" spans="1:20" ht="16.5" customHeight="1" thickBot="1">
      <c r="A3" s="1093"/>
      <c r="B3" s="1094"/>
      <c r="C3" s="1094"/>
      <c r="D3" s="1094"/>
      <c r="E3" s="1095"/>
      <c r="F3" s="1115" t="s">
        <v>17</v>
      </c>
      <c r="G3" s="1116"/>
      <c r="H3" s="1116"/>
      <c r="I3" s="1116"/>
      <c r="J3" s="1116"/>
      <c r="K3" s="1116"/>
      <c r="L3" s="1116"/>
      <c r="M3" s="1117"/>
      <c r="N3" s="1121" t="s">
        <v>24</v>
      </c>
      <c r="O3" s="1122"/>
      <c r="P3" s="1122"/>
      <c r="Q3" s="1122"/>
      <c r="R3" s="1122"/>
      <c r="S3" s="1122"/>
      <c r="T3" s="1123"/>
    </row>
    <row r="4" spans="1:20" ht="16.5" thickBot="1">
      <c r="A4" s="1096"/>
      <c r="B4" s="1097"/>
      <c r="C4" s="1097"/>
      <c r="D4" s="1097"/>
      <c r="E4" s="1098"/>
      <c r="F4" s="1118"/>
      <c r="G4" s="1119"/>
      <c r="H4" s="1119"/>
      <c r="I4" s="1119"/>
      <c r="J4" s="1119"/>
      <c r="K4" s="1119"/>
      <c r="L4" s="1119"/>
      <c r="M4" s="1120"/>
      <c r="N4" s="1124" t="s">
        <v>8</v>
      </c>
      <c r="O4" s="1125"/>
      <c r="P4" s="1125"/>
      <c r="Q4" s="1125"/>
      <c r="R4" s="1125"/>
      <c r="S4" s="1125"/>
      <c r="T4" s="1126"/>
    </row>
    <row r="5" spans="1:20">
      <c r="A5" s="260"/>
      <c r="B5" s="151"/>
      <c r="C5" s="151"/>
      <c r="D5" s="151"/>
      <c r="E5" s="151"/>
      <c r="F5" s="151"/>
      <c r="G5" s="151"/>
      <c r="H5" s="151"/>
      <c r="I5" s="151"/>
      <c r="J5" s="238"/>
      <c r="K5" s="238"/>
      <c r="L5" s="240"/>
      <c r="M5" s="240"/>
      <c r="N5" s="240"/>
      <c r="O5" s="240"/>
      <c r="P5" s="240"/>
      <c r="Q5" s="240"/>
      <c r="R5" s="240"/>
      <c r="S5" s="240"/>
      <c r="T5" s="240"/>
    </row>
    <row r="6" spans="1:20">
      <c r="A6" s="1137" t="s">
        <v>109</v>
      </c>
      <c r="B6" s="1137"/>
      <c r="C6" s="1137"/>
      <c r="D6" s="1137"/>
      <c r="E6" s="1137"/>
      <c r="F6" s="1138" t="s">
        <v>110</v>
      </c>
      <c r="G6" s="1139"/>
      <c r="H6" s="1139"/>
      <c r="I6" s="1139"/>
      <c r="J6" s="1139"/>
      <c r="K6" s="1139"/>
      <c r="L6" s="1139"/>
      <c r="M6" s="1140"/>
      <c r="N6" s="240"/>
      <c r="O6" s="240"/>
      <c r="P6" s="240"/>
      <c r="Q6" s="240"/>
      <c r="R6" s="240"/>
      <c r="S6" s="240"/>
      <c r="T6" s="240"/>
    </row>
    <row r="7" spans="1:20">
      <c r="A7" s="1137" t="s">
        <v>26</v>
      </c>
      <c r="B7" s="1137"/>
      <c r="C7" s="1137"/>
      <c r="D7" s="1137"/>
      <c r="E7" s="1137"/>
      <c r="F7" s="1138">
        <v>2023</v>
      </c>
      <c r="G7" s="1139"/>
      <c r="H7" s="1139"/>
      <c r="I7" s="1139"/>
      <c r="J7" s="1139"/>
      <c r="K7" s="1139"/>
      <c r="L7" s="1139"/>
      <c r="M7" s="1140"/>
      <c r="N7" s="240"/>
      <c r="O7" s="240"/>
      <c r="P7" s="240"/>
      <c r="Q7" s="240"/>
      <c r="R7" s="240"/>
      <c r="S7" s="240"/>
      <c r="T7" s="240"/>
    </row>
    <row r="8" spans="1:20">
      <c r="A8" s="1137" t="s">
        <v>6</v>
      </c>
      <c r="B8" s="1137"/>
      <c r="C8" s="1137"/>
      <c r="D8" s="1137"/>
      <c r="E8" s="1137"/>
      <c r="F8" s="1141">
        <v>44927</v>
      </c>
      <c r="G8" s="1142"/>
      <c r="H8" s="1142"/>
      <c r="I8" s="1142"/>
      <c r="J8" s="1142"/>
      <c r="K8" s="1142"/>
      <c r="L8" s="1142"/>
      <c r="M8" s="1143"/>
      <c r="N8" s="240"/>
      <c r="O8" s="240"/>
      <c r="P8" s="240"/>
      <c r="Q8" s="240"/>
      <c r="R8" s="240"/>
      <c r="S8" s="240"/>
      <c r="T8" s="240"/>
    </row>
    <row r="9" spans="1:20">
      <c r="A9" s="1137" t="s">
        <v>7</v>
      </c>
      <c r="B9" s="1137"/>
      <c r="C9" s="1137"/>
      <c r="D9" s="1137"/>
      <c r="E9" s="1137"/>
      <c r="F9" s="1141">
        <v>45016</v>
      </c>
      <c r="G9" s="1142"/>
      <c r="H9" s="1142"/>
      <c r="I9" s="1142"/>
      <c r="J9" s="1142"/>
      <c r="K9" s="1142"/>
      <c r="L9" s="1142"/>
      <c r="M9" s="1143"/>
      <c r="N9" s="240"/>
      <c r="O9" s="240"/>
      <c r="P9" s="240"/>
      <c r="Q9" s="240"/>
      <c r="R9" s="240"/>
      <c r="S9" s="240"/>
      <c r="T9" s="240"/>
    </row>
    <row r="10" spans="1:20" ht="16.5" thickBot="1">
      <c r="A10" s="241"/>
      <c r="B10" s="241"/>
      <c r="C10" s="241"/>
      <c r="D10" s="241"/>
      <c r="E10" s="241"/>
      <c r="F10" s="241"/>
      <c r="G10" s="241"/>
      <c r="H10" s="241"/>
      <c r="I10" s="241"/>
      <c r="J10" s="238"/>
      <c r="K10" s="238"/>
      <c r="L10" s="238"/>
      <c r="M10" s="238"/>
      <c r="N10" s="240"/>
      <c r="O10" s="240"/>
      <c r="P10" s="240"/>
      <c r="Q10" s="240"/>
      <c r="R10" s="240"/>
      <c r="S10" s="240"/>
      <c r="T10" s="240"/>
    </row>
    <row r="11" spans="1:20" ht="16.5" thickBot="1">
      <c r="A11" s="1144" t="s">
        <v>9</v>
      </c>
      <c r="B11" s="1145"/>
      <c r="C11" s="1145"/>
      <c r="D11" s="1145"/>
      <c r="E11" s="1145"/>
      <c r="F11" s="1145"/>
      <c r="G11" s="1145"/>
      <c r="H11" s="1145"/>
      <c r="I11" s="1145"/>
      <c r="J11" s="1145"/>
      <c r="K11" s="1145"/>
      <c r="L11" s="1145"/>
      <c r="M11" s="1145"/>
      <c r="N11" s="1145"/>
      <c r="O11" s="1145"/>
      <c r="P11" s="1145"/>
      <c r="Q11" s="1145"/>
      <c r="R11" s="1145"/>
      <c r="S11" s="1145"/>
      <c r="T11" s="1146"/>
    </row>
    <row r="12" spans="1:20" ht="16.5" thickBot="1">
      <c r="A12" s="242"/>
      <c r="B12" s="243"/>
      <c r="C12" s="243"/>
      <c r="D12" s="633"/>
      <c r="E12" s="243"/>
      <c r="F12" s="243"/>
      <c r="G12" s="243"/>
      <c r="H12" s="243"/>
      <c r="I12" s="243"/>
      <c r="J12" s="243"/>
      <c r="K12" s="243"/>
      <c r="L12" s="243"/>
      <c r="M12" s="243"/>
      <c r="N12" s="243"/>
      <c r="O12" s="243"/>
      <c r="P12" s="243"/>
      <c r="Q12" s="243"/>
      <c r="R12" s="243"/>
      <c r="S12" s="243"/>
      <c r="T12" s="244"/>
    </row>
    <row r="13" spans="1:20" ht="16.5" thickBot="1">
      <c r="A13" s="1147" t="s">
        <v>16</v>
      </c>
      <c r="B13" s="1148"/>
      <c r="C13" s="1148"/>
      <c r="D13" s="1148"/>
      <c r="E13" s="1148"/>
      <c r="F13" s="1148"/>
      <c r="G13" s="1148"/>
      <c r="H13" s="1148"/>
      <c r="I13" s="1148"/>
      <c r="J13" s="1148"/>
      <c r="K13" s="1148"/>
      <c r="L13" s="1149"/>
      <c r="M13" s="1150" t="s">
        <v>1</v>
      </c>
      <c r="N13" s="1150"/>
      <c r="O13" s="1150"/>
      <c r="P13" s="1150"/>
      <c r="Q13" s="1150"/>
      <c r="R13" s="1150"/>
      <c r="S13" s="1150"/>
      <c r="T13" s="1151"/>
    </row>
    <row r="14" spans="1:20" ht="24.75" customHeight="1" thickBot="1">
      <c r="A14" s="1103" t="s">
        <v>28</v>
      </c>
      <c r="B14" s="1088" t="s">
        <v>364</v>
      </c>
      <c r="C14" s="1088" t="s">
        <v>365</v>
      </c>
      <c r="D14" s="1153" t="s">
        <v>27</v>
      </c>
      <c r="E14" s="1155" t="s">
        <v>20</v>
      </c>
      <c r="F14" s="1157" t="s">
        <v>11</v>
      </c>
      <c r="G14" s="1158"/>
      <c r="H14" s="1158"/>
      <c r="I14" s="1159"/>
      <c r="J14" s="1135" t="s">
        <v>21</v>
      </c>
      <c r="K14" s="1135" t="s">
        <v>22</v>
      </c>
      <c r="L14" s="1135" t="s">
        <v>2</v>
      </c>
      <c r="M14" s="1163" t="s">
        <v>23</v>
      </c>
      <c r="N14" s="1165" t="s">
        <v>3</v>
      </c>
      <c r="O14" s="1166"/>
      <c r="P14" s="1167"/>
      <c r="Q14" s="1170" t="s">
        <v>243</v>
      </c>
      <c r="R14" s="1168" t="s">
        <v>5</v>
      </c>
      <c r="S14" s="245" t="s">
        <v>30</v>
      </c>
      <c r="T14" s="1161" t="s">
        <v>0</v>
      </c>
    </row>
    <row r="15" spans="1:20" ht="38.25" customHeight="1" thickBot="1">
      <c r="A15" s="1104"/>
      <c r="B15" s="1089"/>
      <c r="C15" s="1089"/>
      <c r="D15" s="1154"/>
      <c r="E15" s="1156"/>
      <c r="F15" s="246" t="s">
        <v>12</v>
      </c>
      <c r="G15" s="246" t="s">
        <v>13</v>
      </c>
      <c r="H15" s="246" t="s">
        <v>14</v>
      </c>
      <c r="I15" s="246" t="s">
        <v>15</v>
      </c>
      <c r="J15" s="1136"/>
      <c r="K15" s="1136"/>
      <c r="L15" s="1136"/>
      <c r="M15" s="1164"/>
      <c r="N15" s="247" t="s">
        <v>31</v>
      </c>
      <c r="O15" s="248" t="s">
        <v>29</v>
      </c>
      <c r="P15" s="249" t="s">
        <v>32</v>
      </c>
      <c r="Q15" s="1171"/>
      <c r="R15" s="1169"/>
      <c r="S15" s="250"/>
      <c r="T15" s="1162"/>
    </row>
    <row r="16" spans="1:20" ht="16.5" thickBot="1">
      <c r="A16" s="260"/>
      <c r="B16" s="151"/>
      <c r="C16" s="151"/>
      <c r="D16" s="151"/>
      <c r="E16" s="151"/>
      <c r="F16" s="151"/>
      <c r="G16" s="151"/>
      <c r="H16" s="151"/>
      <c r="I16" s="151"/>
      <c r="J16" s="151"/>
      <c r="K16" s="151"/>
      <c r="L16" s="251"/>
      <c r="M16" s="151"/>
      <c r="Q16" s="151"/>
      <c r="R16" s="151"/>
      <c r="S16" s="151"/>
      <c r="T16" s="151"/>
    </row>
    <row r="17" spans="1:20" ht="14.25" customHeight="1">
      <c r="A17" s="1127">
        <v>1</v>
      </c>
      <c r="B17" s="1077" t="s">
        <v>438</v>
      </c>
      <c r="C17" s="1074" t="s">
        <v>498</v>
      </c>
      <c r="D17" s="1105" t="s">
        <v>720</v>
      </c>
      <c r="E17" s="331" t="s">
        <v>391</v>
      </c>
      <c r="F17" s="1152">
        <v>100</v>
      </c>
      <c r="G17" s="1061"/>
      <c r="H17" s="1063"/>
      <c r="I17" s="1063"/>
      <c r="J17" s="1107" t="s">
        <v>738</v>
      </c>
      <c r="K17" s="1065">
        <v>390000</v>
      </c>
      <c r="L17" s="1067"/>
      <c r="M17" s="1063"/>
      <c r="N17" s="1174">
        <v>100</v>
      </c>
      <c r="O17" s="1175">
        <v>1</v>
      </c>
      <c r="P17" s="1173" t="str">
        <f>IF(O17&lt;=V$17,"T",IF(O17&lt;$X$17,"R",IF(O17&gt;=$X$17,"P")))</f>
        <v>P</v>
      </c>
      <c r="Q17" s="1128"/>
      <c r="R17" s="1130" t="s">
        <v>102</v>
      </c>
      <c r="S17" s="1131" t="s">
        <v>111</v>
      </c>
      <c r="T17" s="1133" t="s">
        <v>392</v>
      </c>
    </row>
    <row r="18" spans="1:20" ht="15" customHeight="1">
      <c r="A18" s="1102"/>
      <c r="B18" s="1078"/>
      <c r="C18" s="1075"/>
      <c r="D18" s="1106"/>
      <c r="E18" s="299" t="s">
        <v>388</v>
      </c>
      <c r="F18" s="1108"/>
      <c r="G18" s="1062"/>
      <c r="H18" s="1064"/>
      <c r="I18" s="1064"/>
      <c r="J18" s="1072"/>
      <c r="K18" s="1066"/>
      <c r="L18" s="1068"/>
      <c r="M18" s="1064"/>
      <c r="N18" s="1069"/>
      <c r="O18" s="1176"/>
      <c r="P18" s="1172"/>
      <c r="Q18" s="1129"/>
      <c r="R18" s="1060"/>
      <c r="S18" s="1132"/>
      <c r="T18" s="1134"/>
    </row>
    <row r="19" spans="1:20" ht="15" customHeight="1">
      <c r="A19" s="1102"/>
      <c r="B19" s="1078"/>
      <c r="C19" s="1075"/>
      <c r="D19" s="1106"/>
      <c r="E19" s="299" t="s">
        <v>389</v>
      </c>
      <c r="F19" s="1108"/>
      <c r="G19" s="1062"/>
      <c r="H19" s="1064"/>
      <c r="I19" s="1064"/>
      <c r="J19" s="1072"/>
      <c r="K19" s="1066"/>
      <c r="L19" s="1068"/>
      <c r="M19" s="1064"/>
      <c r="N19" s="1069"/>
      <c r="O19" s="1176"/>
      <c r="P19" s="1172"/>
      <c r="Q19" s="1129"/>
      <c r="R19" s="1060"/>
      <c r="S19" s="1132"/>
      <c r="T19" s="1134"/>
    </row>
    <row r="20" spans="1:20" ht="15" customHeight="1">
      <c r="A20" s="1102"/>
      <c r="B20" s="1078"/>
      <c r="C20" s="1075"/>
      <c r="D20" s="1106"/>
      <c r="E20" s="299" t="s">
        <v>390</v>
      </c>
      <c r="F20" s="1108"/>
      <c r="G20" s="1062"/>
      <c r="H20" s="1064"/>
      <c r="I20" s="1064"/>
      <c r="J20" s="1073"/>
      <c r="K20" s="1066"/>
      <c r="L20" s="1068"/>
      <c r="M20" s="1064"/>
      <c r="N20" s="1069"/>
      <c r="O20" s="1176"/>
      <c r="P20" s="1172"/>
      <c r="Q20" s="1129"/>
      <c r="R20" s="1060"/>
      <c r="S20" s="1132"/>
      <c r="T20" s="1134"/>
    </row>
    <row r="21" spans="1:20" ht="28.5" customHeight="1">
      <c r="A21" s="1102">
        <v>2</v>
      </c>
      <c r="B21" s="1078"/>
      <c r="C21" s="1075"/>
      <c r="D21" s="1106" t="s">
        <v>385</v>
      </c>
      <c r="E21" s="239" t="s">
        <v>398</v>
      </c>
      <c r="F21" s="1108">
        <v>3</v>
      </c>
      <c r="G21" s="1110"/>
      <c r="H21" s="1110"/>
      <c r="I21" s="1110"/>
      <c r="J21" s="1071" t="s">
        <v>732</v>
      </c>
      <c r="K21" s="1070"/>
      <c r="L21" s="1111"/>
      <c r="M21" s="1064">
        <v>1</v>
      </c>
      <c r="N21" s="1069">
        <f>IF(M21&lt;1,M21-AVERAGE(F21:I21),M21-(SUM(F21:I21)))</f>
        <v>-2</v>
      </c>
      <c r="O21" s="1176">
        <v>1</v>
      </c>
      <c r="P21" s="1172" t="str">
        <f>IF(O21&lt;=V$17,"T",IF(O21&lt;$X$17,"R",IF(O21&gt;=$X$17,"P")))</f>
        <v>P</v>
      </c>
      <c r="Q21" s="1160"/>
      <c r="R21" s="1060" t="s">
        <v>112</v>
      </c>
      <c r="S21" s="1132" t="s">
        <v>113</v>
      </c>
      <c r="T21" s="1134" t="s">
        <v>114</v>
      </c>
    </row>
    <row r="22" spans="1:20" ht="15" customHeight="1">
      <c r="A22" s="1102"/>
      <c r="B22" s="1078"/>
      <c r="C22" s="1075"/>
      <c r="D22" s="1106"/>
      <c r="E22" s="110" t="s">
        <v>393</v>
      </c>
      <c r="F22" s="1108"/>
      <c r="G22" s="1109"/>
      <c r="H22" s="1109"/>
      <c r="I22" s="1109"/>
      <c r="J22" s="1072"/>
      <c r="K22" s="1070"/>
      <c r="L22" s="1111"/>
      <c r="M22" s="1064"/>
      <c r="N22" s="1069"/>
      <c r="O22" s="1176"/>
      <c r="P22" s="1172"/>
      <c r="Q22" s="1160"/>
      <c r="R22" s="1060"/>
      <c r="S22" s="1132"/>
      <c r="T22" s="1134"/>
    </row>
    <row r="23" spans="1:20" ht="30">
      <c r="A23" s="1102"/>
      <c r="B23" s="1078"/>
      <c r="C23" s="1075"/>
      <c r="D23" s="1106"/>
      <c r="E23" s="239" t="s">
        <v>394</v>
      </c>
      <c r="F23" s="1108"/>
      <c r="G23" s="1109"/>
      <c r="H23" s="1109"/>
      <c r="I23" s="1109"/>
      <c r="J23" s="1073"/>
      <c r="K23" s="1070"/>
      <c r="L23" s="1111"/>
      <c r="M23" s="1064"/>
      <c r="N23" s="1069"/>
      <c r="O23" s="1176"/>
      <c r="P23" s="1172"/>
      <c r="Q23" s="1160"/>
      <c r="R23" s="1060"/>
      <c r="S23" s="1132"/>
      <c r="T23" s="1134"/>
    </row>
    <row r="24" spans="1:20" ht="28.5" customHeight="1">
      <c r="A24" s="1102">
        <v>3</v>
      </c>
      <c r="B24" s="1078"/>
      <c r="C24" s="1075"/>
      <c r="D24" s="1106" t="s">
        <v>721</v>
      </c>
      <c r="E24" s="1018" t="s">
        <v>726</v>
      </c>
      <c r="F24" s="1108">
        <v>1</v>
      </c>
      <c r="G24" s="1109"/>
      <c r="H24" s="1110"/>
      <c r="I24" s="1110"/>
      <c r="J24" s="1056" t="s">
        <v>733</v>
      </c>
      <c r="K24" s="1070"/>
      <c r="L24" s="1111"/>
      <c r="M24" s="1064"/>
      <c r="N24" s="1069">
        <f>F24-M24</f>
        <v>1</v>
      </c>
      <c r="O24" s="1176">
        <v>1</v>
      </c>
      <c r="P24" s="1054" t="str">
        <f>IF(O24&lt;=V$17,"T",IF(O24&lt;$X$17,"R",IF(O24&gt;=$X$17,"P")))</f>
        <v>P</v>
      </c>
      <c r="Q24" s="1160"/>
      <c r="R24" s="1060" t="s">
        <v>115</v>
      </c>
      <c r="S24" s="1132" t="s">
        <v>116</v>
      </c>
      <c r="T24" s="1134" t="s">
        <v>117</v>
      </c>
    </row>
    <row r="25" spans="1:20" ht="15">
      <c r="A25" s="1102"/>
      <c r="B25" s="1078"/>
      <c r="C25" s="1075"/>
      <c r="D25" s="1106"/>
      <c r="E25" s="1019"/>
      <c r="F25" s="1108"/>
      <c r="G25" s="1109"/>
      <c r="H25" s="1109"/>
      <c r="I25" s="1109"/>
      <c r="J25" s="1056"/>
      <c r="K25" s="1070"/>
      <c r="L25" s="1111"/>
      <c r="M25" s="1064"/>
      <c r="N25" s="1069"/>
      <c r="O25" s="1176"/>
      <c r="P25" s="1055"/>
      <c r="Q25" s="1160"/>
      <c r="R25" s="1060"/>
      <c r="S25" s="1132"/>
      <c r="T25" s="1134"/>
    </row>
    <row r="26" spans="1:20" ht="15" customHeight="1">
      <c r="A26" s="1102"/>
      <c r="B26" s="1078"/>
      <c r="C26" s="1075"/>
      <c r="D26" s="1106"/>
      <c r="E26" s="1019"/>
      <c r="F26" s="1108"/>
      <c r="G26" s="1109"/>
      <c r="H26" s="1109"/>
      <c r="I26" s="1109"/>
      <c r="J26" s="1056"/>
      <c r="K26" s="1070"/>
      <c r="L26" s="1111"/>
      <c r="M26" s="1064"/>
      <c r="N26" s="1069"/>
      <c r="O26" s="1176"/>
      <c r="P26" s="1055"/>
      <c r="Q26" s="1160"/>
      <c r="R26" s="1060"/>
      <c r="S26" s="1132"/>
      <c r="T26" s="1134"/>
    </row>
    <row r="27" spans="1:20" ht="15">
      <c r="A27" s="1102"/>
      <c r="B27" s="1078"/>
      <c r="C27" s="1075"/>
      <c r="D27" s="1106"/>
      <c r="E27" s="1020"/>
      <c r="F27" s="1108"/>
      <c r="G27" s="1109"/>
      <c r="H27" s="1109"/>
      <c r="I27" s="1109"/>
      <c r="J27" s="1056"/>
      <c r="K27" s="1070"/>
      <c r="L27" s="1111"/>
      <c r="M27" s="1064"/>
      <c r="N27" s="1069"/>
      <c r="O27" s="1176"/>
      <c r="P27" s="1177"/>
      <c r="Q27" s="1160"/>
      <c r="R27" s="1060"/>
      <c r="S27" s="1132"/>
      <c r="T27" s="1134"/>
    </row>
    <row r="28" spans="1:20" ht="42.75" customHeight="1">
      <c r="A28" s="1034">
        <v>4</v>
      </c>
      <c r="B28" s="1078"/>
      <c r="C28" s="1075"/>
      <c r="D28" s="1056" t="s">
        <v>722</v>
      </c>
      <c r="E28" s="332" t="s">
        <v>395</v>
      </c>
      <c r="F28" s="1026">
        <v>3</v>
      </c>
      <c r="G28" s="1057"/>
      <c r="H28" s="1026"/>
      <c r="I28" s="1026"/>
      <c r="J28" s="1042" t="s">
        <v>734</v>
      </c>
      <c r="K28" s="1024"/>
      <c r="L28" s="1024"/>
      <c r="M28" s="1058">
        <v>1</v>
      </c>
      <c r="N28" s="1026">
        <v>100</v>
      </c>
      <c r="O28" s="1026">
        <v>100</v>
      </c>
      <c r="P28" s="1054" t="str">
        <f>IF(O28&lt;=V$17,"T",IF(O28&lt;$X$17,"R",IF(O28&gt;=$X$17,"P")))</f>
        <v>P</v>
      </c>
      <c r="Q28" s="1038"/>
      <c r="R28" s="1024"/>
      <c r="S28" s="1026"/>
      <c r="T28" s="1040"/>
    </row>
    <row r="29" spans="1:20" ht="28.5" customHeight="1">
      <c r="A29" s="1035"/>
      <c r="B29" s="1078"/>
      <c r="C29" s="1075"/>
      <c r="D29" s="1056"/>
      <c r="E29" s="332" t="s">
        <v>396</v>
      </c>
      <c r="F29" s="1027"/>
      <c r="G29" s="1027"/>
      <c r="H29" s="1027"/>
      <c r="I29" s="1027"/>
      <c r="J29" s="1043"/>
      <c r="K29" s="1025"/>
      <c r="L29" s="1025"/>
      <c r="M29" s="1059"/>
      <c r="N29" s="1027"/>
      <c r="O29" s="1027"/>
      <c r="P29" s="1055"/>
      <c r="Q29" s="1039"/>
      <c r="R29" s="1025"/>
      <c r="S29" s="1027"/>
      <c r="T29" s="1041"/>
    </row>
    <row r="30" spans="1:20" ht="15" customHeight="1">
      <c r="A30" s="1035"/>
      <c r="B30" s="1078"/>
      <c r="C30" s="1075"/>
      <c r="D30" s="1056"/>
      <c r="E30" s="332" t="s">
        <v>397</v>
      </c>
      <c r="F30" s="1027"/>
      <c r="G30" s="1027"/>
      <c r="H30" s="1027"/>
      <c r="I30" s="1027"/>
      <c r="J30" s="1043"/>
      <c r="K30" s="1025"/>
      <c r="L30" s="1025"/>
      <c r="M30" s="1059"/>
      <c r="N30" s="1027"/>
      <c r="O30" s="1027"/>
      <c r="P30" s="1055"/>
      <c r="Q30" s="1039"/>
      <c r="R30" s="1025"/>
      <c r="S30" s="1027"/>
      <c r="T30" s="1041"/>
    </row>
    <row r="31" spans="1:20" ht="40.5" customHeight="1">
      <c r="A31" s="1035"/>
      <c r="B31" s="1078"/>
      <c r="C31" s="1075"/>
      <c r="D31" s="1056"/>
      <c r="E31" s="332" t="s">
        <v>399</v>
      </c>
      <c r="F31" s="1027"/>
      <c r="G31" s="1027"/>
      <c r="H31" s="1027"/>
      <c r="I31" s="1027"/>
      <c r="J31" s="1043"/>
      <c r="K31" s="1025"/>
      <c r="L31" s="1025"/>
      <c r="M31" s="1059"/>
      <c r="N31" s="1027"/>
      <c r="O31" s="1027"/>
      <c r="P31" s="1055"/>
      <c r="Q31" s="1039"/>
      <c r="R31" s="1025"/>
      <c r="S31" s="1027"/>
      <c r="T31" s="1041"/>
    </row>
    <row r="32" spans="1:20" ht="29.25" customHeight="1">
      <c r="A32" s="1034">
        <v>5</v>
      </c>
      <c r="B32" s="1078"/>
      <c r="C32" s="1075"/>
      <c r="D32" s="1060" t="s">
        <v>723</v>
      </c>
      <c r="E32" s="334" t="s">
        <v>727</v>
      </c>
      <c r="F32" s="1026">
        <v>8</v>
      </c>
      <c r="G32" s="1026"/>
      <c r="H32" s="1026"/>
      <c r="I32" s="1026"/>
      <c r="J32" s="1018" t="s">
        <v>735</v>
      </c>
      <c r="K32" s="1024"/>
      <c r="L32" s="1024"/>
      <c r="M32" s="1057">
        <v>1</v>
      </c>
      <c r="N32" s="1057">
        <v>1</v>
      </c>
      <c r="O32" s="1057">
        <v>1</v>
      </c>
      <c r="P32" s="1054" t="str">
        <f>IF(O32&lt;=V$17,"T",IF(O32&lt;$X$17,"R",IF(O32&gt;=$X$17,"P")))</f>
        <v>P</v>
      </c>
      <c r="Q32" s="1038"/>
      <c r="R32" s="1024"/>
      <c r="S32" s="1024"/>
      <c r="T32" s="1040"/>
    </row>
    <row r="33" spans="1:20" ht="15" customHeight="1">
      <c r="A33" s="1035"/>
      <c r="B33" s="1078"/>
      <c r="C33" s="1075"/>
      <c r="D33" s="1060"/>
      <c r="E33" s="333" t="s">
        <v>728</v>
      </c>
      <c r="F33" s="1027"/>
      <c r="G33" s="1027"/>
      <c r="H33" s="1027"/>
      <c r="I33" s="1027"/>
      <c r="J33" s="1019"/>
      <c r="K33" s="1025"/>
      <c r="L33" s="1025"/>
      <c r="M33" s="1027"/>
      <c r="N33" s="1027"/>
      <c r="O33" s="1027"/>
      <c r="P33" s="1055"/>
      <c r="Q33" s="1039"/>
      <c r="R33" s="1025"/>
      <c r="S33" s="1025"/>
      <c r="T33" s="1041"/>
    </row>
    <row r="34" spans="1:20" ht="41.25" customHeight="1">
      <c r="A34" s="1083">
        <v>6</v>
      </c>
      <c r="B34" s="1078"/>
      <c r="C34" s="1075"/>
      <c r="D34" s="1042" t="s">
        <v>724</v>
      </c>
      <c r="E34" s="108" t="s">
        <v>729</v>
      </c>
      <c r="F34" s="1049">
        <v>0.03</v>
      </c>
      <c r="G34" s="1047"/>
      <c r="H34" s="1052"/>
      <c r="I34" s="1047"/>
      <c r="J34" s="1021" t="s">
        <v>736</v>
      </c>
      <c r="K34" s="1045"/>
      <c r="L34" s="1045"/>
      <c r="M34" s="1049">
        <v>1</v>
      </c>
      <c r="N34" s="1047">
        <v>1</v>
      </c>
      <c r="O34" s="1047">
        <v>100</v>
      </c>
      <c r="P34" s="1054" t="str">
        <f>IF(O34&lt;=V$17,"T",IF(O34&lt;$X$17,"R",IF(O34&gt;=$X$17,"P")))</f>
        <v>P</v>
      </c>
      <c r="Q34" s="1028"/>
      <c r="R34" s="1030"/>
      <c r="S34" s="1032"/>
      <c r="T34" s="1036"/>
    </row>
    <row r="35" spans="1:20" ht="32.25" customHeight="1" thickBot="1">
      <c r="A35" s="1084"/>
      <c r="B35" s="1078"/>
      <c r="C35" s="1075"/>
      <c r="D35" s="1043"/>
      <c r="E35" s="562" t="s">
        <v>730</v>
      </c>
      <c r="F35" s="1050"/>
      <c r="G35" s="1048"/>
      <c r="H35" s="1053"/>
      <c r="I35" s="1048"/>
      <c r="J35" s="1044"/>
      <c r="K35" s="1046"/>
      <c r="L35" s="1046"/>
      <c r="M35" s="1050"/>
      <c r="N35" s="1048"/>
      <c r="O35" s="1051"/>
      <c r="P35" s="1055"/>
      <c r="Q35" s="1029"/>
      <c r="R35" s="1031"/>
      <c r="S35" s="1033"/>
      <c r="T35" s="1037"/>
    </row>
    <row r="36" spans="1:20" ht="15.75" customHeight="1">
      <c r="A36" s="1085">
        <v>7</v>
      </c>
      <c r="B36" s="1078"/>
      <c r="C36" s="1075"/>
      <c r="D36" s="1080" t="s">
        <v>725</v>
      </c>
      <c r="E36" s="1021" t="s">
        <v>731</v>
      </c>
      <c r="F36" s="1181">
        <v>0.25</v>
      </c>
      <c r="G36" s="780"/>
      <c r="H36" s="780"/>
      <c r="I36" s="780"/>
      <c r="J36" s="1021" t="s">
        <v>737</v>
      </c>
      <c r="K36" s="833"/>
      <c r="L36" s="833"/>
      <c r="M36" s="866">
        <v>1</v>
      </c>
      <c r="N36" s="1186">
        <v>1</v>
      </c>
      <c r="O36" s="1189">
        <v>1</v>
      </c>
      <c r="P36" s="1172" t="str">
        <f>IF(O36&lt;=V$17,"T",IF(O36&lt;$X$17,"R",IF(O36&gt;=$X$17,"P")))</f>
        <v>P</v>
      </c>
      <c r="Q36" s="671"/>
      <c r="R36" s="1178" t="s">
        <v>697</v>
      </c>
      <c r="S36" s="672"/>
      <c r="T36" s="673"/>
    </row>
    <row r="37" spans="1:20" ht="15" customHeight="1">
      <c r="A37" s="1086"/>
      <c r="B37" s="1078"/>
      <c r="C37" s="1075"/>
      <c r="D37" s="1081"/>
      <c r="E37" s="1022"/>
      <c r="F37" s="1182"/>
      <c r="G37" s="743"/>
      <c r="H37" s="743"/>
      <c r="I37" s="743"/>
      <c r="J37" s="1022"/>
      <c r="K37" s="1184"/>
      <c r="L37" s="1184"/>
      <c r="M37" s="743"/>
      <c r="N37" s="1187"/>
      <c r="O37" s="1189"/>
      <c r="P37" s="1172"/>
      <c r="Q37" s="674"/>
      <c r="R37" s="1179"/>
      <c r="S37" s="675"/>
      <c r="T37" s="676"/>
    </row>
    <row r="38" spans="1:20" ht="15.75" customHeight="1" thickBot="1">
      <c r="A38" s="1087"/>
      <c r="B38" s="1079"/>
      <c r="C38" s="1076"/>
      <c r="D38" s="1082"/>
      <c r="E38" s="1023"/>
      <c r="F38" s="1183"/>
      <c r="G38" s="781"/>
      <c r="H38" s="781"/>
      <c r="I38" s="781"/>
      <c r="J38" s="1023"/>
      <c r="K38" s="1185"/>
      <c r="L38" s="1185"/>
      <c r="M38" s="781"/>
      <c r="N38" s="1188"/>
      <c r="O38" s="1190"/>
      <c r="P38" s="1191"/>
      <c r="Q38" s="677"/>
      <c r="R38" s="1180"/>
      <c r="S38" s="678"/>
      <c r="T38" s="679"/>
    </row>
    <row r="39" spans="1:20" ht="19.5">
      <c r="A39" s="468"/>
      <c r="B39" s="481" t="s">
        <v>25</v>
      </c>
      <c r="C39" s="456"/>
      <c r="D39" s="456"/>
      <c r="E39" s="456"/>
      <c r="F39" s="456"/>
      <c r="G39" s="456"/>
      <c r="H39" s="456"/>
      <c r="I39" s="456"/>
      <c r="J39" s="456"/>
      <c r="K39" s="456"/>
      <c r="L39" s="456"/>
      <c r="M39" s="456"/>
      <c r="N39" s="2"/>
      <c r="O39" s="2"/>
      <c r="P39" s="220"/>
      <c r="Q39" s="456"/>
      <c r="R39" s="456"/>
      <c r="S39" s="456"/>
      <c r="T39" s="480"/>
    </row>
    <row r="40" spans="1:20" ht="15">
      <c r="A40" s="90"/>
      <c r="B40" s="91"/>
      <c r="C40" s="91"/>
      <c r="D40" s="91"/>
      <c r="E40" s="91"/>
      <c r="F40" s="91"/>
      <c r="G40" s="91"/>
      <c r="H40" s="91"/>
      <c r="I40" s="91"/>
      <c r="J40" s="91"/>
      <c r="K40" s="91"/>
      <c r="L40" s="91"/>
      <c r="M40" s="91"/>
      <c r="N40" s="100"/>
      <c r="O40" s="100"/>
      <c r="P40" s="100"/>
      <c r="Q40" s="91"/>
      <c r="R40" s="91"/>
      <c r="S40" s="91"/>
      <c r="T40" s="92"/>
    </row>
    <row r="41" spans="1:20" ht="15">
      <c r="A41" s="90"/>
      <c r="B41" s="91"/>
      <c r="C41" s="91"/>
      <c r="D41" s="91"/>
      <c r="E41" s="91"/>
      <c r="F41" s="91"/>
      <c r="G41" s="91"/>
      <c r="H41" s="91"/>
      <c r="I41" s="91"/>
      <c r="J41" s="91"/>
      <c r="K41" s="91"/>
      <c r="L41" s="91"/>
      <c r="M41" s="91"/>
      <c r="N41" s="100"/>
      <c r="O41" s="100"/>
      <c r="P41" s="100"/>
      <c r="Q41" s="91"/>
      <c r="R41" s="91"/>
      <c r="S41" s="91"/>
      <c r="T41" s="92"/>
    </row>
    <row r="42" spans="1:20" ht="15">
      <c r="A42" s="90"/>
      <c r="B42" s="91"/>
      <c r="C42" s="91"/>
      <c r="D42" s="91"/>
      <c r="E42" s="91"/>
      <c r="F42" s="91"/>
      <c r="G42" s="91"/>
      <c r="H42" s="91"/>
      <c r="I42" s="91"/>
      <c r="J42" s="91"/>
      <c r="K42" s="91"/>
      <c r="L42" s="91"/>
      <c r="M42" s="91"/>
      <c r="N42" s="100"/>
      <c r="O42" s="100"/>
      <c r="P42" s="100"/>
      <c r="Q42" s="91"/>
      <c r="R42" s="91"/>
      <c r="S42" s="91"/>
      <c r="T42" s="92"/>
    </row>
    <row r="43" spans="1:20" ht="15">
      <c r="A43" s="90"/>
      <c r="B43" s="91"/>
      <c r="C43" s="91"/>
      <c r="D43" s="91"/>
      <c r="E43" s="91"/>
      <c r="F43" s="91"/>
      <c r="G43" s="91"/>
      <c r="H43" s="91"/>
      <c r="I43" s="91"/>
      <c r="J43" s="91"/>
      <c r="K43" s="91"/>
      <c r="L43" s="91"/>
      <c r="M43" s="91"/>
      <c r="N43" s="100"/>
      <c r="O43" s="100"/>
      <c r="P43" s="100"/>
      <c r="Q43" s="91"/>
      <c r="R43" s="91"/>
      <c r="S43" s="91"/>
      <c r="T43" s="92"/>
    </row>
    <row r="44" spans="1:20" ht="15">
      <c r="A44" s="90"/>
      <c r="B44" s="91"/>
      <c r="C44" s="91"/>
      <c r="D44" s="91"/>
      <c r="E44" s="91"/>
      <c r="F44" s="91"/>
      <c r="G44" s="91"/>
      <c r="H44" s="91"/>
      <c r="I44" s="91"/>
      <c r="J44" s="91"/>
      <c r="K44" s="91"/>
      <c r="L44" s="91"/>
      <c r="M44" s="91"/>
      <c r="N44" s="100"/>
      <c r="O44" s="100"/>
      <c r="P44" s="100"/>
      <c r="Q44" s="91"/>
      <c r="R44" s="91"/>
      <c r="S44" s="91"/>
      <c r="T44" s="92"/>
    </row>
    <row r="45" spans="1:20" ht="15">
      <c r="A45" s="90"/>
      <c r="B45" s="91"/>
      <c r="C45" s="91"/>
      <c r="D45" s="91"/>
      <c r="E45" s="91"/>
      <c r="F45" s="91"/>
      <c r="G45" s="91"/>
      <c r="H45" s="91"/>
      <c r="I45" s="91"/>
      <c r="J45" s="91"/>
      <c r="K45" s="91"/>
      <c r="L45" s="91"/>
      <c r="M45" s="91"/>
      <c r="N45" s="100"/>
      <c r="O45" s="100"/>
      <c r="P45" s="100"/>
      <c r="Q45" s="91"/>
      <c r="R45" s="91"/>
      <c r="S45" s="91"/>
      <c r="T45" s="92"/>
    </row>
    <row r="46" spans="1:20" ht="15">
      <c r="A46" s="90"/>
      <c r="B46" s="91"/>
      <c r="C46" s="91"/>
      <c r="D46" s="91"/>
      <c r="E46" s="91"/>
      <c r="F46" s="91"/>
      <c r="G46" s="91"/>
      <c r="H46" s="91"/>
      <c r="I46" s="91"/>
      <c r="J46" s="91"/>
      <c r="K46" s="91"/>
      <c r="L46" s="91"/>
      <c r="M46" s="91"/>
      <c r="N46" s="100"/>
      <c r="O46" s="100"/>
      <c r="P46" s="100"/>
      <c r="Q46" s="91"/>
      <c r="R46" s="91"/>
      <c r="S46" s="91"/>
      <c r="T46" s="92"/>
    </row>
    <row r="47" spans="1:20" ht="15">
      <c r="A47" s="90"/>
      <c r="B47" s="91"/>
      <c r="C47" s="91"/>
      <c r="D47" s="91"/>
      <c r="E47" s="91"/>
      <c r="F47" s="91"/>
      <c r="G47" s="91"/>
      <c r="H47" s="91"/>
      <c r="I47" s="91"/>
      <c r="J47" s="91"/>
      <c r="K47" s="91"/>
      <c r="L47" s="91"/>
      <c r="M47" s="91"/>
      <c r="N47" s="101"/>
      <c r="O47" s="101"/>
      <c r="P47" s="101"/>
      <c r="Q47" s="91"/>
      <c r="R47" s="91"/>
      <c r="S47" s="91"/>
      <c r="T47" s="92"/>
    </row>
    <row r="48" spans="1:20" ht="15">
      <c r="A48" s="1"/>
      <c r="B48" s="1"/>
      <c r="C48" s="1"/>
      <c r="D48" s="1"/>
      <c r="E48" s="1"/>
      <c r="F48" s="1"/>
      <c r="G48" s="1"/>
      <c r="H48" s="1"/>
      <c r="I48" s="1"/>
      <c r="J48" s="1"/>
      <c r="K48" s="1"/>
      <c r="L48" s="1"/>
      <c r="M48" s="1"/>
      <c r="N48" s="1"/>
      <c r="O48" s="1"/>
      <c r="P48" s="1"/>
      <c r="Q48" s="1"/>
      <c r="R48" s="1"/>
      <c r="S48" s="1"/>
      <c r="T48" s="1"/>
    </row>
  </sheetData>
  <mergeCells count="154">
    <mergeCell ref="Q36:Q38"/>
    <mergeCell ref="R36:R38"/>
    <mergeCell ref="S36:S38"/>
    <mergeCell ref="T36:T38"/>
    <mergeCell ref="P28:P31"/>
    <mergeCell ref="P32:P33"/>
    <mergeCell ref="F36:F38"/>
    <mergeCell ref="G36:G38"/>
    <mergeCell ref="H36:H38"/>
    <mergeCell ref="I36:I38"/>
    <mergeCell ref="J36:J38"/>
    <mergeCell ref="K36:K38"/>
    <mergeCell ref="L36:L38"/>
    <mergeCell ref="M36:M38"/>
    <mergeCell ref="N36:N38"/>
    <mergeCell ref="O36:O38"/>
    <mergeCell ref="P36:P38"/>
    <mergeCell ref="T28:T31"/>
    <mergeCell ref="H28:H31"/>
    <mergeCell ref="F32:F33"/>
    <mergeCell ref="H32:H33"/>
    <mergeCell ref="I32:I33"/>
    <mergeCell ref="I28:I31"/>
    <mergeCell ref="J32:J33"/>
    <mergeCell ref="D14:D15"/>
    <mergeCell ref="E14:E15"/>
    <mergeCell ref="F14:I14"/>
    <mergeCell ref="J14:J15"/>
    <mergeCell ref="R24:R27"/>
    <mergeCell ref="Q24:Q27"/>
    <mergeCell ref="T14:T15"/>
    <mergeCell ref="M14:M15"/>
    <mergeCell ref="N14:P14"/>
    <mergeCell ref="R14:R15"/>
    <mergeCell ref="Q14:Q15"/>
    <mergeCell ref="P21:P23"/>
    <mergeCell ref="P17:P20"/>
    <mergeCell ref="N17:N20"/>
    <mergeCell ref="O17:O20"/>
    <mergeCell ref="O21:O23"/>
    <mergeCell ref="S21:S23"/>
    <mergeCell ref="T21:T23"/>
    <mergeCell ref="O24:O27"/>
    <mergeCell ref="P24:P27"/>
    <mergeCell ref="R21:R23"/>
    <mergeCell ref="Q21:Q23"/>
    <mergeCell ref="T24:T27"/>
    <mergeCell ref="S24:S27"/>
    <mergeCell ref="N2:T2"/>
    <mergeCell ref="F3:M4"/>
    <mergeCell ref="N3:T3"/>
    <mergeCell ref="N4:T4"/>
    <mergeCell ref="A17:A20"/>
    <mergeCell ref="Q17:Q20"/>
    <mergeCell ref="R17:R20"/>
    <mergeCell ref="S17:S20"/>
    <mergeCell ref="T17:T20"/>
    <mergeCell ref="K14:K15"/>
    <mergeCell ref="L14:L15"/>
    <mergeCell ref="A6:E6"/>
    <mergeCell ref="F6:M6"/>
    <mergeCell ref="A7:E7"/>
    <mergeCell ref="F7:M7"/>
    <mergeCell ref="A8:E8"/>
    <mergeCell ref="F8:M8"/>
    <mergeCell ref="A9:E9"/>
    <mergeCell ref="F9:M9"/>
    <mergeCell ref="A11:T11"/>
    <mergeCell ref="A13:L13"/>
    <mergeCell ref="M13:T13"/>
    <mergeCell ref="B14:B15"/>
    <mergeCell ref="F17:F20"/>
    <mergeCell ref="C14:C15"/>
    <mergeCell ref="A2:E4"/>
    <mergeCell ref="F2:M2"/>
    <mergeCell ref="A21:A23"/>
    <mergeCell ref="A14:A15"/>
    <mergeCell ref="D17:D20"/>
    <mergeCell ref="J17:J20"/>
    <mergeCell ref="A24:A27"/>
    <mergeCell ref="D24:D27"/>
    <mergeCell ref="J24:J27"/>
    <mergeCell ref="F24:F27"/>
    <mergeCell ref="M24:M27"/>
    <mergeCell ref="G24:G27"/>
    <mergeCell ref="I24:I27"/>
    <mergeCell ref="H24:H27"/>
    <mergeCell ref="K24:K27"/>
    <mergeCell ref="L24:L27"/>
    <mergeCell ref="L21:L23"/>
    <mergeCell ref="M21:M23"/>
    <mergeCell ref="D21:D23"/>
    <mergeCell ref="F21:F23"/>
    <mergeCell ref="G21:G23"/>
    <mergeCell ref="H21:H23"/>
    <mergeCell ref="I21:I23"/>
    <mergeCell ref="Q28:Q31"/>
    <mergeCell ref="A28:A31"/>
    <mergeCell ref="J28:J31"/>
    <mergeCell ref="K28:K31"/>
    <mergeCell ref="L28:L31"/>
    <mergeCell ref="O28:O31"/>
    <mergeCell ref="G17:G20"/>
    <mergeCell ref="H17:H20"/>
    <mergeCell ref="I17:I20"/>
    <mergeCell ref="K17:K20"/>
    <mergeCell ref="L17:L20"/>
    <mergeCell ref="M17:M20"/>
    <mergeCell ref="N24:N27"/>
    <mergeCell ref="N21:N23"/>
    <mergeCell ref="K21:K23"/>
    <mergeCell ref="J21:J23"/>
    <mergeCell ref="C17:C38"/>
    <mergeCell ref="B17:B38"/>
    <mergeCell ref="D36:D38"/>
    <mergeCell ref="A34:A35"/>
    <mergeCell ref="A36:A38"/>
    <mergeCell ref="G28:G31"/>
    <mergeCell ref="G32:G33"/>
    <mergeCell ref="F28:F31"/>
    <mergeCell ref="P34:P35"/>
    <mergeCell ref="D28:D31"/>
    <mergeCell ref="K32:K33"/>
    <mergeCell ref="L32:L33"/>
    <mergeCell ref="M32:M33"/>
    <mergeCell ref="N32:N33"/>
    <mergeCell ref="O32:O33"/>
    <mergeCell ref="M28:M31"/>
    <mergeCell ref="N28:N31"/>
    <mergeCell ref="D32:D33"/>
    <mergeCell ref="E24:E27"/>
    <mergeCell ref="E36:E38"/>
    <mergeCell ref="R28:R31"/>
    <mergeCell ref="S28:S31"/>
    <mergeCell ref="Q34:Q35"/>
    <mergeCell ref="R34:R35"/>
    <mergeCell ref="S34:S35"/>
    <mergeCell ref="A32:A33"/>
    <mergeCell ref="T34:T35"/>
    <mergeCell ref="Q32:Q33"/>
    <mergeCell ref="R32:R33"/>
    <mergeCell ref="S32:S33"/>
    <mergeCell ref="T32:T33"/>
    <mergeCell ref="D34:D35"/>
    <mergeCell ref="J34:J35"/>
    <mergeCell ref="K34:K35"/>
    <mergeCell ref="L34:L35"/>
    <mergeCell ref="N34:N35"/>
    <mergeCell ref="M34:M35"/>
    <mergeCell ref="O34:O35"/>
    <mergeCell ref="H34:H35"/>
    <mergeCell ref="G34:G35"/>
    <mergeCell ref="F34:F35"/>
    <mergeCell ref="I34:I35"/>
  </mergeCells>
  <conditionalFormatting sqref="P17 P21 P24 P28 P32 P34">
    <cfRule type="containsText" dxfId="62" priority="9" stopIfTrue="1" operator="containsText" text="P">
      <formula>NOT(ISERROR(SEARCH("P",P17)))</formula>
    </cfRule>
    <cfRule type="containsText" dxfId="61" priority="10" stopIfTrue="1" operator="containsText" text="R">
      <formula>NOT(ISERROR(SEARCH("R",P17)))</formula>
    </cfRule>
    <cfRule type="containsText" dxfId="60" priority="11" operator="containsText" text="T">
      <formula>NOT(ISERROR(SEARCH("T",P17)))</formula>
    </cfRule>
  </conditionalFormatting>
  <conditionalFormatting sqref="P24 P17 P21 P28 P32 P34">
    <cfRule type="iconSet" priority="132">
      <iconSet iconSet="3Symbols2">
        <cfvo type="percent" val="0"/>
        <cfvo type="percent" val="0.74"/>
        <cfvo type="percent" val="0.85"/>
      </iconSet>
    </cfRule>
  </conditionalFormatting>
  <conditionalFormatting sqref="P36">
    <cfRule type="containsText" dxfId="59" priority="1" stopIfTrue="1" operator="containsText" text="P">
      <formula>NOT(ISERROR(SEARCH("P",P36)))</formula>
    </cfRule>
    <cfRule type="containsText" dxfId="58" priority="2" stopIfTrue="1" operator="containsText" text="R">
      <formula>NOT(ISERROR(SEARCH("R",P36)))</formula>
    </cfRule>
    <cfRule type="containsText" dxfId="57" priority="3" operator="containsText" text="T">
      <formula>NOT(ISERROR(SEARCH("T",P36)))</formula>
    </cfRule>
  </conditionalFormatting>
  <conditionalFormatting sqref="P36">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PLANTILLA RESUMEN</vt:lpstr>
      <vt:lpstr>TIC</vt:lpstr>
      <vt:lpstr>CONTABILIDAD</vt:lpstr>
      <vt:lpstr>PRESUPUESTO</vt:lpstr>
      <vt:lpstr>ENCADENAMIENTO P</vt:lpstr>
      <vt:lpstr>PROMOCION</vt:lpstr>
      <vt:lpstr>ADMVO</vt:lpstr>
      <vt:lpstr>SERVICIOS AL USUARIO</vt:lpstr>
      <vt:lpstr>ESTADISTICAS</vt:lpstr>
      <vt:lpstr>ANALISIS EYC</vt:lpstr>
      <vt:lpstr>ZFP</vt:lpstr>
      <vt:lpstr>ZFE</vt:lpstr>
      <vt:lpstr>RTPYC</vt:lpstr>
      <vt:lpstr>SERVICIOS GENERALES</vt:lpstr>
      <vt:lpstr>COMPRAS Y CONTRATACIONES</vt:lpstr>
      <vt:lpstr>TESORERIA</vt:lpstr>
      <vt:lpstr>OAI</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2023-04-10T19:52:19Z</cp:lastPrinted>
  <dcterms:created xsi:type="dcterms:W3CDTF">2011-02-28T16:26:44Z</dcterms:created>
  <dcterms:modified xsi:type="dcterms:W3CDTF">2023-04-10T19:58:51Z</dcterms:modified>
</cp:coreProperties>
</file>