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2.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3.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24226"/>
  <mc:AlternateContent xmlns:mc="http://schemas.openxmlformats.org/markup-compatibility/2006">
    <mc:Choice Requires="x15">
      <x15ac:absPath xmlns:x15ac="http://schemas.microsoft.com/office/spreadsheetml/2010/11/ac" url="\\cnzfenx400\COMUN\DIV. DE PLANIFICACION Y DESARROLLO\INFORME TRIMESTRAL NO. 3 EJECUCCION POA 2023\"/>
    </mc:Choice>
  </mc:AlternateContent>
  <xr:revisionPtr revIDLastSave="0" documentId="13_ncr:1_{A95D62C4-253B-4C4F-9EED-E6D196581CB6}" xr6:coauthVersionLast="47" xr6:coauthVersionMax="47" xr10:uidLastSave="{00000000-0000-0000-0000-000000000000}"/>
  <bookViews>
    <workbookView xWindow="-120" yWindow="-120" windowWidth="29040" windowHeight="15720" xr2:uid="{00000000-000D-0000-FFFF-FFFF00000000}"/>
  </bookViews>
  <sheets>
    <sheet name="PLANTILLA RESUMEN" sheetId="17" r:id="rId1"/>
    <sheet name="PyD" sheetId="3" r:id="rId2"/>
    <sheet name="RRHH" sheetId="4" r:id="rId3"/>
    <sheet name="JURID" sheetId="5" r:id="rId4"/>
    <sheet name="COMUNICACIONES" sheetId="7" r:id="rId5"/>
    <sheet name="ADMVO" sheetId="9" r:id="rId6"/>
    <sheet name="TIC" sheetId="8" r:id="rId7"/>
    <sheet name="CONTABILIDAD" sheetId="11" r:id="rId8"/>
    <sheet name="PRESUPUESTO" sheetId="10" r:id="rId9"/>
    <sheet name="ENCADENAMIENTO P" sheetId="18" r:id="rId10"/>
    <sheet name="PROMOCION" sheetId="12" r:id="rId11"/>
    <sheet name="SERVICIOS AL USUARIO" sheetId="13" r:id="rId12"/>
    <sheet name="ESTADISTICAS" sheetId="14" r:id="rId13"/>
    <sheet name="ANALISIS EYC" sheetId="20" r:id="rId14"/>
    <sheet name="ZFP" sheetId="15" r:id="rId15"/>
    <sheet name="ZFE" sheetId="19" r:id="rId16"/>
    <sheet name="RTPYC" sheetId="21" r:id="rId17"/>
    <sheet name="SERVICIOS GENERALES" sheetId="23" r:id="rId18"/>
    <sheet name="COMPRAS Y CONTRATACIONES" sheetId="24" r:id="rId19"/>
    <sheet name="TESORERIA" sheetId="25" r:id="rId20"/>
    <sheet name="OAI" sheetId="26" r:id="rId21"/>
    <sheet name="OFICINA REGIONAL SANTIAGO" sheetId="27" r:id="rId2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 i="17" l="1"/>
  <c r="F27" i="17"/>
  <c r="F25" i="17"/>
  <c r="F24" i="17"/>
  <c r="F23" i="17"/>
  <c r="F20" i="17"/>
  <c r="F19" i="17"/>
  <c r="F17" i="17"/>
  <c r="F12" i="17"/>
  <c r="F11" i="17"/>
  <c r="F9" i="17"/>
  <c r="F10" i="17"/>
  <c r="N22" i="11"/>
  <c r="P43" i="20"/>
  <c r="P25" i="20"/>
  <c r="P30" i="20"/>
  <c r="P40" i="20"/>
  <c r="M26" i="27" l="1"/>
  <c r="N26" i="27" s="1"/>
  <c r="L26" i="27"/>
  <c r="M25" i="27"/>
  <c r="N25" i="27" s="1"/>
  <c r="L25" i="27"/>
  <c r="M24" i="27"/>
  <c r="N24" i="27" s="1"/>
  <c r="L24" i="27"/>
  <c r="M23" i="27"/>
  <c r="N23" i="27" s="1"/>
  <c r="L23" i="27"/>
  <c r="M22" i="27"/>
  <c r="N22" i="27" s="1"/>
  <c r="L22" i="27"/>
  <c r="M21" i="27"/>
  <c r="N21" i="27" s="1"/>
  <c r="L21" i="27"/>
  <c r="M20" i="27"/>
  <c r="N20" i="27" s="1"/>
  <c r="L20" i="27"/>
  <c r="M19" i="27"/>
  <c r="N19" i="27" s="1"/>
  <c r="L19" i="27"/>
  <c r="M18" i="27"/>
  <c r="N18" i="27" s="1"/>
  <c r="L18" i="27"/>
  <c r="M17" i="27"/>
  <c r="N17" i="27" s="1"/>
  <c r="L17" i="27"/>
  <c r="M16" i="27"/>
  <c r="N16" i="27" s="1"/>
  <c r="L16" i="27"/>
  <c r="N28" i="10" l="1"/>
  <c r="O49" i="23"/>
  <c r="O39" i="23" s="1"/>
  <c r="N39" i="23"/>
  <c r="O34" i="23"/>
  <c r="N34" i="23"/>
  <c r="O23" i="23"/>
  <c r="N23" i="23"/>
  <c r="O17" i="23"/>
  <c r="O16" i="23"/>
  <c r="O70" i="8"/>
  <c r="P70" i="8" s="1"/>
  <c r="O66" i="8"/>
  <c r="O63" i="8"/>
  <c r="P63" i="8" s="1"/>
  <c r="O57" i="8"/>
  <c r="P57" i="8" s="1"/>
  <c r="O53" i="8"/>
  <c r="P53" i="8" s="1"/>
  <c r="O49" i="8"/>
  <c r="O45" i="8"/>
  <c r="P45" i="8" s="1"/>
  <c r="O41" i="8"/>
  <c r="P41" i="8" s="1"/>
  <c r="O35" i="8"/>
  <c r="P35" i="8" s="1"/>
  <c r="O29" i="8"/>
  <c r="P29" i="8" s="1"/>
  <c r="O23" i="8"/>
  <c r="P23" i="8" s="1"/>
  <c r="O17" i="8"/>
  <c r="P34" i="18"/>
  <c r="F18" i="17"/>
  <c r="Q28" i="3"/>
  <c r="Q29" i="3"/>
  <c r="Q30" i="3"/>
  <c r="Q31" i="3"/>
  <c r="P24" i="26" l="1"/>
  <c r="P28" i="26"/>
  <c r="P20" i="26"/>
  <c r="P16" i="26"/>
  <c r="N28" i="26"/>
  <c r="P27" i="26"/>
  <c r="N27" i="26"/>
  <c r="P26" i="26"/>
  <c r="N26" i="26"/>
  <c r="P25" i="26"/>
  <c r="N25" i="26"/>
  <c r="N24" i="26"/>
  <c r="P23" i="26"/>
  <c r="N23" i="26"/>
  <c r="P22" i="26"/>
  <c r="N22" i="26"/>
  <c r="P21" i="26"/>
  <c r="N21" i="26"/>
  <c r="N20" i="26"/>
  <c r="P19" i="26"/>
  <c r="N19" i="26"/>
  <c r="P18" i="26"/>
  <c r="N18" i="26"/>
  <c r="P17" i="26"/>
  <c r="N17" i="26"/>
  <c r="N16" i="26"/>
  <c r="P40" i="25" l="1"/>
  <c r="P30" i="25"/>
  <c r="O46" i="25" l="1"/>
  <c r="P46" i="25" s="1"/>
  <c r="N46" i="25"/>
  <c r="O43" i="25"/>
  <c r="P43" i="25" s="1"/>
  <c r="N43" i="25"/>
  <c r="O41" i="25"/>
  <c r="P41" i="25" s="1"/>
  <c r="N41" i="25"/>
  <c r="N40" i="25"/>
  <c r="O34" i="25"/>
  <c r="P34" i="25" s="1"/>
  <c r="N34" i="25"/>
  <c r="O24" i="25"/>
  <c r="P24" i="25" s="1"/>
  <c r="O16" i="25"/>
  <c r="P16" i="25" s="1"/>
  <c r="N16" i="25"/>
  <c r="Q21" i="9" l="1"/>
  <c r="P47" i="9"/>
  <c r="P45" i="9"/>
  <c r="P35" i="9"/>
  <c r="P31" i="9"/>
  <c r="P21" i="9"/>
  <c r="N25" i="18"/>
  <c r="N26" i="18"/>
  <c r="N27" i="18"/>
  <c r="N28" i="18"/>
  <c r="N23" i="18"/>
  <c r="N24" i="18"/>
  <c r="P33" i="18"/>
  <c r="P24" i="18"/>
  <c r="P25" i="18"/>
  <c r="P26" i="18"/>
  <c r="P27" i="18"/>
  <c r="P28" i="18"/>
  <c r="P23" i="18"/>
  <c r="P32" i="14"/>
  <c r="Q23" i="3" l="1"/>
  <c r="Q24" i="3"/>
  <c r="Q25" i="3"/>
  <c r="Q26" i="3"/>
  <c r="Q27" i="3"/>
  <c r="N21" i="14" l="1"/>
  <c r="N24" i="14"/>
  <c r="P21" i="7"/>
  <c r="P32" i="4"/>
  <c r="P31" i="4"/>
  <c r="P25" i="4"/>
  <c r="P23" i="4"/>
  <c r="P19" i="4"/>
  <c r="P27" i="4"/>
  <c r="P26" i="4"/>
  <c r="Q32" i="24"/>
  <c r="R32" i="24" s="1"/>
  <c r="P32" i="24"/>
  <c r="Q31" i="24"/>
  <c r="R31" i="24" s="1"/>
  <c r="P31" i="24"/>
  <c r="Q30" i="24"/>
  <c r="R30" i="24" s="1"/>
  <c r="P30" i="24"/>
  <c r="Q29" i="24"/>
  <c r="R29" i="24" s="1"/>
  <c r="P29" i="24"/>
  <c r="Q28" i="24"/>
  <c r="R28" i="24" s="1"/>
  <c r="P28" i="24"/>
  <c r="Q27" i="24"/>
  <c r="R27" i="24" s="1"/>
  <c r="P27" i="24"/>
  <c r="Q26" i="24"/>
  <c r="R26" i="24" s="1"/>
  <c r="P26" i="24"/>
  <c r="Q25" i="24"/>
  <c r="R25" i="24" s="1"/>
  <c r="P25" i="24"/>
  <c r="Q24" i="24"/>
  <c r="R24" i="24" s="1"/>
  <c r="P24" i="24"/>
  <c r="Q23" i="24"/>
  <c r="R23" i="24" s="1"/>
  <c r="P23" i="24"/>
  <c r="Q22" i="24"/>
  <c r="R22" i="24" s="1"/>
  <c r="P22" i="24"/>
  <c r="Q21" i="24"/>
  <c r="R21" i="24" s="1"/>
  <c r="P21" i="24"/>
  <c r="Q20" i="24"/>
  <c r="R20" i="24" s="1"/>
  <c r="Q19" i="24"/>
  <c r="R19" i="24" s="1"/>
  <c r="P19" i="24"/>
  <c r="Q18" i="24"/>
  <c r="R18" i="24" s="1"/>
  <c r="P18" i="24"/>
  <c r="P17" i="23"/>
  <c r="P16" i="23"/>
  <c r="P21" i="10" l="1"/>
  <c r="P20" i="10" s="1"/>
  <c r="P19" i="10" s="1"/>
  <c r="P18" i="10" s="1"/>
  <c r="P17" i="10" s="1"/>
  <c r="P16" i="10" s="1"/>
  <c r="N24" i="19" l="1"/>
  <c r="N23" i="19"/>
  <c r="N25" i="19"/>
  <c r="N21" i="19"/>
  <c r="N20" i="19"/>
  <c r="O22" i="21"/>
  <c r="O20" i="21"/>
  <c r="O17" i="21"/>
  <c r="N17" i="13" l="1"/>
  <c r="P28" i="14"/>
  <c r="P31" i="12" l="1"/>
  <c r="P29" i="12"/>
  <c r="N17" i="12"/>
  <c r="N28" i="12"/>
  <c r="N27" i="12"/>
  <c r="N18" i="18"/>
  <c r="N22" i="18"/>
  <c r="N20" i="18"/>
  <c r="N19" i="18"/>
  <c r="P19" i="18"/>
  <c r="P20" i="18"/>
  <c r="P21" i="18"/>
  <c r="P22" i="18"/>
  <c r="P29" i="10"/>
  <c r="P28" i="10"/>
  <c r="P27" i="10"/>
  <c r="P25" i="10"/>
  <c r="P23" i="10"/>
  <c r="P22" i="10"/>
  <c r="O17" i="11" l="1"/>
  <c r="P19" i="7" l="1"/>
  <c r="P20" i="7"/>
  <c r="N20" i="7"/>
  <c r="F13" i="17"/>
  <c r="Q37" i="4"/>
  <c r="P40" i="4"/>
  <c r="N39" i="4"/>
  <c r="P39" i="4"/>
  <c r="O40" i="15" l="1"/>
  <c r="P40" i="15" s="1"/>
  <c r="O39" i="15"/>
  <c r="P39" i="15" s="1"/>
  <c r="N39" i="15"/>
  <c r="O38" i="15"/>
  <c r="P38" i="15" s="1"/>
  <c r="N38" i="15"/>
  <c r="P26" i="13"/>
  <c r="P17" i="18"/>
  <c r="P18" i="18"/>
  <c r="P29" i="18"/>
  <c r="P31" i="18"/>
  <c r="P32" i="18"/>
  <c r="P30" i="18"/>
  <c r="P30" i="12" l="1"/>
  <c r="Q17" i="21" l="1"/>
  <c r="P19" i="21"/>
  <c r="P18" i="21"/>
  <c r="O17" i="5" l="1"/>
  <c r="P17" i="5" s="1"/>
  <c r="O23" i="21" l="1"/>
  <c r="P17" i="21"/>
  <c r="P24" i="14" l="1"/>
  <c r="Q24" i="12"/>
  <c r="Q18" i="12" l="1"/>
  <c r="O17" i="9" l="1"/>
  <c r="P17" i="9" s="1"/>
  <c r="N28" i="4"/>
  <c r="P28" i="4"/>
  <c r="P34" i="4"/>
  <c r="N34" i="4"/>
  <c r="P33" i="4"/>
  <c r="N33" i="4"/>
  <c r="P30" i="4"/>
  <c r="N30" i="4"/>
  <c r="N17" i="5" l="1"/>
  <c r="N19" i="5"/>
  <c r="N20" i="5"/>
  <c r="N21" i="5"/>
  <c r="N22" i="5"/>
  <c r="N23" i="5"/>
  <c r="N24" i="5"/>
  <c r="N25" i="5"/>
  <c r="P18" i="7" l="1"/>
  <c r="O24" i="5"/>
  <c r="P24" i="5" s="1"/>
  <c r="O26" i="5"/>
  <c r="P26" i="5" s="1"/>
  <c r="O25" i="5"/>
  <c r="P25" i="5" s="1"/>
  <c r="O23" i="5"/>
  <c r="P23" i="5" s="1"/>
  <c r="O22" i="5"/>
  <c r="P22" i="5" s="1"/>
  <c r="O21" i="5"/>
  <c r="P21" i="5" s="1"/>
  <c r="O20" i="5"/>
  <c r="P20" i="5" s="1"/>
  <c r="O19" i="5"/>
  <c r="P19" i="5" s="1"/>
  <c r="N36" i="15" l="1"/>
  <c r="O36" i="15"/>
  <c r="P36" i="15" s="1"/>
  <c r="Q25" i="15"/>
  <c r="Q19" i="19"/>
  <c r="N19" i="19"/>
  <c r="P21" i="20" l="1"/>
  <c r="N40" i="20"/>
  <c r="P17" i="20"/>
  <c r="N35" i="20"/>
  <c r="O35" i="20"/>
  <c r="P35" i="20" s="1"/>
  <c r="O32" i="20"/>
  <c r="P32" i="20" s="1"/>
  <c r="N32" i="20"/>
  <c r="O28" i="20"/>
  <c r="P28" i="20" s="1"/>
  <c r="N28" i="20"/>
  <c r="N21" i="20"/>
  <c r="O28" i="19" l="1"/>
  <c r="P28" i="19" s="1"/>
  <c r="N28" i="19"/>
  <c r="O27" i="19"/>
  <c r="P27" i="19" s="1"/>
  <c r="N27" i="19"/>
  <c r="O26" i="19"/>
  <c r="P26" i="19" s="1"/>
  <c r="N26" i="19"/>
  <c r="O25" i="19"/>
  <c r="P25" i="19" s="1"/>
  <c r="O24" i="19"/>
  <c r="P24" i="19" s="1"/>
  <c r="O23" i="19"/>
  <c r="P23" i="19" s="1"/>
  <c r="O22" i="19"/>
  <c r="P22" i="19" s="1"/>
  <c r="O21" i="19"/>
  <c r="P21" i="19" s="1"/>
  <c r="O20" i="19"/>
  <c r="P20" i="19" s="1"/>
  <c r="O19" i="19"/>
  <c r="P19" i="19" s="1"/>
  <c r="O17" i="19"/>
  <c r="P17" i="19" s="1"/>
  <c r="N17" i="19"/>
  <c r="O37" i="15"/>
  <c r="P37" i="15" s="1"/>
  <c r="O35" i="15"/>
  <c r="P35" i="15" s="1"/>
  <c r="N35" i="15"/>
  <c r="O34" i="15"/>
  <c r="P34" i="15" s="1"/>
  <c r="N34" i="15"/>
  <c r="O33" i="15"/>
  <c r="P33" i="15" s="1"/>
  <c r="N33" i="15"/>
  <c r="O32" i="15"/>
  <c r="P32" i="15" s="1"/>
  <c r="N32" i="15"/>
  <c r="O31" i="15"/>
  <c r="P31" i="15" s="1"/>
  <c r="N31" i="15"/>
  <c r="O30" i="15"/>
  <c r="P30" i="15" s="1"/>
  <c r="N30" i="15"/>
  <c r="O29" i="15"/>
  <c r="P29" i="15" s="1"/>
  <c r="N29" i="15"/>
  <c r="O28" i="15"/>
  <c r="P28" i="15" s="1"/>
  <c r="N28" i="15"/>
  <c r="O27" i="15"/>
  <c r="P27" i="15" s="1"/>
  <c r="N27" i="15"/>
  <c r="O26" i="15"/>
  <c r="P26" i="15" s="1"/>
  <c r="N26" i="15"/>
  <c r="O25" i="15"/>
  <c r="P25" i="15" s="1"/>
  <c r="N25" i="15"/>
  <c r="O24" i="15"/>
  <c r="P24" i="15" s="1"/>
  <c r="N24" i="15"/>
  <c r="O23" i="15"/>
  <c r="P23" i="15" s="1"/>
  <c r="N23" i="15"/>
  <c r="O22" i="15"/>
  <c r="P22" i="15" s="1"/>
  <c r="N22" i="15"/>
  <c r="O21" i="15"/>
  <c r="P21" i="15" s="1"/>
  <c r="N21" i="15"/>
  <c r="O20" i="15"/>
  <c r="P20" i="15" s="1"/>
  <c r="N20" i="15"/>
  <c r="O19" i="15"/>
  <c r="P19" i="15" s="1"/>
  <c r="N19" i="15"/>
  <c r="O18" i="15"/>
  <c r="P18" i="15" s="1"/>
  <c r="N18" i="15"/>
  <c r="O17" i="15"/>
  <c r="P17" i="15" s="1"/>
  <c r="N17" i="15"/>
  <c r="Q24" i="8" l="1"/>
  <c r="P33" i="12" l="1"/>
  <c r="N30" i="12"/>
  <c r="N29" i="12"/>
  <c r="P28" i="12"/>
  <c r="P27" i="12"/>
  <c r="O26" i="12"/>
  <c r="P26" i="12" s="1"/>
  <c r="N26" i="12"/>
  <c r="O25" i="12"/>
  <c r="P25" i="12" s="1"/>
  <c r="N25" i="12"/>
  <c r="O24" i="12"/>
  <c r="P24" i="12" s="1"/>
  <c r="N24" i="12"/>
  <c r="P23" i="12"/>
  <c r="N23" i="12"/>
  <c r="O22" i="12"/>
  <c r="P22" i="12" s="1"/>
  <c r="N22" i="12"/>
  <c r="O21" i="12"/>
  <c r="P21" i="12" s="1"/>
  <c r="N21" i="12"/>
  <c r="O20" i="12"/>
  <c r="P20" i="12" s="1"/>
  <c r="N20" i="12"/>
  <c r="P19" i="12"/>
  <c r="N19" i="12"/>
  <c r="P18" i="12"/>
  <c r="N18" i="12"/>
  <c r="P17" i="12"/>
  <c r="P32" i="12" l="1"/>
  <c r="N29" i="10" l="1"/>
  <c r="N27" i="10"/>
  <c r="O26" i="10"/>
  <c r="P26" i="10" s="1"/>
  <c r="N26" i="10"/>
  <c r="N25" i="10"/>
  <c r="O24" i="10"/>
  <c r="P24" i="10" s="1"/>
  <c r="N24" i="10"/>
  <c r="N23" i="10"/>
  <c r="N22" i="10"/>
  <c r="N21" i="10"/>
  <c r="O44" i="11" l="1"/>
  <c r="N44" i="11"/>
  <c r="P43" i="11"/>
  <c r="N43" i="11"/>
  <c r="P40" i="11"/>
  <c r="P37" i="11"/>
  <c r="N37" i="11"/>
  <c r="P35" i="11"/>
  <c r="O34" i="11"/>
  <c r="P34" i="11" s="1"/>
  <c r="O33" i="11"/>
  <c r="P33" i="11" s="1"/>
  <c r="P32" i="11"/>
  <c r="O31" i="11"/>
  <c r="P31" i="11" s="1"/>
  <c r="P30" i="11"/>
  <c r="O29" i="11"/>
  <c r="P29" i="11" s="1"/>
  <c r="P28" i="11"/>
  <c r="N28" i="11"/>
  <c r="P27" i="11"/>
  <c r="N27" i="11"/>
  <c r="P26" i="11"/>
  <c r="P25" i="11"/>
  <c r="P24" i="11"/>
  <c r="N24" i="11"/>
  <c r="P23" i="11"/>
  <c r="N23" i="11"/>
  <c r="P22" i="11"/>
  <c r="P21" i="11"/>
  <c r="N21" i="11"/>
  <c r="P20" i="11"/>
  <c r="N20" i="11"/>
  <c r="P19" i="11"/>
  <c r="N19" i="11"/>
  <c r="P18" i="11"/>
  <c r="N18" i="11"/>
  <c r="P17" i="11"/>
  <c r="N17" i="11"/>
  <c r="P43" i="9" l="1"/>
  <c r="P41" i="9"/>
  <c r="O37" i="9"/>
  <c r="P37" i="9" s="1"/>
  <c r="O32" i="9"/>
  <c r="O27" i="9"/>
  <c r="P27" i="9" s="1"/>
  <c r="P21" i="14" l="1"/>
  <c r="P17" i="14"/>
  <c r="P20" i="13" l="1"/>
  <c r="O19" i="13"/>
  <c r="P19" i="13" s="1"/>
  <c r="N19" i="13"/>
  <c r="O17" i="13"/>
  <c r="P17" i="13" s="1"/>
  <c r="O25" i="13"/>
  <c r="P25" i="13" s="1"/>
  <c r="N25" i="13"/>
  <c r="O23" i="13"/>
  <c r="P23" i="13" s="1"/>
  <c r="N23" i="13"/>
  <c r="P24" i="4" l="1"/>
  <c r="N24" i="4"/>
  <c r="P22" i="4"/>
  <c r="P21" i="4"/>
  <c r="P20" i="4"/>
  <c r="N20" i="4"/>
  <c r="P18" i="4"/>
  <c r="N18" i="4"/>
  <c r="P38" i="4"/>
  <c r="N38" i="4"/>
  <c r="P37" i="4"/>
  <c r="N37" i="4"/>
  <c r="O36" i="4"/>
  <c r="P36" i="4" s="1"/>
  <c r="N36" i="4"/>
  <c r="P35" i="4"/>
  <c r="N35" i="4"/>
  <c r="P29" i="4"/>
  <c r="N29" i="4"/>
  <c r="Q22" i="3" l="1"/>
  <c r="Q21" i="3"/>
  <c r="Q20" i="3"/>
  <c r="Q19" i="3"/>
  <c r="O19" i="3"/>
  <c r="N18" i="19"/>
  <c r="P18" i="19"/>
  <c r="A3" i="4"/>
  <c r="A3" i="4" a="1"/>
  <c r="A7" i="20"/>
  <c r="A7" i="20"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30" authorId="0" shapeId="0" xr:uid="{00000000-0006-0000-0900-000001000000}">
      <text>
        <r>
          <rPr>
            <b/>
            <sz val="9"/>
            <color indexed="81"/>
            <rFont val="Tahoma"/>
            <family val="2"/>
          </rPr>
          <t>Corina Martinez:</t>
        </r>
        <r>
          <rPr>
            <sz val="9"/>
            <color indexed="81"/>
            <rFont val="Tahoma"/>
            <family val="2"/>
          </rPr>
          <t xml:space="preserve">
DESVIACION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26" authorId="0" shapeId="0" xr:uid="{00000000-0006-0000-0B00-000001000000}">
      <text>
        <r>
          <rPr>
            <b/>
            <sz val="9"/>
            <color indexed="81"/>
            <rFont val="Tahoma"/>
            <family val="2"/>
          </rPr>
          <t>Corina Martinez:</t>
        </r>
        <r>
          <rPr>
            <sz val="9"/>
            <color indexed="81"/>
            <rFont val="Tahoma"/>
            <family val="2"/>
          </rPr>
          <t xml:space="preserve">
DESVIACION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38" authorId="0" shapeId="0" xr:uid="{00000000-0006-0000-0E00-000001000000}">
      <text>
        <r>
          <rPr>
            <b/>
            <sz val="9"/>
            <color indexed="81"/>
            <rFont val="Tahoma"/>
            <family val="2"/>
          </rPr>
          <t>Corina Martinez:</t>
        </r>
        <r>
          <rPr>
            <sz val="9"/>
            <color indexed="81"/>
            <rFont val="Tahoma"/>
            <family val="2"/>
          </rPr>
          <t xml:space="preserve">
DESVIACION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<sst xmlns="http://schemas.openxmlformats.org/spreadsheetml/2006/main" count="2079" uniqueCount="1111">
  <si>
    <t>CORRECCIONES O ACCIONES CORRECTIVAS PROPUESTAS</t>
  </si>
  <si>
    <t>SEGUIMIENTO FINAL (ANUAL)</t>
  </si>
  <si>
    <t>PRESUPUESTO EJECUTADO A LA FECHA DEL SEGUIMIENTO</t>
  </si>
  <si>
    <t xml:space="preserve"> CUMPLIMIENTO DE LA META</t>
  </si>
  <si>
    <t xml:space="preserve">                           PORCENTAJE DE EJECUCIÓN FINAL DEL PRESUPUESTO ASIGNADO</t>
  </si>
  <si>
    <t>SE ANEXA DOCUMENTO/ EVIDENCIA ENTREGABLE</t>
  </si>
  <si>
    <t>FECHA DE SEGUIMIENTO (DIA/MES/AÑO)</t>
  </si>
  <si>
    <t>FECHA DE EVALUACIÓN FINAL (DIA/MES/AÑO)</t>
  </si>
  <si>
    <t>VERSIÓN: 1</t>
  </si>
  <si>
    <t>SEGUIMIENTO POR TRIMESTRE</t>
  </si>
  <si>
    <t>DEPARTAMENTO/DIVISIÓN</t>
  </si>
  <si>
    <t xml:space="preserve">TRIMESTRE </t>
  </si>
  <si>
    <t>I</t>
  </si>
  <si>
    <t>II</t>
  </si>
  <si>
    <t>III</t>
  </si>
  <si>
    <t>IV</t>
  </si>
  <si>
    <t>PARA EL ÁREA CORRESPONDIENTE</t>
  </si>
  <si>
    <t>FORMATO DE SEGUIMIENTO A LOS PLANES OPERATIVOS ANUALES POR DEPARTAMENTO</t>
  </si>
  <si>
    <t>CONSEJO NACIONAL DE ZONAS FRANCAS DE EXPORTACION</t>
  </si>
  <si>
    <t xml:space="preserve"> ACTIVIDADES EN EL PLAN OPERATIVO ANUAL</t>
  </si>
  <si>
    <t>DESCRIPCIÓN DEL AVANCE DE LAS ACTIVIDADES</t>
  </si>
  <si>
    <t xml:space="preserve">PRESUPUESTO </t>
  </si>
  <si>
    <t xml:space="preserve">META </t>
  </si>
  <si>
    <t>Fecha: 09/12/2019</t>
  </si>
  <si>
    <t>LIMITACIONES:</t>
  </si>
  <si>
    <t>AÑO</t>
  </si>
  <si>
    <t>SUB-PRODUCTO</t>
  </si>
  <si>
    <t>No.</t>
  </si>
  <si>
    <t>%</t>
  </si>
  <si>
    <t>RIESGO</t>
  </si>
  <si>
    <t>DIFERENCIA</t>
  </si>
  <si>
    <t>ALERTA</t>
  </si>
  <si>
    <t>LEYENDA</t>
  </si>
  <si>
    <t>Promoción</t>
  </si>
  <si>
    <t>Difundir material promocional, a nivel nacional e internacional, para la atracción de nuevas inversiones</t>
  </si>
  <si>
    <t xml:space="preserve">Promover la instalación de  nuevas empresas, sobre todo las pertenecientes a los sectores con mayor potencial de crecimiento en el país, como es el caso de Dispositivos Médicos, Componentes Eléctricos y Electrónica, Calzados, Servicios de Apoyo a Negocios (Call Centers &amp; BPO´s) </t>
  </si>
  <si>
    <t>1. Diseñar e imprimir las carpetas y folletos promocionales.</t>
  </si>
  <si>
    <t>2. Coordinar, diseñar e imprimir material promocional a exhibir y entregables en ferias y misiones comerciales en los cuales participe la institución.</t>
  </si>
  <si>
    <t>3. Dar seguimiento a empresas con potencial de instalarse en el país.  Difusión de material promocional a estas empresas contactadas.</t>
  </si>
  <si>
    <t>1. Identificar y coordinar la participación en ferias internacionales relacionadas con sectores con potencial de crecimiento.</t>
  </si>
  <si>
    <t>2. Visitar empresas y coordinar reuniones con empresas de interés, durante la participación en eventos internacionales.</t>
  </si>
  <si>
    <t>3. Brindar seguimiento a las empresas contactadas en las distintas actividades en las cuales participe el Departamento de Promoción.</t>
  </si>
  <si>
    <t>4. Remitir información y procedimiento para la clasificación de nuevas empresas.</t>
  </si>
  <si>
    <t>1. Recibir solicitudes de visitas de inversionistas extranjeros</t>
  </si>
  <si>
    <t>2. Coordinar la agenda de visitas a parques y empresas de zonas francas, a potenciales inversionistas</t>
  </si>
  <si>
    <t>3. Realizar una presentación de los beneficios de la Ley No. 8-90 y ventajas de instalarse en RD</t>
  </si>
  <si>
    <t>4. Dar seguimiento a la solicitud de instalación de la empresa</t>
  </si>
  <si>
    <t xml:space="preserve">5. Dar asistencia en proceso de instalación de la empresa </t>
  </si>
  <si>
    <t>Brindar asistencia técnica a los inversionistas</t>
  </si>
  <si>
    <t xml:space="preserve">Participar en ferias internaciones </t>
  </si>
  <si>
    <t>1. Identificar ferias internacionales de interés para atracción de inversión a RD</t>
  </si>
  <si>
    <t>2. Realizar presupuesto de participación en la feria</t>
  </si>
  <si>
    <t>Impresión de 250 - Ley 8-90 (Inglés).  Impresión de 250 - Ley 8-90 (Español)</t>
  </si>
  <si>
    <t>Impresión de carpetas promocionales (Inglés y español)</t>
  </si>
  <si>
    <t>Remisión de perfiles de oportunidades comerciales y empresas con potencial de invertir en RD a principales 10 embajadas de RD en el exterior.  Seguimiento a empresas con potencial de invertir en RD, de acuerdo a información suministrada por la División de Análisis Económico y Competitividad.</t>
  </si>
  <si>
    <t>Confirmación del CNZFE en Feria Medica 2021, a celebrarse durante el mes de noviembre, en Dusseldorf.</t>
  </si>
  <si>
    <t>Por limitaciones del COVID-19, la institución no ha participado en eventos internacionales durante el primer trimestre del 2021, de manera presencial.</t>
  </si>
  <si>
    <t>A través de contactos recibidos de nuestras misiones comerciales en el exterior, se ha brindado seguimiento y asistencia a empresas en los Estados Unidos, Canadá, China, Reino Unido, México, Turquía, Egipto, Croacia.</t>
  </si>
  <si>
    <t xml:space="preserve">Asistencia a empresas interesadas en instalarse bajo el régimen de zonas francas.  Remisión de formularios de aplicación e instructivo y/o asistencia a empresas en proceso de instalación. </t>
  </si>
  <si>
    <t xml:space="preserve">Durante el primer trimestre del 2021, se coordinaron 5 visitas a empresas y parques de zonas francas, a potenciales inversionistas en el sector. </t>
  </si>
  <si>
    <t>Durante los meses de enero - marzo del 2021, fueron recibidos por el Departamento de Promoción ejecutivos de 5 empresas, las cuales mostraron interés real en instalarse bajo el régimen de zonas francas.</t>
  </si>
  <si>
    <t xml:space="preserve">Se brindó asistencia y seguimiento a 4 empresas en proceso de instalación. </t>
  </si>
  <si>
    <t xml:space="preserve">Confirmación del CNZFE en Feria Medica 2021, a celebrarse durante el mes de noviembre, en Dusseldorf.  De igual forma, en el evento World Food Moscú, a celebrarse durante el mes de septiembre. </t>
  </si>
  <si>
    <t>Presupuestos World Food Moscu 2021 y Medica 2021.</t>
  </si>
  <si>
    <t>Solicitud impresión y compra Ley 8-90</t>
  </si>
  <si>
    <t xml:space="preserve">Falta de recursos </t>
  </si>
  <si>
    <t>Falta de recursos.  La información suministrada sea incorrecta o se encuentre desactualizada</t>
  </si>
  <si>
    <t>Que las ferias identificadas no sean las adecuadas para la atracción de nuevas inversiones.  Cancelación de eventos y ferias por motivos del COVID 19</t>
  </si>
  <si>
    <t>No recibir solicitudes / interés de nuevas inversiones para el sector</t>
  </si>
  <si>
    <t xml:space="preserve">No coordinación o coordinación no adecuada </t>
  </si>
  <si>
    <t>Falta de personal calificado</t>
  </si>
  <si>
    <t>Que no se brinde el seguimiento adecuado a la solicitud</t>
  </si>
  <si>
    <t>Que no se brinde la asistencia adecuada durante el proceso de instalación</t>
  </si>
  <si>
    <t>Informes mensuales enero -marzo Departamento de Promoción</t>
  </si>
  <si>
    <t>Registro Medica 2021</t>
  </si>
  <si>
    <t>Perfiles de Oportunidades 10 países principales</t>
  </si>
  <si>
    <t>Registro Medica 2021.  Presentación de la Cámara de Comercio Dominico Rusa - propuesta de participación dominicana en la feria World Food Moscow.</t>
  </si>
  <si>
    <t>La información presentada no genere interés.  No participación en eventos internacionales por falta de recursos.  Imposibilidad de participar en eventos internacionales por razones de pandemia u otras.</t>
  </si>
  <si>
    <t>Que la información no llegue al personal clave para la toma de decisiones. No participación en eventos internacionales por falta de recursos.  Imposibilidad de participar en eventos internacionales por razones de pandemia u otras.</t>
  </si>
  <si>
    <t>La información sea incorrecta o no lleve al personal clave. No participación en eventos internacionales por falta de recursos.  Imposibilidad de participar en eventos internacionales por razones de pandemia u otras.</t>
  </si>
  <si>
    <t>Que las ferias identificadas no sean las prioritarias para la atracción de nuevas inversiones. No participación en eventos internacionales por falta de recursos.  Imposibilidad de participar en eventos internacionales por razones de pandemia u otras.</t>
  </si>
  <si>
    <t>Presupuesto no autorizado o falta de recursos. No participación en eventos internacionales por falta de recursos.  Imposibilidad de participar en eventos internacionales por razones de pandemia u otras.</t>
  </si>
  <si>
    <t>Planificación y Desarrollo</t>
  </si>
  <si>
    <t>Inclusión de políticas y procedimientos según requerimiento NOBACI</t>
  </si>
  <si>
    <t>Remisión de correo electrónico para seguimiento de las acciones identificadas en el Plan de Mejora CAF</t>
  </si>
  <si>
    <t>Remisión de correo electrónico solicitando los avances en los planes transversales</t>
  </si>
  <si>
    <t>Remisión de correo electrónico incluyendo el formato para el seguimiento de la ejecución de los POAs</t>
  </si>
  <si>
    <t xml:space="preserve">Recursos Humanos </t>
  </si>
  <si>
    <t>Cumplir con lo establecido en la Ley No. 41-08 de Función Pública</t>
  </si>
  <si>
    <t>Adecuar la estructura del personal a la realidad funcional</t>
  </si>
  <si>
    <t>Se readecuaron de División a Departamento las áreas de Recursos Humanos y Planificación y Desarrollo. También se modificaron el Departamento deZonas Francas y Parques, el cual cuenta con tres nuevas divisiones: División Autorizaciones a Parques, División de Servicios de Zonas Francas Especiales y División Regulación Textiles, Calzados y Piele. Además al depto de Estadísticas se le agregó la División de Elaboración de Informes Técnicos</t>
  </si>
  <si>
    <t xml:space="preserve">Ajustar el puesto de trabajo, modificando o disminuyendo funciones, cambiando el contenido de la tarea, organización de la misma o reestructuración horaria. </t>
  </si>
  <si>
    <t xml:space="preserve">Garantizar que todos los trabajadores obtengan la información y la formación adecuadas sobre las funciones de sus puestos de trabajos. </t>
  </si>
  <si>
    <t>Realizar diagnóstico de necesidades y prioridades en materia de Recursos Humanos</t>
  </si>
  <si>
    <t>Se realizó el levantamiento de las áreas impactadas y se buscaron soluciones para las mismas</t>
  </si>
  <si>
    <t>Deficiente diseño de la planificación y realización de las actividades a desempeñar en el área de RRHH. Procedimiento incompletos.</t>
  </si>
  <si>
    <t xml:space="preserve">Implementar procedimientos de actuación que garanticen el cumplimiento de la planificación del área. </t>
  </si>
  <si>
    <t>Elaborar Plan de Capacitación</t>
  </si>
  <si>
    <t>Se realizó el levantamiento de las necesidades de capacitación de todas las áreas de la Institución y se realizó un plan de capacitación acorde con las mismas.</t>
  </si>
  <si>
    <t>Postulación de programa de Capacitación favoreciendo a unos trabajadores y a otros no. Solicitud de capacitaciones que no se correspondan con las necesidades de la entidad.</t>
  </si>
  <si>
    <t>Desarrollar e implementar políticas de validez y seguimiento a los procesos internos del programa de Capacitación de forma constante.</t>
  </si>
  <si>
    <t>Solicitar la capacitación al MAP y fijar la fecha en el calendario de la institución</t>
  </si>
  <si>
    <t>Se  realizó todo el proceso en conjunto con el MAP para fines de las capacitaciones y se comenzó la coordinación de fechas.</t>
  </si>
  <si>
    <t xml:space="preserve">Postergar la fecha pautada a la capacitación por parte del MAP a causa de imprevistos climaticos y/o escaso seguimiento con dicha cuestion. </t>
  </si>
  <si>
    <t>Fomentar la colaboración entre trabajadores, mandos intermedios y directivos entre el CNZFE y el MAP.</t>
  </si>
  <si>
    <t>Convocar al personal identificado</t>
  </si>
  <si>
    <t>Todos los cursos tienen ya tienen identificados y convocados el personal de la institución a participar.</t>
  </si>
  <si>
    <t xml:space="preserve">Trato preferencial en el personal a tomar la capacitación. </t>
  </si>
  <si>
    <t xml:space="preserve">Garantizar que todos los trabajadores obtengan las informaciones requeridas para la convocatoria al programa de capacitación. </t>
  </si>
  <si>
    <t>Realizar convocatoria del concurso</t>
  </si>
  <si>
    <t>Cumpliendo con las disposiciones de la Ley No. 41-08 y las del MAP, el CNZFE  realizó el proceso de lugar para la convocatoria a los concursos de oposición</t>
  </si>
  <si>
    <t>No captar la totalidad de la demanda requerida para abrir los concursos por la escasa transmisión por lo medios indicados.</t>
  </si>
  <si>
    <t xml:space="preserve">Desarrollar las herramientas necesarias para levantar la información del mercado y dirigir publicidad a los medios indicados por la poblacion. </t>
  </si>
  <si>
    <t>Completar proceso del concurso</t>
  </si>
  <si>
    <t xml:space="preserve">Impercepción de la totalidad de los pasos requeridos para completar el proceso de concurso. </t>
  </si>
  <si>
    <t xml:space="preserve">Conocer la rigurosidad de los procesos necesarios para completar el proceso de concurso de forma efectiva. </t>
  </si>
  <si>
    <t>Dar seguimiento a la carga del dossier de documentos del mismo en el SISMAP</t>
  </si>
  <si>
    <t>Diariamente el personal del CNZFE asignado da seguimiento al SISMAP y todos sus dossiers</t>
  </si>
  <si>
    <t>Que los dossiers no sean cargados y nuestra puntuación esté en rojo. Posibilidad de que los analistas no carguen los documentos.</t>
  </si>
  <si>
    <t>Seguimiento continuo en el envío y recibo de evidencias, así como tambien, a los analistas para cumplir con los objetivos de nuestros indicadores.</t>
  </si>
  <si>
    <t>Implementar mejoras en consonancia con la encuesta de clima laboral y clima organizacional, análisis de los procesos, controles y procedimientos técnicos de valoración de absentismo laboral</t>
  </si>
  <si>
    <t>Implementación del Plan de Mejora de Clima Organizacional</t>
  </si>
  <si>
    <t xml:space="preserve">Se han realizado el 50% de las actividades correspondientes a las acciones de mejora provenientes de la Encuesta de Clima Institucional. </t>
  </si>
  <si>
    <t>Que no se implemente el plan correctamente ni en su totalidad</t>
  </si>
  <si>
    <t>Verificacion continua de la planificación y de las acciones a seguir</t>
  </si>
  <si>
    <t>Actualización de los Indicadores dle SISMAP</t>
  </si>
  <si>
    <t>Actualizar el Indicador Organización de la Función de RRHH</t>
  </si>
  <si>
    <t>Se realizó la charla sobre la Ley No. 41-08 de Función Pública a los colaboradores del CNZFE</t>
  </si>
  <si>
    <t>No cumplimiento de la charla de Función Pública</t>
  </si>
  <si>
    <t>Planificación y seguimiento a la charla de Función Pública</t>
  </si>
  <si>
    <t>Actualizar el Indicador  Planificación de RRHH</t>
  </si>
  <si>
    <t>Actualizados con evidencias Plantilla de Planificación de RRHH</t>
  </si>
  <si>
    <t>No remisión de la Planificación de RRHH en el plazo estipulado</t>
  </si>
  <si>
    <t>Planificación y seguimiento constante a la remisión de evidencias dentro del plazo establecido</t>
  </si>
  <si>
    <t>No cumplimiento de las acciones que requieren los subindicadores establecidos</t>
  </si>
  <si>
    <t>Actualizar el Indicador Gestión del Empleo</t>
  </si>
  <si>
    <t>Tenemos 03 concursos de oposición que actualmente ha concluido la fase II y estamos a la espera del MAP para iniciar la Fase III</t>
  </si>
  <si>
    <t>No cumplimiento de las acciones requeridas por los subindicadores establecidos en este indicador</t>
  </si>
  <si>
    <t>Actualizar el Indicador Gestión de las Compensaciones y Beneficios</t>
  </si>
  <si>
    <t>Se designó el representante de la Comisión de personal</t>
  </si>
  <si>
    <t>Actualizar el Indicador Gestión del Rendimiento</t>
  </si>
  <si>
    <t>Actualmente estamos ejecutando el plan de accion de mejoras de la Encuesta de clima organizacional</t>
  </si>
  <si>
    <t>SERVICIOS AL USUARIO</t>
  </si>
  <si>
    <t xml:space="preserve">Tramitacion (In-Out) de Solicitudes y Correspondencias </t>
  </si>
  <si>
    <t>Recepción y Registro fisico y digital.</t>
  </si>
  <si>
    <t xml:space="preserve">Reporte de registro de Solicitudes y Comunicaciones.
</t>
  </si>
  <si>
    <t>1.1.1 Recibir y registrar solicitudes que no cumplen los requisitos establecidos.
1.1.2 Selección incorrecta del tipo de movimiento y de servicio.
1.1.3 Selección incorrecta de remitente de comunicación o solicitud.
1.1.4 Asignar número incorrecto a documento y/o recibo de pago en proceso de digitalización.
1.1.5 Entrega digital y física al departamento incorrecto
1.1.6 Adjuntar archivo escaneado  a solicitud o comunicación incorrecta.</t>
  </si>
  <si>
    <t>Revisión constante del instructivo
Se instruye a los usuarios donde encontrar los modelos de cada tipo de solicitud.
Realizacion de informes
Personal capacitado
Sistema informático
Labores de seguimiento
Crear protocolo de inpección.</t>
  </si>
  <si>
    <t>Registro de salida fisico y digital, y Entrega fisico y/o digital.</t>
  </si>
  <si>
    <t xml:space="preserve">Registro de labor diaria </t>
  </si>
  <si>
    <t xml:space="preserve">1.2.1 Error en asignación de número y fecha de documento.
1.2.2 Asignar o digitar numero solicitud o nombre incorrecto a documento escaneado y adjuntar archivo a solicitud o comunicación incorrecta.
1.2.3 Entrega física o envío digital de oficios a beneficiario incorrecto.
</t>
  </si>
  <si>
    <t>Gestión de solicitudes de información técnica o institucional</t>
  </si>
  <si>
    <t>Asistencia presencial, telefónica o correo</t>
  </si>
  <si>
    <t>El departamento ha gestionado y registrado satisfactoriamente las distirntas solicitudes de informacion y/o asistencia de los usurios.</t>
  </si>
  <si>
    <t>Formulario para levantamiento.
Reporte de Asistencia y/o información</t>
  </si>
  <si>
    <t xml:space="preserve">2.1.1 Que llamadas y correos no sean contestadas o ignoradas.
2.1.2 Que no se dé respuesta a la solicitud.
2.1.3 Técnico no desconozca la información que debe suministrar y  entrega de información equivocada.
</t>
  </si>
  <si>
    <t>Hemos creado un formulario digital para el registro de las asistencias.
Reuniones de reforzamiento con el personal, para elevar el nivel de compromiso.</t>
  </si>
  <si>
    <t>Informe de Implementacion de la Carta Compromiso al Ciudadano</t>
  </si>
  <si>
    <t>3.1. Realizar controles y analisis de cumplimiento de los estandares establecidos.</t>
  </si>
  <si>
    <t>Reporte de cumplimiento</t>
  </si>
  <si>
    <t>3.1.1 Incumplimientos sin soporte o evidencia.
3.1.2 Que no se realicen de manera oportuna o programática.
3.2.1 No informar al usuario de la falta cometida.</t>
  </si>
  <si>
    <t>3.2. Gestionar medidas de subsanación  por incumplimiento.</t>
  </si>
  <si>
    <t>Informe elaborado</t>
  </si>
  <si>
    <t xml:space="preserve">4.1.1 Que la muestra no sea representativa.
4.2.1 Que se omitan preguntas.
4.2.2 Que no se difunda el formulario de acuerdo al cronograma de trabajo.
4.3.1 Que no se identifique formularios repetidos.
4.3.2 Que se digiten o agrupen informaciones distintas.
4.4.1 Que no se cumpla con la fecha programada.
</t>
  </si>
  <si>
    <t>Mantener la comunicación con el organo rector MAP
Auxilliarnos del departamento de Estadísticas
Presentar programa de implememtación de encuesta.
Reuniones con los grupos de interes interno
Uso de plataforma digital y segura
Procesos responsabilizados</t>
  </si>
  <si>
    <t>Se efectuó satisfactoriamente la reunión de reforzamiento con la finalidad de motivar el compromiso personal y colectivo del departamento.</t>
  </si>
  <si>
    <t xml:space="preserve">Correo de convocatoria
imagenes de celebración
Minuta o informe (de ser necesario) </t>
  </si>
  <si>
    <t xml:space="preserve">5.1.1 Que no se realice el entrenamiento.
5.1.2 Que no se cuente con el Manual de Políticas, Procesos y Procedimientos actualizado.
5.2.1 Que no asistan los integrantes del departamento a la capacitación por vacaciones.
5.2.2 Que no se cumpla con programa.
</t>
  </si>
  <si>
    <t>Se mantiene una comunicación efectiva con los miembros del departamento
Creación de grupo de comunicacion via mensajería intradepartamental.</t>
  </si>
  <si>
    <t xml:space="preserve">DEPARTAMENTO/DIVISIÓN </t>
  </si>
  <si>
    <t>DEPARTAMENTO ESTADISTICAS DE ZONAS FRANCAS</t>
  </si>
  <si>
    <t>Que una cantidad significativa no se acopien
Que no se puedan procesar dentro del plazo establecido
Que una cantidad significativa no se puedan validar
Que no se elabore</t>
  </si>
  <si>
    <t>Perfiles elaborados</t>
  </si>
  <si>
    <t>Que se solicite con carácter de urgencia y no pueda ser entregado en tiempo hábil</t>
  </si>
  <si>
    <t>Elaboración previa perfiles de principales socios comerciales y paises DR-CAFTA</t>
  </si>
  <si>
    <t>Informes elaborados y remitidos</t>
  </si>
  <si>
    <t>Que no se acopie el dato de manera oportuna
Que no se acopie el universo
Que no se valide adecuadamente</t>
  </si>
  <si>
    <t>Seguimiento al proceso con responsables</t>
  </si>
  <si>
    <t>Fecha: 09/12/2020</t>
  </si>
  <si>
    <t>ADMINISTRATIVO Y FINANCIERO</t>
  </si>
  <si>
    <t>PACC</t>
  </si>
  <si>
    <t>QUE NO SE CUMPLAN LOS PROCESOS, TAL Y COMO LO ESTABLECE LA LEY DE COMPRAS Y CONTRATACIONES 340-06 Y SU REGLAMENTO 543-12 Y NORMAS REFERENTES</t>
  </si>
  <si>
    <t>LLEVAR AL COMITÉ DE COMPRAS TODOS LOS PROCESOS PARA LA ADQUISICION DE BIENES Y SERVICIOS  DE NUESTRA INSTITUCION PARA SU REVISION Y EVALUACION</t>
  </si>
  <si>
    <t>RELACION INGRESOS</t>
  </si>
  <si>
    <t>DISMINUCION DE LOS INGRESOS PROVENIENTES DEL PAGO DE LAS CUOTAS POR SERVICIOS</t>
  </si>
  <si>
    <t>REALIZAR GESTION DE COBROS EFECTIVA MENDIANTE LLAMADAS, CORREOS Y COMUNICACIONES</t>
  </si>
  <si>
    <t xml:space="preserve">RELACION CHEQUES </t>
  </si>
  <si>
    <t>QUE SE REALICEN COMPRAS DE ARTICULOS Y PAGOS DE VIATICOS QUE NO ESTEN DEBIDAMENTE SOPORTADOS GENERANDO PAGOS INCORRECTOS Y COMPRAS NO NECESARIAS</t>
  </si>
  <si>
    <t>VALIDACIÓN Y CONFIRMACION DE LAS NECESIDADES REALES</t>
  </si>
  <si>
    <t>1. IMPLEMENTAR LAS NORMATIVAS DE NOBACI</t>
  </si>
  <si>
    <t>SE OBSERVARON LAS NORMAS DE CONTROL</t>
  </si>
  <si>
    <t>12&amp;</t>
  </si>
  <si>
    <t>NOBACI</t>
  </si>
  <si>
    <t>LA NO OBSERVANCIA DE LAS REGLAS Y NORMAS DISPUESTAS POR LA NOBACI</t>
  </si>
  <si>
    <t>SEGUIMIENTO DIARIO A LA IMPLEMENTACION DE LA NOBACI</t>
  </si>
  <si>
    <t>1. RECIBIR LAS SOLICITUDES DE LOS DIFERENTES DEPARTAMENTOS</t>
  </si>
  <si>
    <t>FORMULARIOS DE AUTORIZACIÓN</t>
  </si>
  <si>
    <t>DESABASTECIMIENTO DE LOS ARTICULOS NECESARIOS QUE IMPIDAN PODER CUMPLIR CON LO REQUERIDO POR LOS DEPARTAMENTOS</t>
  </si>
  <si>
    <t>REVISION DEL INVENTARIO FISICO Y EJECUCION DEL INVENTARIO ANUAL DE MATERIALES VS INVENTARIO DIGITAL</t>
  </si>
  <si>
    <t>2. AUTORIZAR EL DESPACHO DE SUMINISTRO</t>
  </si>
  <si>
    <t>3. FACTURAR EL MATERIAL SOLICITADO POR LOS DEPARTAMENTOS</t>
  </si>
  <si>
    <t>4. ENTREGAR LOS SUMINISTROS</t>
  </si>
  <si>
    <t>ELABORACION RUTAS DE VIAJE</t>
  </si>
  <si>
    <t>QUE SE HAGA UN CONSUMO INNECESARIO INCREMENTANTO LOS GASTOS POR SERVICIO</t>
  </si>
  <si>
    <t>SEGUIMIENTO DIARIO PARA DETECTAR AREAS DE MAYOR CONSUMO</t>
  </si>
  <si>
    <t>SE REALIZARON MANTENIMIENTOS MENSUALES</t>
  </si>
  <si>
    <t>FORMULARIO CONTROL DE MANTENIMIENTO</t>
  </si>
  <si>
    <t>DAR IMAGEN NO FAVORABLE A NUESTROS COLABORADORES E INVERSIONISTAS</t>
  </si>
  <si>
    <t>ADECUADO SEGUIMIENTO A LAS LABORES REALIZADAS POR EL PERSONAL DE MAYORDOMIA</t>
  </si>
  <si>
    <t>MANTENIMIENTOS NO EJECUTADOS CAUSANDO DAÑOS A LOS EQUIPOS</t>
  </si>
  <si>
    <t>REVISION DIARIA DE EQUIPOS PARA COMPROBAR SU CORRECTO FUNCIONAMIENTO</t>
  </si>
  <si>
    <t>FORMULARIO CONTROL ENTREGA DOCUMENTOS</t>
  </si>
  <si>
    <t>QUE VISITAS DE INSPECCION O RUTAS CON INVERSIONISTAS NO SE REALICEN, QUE LAS COMUNICACIONES NO LLEGUEN A TIEMPO A SU LUGAR DE DESTINO</t>
  </si>
  <si>
    <t>PREPARACION DE UNA AGENDA SEMANAL SEGÚN REQUERIMIENTOS RECIBIDOS</t>
  </si>
  <si>
    <t>FORMULARIO CONTROL MANTENIMIENTO VEHICULOS</t>
  </si>
  <si>
    <t xml:space="preserve">QUE NO SE DISPONGA DE MEDIOS DE TRANSPORTE IDONEOS PARA BRINDAR SERVICIOS A NUESTROS INVERSIONISTAS </t>
  </si>
  <si>
    <t>SEGUIMIENTO A LA ASIGNACION PRESUPUESTARIA QUE NOS PERMITA LA MATERIALIZACIÓN DE LA ADQUISICIÓN</t>
  </si>
  <si>
    <t xml:space="preserve">DEPARTAMENTO/DIVISIÓN:         </t>
  </si>
  <si>
    <t xml:space="preserve"> CONTABILIDAD</t>
  </si>
  <si>
    <t xml:space="preserve">AÑO:  </t>
  </si>
  <si>
    <t xml:space="preserve">FECHA DE SEGUIMIENTO (DIA/MES/AÑO)        </t>
  </si>
  <si>
    <t>Realizar los informes de Estados Financieros Mensuales</t>
  </si>
  <si>
    <t>1. Aplicar en el sistema Dac-Easy, todos los libramientos pagados en el mes.</t>
  </si>
  <si>
    <t xml:space="preserve">Actualmente  la Div. de Contabilidad, prepara la presentacion de los Estados Financieros al 28 de febrero 2021, según las normas establecidas por la Digecog, realizando un informe por mes, un informe semestrar y el cierre fiscal. </t>
  </si>
  <si>
    <t>Presentación Estados Fiancieros Mensuales, Reportes de los Sistemas Dac-Easy, Sigef y Siab, Comunicaciones y formularios TSN, Cheques y Libramientos pagados</t>
  </si>
  <si>
    <t xml:space="preserve">1. Falta de capacitacion del usuario.                         
 2. No entregar en el tiempo establecido           
3.  No actualizacion de las informaciones.   
4. Pasivos registrados que no puedan ser pagados.   </t>
  </si>
  <si>
    <t>1.Capacitacion del personal.                  
2. Optimizacion de los sistemas.</t>
  </si>
  <si>
    <t xml:space="preserve"> 2. Realizar Entradas de Diarios Recurrentes.  (Registro Nóminas, Amortizaciones, Previsiones, Depreciacion Activos, Suministros, Conciliaciones Bancarias, Retenciones y pagos de Impuestos.)</t>
  </si>
  <si>
    <t>Las  Entradas de Diario se realizan en el momento que se realice el registro correspondientes en los diferentes modulos del Sistema de Contabilidad DacEasy, Sigef, Siab y Viceversas.</t>
  </si>
  <si>
    <t>3.  Registrar las Cuentas por Cobrar en el Sistema DacEasy. (Facturacion por Servicios, CxC Empleados, Acuerdo de Servicios.)</t>
  </si>
  <si>
    <t>Las facturaciones en el Sistema se realizan dentro de los primeros 5 dias del mes, y los registros de las cuentas por cobrar empleados, en el momento de la contabilizacion de la nómina al sistema.  De igual forma, los registos de c  x c otros clientes, se realizan al momento del devengado.</t>
  </si>
  <si>
    <t>4.  Realizar Conciliaciones Bancarias Mensuales.</t>
  </si>
  <si>
    <t>Las Conciliaciones Bancarias se realizan dentro de los primeros 10 dias del mes siguiente al cierre, para conformar los Estados Financieros y actualizacion de los libros contables.</t>
  </si>
  <si>
    <t>5.  Realizar Registros de Activos Fijos en el Sistema SIAB.</t>
  </si>
  <si>
    <t>Las compras de activos fijos, se digitan en el sistema SIAB y Dac-Easy, para el mayor control y cumplimiento de las NICSP 17, se genera la depreciacion mensual dentro de los primeros 6 dias del mes.</t>
  </si>
  <si>
    <t>6. Realizar Cuadro Previsiones Regalia y Prestaciones laborales</t>
  </si>
  <si>
    <t>Las provisiones para el pago de prestaciones economicas y regalia pascual y demas beneficios marginales se registran mensualmente en el sistema Dac-Easy, por entradas recurrentes.</t>
  </si>
  <si>
    <t>7. Registrar las Cuentas por Pagar Proveedores en el Sistema DacEasy. Empleados, Acuerdo de Servicios.)</t>
  </si>
  <si>
    <t>Las cuentas por pagar se registran según las normas y manual de politicas contables de la DIGECOG y las NICSP 1 Y 29</t>
  </si>
  <si>
    <t>8. Cuadre de ingresos por oficinas con el punto de ventas y el VUCE.</t>
  </si>
  <si>
    <t>Los ingresos se registran por el metodo de lo devengado para las C x C., y  el percibido cuando se realiza la venta de servicios y se realiza la revision diaria y cuadre mensual.</t>
  </si>
  <si>
    <t>Presentar a la DGII y TSS los diferentes impuestos e informes de los NCF otorgados.</t>
  </si>
  <si>
    <t>1. Realizar Declaraciones Juradas de Impuestos Mensualmente del IR-3, IR-4, IR-606,607,608, IT-1, IR-17</t>
  </si>
  <si>
    <t>Los impuestos retenidos a empleados y proveedores, se registran y se presentan los diez primeros dias laborables del siguiente mes el IR3, IR4, IR17.  Declaracion de ITEBIS y formato de envios de datos: 606, 607 y 608 los primeros 15 dias laborables del mes siguiente y el IT1, los primeros 20 dias laborables del siguiente mes. Tambien el envio de datos de novedades de nominas de empleados, los primeros 3 dias laborables del mes siguientes. De igual manera el IR13 anualmente del 15 - 20 del mes de marzo del año siguiente.</t>
  </si>
  <si>
    <t>Formularios y notificaciones de pagos, reportes de envios de archivos de la DGII</t>
  </si>
  <si>
    <t>1. Falta de capacitacion del usuario.                          
2. Problemas en el sistema            
3. incumplimiento en la fecha de presentacion.</t>
  </si>
  <si>
    <t>1.Capacitacion del personal.                   
2. Optimizacion de los sistemas.                        
3. Entrega a tiempo de las informaciones.</t>
  </si>
  <si>
    <t>2. Aplicar Novedades a la TSS.</t>
  </si>
  <si>
    <t>3. Elaborar la declaración Jurada Anual IR-13, de la Ret. Empleados.</t>
  </si>
  <si>
    <t>Realizar la  programacion y coordinacion de los fondos asignados</t>
  </si>
  <si>
    <t>1. Realizar disponibilidad de cuenta Operativa</t>
  </si>
  <si>
    <t>La disponibilidad de la cuenta operativa se realiza diariamente para la toma de desiciones.</t>
  </si>
  <si>
    <t xml:space="preserve"> Reportes del Sigef. Comunicaciones TN, Formularios</t>
  </si>
  <si>
    <t xml:space="preserve">Incumplimiento en la programacion de fondos en las fechas establecidas, </t>
  </si>
  <si>
    <t>Programar y solicitar los fondos de forma eficiente.</t>
  </si>
  <si>
    <t>2. Completar los formularios para la programación y solicitud de los fondos en tránsito y pagos programados mensual y trimestralmente.</t>
  </si>
  <si>
    <t>Las solicitudes y programacion de los fondos asignados y la programacion de recursos FASE 1, se realiza al final de cada mes.</t>
  </si>
  <si>
    <t>3. Realizar comunicación para el envío de formularios físicos a la Tesorería Nacional.</t>
  </si>
  <si>
    <t>Realizar  el levantamiento, y descargo del inventario de activos fijos y vehículos de la institución a Bienes Nacionales y el inventario de suministros</t>
  </si>
  <si>
    <t>1. Realizar el levantamiento de activos fijos anualmente.</t>
  </si>
  <si>
    <t>Actualmente se realiza la supervision de los activos fijos en las diferentes oficinas de la entidad, según la metodologia para el levantamiento de Bienes del Estado Dominicano, diseñada por la Digecog.</t>
  </si>
  <si>
    <t xml:space="preserve">Reportes del Sistema Siab,  Informes de levantamientos de Activos, </t>
  </si>
  <si>
    <t>1. Falta de actualizacion de las informaciones.   2. Incumplimiento a las normas generales de activos no financieros y la NICSP 17- y 12 Propiedad, Planta y Equipos,  No coordinacion con Bienes nacionales   3. Bienes que no estén codificados correctamente.</t>
  </si>
  <si>
    <t>Mantener la actualizacion de los registros de Altas de activos, realizar el descargo en el tiempo oportuno,</t>
  </si>
  <si>
    <t>2. Actualizar los movimientos de activos fijos en el SIAB.</t>
  </si>
  <si>
    <t>Para el movimiento  o traslado de activos fijos, se  procede al llenado del formulario tipo, para los fines correspondientes según el procedimiento de localizacion y valuacion de los Activos no financieros del Estado.</t>
  </si>
  <si>
    <t>3. Realizar informe de descargos pra Bienes Nacionales.</t>
  </si>
  <si>
    <t>Las  Bajas de Bienes se realizan de acuerdo a las necesidades y cumulos de activos en desusos, y dependiento de la pronta atencion tengan a bien dispensar Bienes Nacionales de acuerdo a nuestra solicitud. De igual manera informamos en el portal de transparencias semestralmente los movimientos de los mismos.</t>
  </si>
  <si>
    <t>4. Realizar los inventarios de suministros al corte semestral y cierre, segun las normas de DIGECOG.</t>
  </si>
  <si>
    <t>El inventario de suministro se realiza semestralmente y se informa trimestralmente para el portal transparencia de la entidad.</t>
  </si>
  <si>
    <t>Reportes del Dac-Easy, informes de inventarios</t>
  </si>
  <si>
    <t>Falta de coordinacion y fechas para el levantamiento de las informaciones</t>
  </si>
  <si>
    <t>Establecer las fechas para la realizacion de los inventarios.</t>
  </si>
  <si>
    <t>Solicitar, controlar y  tramitar libramientos, asignaciones de fondos y otras operaciones,  de pagos.</t>
  </si>
  <si>
    <t>1. Solicitar por fondo y naturaleza de cuentas el certificado de apropiacion presupuestaria</t>
  </si>
  <si>
    <t>El proceso de pago en SIGEF se realiza de acuerdo a las disponibilidades que nos permita Digepres ejecutar, porque aunque tengamos las cuotas para ejecutarlo, tenemos muchas restricciones</t>
  </si>
  <si>
    <t>Reportes del SIGEF, Dac-Easy, Libramientos fisicos pagados, Cheques y otros medios de pago.</t>
  </si>
  <si>
    <t>Falta de recursos para realizacion del pago, Interferencias en los sistemas de contabilidad, falta de equipos tecnologicos optimos</t>
  </si>
  <si>
    <t>1. Solicitar los fondos de manera oportuna,.   2.. Contar con un sistema mas eficiente y actualizado.</t>
  </si>
  <si>
    <t>2. Solicitar por fondo y naturaleza de cuentas el certificado de cuota a comprometer</t>
  </si>
  <si>
    <t>Todo el proceso de pago se registra en la Div. de Contabilidad.</t>
  </si>
  <si>
    <t>3. Registrar facturas en módulo de factura fiscal</t>
  </si>
  <si>
    <t>4. Realizar cuadro por cuentas y susbcuentas de acuerdo a la naturaleza del gasto mensualmente</t>
  </si>
  <si>
    <t>5. Realizar carta solicitando el monto asignado en el mes por gastos corrientes y de capital</t>
  </si>
  <si>
    <t>Revisar, firmar y tramitar las nóminas de pago del personal y solicitar las asignaciones corespondientes.</t>
  </si>
  <si>
    <t>1. Solicitar la apropiación de nómina y aprobarla</t>
  </si>
  <si>
    <t>El proceso  de pago de las nominas, se tramita dentro de los primeros dias del mes.</t>
  </si>
  <si>
    <t>Nominas fisicas, Reportes del  Sigef y Dac-Easy</t>
  </si>
  <si>
    <t>Falta de recursos para el pago.  2. diferencias entre el archivo y el preventivo. Problemas en el sistema financiero.</t>
  </si>
  <si>
    <t>1. Solicitar los fondos de manera oportuna.    2. Contar con un sistema mas eficiente y actualizado.</t>
  </si>
  <si>
    <t xml:space="preserve">2. Validar el archivo TXT </t>
  </si>
  <si>
    <t>3.Cargar nómina y generar libramiento de pago</t>
  </si>
  <si>
    <t>Participar en la elaboracion  anual del  anteproyecto del presupuesto de ingresos y gastos corrientes de la entidad.</t>
  </si>
  <si>
    <t>1. Participar en los ajustes y Distribucion del Presupuesto según el Tope aprobado</t>
  </si>
  <si>
    <t>La Division de  Contabilidad participa en la elaboracion, ajuste, seguimiento y ejecución del presupuesto de la entidad.</t>
  </si>
  <si>
    <t>2. Controlar los gastos correspondientes a las difentes partidas presupuestarias.</t>
  </si>
  <si>
    <t>Presupuesto aprobado en el SIGEF.</t>
  </si>
  <si>
    <t>Incumplimiento en las fechas  calendario de envio a la DIGEPRES.</t>
  </si>
  <si>
    <t>Coordinar las fechas con los departamentos involucrados, para la elaboracion y entrega oportuna.</t>
  </si>
  <si>
    <t>Fecha: 26/03/2021</t>
  </si>
  <si>
    <t xml:space="preserve">DEPARTAMENTO/DIVISIÓN:        </t>
  </si>
  <si>
    <t xml:space="preserve">PRESUPUESTO     </t>
  </si>
  <si>
    <t>PORCENTAJE DE EJECUCIÓN FINAL DEL PRESUPUESTO ASIGNADO</t>
  </si>
  <si>
    <t>1. Suministrar y obtener informaciones de la DIGEPRES.</t>
  </si>
  <si>
    <t>Los lineamientos recibidos de  DIGEPRES, son acatados  en el tiempo establecido.</t>
  </si>
  <si>
    <t>Formularios del SIGEF, en el modulo de Programacion Fisica Financiera del producto.</t>
  </si>
  <si>
    <t>1. Falta de capacitacion del usuario.                                2.  incumplimiento en la fecha de programacion.</t>
  </si>
  <si>
    <t>1.Capacitacion del personal.                      
2. Optimizacion de los sistemas.                       
3. Entrega a tiempo de las informaciones.</t>
  </si>
  <si>
    <t>2. Registrar la Programacion trimestral de las  Metas Fisicas Financieras del presupuesto en el SIGEF.</t>
  </si>
  <si>
    <t>La programacion se registró en los primeros 15 dias del primer mes del trimestre.</t>
  </si>
  <si>
    <t>3. Dar seguimiento a la ejecucion presupuestaria, conjuntamente con la programacion de las metas, para su cumplimiento eficiente y eficaz.</t>
  </si>
  <si>
    <t>El seguimiento a la ejecucion de las metas, se efectuó en el plazo establecido por la DIGEPRES.</t>
  </si>
  <si>
    <t>4. Preparar informe de la evaluacion de la ejecucion trimestralmente, para la DIGEPRES, en coordinacion con el analista asignado de calidad del gasto presupuestario en DIGEPRES.</t>
  </si>
  <si>
    <t>Concluido el trimestre para la realizacion del informe de evaluacion de la ejecucion.</t>
  </si>
  <si>
    <t>A la fecha, no hemos recibido el reporte de Indice de Gestión para el 1er trimestre.</t>
  </si>
  <si>
    <t>6. Digitar la ejecucion fisica trimestral, en la fecha establecida por la DIGEPRES.</t>
  </si>
  <si>
    <t>La ejecucion Financiera se realizó en el plazo establecido por la DIGEPRES</t>
  </si>
  <si>
    <t>Reportes del SIGEF, Comunicaciones, certificaciones.</t>
  </si>
  <si>
    <t>1. Que las partidas ejecutadas, no estén contempladas en el presupuesto.           2. No exista justificacion para el desvio en la ejecucion.</t>
  </si>
  <si>
    <t>Asignar personal para el monitoreo d elas metas programadas.</t>
  </si>
  <si>
    <t>1. Realizar la Regularizacion de los pagos por Fase 1 en Sigef, según  avisos de debitos conciliados.</t>
  </si>
  <si>
    <t>Al momento, tenemos pendiente la  regularizacion de pagos, por cuotas en el fondo que corresponde.</t>
  </si>
  <si>
    <t>2. Registro de Ingresos pendientes en Sigef, por Asignacion mensual del gobierno central.</t>
  </si>
  <si>
    <t>Los Registros de Ingresos por transferencias de asignaciones para gastos corrientes, estan actualizados en el SIGEF.</t>
  </si>
  <si>
    <t>3. Solicitar el aumento  y disminucion de las cuotas trimestrales a Digepres, según la programacion anual del presupuesto.</t>
  </si>
  <si>
    <t>Los aumentos y disminuciones de partidas presupuestarias se han realizado y validados por la DIGEPRES.</t>
  </si>
  <si>
    <t>4. Realizar las modificaciones presupuestarias correspondientes.</t>
  </si>
  <si>
    <t>Las modificaciones presupuestarias se realizaron  a requerimientos de la Div. de Contabilidad  y Compras.</t>
  </si>
  <si>
    <t>ENCADENAMIENTOS PRODUCTIVOS</t>
  </si>
  <si>
    <t>1. Coordinar reuniones entre las instituciones responsables</t>
  </si>
  <si>
    <t xml:space="preserve">1. Existe desconocimiento de lo que son las Jornadas de  Rondas de Negocios. 
2. Las empresas tanto de zonas francas, como de la industria local, pueden no motivarse a participar en las rondas de negocios, por desconocer los beneficios que pueden traer para sus empresas la participación en las mismas. 
3. Empresas de la industria local no cuenten con las certificaciones o la calidad que las empresas de zonas francas exigen, para sus suplidores. </t>
  </si>
  <si>
    <t>Reuniones, convocatorias, envío de invitaciones, realización de llamadas telefónicas, concertaciones de citas, desplazamiento  a otras localidades, cotizaciones para evento, etc.</t>
  </si>
  <si>
    <t>2. Realizar invitación a las empresas  de zonas francas</t>
  </si>
  <si>
    <t>3. Confirmar la participacion de las empresas de zonas francas invitadas</t>
  </si>
  <si>
    <t>4. Coordinar reuniones entre las empresas que asistirá al B2B</t>
  </si>
  <si>
    <t>5. Realizar jornada de reuniones entres las empresas que asistirán al B2B</t>
  </si>
  <si>
    <t>6. Dar seguimiento a los B2B realizados</t>
  </si>
  <si>
    <t>Remisión de información sobre la herramienta para la inscripción de empresas.</t>
  </si>
  <si>
    <t>1. Desconocimiento de la Herramienta entre las mipymes del mercado nacional. 
2. Las empresas locales no cuenten con las certificaciones de calidad necesarias para suplir.</t>
  </si>
  <si>
    <t>1. Utilizar la base de datos de dicha Herramienta de Categorización, para suministrar información a las empresas del subsector de Dispositivos Médicos que lo requieran. 
2. Recibir información de las empresas de zonas francas y empresas locales.</t>
  </si>
  <si>
    <t>TECNOLOGIA DE LA INFORMACION Y LA COMUNICACION</t>
  </si>
  <si>
    <t xml:space="preserve">1. Determinar la necesidad de las áreas involucradas </t>
  </si>
  <si>
    <t>2. Socializar y acordar con el proveedor los terminos de referencia</t>
  </si>
  <si>
    <t>3. Implementación y/o desarrollo de la solución</t>
  </si>
  <si>
    <t>Reporte mensual de la gestión de servicios de TI</t>
  </si>
  <si>
    <t>1.1 Registro y catálogación inadecuado.
1.2 Usuarios no utilicen los medios establecidos para el registro.
2.1-Incumplimiento de los tiempos establecidos en solución a casos.
2.2-Cantidad excesiva de casos.
3.1 Registro inadecuado de la solución.
3.2 Cierre con solución incorrecta.</t>
  </si>
  <si>
    <t>Capacitación del personal.</t>
  </si>
  <si>
    <t>1. Determinar la caducidad del servicio e incluir renovación en presupuesto departamental.</t>
  </si>
  <si>
    <t>Certificación de renovación</t>
  </si>
  <si>
    <t>1-No agendar fecha de caducidad.
2-No incluirlo en presupuesto anual.
3-Solicitud sea rechazada por departamento administrativo.
4-Servicio adquirido no incluya el tiempo solicitado
5-Funcionalidad del servicio difiere de lo contratado.</t>
  </si>
  <si>
    <t>Incluir fecha caducidad en calendario.
Registar en POA y PACC.
Realizar solicitud a depto. Administrativo y Financiero previo a fecha de vencimiento.
Recibir y registrar la recepción.
Revisar funcionamiento del producto o servicio.</t>
  </si>
  <si>
    <t>3. Recepción del servicio por el tiempo acordado.</t>
  </si>
  <si>
    <t>4. Validar la funcionalidad del servicio según lo acordado.</t>
  </si>
  <si>
    <t>1. Recibir requerimiento del usuario y evaluar su factibilidad.</t>
  </si>
  <si>
    <t>Reporte del servicio LPB en mesa de servicio.</t>
  </si>
  <si>
    <t>2. Ejecutar lo acordado con el usuario</t>
  </si>
  <si>
    <t>Zonas Francas y Parques</t>
  </si>
  <si>
    <t>Brindar asistencia y seguimiento a proyectos de operadoras de parques y empresas de zonas francas nuevas</t>
  </si>
  <si>
    <t xml:space="preserve">1. Realizar inventarios de expedientes  de reciente aprobacion que aún no le han sido emitidas las  Resoluciones  y/o Decretos   </t>
  </si>
  <si>
    <t xml:space="preserve">2. Determinar las condicionantes pendientes por parte de los promotores de los proyectos </t>
  </si>
  <si>
    <t>3. Establecer contacto con los promotores de los proyectos</t>
  </si>
  <si>
    <t>Brindar asistencia para facilitación del inicio de operaciones de nuevos proyectos</t>
  </si>
  <si>
    <t xml:space="preserve">1. Identificar aquellos proyectos aprobados que no han iniciado sus operaciones y que poseen  sus Resoluciones y/o Decretos     </t>
  </si>
  <si>
    <t>2. Establecer contacto con representates de dichos proyecto</t>
  </si>
  <si>
    <t>3.Visitas de control y seguimiento a proyectos nuevos y existentes</t>
  </si>
  <si>
    <t xml:space="preserve">4.Suministrar asistencia con posibles soluciones y procedimientos a seguir </t>
  </si>
  <si>
    <t>Evaluar, analizar y preparar los casos de Reunión del Consejo Directivo</t>
  </si>
  <si>
    <t>1. Revisar y analizar las solicitudes correspondientes a casos de reunión del consejo</t>
  </si>
  <si>
    <t>2.Visitas de control y seguimiento a proyectos nuevos y existentes</t>
  </si>
  <si>
    <t>5. Elaborar Resoluciones y Certificaciones de los casos</t>
  </si>
  <si>
    <t>Evaluar y analizar las diferentes solicitudes administrativas requeridas por las empresas y operadoras de zonas francas</t>
  </si>
  <si>
    <t>1. Revisar y analizar las solicitudes administrativas correspondientes a exoneración de materias primas, maquinarias, equipos y materiales, ventas al mercado local, cartas de no objeción, etc.</t>
  </si>
  <si>
    <t>2. Elaborar las autorizaciones administrativas según corresponda a cada caso</t>
  </si>
  <si>
    <t>Determinar y mantener actualizado el sistema de empresas para la aplicación de los incentivos otorgados por la Ley No. 8-90</t>
  </si>
  <si>
    <t xml:space="preserve">1. Realizar inventarios de resoluciones pendientes de entrega </t>
  </si>
  <si>
    <t xml:space="preserve">2.Determinar vigencia de las  resoluciones </t>
  </si>
  <si>
    <t xml:space="preserve">3. Realizar inventarios de empresas que figuran en el sistema  como no operando y en proceso de instalación   </t>
  </si>
  <si>
    <t>4. Solicitar mediante comunicación a las operadoras de parques de Zonas Francas información de   las empresas en estatus no operando y en proceso de instalación</t>
  </si>
  <si>
    <t>6. Recomendar la cancelación de aquellos permisos que las operadoras confirmen que no tienen relación contractual con las mismas</t>
  </si>
  <si>
    <t>7. Presentar al Consejo Directivo listado de empresas depuradas para su cancelación</t>
  </si>
  <si>
    <t>ANALISIS ECONOMICO Y COMPETITIVIDAD</t>
  </si>
  <si>
    <t>Analizar los principales obstáculos que limitan el crecimiento y desarrollo de las Empresas de Zona Francas, incluyendo aquellos factores que amenazan su permanencia en la República Dominicana</t>
  </si>
  <si>
    <t>Incidir y participar activamente en la implementación y consolidación de la política comercial de la República Dominicana, específicamente en aquellos temas de especial relevancia para el sector de zonas francas</t>
  </si>
  <si>
    <t>Desarrollar el programa de capacitación para los colaboradores del área en temas de competitividad y comercio exterior</t>
  </si>
  <si>
    <t>Uno de los productos de la División no pudo completarse, debido a la no disponibilidad del informe estadístico 2020</t>
  </si>
  <si>
    <t>1. Recibir las solicitudes</t>
  </si>
  <si>
    <t>2. Analizar los casos depositados</t>
  </si>
  <si>
    <t>4.Presentar los casos al Consejo Directivo</t>
  </si>
  <si>
    <t>5. Elaborar las resoluciones que aprueban el permiso de operación</t>
  </si>
  <si>
    <t>1. Verificar las fechas de vencimiento de los permisos</t>
  </si>
  <si>
    <t>2. Informar a la empresa cuando esté próximo a la fecha de vencimiento de su permiso</t>
  </si>
  <si>
    <t>3. Llevar al Consejo Directivo las renovaciones de los permisos de operación</t>
  </si>
  <si>
    <t>2. Elaborar la resolución administrativa</t>
  </si>
  <si>
    <t xml:space="preserve">4. Entregar a la empresa </t>
  </si>
  <si>
    <t>Brindar asistencia técnica a nuevas empresas de zonas francas de servicios y/o permisos de operación para zonas francas especiales</t>
  </si>
  <si>
    <t>Llevar un control de las vigencias de los permisos de instalación de cada empresa</t>
  </si>
  <si>
    <t>Realizar las autorizaciones administrativas que solicita cada empresa, de exoneración de impuestos en la importación de materia prima, maquinaria y equipos</t>
  </si>
  <si>
    <t>3. Delegación de firmas al Enc. ZFP</t>
  </si>
  <si>
    <t>3. Generar informes para ser presentados en la Reunión del Consejo Directivo</t>
  </si>
  <si>
    <t xml:space="preserve">4. Elaborar presentación de los casos a ser conocidos en las sesiones del Consejo Directivo </t>
  </si>
  <si>
    <t>5. Recomendar la cancelación de las empresas que anunciaron retiro y de las empresas que las operadoras confirmen no tener relación contractual con las mismas</t>
  </si>
  <si>
    <t>Jurídico</t>
  </si>
  <si>
    <t>1. Realizar un levantamiento de las legislaciones</t>
  </si>
  <si>
    <t>2. Identificar cuáles impactan al sector zonas francas</t>
  </si>
  <si>
    <t>3. Realizar propuestas a la Dirección Ejecutiva sobre posibles acciones de ayuda a las empresas del sector</t>
  </si>
  <si>
    <t>4. Apoyar a las empresas que asi lo ameriten</t>
  </si>
  <si>
    <t>1. Realizar estudio de los casos sometidos al departamento</t>
  </si>
  <si>
    <t>2. Realizar las recomendaciones que apliquen</t>
  </si>
  <si>
    <t xml:space="preserve">1. Control de quorum </t>
  </si>
  <si>
    <t>2. Elaborar el acta correspondiente</t>
  </si>
  <si>
    <t>3. Elaborar las resoluciones tomadas por el CD</t>
  </si>
  <si>
    <t>Analizar los cambios en las legislaciones del sector.</t>
  </si>
  <si>
    <t xml:space="preserve">Evaluar e identificar documentación incompleta. </t>
  </si>
  <si>
    <t>Dar soporte jurÍdico a la Dirección Ejecutiva en las reuniones del Consejo Directivo.</t>
  </si>
  <si>
    <t>Inasistencia de miembros  del Consejo Directivo</t>
  </si>
  <si>
    <t xml:space="preserve">Posibles inobservancias de normativas jurídicas. </t>
  </si>
  <si>
    <t>Seguimiento continuo a la asistencia de los convocados</t>
  </si>
  <si>
    <t>Estudio y recomendaciones de los temas a tratar en las reuniones.</t>
  </si>
  <si>
    <t>Retraso en las respuestas a los requerimientos de servicios por parte de los usuarios.</t>
  </si>
  <si>
    <t>Analizar los  casos por orden de llegada</t>
  </si>
  <si>
    <t>Realizar llamadas y remitir correo electrónico de recordatorio</t>
  </si>
  <si>
    <t xml:space="preserve">Comunicación permanente con los organos que intervienen en las aprobaciones y modificaciones de textos legales.  </t>
  </si>
  <si>
    <t>No estar actualizados en el ámbito jurídico.</t>
  </si>
  <si>
    <t>Monitorear las actividades del Congreso y las demás instituciones que inciden en el sector ZF.</t>
  </si>
  <si>
    <t xml:space="preserve"> $-   </t>
  </si>
  <si>
    <t>Las mismas se realizan atendiendo las necesidades de las mismas empresas.</t>
  </si>
  <si>
    <t>Elaboración de Informe correspondiente.</t>
  </si>
  <si>
    <t xml:space="preserve">Preparar el informe correspondiente cuando hubieran recomendaciones.  </t>
  </si>
  <si>
    <t>Elaboración del acta correspondiente.</t>
  </si>
  <si>
    <t xml:space="preserve">Elaboración de las resoluciones. </t>
  </si>
  <si>
    <t>Referirlos y acompañarlos a las instituciones que inciden con el sector ZF.</t>
  </si>
  <si>
    <t xml:space="preserve">Estudiar cada documentación depositada. </t>
  </si>
  <si>
    <t>Verificación de la asistencia y pase de lista de los consejeros e invitados especiales.</t>
  </si>
  <si>
    <t>RESULTADO</t>
  </si>
  <si>
    <t>PRODUCTO</t>
  </si>
  <si>
    <t>Comunicaciones</t>
  </si>
  <si>
    <t>R3.2. Aumentada las inversiones en zonas francas</t>
  </si>
  <si>
    <t>R1.2. Delimitado los niveles de jerarquías institucionales y la distribución de las funciones</t>
  </si>
  <si>
    <t>R1.3. Fortalecidas las competencias del talento humano del CNZFE</t>
  </si>
  <si>
    <t>R1.1. Fortalecido el seguimiento de los planes, programas y proyectos institucionales</t>
  </si>
  <si>
    <t>R3.3. Aumentada la resilencia en los parques de zonas francas</t>
  </si>
  <si>
    <t>R1.4. Mitigados los riesgos identificados en los procesos por cada área</t>
  </si>
  <si>
    <t>R3.1. Mejorada la eficiencia en la expedición de permisos de operación de parques y zonas francas</t>
  </si>
  <si>
    <t>Programación de la Ejecución.</t>
  </si>
  <si>
    <t>Formulación presupuestaria</t>
  </si>
  <si>
    <t>R2.4.Aumentada la creación de nuevos clústers de exportación de bienes y servicios</t>
  </si>
  <si>
    <t>2.4. Creación de clústeres de exportación de bienes y servicios</t>
  </si>
  <si>
    <t>R2.4.Aumentada la creación de nuevos clústers de exportación de bienes y servicios
R3.4.Aumentado los encadenamientos productivos entre las zonas francas y los productores locales</t>
  </si>
  <si>
    <t>R2.3.Aumentada la atracción de inversionistas en zonas francas</t>
  </si>
  <si>
    <t>Durante el primer trimestre del 2021, el Departamento de Promoción coordinó y participó en 12 actividades donde se proyectaron los beneficios y ventajas de instalarse hajo el régimen de incentivos otorgado por la Ley No.8-90.  Se recibieron embajadores y representantes comerciales de 8 países.  Se realizaron 4 presentaciones a representantes dominicanos acreditados en el exterior, a través de los cursos de capacitación impartidos por el MIREX.</t>
  </si>
  <si>
    <t>R2.1.Aumentada las exportaciones de las zonas francas 
R3.1. Mejorada la eficiencia en la expedición de permisos de operación de parques y zonas francas</t>
  </si>
  <si>
    <t>Reporte elaborado.
Estamos en proceso de publicación en la web.</t>
  </si>
  <si>
    <t>Informe indice de satisfacción de la calidad de los servicios ofrecidos.</t>
  </si>
  <si>
    <t>1.4. Profesionalización del talento humano</t>
  </si>
  <si>
    <t>1.1. Detección de desviaciones en los planes, programas y proyectos institucionales</t>
  </si>
  <si>
    <t>2.2. Estudio de inteligencia comercial para la inserción de los subsectores productivos de zonas francas</t>
  </si>
  <si>
    <t xml:space="preserve">R2.2.Aumentada las negociaciones con empresas anclas en los 10 principales subsectores productivos </t>
  </si>
  <si>
    <t>Comunicación de sensibilización previa de la Máxima Autoridad
Socializar protocolos establecidos con el grupo, previo inicio Censo.</t>
  </si>
  <si>
    <t xml:space="preserve">Se elaboró un listado de las empresas que aún no completan todos los requerimientos de sus solicitudes y sus expedientes fueron  llevados al archivo </t>
  </si>
  <si>
    <t xml:space="preserve">En vista de que cada caso de reunión de Consejo tiene sus requerimientos, identificamos cuales hacen falta y les informamos mediante comunicación formal </t>
  </si>
  <si>
    <t xml:space="preserve">Al requerir información adicional de los proyectos a evaluar fue necesario establecer contactos con los promotores  </t>
  </si>
  <si>
    <t xml:space="preserve">Con la ayuda de live pro business y el Dpto. de Estadistica pudimos identificar esas empresas no operando con el fin de hacer recomendaciones pertinentes </t>
  </si>
  <si>
    <t>Llamamos y realizamos contacto directo con dichos representantes para que nos expliquen su estado actual</t>
  </si>
  <si>
    <t>Enviamos a nuestros tecnicos analistas y auxiliares a observar la realidad operacional de las empresas tantos nuevas como existentes asegurando así que esten cumpliendo con el proposito de la Ley 8-90</t>
  </si>
  <si>
    <t>De manera presencial y telefonica escuchamos las inquietudes de los distintos usuarios con el fin instruirlos en la realización de sus procedimientos y brindandoles soluciones que deriben de este Consejo</t>
  </si>
  <si>
    <t>Siendo plasmado el propósito de la solicitud procedimos a revisar los documentos de soporte en vías de encontrar las informaciones que demandan los informes a presentar</t>
  </si>
  <si>
    <t>Visitamos los proyectos de zonas francas que fueron conocidos durante la reunión del Consejo Directivo</t>
  </si>
  <si>
    <t xml:space="preserve">En la  plataforma Live Pro Business ingresamos los datos suministrados en los formularios y posteriormente generar los informes a ser presentados </t>
  </si>
  <si>
    <t>Los datos mas relevanetes de las solicitudes de Consejo Directivo así como las ratificaciones de diversos casos de aprobación administrativa son colocados en plantillas de power point para facilitar a los miembros del Consejo su facil lectura y puedan dar su punto de vista</t>
  </si>
  <si>
    <t>A través de Live Pro Business generamos las resoluciones de PI y casos diversos, anterior a esto se prepararon las certificaciones con los resultados de la reunión de consejo y se les informó a las empresas y promotores</t>
  </si>
  <si>
    <t>Las solicitudes administrativas fueron evaluadas de acuerdo a la actividad de la empresa y los propositos de la  Ley 8-90, estas fueron generadas a traves de Live Pro Business</t>
  </si>
  <si>
    <t>Las autorizaciones administrativas fueron elaboradas luego de haber confirmado que sus solicitudes procedian y estaban acordes con la Ley 8-90</t>
  </si>
  <si>
    <t xml:space="preserve">Se elaboró un listado de las empresas que aún no completan todos los requerimientos de sus solicitudes y sus expedientes fueron llevados al archivo </t>
  </si>
  <si>
    <t>Se realizó un lavantamiento de las empresas que al año actual deben renovar sus permisos de instalación. Se les envió una notificación exhortandoles que renueven</t>
  </si>
  <si>
    <t>Con la ayuda de live pro business y el Dpto. de Estadistica pudimos identificar esas empresas no operando con el fin de hacer recomendaciones pertinentes inclusive la cancelación de sus permisos de operación si fuera necesario</t>
  </si>
  <si>
    <t>Se contactaron las operadoras de los diferentes parques para verificar el estado de las empresas en observacion</t>
  </si>
  <si>
    <t>Se realizó un lavantamiento de las empresas que hasta entonces comunicaron su retiro como zona franca y no tenian compromisos pendientes</t>
  </si>
  <si>
    <t>Se realizó un lavantamiento de las empresas que hasta entonces las operadoras comunicaron no tener ninguna relación contractual</t>
  </si>
  <si>
    <t>Se realizó el listado correspondiente a las empresas que reunían las condiciones para ser canceladas</t>
  </si>
  <si>
    <t>Se recibieron las diferentes solicitudes que hasta entonces habían agotado su proceso de registro y fueron distribuidas entre nuestros analistas y auxiliares para su posterior evaluación</t>
  </si>
  <si>
    <t>Fueron analizados todos los casos recibidos a fin de determinar si cumplen o no con los propositos de la la Ley 8-90</t>
  </si>
  <si>
    <t>Se realizaron visitas de seguimiento de empresas y visitas correspondientes a las solicitudes de casos de reunión</t>
  </si>
  <si>
    <t>Mediante informes y cuadros de información de empresas fueron presentados los casos de reunión al Consejo Directivo</t>
  </si>
  <si>
    <t>A través de la plataforma Live Pro Business fueron elaboradas las resoluciones que sustentan las aprobaciones de casos aprobados por el Consejo Directivo</t>
  </si>
  <si>
    <t xml:space="preserve">Fueron verificados los permisos de instalación que durante este año agotarán su vigencia de 15 años </t>
  </si>
  <si>
    <t>Fueron identificadas e informadas las empresas que hasta entonces presentaban cercanía al vencimiento de su resolución</t>
  </si>
  <si>
    <t xml:space="preserve">Fueron identificadas las solicitudes de renovación de permiso de operación, evaluadas y finalmente llevadas al Consejo Directivo  </t>
  </si>
  <si>
    <t>Se elaboraron las diferentes autorizaciones administrativas luego de verificar que cumplían con el propósito de la la Ley 8-90</t>
  </si>
  <si>
    <t>Fueron entregadas al encargado de ZFP las autorizaciones administrativas para su respectiva firma</t>
  </si>
  <si>
    <t>Fueron anotadas y entregadas a servicios al usuario las diferentes autorizaciones para su posterior envío</t>
  </si>
  <si>
    <t xml:space="preserve">
R2.1.Aumentada las exportaciones de las zonas francas 
R3.1. Mejorada la eficiencia en la expedición de permisos de operación de parques y zonas francas</t>
  </si>
  <si>
    <t>3.1. Automatización de los servicios de permisos de operación a parques y zonas francas</t>
  </si>
  <si>
    <t>R2.2.Aumentada las negociaciones con empresas anclas en los 10 principales subsectores productivos 
R3.2. Aumentada las inversiones en zonas francas</t>
  </si>
  <si>
    <t>R2.1.Aumentada las exportaciones de las zonas francas 
R3.1. Mejorada la eficiencia en la expedición de permisos de operación de parques y zonas francas
R3.3. Aumentada la resilencia en los parques de zonas francas</t>
  </si>
  <si>
    <t>1. Evaluación documentación de solicitud presentada.</t>
  </si>
  <si>
    <t xml:space="preserve">
2. Supervisión técnica y Elaboración de informe técnico</t>
  </si>
  <si>
    <t xml:space="preserve">
3. Generar la resolución de clasificación</t>
  </si>
  <si>
    <t>1. Verificar que la solitud cumpla con los requisitos (Carta, DGII, TSS Pago).</t>
  </si>
  <si>
    <t xml:space="preserve">
2. Aprobación técnica.</t>
  </si>
  <si>
    <t>1. Revisar y difundir formulario de encuesta.</t>
  </si>
  <si>
    <t xml:space="preserve">
2. Acopio y procesamiento.</t>
  </si>
  <si>
    <t>Reporte de solicitudes del Sistema LPB
Resolución de clasificación.</t>
  </si>
  <si>
    <t>Reporte de gestión  de plataforma VUCCE</t>
  </si>
  <si>
    <t xml:space="preserve">UNIDAD ORGANIZACIONAL </t>
  </si>
  <si>
    <t>NIVEL DE CUMPLIMIENTO</t>
  </si>
  <si>
    <t>PLANIFICACION Y DESARROLLO</t>
  </si>
  <si>
    <t>RECURSOS HUMANOS</t>
  </si>
  <si>
    <t>JURIDICO</t>
  </si>
  <si>
    <t>Nuevas instalaciones de zonas francas</t>
  </si>
  <si>
    <t>Autorización de ampliación en parques de zonas francas</t>
  </si>
  <si>
    <t>Detección de desviaciones en los planes, programas y proyectos institucionales</t>
  </si>
  <si>
    <t>Fortalecimiento de la estructura organizativa</t>
  </si>
  <si>
    <t>Fortalecimiento del reclutamiento y selección por carrera administrativa</t>
  </si>
  <si>
    <t>Profesionalización del talento humano</t>
  </si>
  <si>
    <t>PRODUCTOS ESTRATEGICOS</t>
  </si>
  <si>
    <t>5. Rendir el informe correspondiente a la D.E.</t>
  </si>
  <si>
    <t>Implementada la Gestión de Riesgos</t>
  </si>
  <si>
    <t>COMUNICACIONES</t>
  </si>
  <si>
    <t>Nuevas alianzas estratégicas para promoción de inversión y exportaciones</t>
  </si>
  <si>
    <t>Automatización de los servicios de permisos de operación a parques y zonas francas</t>
  </si>
  <si>
    <t>TECNOLOGIA DE LA INFORMACION Y COMUNICACION</t>
  </si>
  <si>
    <t>CONTABILIDAD</t>
  </si>
  <si>
    <t>RESUMEN EJECUTIVO</t>
  </si>
  <si>
    <t>PRESUPUESTO</t>
  </si>
  <si>
    <t>Creación de clústeres de exportación de bienes y servicios
Creación de encadenamientos productivos</t>
  </si>
  <si>
    <t>Creación de clústeres de exportación de bienes y servicios</t>
  </si>
  <si>
    <t>Creación de encadenamientos productivos</t>
  </si>
  <si>
    <t>PROMOCION</t>
  </si>
  <si>
    <t>ZONAS FRANCAS Y PARQUES</t>
  </si>
  <si>
    <t>REGULACION TEXTILES, CALZADOS Y PIELES</t>
  </si>
  <si>
    <t>Celebración de ferias multisectoriales para promoción de inversión en Zonas Francas</t>
  </si>
  <si>
    <t>Permisos de operación para empresas de zonas francas
Automatización de los servicios de permisos de operación a parques y zonas francas</t>
  </si>
  <si>
    <t>Permisos de operación para empresas de zonas francas</t>
  </si>
  <si>
    <t>ESTADISTICAS</t>
  </si>
  <si>
    <t>Estudio de inteligencia comercial para la inserción de los subsectores productivos de zonas francas
Nuevas instalaciones de zonas francas</t>
  </si>
  <si>
    <t>Estudio de inteligencia comercial para la inserción de los subsectores productivos de zonas francas</t>
  </si>
  <si>
    <t xml:space="preserve">
Permisos de operación para empresas de zonas francas
Automatización de los servicios de permisos de operación a parques y zonas francas
Autorización de ampliación en parques de zonas francas</t>
  </si>
  <si>
    <t>Permisos de operación para empresas de zonas francas
Automatización de los servicios de permisos de operación a parques y zonas francas</t>
  </si>
  <si>
    <t>Las solicitudes presentadas han sido procesadas satisfactoriamente.
Las proyecciones han sido afectadas por los efectos de la pandemia por COVID-19
El 100% de las solicitudes presentadas han sido evaluadas y respondidas dentre del plaza todas las que no presentaron incumplimientos de los usuarios.</t>
  </si>
  <si>
    <t>Se recibió una solicitud de permiso de clasificación la cual ha sido evaluada, supervisada las instalaciones, elaborado el informe técnico y generada la resolución.
La entrega de las resolución al beneficiario esta condicionada a la entrega de una certificación de no pertenencia a otro regimen de incentivo.</t>
  </si>
  <si>
    <t>Definición clara de los requisitos para la recepción de solicitudes de este tipo.
Asistencia tecnica previa, para comunicarle los detalles de los requisitos.
Revisión constantemente del proceso de registro y realizar las mejoras de lugar.
Procesos responsabilizados.</t>
  </si>
  <si>
    <t>Seguimiento al plan de implementación de la encuesta 
Reuniones con los grupos de interes interno
Uso de plataforma digital y segura
Procesos responsabilizados</t>
  </si>
  <si>
    <t xml:space="preserve">2.1.1 Que los documentos adjuntos no estén actualizados en la solicitud.
2.1.2 Que no verifique la existencia del documento adjunto en la solicitud.
2.2.1 No aprobar solicitud dentro del plazo establecido.
</t>
  </si>
  <si>
    <t xml:space="preserve">1.1.1 Que no se verifique la autenticidad de los documentos requeridos o que los documentos suministrados correspondan a empresas con actividad no permitida.
1.1.2 Que se omitan documentos y se procese la solicitud sin los mismos.
1.2.1 Que no se lleve a cabo la visita de supervisión de acuerdo al plazo establecido o no se realice.
1.2.2 Que se omitan informaciones relevantes en el informe.
1.2.3 Que no se elabore y presente informe técnico ante consejo directivo.
1.3.1 Que se cometan errores de digitación de las informaciones de la empresa.
1.3.2 Que no se genere en plazo establecido.
</t>
  </si>
  <si>
    <t xml:space="preserve">3.1.1 Que se omitan preguntas o errores en el formulario.
3.1.2 Que el formulario no sea entregado a las empresas de manera oportuna.
3.2.1 Que los formularios no sean acopiados en el plazo establecido en cronograma de trabajo o recibir formulario con errores y/o repetidos.
3.2.2 Que se cometan errores en la fase de digitación de los datos obtenidos en los formularios.
3.3.1 Que no se elabore en el plazo programado
</t>
  </si>
  <si>
    <t xml:space="preserve">Cronograma
Formulario
Ficha técnica 
Informe
</t>
  </si>
  <si>
    <t>P</t>
  </si>
  <si>
    <t>PRODUCTOS EJE 1</t>
  </si>
  <si>
    <t>PRODUCTOS EJE 2</t>
  </si>
  <si>
    <t>PRODUCTOS EJE 3</t>
  </si>
  <si>
    <t>1.2. Fortalecimiento de la estructura organizativa</t>
  </si>
  <si>
    <t>1.3. Fortalecimiento del reclutamiento y selección por carrera administrativa</t>
  </si>
  <si>
    <t>1.5. Implementada la Gestión de Riesgos</t>
  </si>
  <si>
    <t>2.1. Permisos de operación para empresas de zonas francas</t>
  </si>
  <si>
    <t>2.3. Celebración de ferias multisectoriales para promoción de inversión en Zonas Francas</t>
  </si>
  <si>
    <t>3.2.Nuevas instalaciones de zonas francas</t>
  </si>
  <si>
    <t>3.3. Nuevas alianzas estratégicas para promoción de inversión y exportaciones</t>
  </si>
  <si>
    <t>3.4. Autorización de ampliación en parques de zonas francas</t>
  </si>
  <si>
    <t>3.5. Creación de encadenamientos productivos</t>
  </si>
  <si>
    <t>DEPARTAMENTO PLANIFICACION Y DESARROLLO</t>
  </si>
  <si>
    <t>ELABORADO POR: CORINA MARTINEZ</t>
  </si>
  <si>
    <t xml:space="preserve">Al recorrido no asistió un fotógrafo del CNZFE, por lo que se entregaron fotos viejas a los periodistas. </t>
  </si>
  <si>
    <t xml:space="preserve">En este tipo de actividades debería ir un profesional de fotos para suministrar a los medios imágenes con calidad. </t>
  </si>
  <si>
    <t xml:space="preserve">Sin riesgo </t>
  </si>
  <si>
    <t>La periodista tuvo que recordar en tres ocasiones el envío de las preguntas</t>
  </si>
  <si>
    <t xml:space="preserve">Se debe sacar un tiempo en la agenda del director para los medios, ya que no pìden entrevistas todos los días. </t>
  </si>
  <si>
    <t xml:space="preserve">Se peretendía enviar ambas notas a las 6:00 de la tarde, hora de cierre informativo de los medios. </t>
  </si>
  <si>
    <t xml:space="preserve">Se enviaron temprano y se publicaron en varios medios importantes. </t>
  </si>
  <si>
    <t>3. Realizar el montaje de stand o visita a la feria</t>
  </si>
  <si>
    <t>4. Realizar contactos con los visitantes al stand</t>
  </si>
  <si>
    <t>II. AICE 2021</t>
  </si>
  <si>
    <t>5. Dar seguimiento a las empresas contactadas en la feria con posibilidad de instalarse en RD</t>
  </si>
  <si>
    <t>La División Regulación Textiles, Calzados y Manufactura de Pieles ha gestionado y registrado satisfactoriamente las distirntas solicitudes de informacion y/o asistencia de los usurios.</t>
  </si>
  <si>
    <t>Gestión de solicitudes de información técnica o institucional.</t>
  </si>
  <si>
    <t>1. Asistencia presencial, telefónica o correo.</t>
  </si>
  <si>
    <t xml:space="preserve">Actualizacion el indicador de Destion Relacion laboral y social </t>
  </si>
  <si>
    <t xml:space="preserve">l </t>
  </si>
  <si>
    <t>Remision de las prestaciones laborables del personal desvinculado y/o que renumciaron de la institticion. Se realizan las solicitudes de charla de sensibilizacion sobre el Regimen Erico y Diciplinario y renovacion del Comite de Seguridad y Salud Labora</t>
  </si>
  <si>
    <t>Actualizar Indicador Gestión del Desarrollo</t>
  </si>
  <si>
    <t>Se han ejecutado dos cursos de Inducción a la Administración Pública, con los grupos ocupacionales I y II. Igualmente, se realizaron los cursos de Manejo del Tiempo y Gestión y Resolución de Conflictos. Paralelamente se han llevado a cabo sensibilizaciones como es el caso de la Ley de Discapacidad.</t>
  </si>
  <si>
    <t>7.Reuniones Institucionales</t>
  </si>
  <si>
    <t>Reuniones de coordinación para las próximas Rondas de Negocios B2B.</t>
  </si>
  <si>
    <t>Coordinar,  junto a las instituciones involucradas, suplidores que cumplan las necesidades de las empresas registradas en la ronda.</t>
  </si>
  <si>
    <t>Remisión de información sobre las Rondas de Negocios a las empresas de zonas francas.</t>
  </si>
  <si>
    <t>Recibo de las confirmaciones por parte de las empresas interesadas en participar.</t>
  </si>
  <si>
    <t>Envío de encuestas y contacto con las empresas participantes, con el fin de medir la efectividad de la actividad.</t>
  </si>
  <si>
    <t>Implementar la Oficina Virtual MICM-CNZFE</t>
  </si>
  <si>
    <t>1. Asistir a las reuniones con el MICM</t>
  </si>
  <si>
    <t>2. Elaborar minutas de reunión</t>
  </si>
  <si>
    <t>3. Dar seguimiento al cronograma de trabajo para su implementación</t>
  </si>
  <si>
    <t>El equipo del CNZFE, se reune una vez a la semana con el equipo del MICM, y estamos en proceso de rediseño y creación de los apartados a desarrollar en la Oficina Virtual</t>
  </si>
  <si>
    <t>N/A</t>
  </si>
  <si>
    <t>1. Retraso en cumplimiento del cronograma de la implementación de la oficina virtual</t>
  </si>
  <si>
    <t>Agendar las reuniones en calendario institucional</t>
  </si>
  <si>
    <t>Cargar documentación en carpeta común interinstitucional para agilizar los procesos de revisión y consenso</t>
  </si>
  <si>
    <t xml:space="preserve">1.1- Identificación inadecuada de necesidades.
2.1- Gestion de tiempo mal estimado
3.1- No cumplimiento de las necesidades identificadas.
3.2- No identificar posibles errores del sistema.
4.1- Incumplimiento de los tiempos y terminos acordados.
Diseñar matríz.
Revisar matríz una vez completada por requiriente de solución.
Seguimiento constante a plan de trabajo, ajustarlo ante cualquier necesidad.
Realizar pruebas acogidos a lista de comprobación.
Firma y cierre de documento de entrega.
</t>
  </si>
  <si>
    <t>Desviaciones</t>
  </si>
  <si>
    <t>5. Dar seguimiento al cumplimiento de los indicadores de medicion IGP: 1 y IGP: 2</t>
  </si>
  <si>
    <r>
      <t xml:space="preserve">Las proyecciones deben ser reducidas, los efectos del COVID-19, siguen afectando el desempeño de las empresas de la Ley Núm. 56-07.
La proyeccion para el siguiente trimestre son </t>
    </r>
    <r>
      <rPr>
        <b/>
        <sz val="11"/>
        <color rgb="FFFF0000"/>
        <rFont val="Artifex CF Light"/>
        <family val="3"/>
      </rPr>
      <t>25</t>
    </r>
  </si>
  <si>
    <t>Informe censo anual de las empresas de la Ley Núm. 56-07.</t>
  </si>
  <si>
    <t>Autorización de solicitudes de exoneración de materias primas, maquinarias y equipos de las empresas amparadas en la Ley Núm. 56-07 en VUCE</t>
  </si>
  <si>
    <t>Resolución de clasificación de empresas pertenecientes a la cadena textil, confección, fabricación de calzados y manufactura de cuero bajo la Ley Núm. 56-07</t>
  </si>
  <si>
    <t>Division de Regulación de Textiles, Calzados y Pieles</t>
  </si>
  <si>
    <t>Reporte de asistencia.</t>
  </si>
  <si>
    <t>4.1.1 Que llamadas y correos no sean contestadas o ignoradas.
4.1.2 Que no se le respuesta a la solicitud.
4.1.3 Técnico no desconozca la información que debe suministrar y  entrega de información equivocada.
Reuniones intradepartamentales
Correo de socialización de informaciones actualizadas
Entrenamiento sobre la plataforma de registro de asistencia</t>
  </si>
  <si>
    <t xml:space="preserve">Permisos de operación para empresas de zonas francas
</t>
  </si>
  <si>
    <t xml:space="preserve">
R2.1.Aumentada las exportaciones de las zonas francas 
</t>
  </si>
  <si>
    <t>El sub-producto Autorización de solicitudes de exoneración de materias primas, maquinarias y equipos de las empresas amparadas en la Ley Núm. 56-07 en VUCE, no se logro de acuerdo a las proyecciones realizadas, debido a los afectos de la pandemia. Las proyecciones se realizaron basados en que para el año 2021 se iban aperturar las clases presenciales, lo que dinamizaría el sector textil con la fabricación de uniformes.</t>
  </si>
  <si>
    <t>SERVICIOS A ZONAS FRANCAS ESPECIALES</t>
  </si>
  <si>
    <r>
      <t xml:space="preserve">El departamento ha realizado el registro y digitalización, asi como la entrega del 100% de los servicios y comunicaciones a los usuarios correspondientes, para un total de </t>
    </r>
    <r>
      <rPr>
        <b/>
        <sz val="10"/>
        <color theme="1"/>
        <rFont val="Artifex CF Light"/>
        <family val="3"/>
      </rPr>
      <t xml:space="preserve">3,486. </t>
    </r>
  </si>
  <si>
    <t>División de Servicios a Zonas Francas Especiales</t>
  </si>
  <si>
    <t>Planificar y formular el anteproyecto del presupuesto de ingresos y gastos corrientes de la entidad en el SIGEF.</t>
  </si>
  <si>
    <t>1. Revisar y Velar por el cumplimiento de las disposiciones y reglamentaciones relacionadas con el presupuesto de la entidad.</t>
  </si>
  <si>
    <t xml:space="preserve"> 2. Coordinar y participar en la elaboracion del presupuesto de ingresos y egresos de la institucion, conjuntamente con las areas de RR.HH, Compras, Financieras y </t>
  </si>
  <si>
    <t>3. Digitar las partidas de  ingresos y  el anteproyecto por programas, fondos  y actividades del gasto corriente en el SIGEF.</t>
  </si>
  <si>
    <t>4. Ajustar y Distribuir el Presupuesto según el Tope aprobado en el SIGEF.</t>
  </si>
  <si>
    <t>El presupuesto anual de la entidad se encuentra en la fase Aprobado, y las programaciones de las cuotas anuales se realizaron conforme  al PACC</t>
  </si>
  <si>
    <t>Las areas correspondientes se mantiene informadas de los cambios, ajustes del presupuesto.</t>
  </si>
  <si>
    <t>El presupuesto de la entidad fue digitado en el SIGEF. De igual forma la programacion annual y trimestral de cuotas en sus respectivos fondos y programas.</t>
  </si>
  <si>
    <t>Presupuesto Fisico, Reportes del SIGEF.</t>
  </si>
  <si>
    <t>1. Incumplimiento a la Ley 423-06 de presupuesto y su ejecucion.             2. La formulacion presupuestaria no se corresponda con la planificacion.</t>
  </si>
  <si>
    <t>Informacion oportuna de las directrices de la Digepres para la elaboracion y Distribucion del presupuesto de la entidad.</t>
  </si>
  <si>
    <t>Nivel de Cumplimiento</t>
  </si>
  <si>
    <t>Actualizar la Matriz de Producción Pública Prioritaria 2023</t>
  </si>
  <si>
    <t>Implementar las Normas Básicas de Control Interno (NOBACI)</t>
  </si>
  <si>
    <t>1. Identificar evidencias para carga en el sistema.</t>
  </si>
  <si>
    <t>2.Solicitar las evidencias a las áreas</t>
  </si>
  <si>
    <t>3. Elaborar informe de implementación de las NOBACI</t>
  </si>
  <si>
    <t>4.Socializar Informe del indicador a las áreas.</t>
  </si>
  <si>
    <t>Retraso en fecha de entrega</t>
  </si>
  <si>
    <t>Evidencia incoherente</t>
  </si>
  <si>
    <t>Retraso en recepción de evidencias</t>
  </si>
  <si>
    <t>Reporte cumplimiento indicador NOBACI</t>
  </si>
  <si>
    <t>Fecha: 06/12/2021</t>
  </si>
  <si>
    <t>SERVICIOS GENERALES</t>
  </si>
  <si>
    <t>FORTALECER LAS NORMAS DE CONTROL INTERNO</t>
  </si>
  <si>
    <t>FORTALECER Y CONTROLAR EL PROCESO DE SUMINISTRO</t>
  </si>
  <si>
    <t>REVISION DEL INVENTARIO FISICO Y EJECUCION DEL INVENTARIO SEMESTRAL DE MATERIALES VS INVENTARIO DIGITAL</t>
  </si>
  <si>
    <t>5. LLEVAR EL CONTROL DEL CONSUMO MENSUAL POR DEPTO.</t>
  </si>
  <si>
    <t>REALIZAR EL MANTENIMIENTO DE INFRAESTRUCTURA DE APOYO</t>
  </si>
  <si>
    <t>1. Dar mantenimiento al ascensor</t>
  </si>
  <si>
    <t>2. Dar mantenimiento a la planta eléctrica</t>
  </si>
  <si>
    <t>MODERNIZAR AREAS DE LA INSTITUCIÓN</t>
  </si>
  <si>
    <t>EFICIENTIZAR LA DISTRIBUCION DE CORRESPONDENCIA Y TRANSPORTE EN LAS LABORES TECNICAS</t>
  </si>
  <si>
    <t xml:space="preserve">1. Recibir las solicitudes de traslado de empleados. </t>
  </si>
  <si>
    <t xml:space="preserve">2. Recibir y distribuir documentos en las diferentes áreas de la institución </t>
  </si>
  <si>
    <t xml:space="preserve">3. Elaborar la ruta diaria y/o semanal  de los choferes evaluando los requerimientos de los diferentes departamentos para optimizar los recursos de combustible y viáticos </t>
  </si>
  <si>
    <t>4. Priorizar las rutas para distribución de documentación acorde con su ubicación geográfica</t>
  </si>
  <si>
    <t>5. Realizar reporte mensual de viajes</t>
  </si>
  <si>
    <t>OPTIMIZAR LA FLOTILLA DE VEHICULO</t>
  </si>
  <si>
    <t xml:space="preserve">Entregar diariamente los vehiculos al Depto. De Seguridad </t>
  </si>
  <si>
    <t>Reportar de inmediato las averías mecánicas o accidentes</t>
  </si>
  <si>
    <t>Evaluar las alternativas necesarias de cotizaciones para garantizar  calidad vs costo</t>
  </si>
  <si>
    <t>Seguimiento renovación anual de marbetes de placa</t>
  </si>
  <si>
    <t>Seguimiento renovación  anual de Seguros de vehículos</t>
  </si>
  <si>
    <t>Adquisición  vehículo</t>
  </si>
  <si>
    <t>FECHA DE SEGUIMIENTO (DIA/MES/AÑO)        26/03/2022</t>
  </si>
  <si>
    <t>Fecha:04/04/2022</t>
  </si>
  <si>
    <t>1. Detección de desviaciones en los planes, programas y proyectos</t>
  </si>
  <si>
    <t>1. Recibir y gestionar la adquisicion de bienes y sevicios requeridos por las diferentes areas, conforme a lo establecido en la ley 340-06 y sus reglamentos que rigen el sistema de contrataciones de bienes, obras y servicios.</t>
  </si>
  <si>
    <t>Las solictudes por departamentos, son recibidas y evaluadas por el Enc. Adm. Financiero.</t>
  </si>
  <si>
    <t>Solicitud de Compras, Apropiacion Presupuestaria, Procesos publicados, Ordenes de Compras o Contratos de Compras.</t>
  </si>
  <si>
    <t>Que no se cumplan los procesos tal y como lo establece la Ley Núm. 340-06 y su Reglamento de Aplicación Núm. 543-12.</t>
  </si>
  <si>
    <t>Las solicitudes deben estar contenidas en el POA, PACC Y PI.</t>
  </si>
  <si>
    <t>2. Recibir las solicitudes de Suministro</t>
  </si>
  <si>
    <t>Los inventarios de suministros se actualizan trimestralmente, para su reposicion según las solicitudes.</t>
  </si>
  <si>
    <t xml:space="preserve">Realizar las operaciones de compras de bienes y adquisicion de servicios a traves del Sistema de Compras y Contrataciones Publicas, asi como dar seguimiento a aquellas ordenes pendientes de recepcion. </t>
  </si>
  <si>
    <t>Las contrataciones contempladas en el PACC son llevadas a cabo para el cumplimiento de la ejecucion del presupuesto.</t>
  </si>
  <si>
    <t>4. Cumplir con lo establecido en los umbrales de compras y contrataciones</t>
  </si>
  <si>
    <t>Las compras y contrataciones de servicios, se realizan según las normas establecidas en la ley 340-06 y sus reglamentos.</t>
  </si>
  <si>
    <t>5. Elaborar las actas simples en los procesos de compras directas y compras menores.</t>
  </si>
  <si>
    <t>Son elaboradas las actas según los reglamentos y normas de la DGCP</t>
  </si>
  <si>
    <t>Reportes del Sigef, Correos electronicos, Circulares, Manuales, Socializacion, videos capacitaciones.</t>
  </si>
  <si>
    <t>1.Capacitacion del personal.                       2. Optimizacion de los sistemas.                        3. Entrega a tiempo de las informaciones.</t>
  </si>
  <si>
    <t>6. Remitir al comité de compras las solicitudes que apliquen</t>
  </si>
  <si>
    <t>Son remitidas para evaluacion, revision y analisis los expedientes al Comité de Compras y debida supervision.</t>
  </si>
  <si>
    <t>7. Tramitar la publicacion de procedimientos y adjudicaciones de Compras y Contrataciones de Bienes, Servicios de la institucion.</t>
  </si>
  <si>
    <t>Las ordenes de compras se elaboran dentro de los criterios de compras establecidos.</t>
  </si>
  <si>
    <t xml:space="preserve">8. Realizar cuadros comparativos e informes de analisis de ofertas tecnicas. </t>
  </si>
  <si>
    <t>Los informes comparativos se realizan para las evaluaciones de precios por parte del Comité de Compras.</t>
  </si>
  <si>
    <t>9. Recibo de factura luego de que Suministro reciba los artículos y remisión de expediente a pago</t>
  </si>
  <si>
    <t xml:space="preserve">Las facturas son recibidas y verificadas, si cumplen con los requerimientos acordados de cantidad, precio y NCF; remitidas a pago. </t>
  </si>
  <si>
    <t xml:space="preserve">Los reportes mensuales de bienes y servicios son publicados en el portal de Transparencia de la institucion. </t>
  </si>
  <si>
    <t>Reportes del SIGEF, Comunicaciones, Certificaciones, Portal Transparencia CNZFE.</t>
  </si>
  <si>
    <t xml:space="preserve">Asignar personal para el monitoreo de las metas programadas, registro de las informaciones en SIGEF. </t>
  </si>
  <si>
    <t>Las necesidades de los Departamentos y areas a fines, son recibidas para su inclusion en el PACC.</t>
  </si>
  <si>
    <t xml:space="preserve">Una vez recibido y completado el expediente es tramitado a la unidad correspondiente para pago </t>
  </si>
  <si>
    <t>La elaboracion del PACC, contempla las solicitudes del POA.</t>
  </si>
  <si>
    <t>Una vez reaizado el PACC, es remitido a la Div. de Presupuesto y Planificacion, para su verificacion y contemplacion en el PI.</t>
  </si>
  <si>
    <t>El PACC, es colocado en el portal Transparencia de la entidad en cumplimiento con las normas y procedimientos de la DIGEI.</t>
  </si>
  <si>
    <t xml:space="preserve">DEPARTAMENTO/DIVISIÓN:     </t>
  </si>
  <si>
    <t>FECHA DE EVALUACIÓN FINAL</t>
  </si>
  <si>
    <t xml:space="preserve">FECHA DE SEGUIMIENTO     </t>
  </si>
  <si>
    <t xml:space="preserve">COMPRAS Y CONTRATACIONES    </t>
  </si>
  <si>
    <t>1. Revisar y definir el formulario de encuesta.
2. Definir el universo y muestra para aplicación.
3. Digitalizar la encuesta en plataforma de recolección de datos.
4. Tabular y analizar los resultados  y gestionar las medidas correctivas.
5. Elaborar informe, para entregar al MAP.</t>
  </si>
  <si>
    <t>Se revisó la programación, se determinarón los servicios a encuestar de acuerdo a su nivel de impacto y vía de prestacion (presencial y virtual), se determinó una muestra de 66 encuestas para los servicios presenciales, 268 para los servicios virtuales.
Se remitio esta información al MAP</t>
  </si>
  <si>
    <t>El departamento ha tramitado oportumanente el 100% de las solicitudes recibidas en el periodo enero-marzo que han cumplido con los requisitos minimos para su tramitación para un total de 3,101.</t>
  </si>
  <si>
    <t>1 concurso trimestral completado y con colaborador en periodo de prueba</t>
  </si>
  <si>
    <t xml:space="preserve"> Realizado de acuerdo con los lineamientos sobre el Sistema Integral de Clasificación, Ordenación y Valoración de todos los cargos que conforman el Servicio Civil y carrera Administrativa</t>
  </si>
  <si>
    <t>Ejecución de Autoevaluación CAF en la Versión 2020</t>
  </si>
  <si>
    <t>Se realizó la socializacion de la información</t>
  </si>
  <si>
    <t>$</t>
  </si>
  <si>
    <t>Todos los cursos tienen ya identificados y convocados el personal de la institución a participar.</t>
  </si>
  <si>
    <t>Aplicación nuevo método de evaluacion:  Logro de Metas y Competencias.</t>
  </si>
  <si>
    <t>Aplicación del Plan de Mejora de Clima Organizacional</t>
  </si>
  <si>
    <t xml:space="preserve">En espera del informe del MAP, para la ejecución del Plan de Mejora </t>
  </si>
  <si>
    <t>Ejecución capacitación del MAP / INAP / INDOCAL de acuerdo al calendario de la institución</t>
  </si>
  <si>
    <t xml:space="preserve">Se  realizó todo el proceso en conjunto con el MAP/INAP/INDOCAL para la ejecución de los mismos </t>
  </si>
  <si>
    <t>1. Realizar la solicitud a la OPTIC.</t>
  </si>
  <si>
    <t>2. Cumplir con lo establecido para aprobar la NORTIC.</t>
  </si>
  <si>
    <t>3. Recibir evaluación de auditores.</t>
  </si>
  <si>
    <t>4. Recibir certificación de cumplimiento.</t>
  </si>
  <si>
    <t>Certificado de renovación</t>
  </si>
  <si>
    <t>Retraso en entrega de evidencias o de requisitos al auditor/consultor.</t>
  </si>
  <si>
    <t>Retraso en la entrega del certificado por parte de entidad certificadora</t>
  </si>
  <si>
    <t xml:space="preserve">No contar con un consultor de parte de la autoridad certificadora en el tiempo estipulado.
 </t>
  </si>
  <si>
    <t xml:space="preserve">Dar estricto seguimiento a las fechas de entrega calendarizadas
</t>
  </si>
  <si>
    <t>Políticas, normas y procedimientos</t>
  </si>
  <si>
    <t>Falta de apoyo de los departamentos institucional u otras instituciones involucradas.</t>
  </si>
  <si>
    <t>Requerir compromiso de la alta dirección</t>
  </si>
  <si>
    <t>2. Hacer solicitud renovación del servicio.</t>
  </si>
  <si>
    <t>Servicio renovado</t>
  </si>
  <si>
    <t>No agendar fecha de caducidad.</t>
  </si>
  <si>
    <t>No incluirlo en presupuesto anual.</t>
  </si>
  <si>
    <t>Solicitud sea rechazada por departamento administrativo.</t>
  </si>
  <si>
    <t>Servicio adquirido no incluya el tiempo solicitado</t>
  </si>
  <si>
    <t>Implementación de las Normas ISO 9001: 2015</t>
  </si>
  <si>
    <t xml:space="preserve">2. Capacitar el personal en Documentación </t>
  </si>
  <si>
    <t>Ejecutado</t>
  </si>
  <si>
    <t xml:space="preserve">Elaboracion y socialización de Manual de Cargos adaptados a la nueva estructura </t>
  </si>
  <si>
    <t>Ejecutar los procesos de compras de acuerdo a las disposiciones de la Ley de Compras y el Organo rector</t>
  </si>
  <si>
    <t>Diseño y publicación del Plan Anual de Compras y Contrataciones 2023</t>
  </si>
  <si>
    <t xml:space="preserve">Producto </t>
  </si>
  <si>
    <t xml:space="preserve">Resultados </t>
  </si>
  <si>
    <t xml:space="preserve"> Fortalecido el seguimiento de los planes, programas y proyectos institucionales</t>
  </si>
  <si>
    <t>2. Solicitar a las áreas sus necesidades del año, según las actividades del POA, para la elaboración del PACC.</t>
  </si>
  <si>
    <t>3.Remitir a la Div. De Contabilidad solicitud de pago a proveedores.</t>
  </si>
  <si>
    <t>4. Elaborar el PACC</t>
  </si>
  <si>
    <t>5. Remitir a la Div. de Presupuesto y al Depto. Planificación y Desarrollo</t>
  </si>
  <si>
    <t>6. Remitir al RAI para carga en Portal único de transparencia</t>
  </si>
  <si>
    <t xml:space="preserve">1. Realizar reportes mensuales de los bienes y servicios realizados durante el mes. </t>
  </si>
  <si>
    <t>Producto</t>
  </si>
  <si>
    <t>Resultado</t>
  </si>
  <si>
    <t xml:space="preserve">1.5.Implementada la gestión de riesgos </t>
  </si>
  <si>
    <t>R1.3 Mitigados los riesgos identificados en los procesos por cada área.</t>
  </si>
  <si>
    <t>Cumplir con lo establecido en la Ley Núm. 41-08 de Función Pública</t>
  </si>
  <si>
    <t>1. No entendimiento de las partes
2. Falta de disponibilidad financiera</t>
  </si>
  <si>
    <t>Definir adecuadamente y lo más claro posible los TDR.</t>
  </si>
  <si>
    <t>Elaborar Informe Estadistico año 2022</t>
  </si>
  <si>
    <t>Elaborar informes de actualización de
empleos en las empresas del sector</t>
  </si>
  <si>
    <t>Solicitadas y recibidas bases de Export e Import (DGA) enero-febrero
se requirieron tres perfines en el trimestre</t>
  </si>
  <si>
    <t>Disponer de una visión resumida sobre sobre el desempeño sectorial y principales parques; facilitar las labores de análisis, investigación y evaluación</t>
  </si>
  <si>
    <t>Realizados Censos empleos del Cuarto Trimestre (Octubre-Diciembre).
Evaluada, registrada y presentada en formato de tablas los datos octubre-noviembre
Remitidos los datos</t>
  </si>
  <si>
    <t>1. Revisados y adecuados los formularios para los levantamientos
2. Preparada y revisada la base (población)
3. Definida la plaraforma, remitidos los formularios, iniciado los registros de confirmación</t>
  </si>
  <si>
    <t>Elaborado y revisado el Boletin Estadistico 2022 (Cuadros, gráficos, presentacion, comentarios, indices)</t>
  </si>
  <si>
    <t xml:space="preserve">Celebrar ronda de negocios B2B con la participación de empresas de zonas francas y la industria local. Subsector(es) a ser definidos, según necesidades e intereses de las empresas. </t>
  </si>
  <si>
    <t>1. Coordinar reuniones entre las instituciones responsables.</t>
  </si>
  <si>
    <t>2. Realizar invitación a las empresas de zonas francas e invitados internacionales</t>
  </si>
  <si>
    <t>3. Confirmar la participación de las empresas de zonas francas invitadas.</t>
  </si>
  <si>
    <t>4. Coordinar reuniones entre las empresas que asistirá al B2B.</t>
  </si>
  <si>
    <t>5. Realizar jornada de reuniones entres las empresas que asistirán al B2B.</t>
  </si>
  <si>
    <t>6. Dar seguimiento a los B2B realizados.</t>
  </si>
  <si>
    <t>Celebrar ronda de negocios internacional B2B con sede RD con la participación de empresas de zonas francas e invitados internacionales. Subsector(es) a ser definidos, según necesidades e intereses de las empresas</t>
  </si>
  <si>
    <t>Ejecutar el plan de capacitación y formación técnica para las empresas del sector y la industria nacional.</t>
  </si>
  <si>
    <t>1. Planificar el programa de capacitación, junto a instituciones afines.</t>
  </si>
  <si>
    <t>2. Coordinar y organizar el plan de capacitación y formación.</t>
  </si>
  <si>
    <t>3. Enviar invitaciones a las empresas del sector.</t>
  </si>
  <si>
    <t>4. Elaborar informes de las capacitaciones realizadas y cantidad de participantes.</t>
  </si>
  <si>
    <t>Analisis y aprobación de solicitudes de exoneración de materias primas, maquinarias y equipos de las empresas amparadas en la Ley 56-07 en VUCE</t>
  </si>
  <si>
    <t>Verificar que la solitud cumpla con los requisitos (Carta, DGII, TSS Pago)</t>
  </si>
  <si>
    <t>Procesamiento y aprobación técnica.</t>
  </si>
  <si>
    <t>Procesamiento y aprobación del Encargado.</t>
  </si>
  <si>
    <t>FORTALECER Y CONTROLAR EL PROCESO DE COMPRAS</t>
  </si>
  <si>
    <t>1. 'Velar por el cumplimiento de lo establecido en los umbrales de compras y contrataciones</t>
  </si>
  <si>
    <t>SE REALIZARON  REVISIONES MENSUALES DE LOS PROCESOS DE COMPRAS, CUMPLIÉNDOSE CON LAS NORMAS PAUTADAS PARA ESTOS FINES</t>
  </si>
  <si>
    <t>2. 'Velar por el cumplimiento de las Leyes,  Reglamentos, Decretos y Circulares  elaborados para fines de Compras y Contrataciones Públicas</t>
  </si>
  <si>
    <t>3. 'Autorizar y Firmar órdenes de compras</t>
  </si>
  <si>
    <t>4. 'Autorizar y firmar remisión de expediente a pago</t>
  </si>
  <si>
    <t>DAR SEGUIMIENTO AL FLUJO DE INGRESOS</t>
  </si>
  <si>
    <t>1. Recibir las Novedades de los diferentes departamentos técnicos</t>
  </si>
  <si>
    <t>SE REALIZARON REVISIONES MENSUALES DE ESTE PROCESO Y SE EJECUTARON ACCIONES QUE CONLLEVARON A FORTALECER LA GESTIÓN DE COBROS</t>
  </si>
  <si>
    <t>2. Remitir las Novedades a Contabilidad para emisión de facturas</t>
  </si>
  <si>
    <t>3. Clasificar y firmar las facturas</t>
  </si>
  <si>
    <t>4. Remitir vía digital las facturas a empresas y operadoras</t>
  </si>
  <si>
    <t>5. Dar seguimiento al cobro en empresas de acuerdo a su facturación (mensual, trimestral, semestral y anual)</t>
  </si>
  <si>
    <t>6. Dar seguimiento a empresas con pagos atrasados mediante bloqueo en LPB,  llamadas, comunicaciones, correos, etc</t>
  </si>
  <si>
    <t>CONTROLAR LOS GASTOS DE REPOSICION FONDO VIATICOS Y CAJA CHICA</t>
  </si>
  <si>
    <t>1. Autorizar los consumos debidamente justificados</t>
  </si>
  <si>
    <t>SE REALIZARON REVISIONES SEMANALES CON LA FINALIDAD DE QUE LAS EROGACIONES DEL MISMO SEAN ACORDE A LAS NORMATIVAS DISPUESTAS PARA ESTOS FINES</t>
  </si>
  <si>
    <t>2. Elaborar las facturas a suplidores informales de la institución</t>
  </si>
  <si>
    <t>3. Reponer la caja chica basado en las normativas de manejo y uso de dicho fondo</t>
  </si>
  <si>
    <t>4. Elaborar informe mensual de gastos</t>
  </si>
  <si>
    <t>SE OBSERVARON LAS NORMAS DE CONTROL EN CADA MES</t>
  </si>
  <si>
    <t>1. Autorizar las solicitudes de compras, tanto de materiales de oficina como de activos de la institución</t>
  </si>
  <si>
    <t>SE LLEVARON A CABO REVISIONES SEMANALES CON LA FINALIDAD DE VIGILAR ESTE PROCESO.</t>
  </si>
  <si>
    <t>2. Autorizar el despacho de suministros</t>
  </si>
  <si>
    <t>3. Velar por el control del consumo mensual por departamento</t>
  </si>
  <si>
    <t>SUPERVISAR EL  MANTENIMIENTO FISICO DE LOS ESPACIOS, MOBILIARIOS Y TRANSPORTE</t>
  </si>
  <si>
    <t>1. 'Supervisar limpieza, fumigación, pintura, reparaciones menores, etc.</t>
  </si>
  <si>
    <t>2. 'Supervisar mantenimiento de fotocopiadora, planta eléctrica ascensor, aires acondicionados, flotilla de vehículos, etc</t>
  </si>
  <si>
    <t>MODERNIZACIÓN FLOTILLA COMUNACIÓN INSTITUCIONAL</t>
  </si>
  <si>
    <t>1. Cambio equipos flota institucional</t>
  </si>
  <si>
    <t xml:space="preserve">Se cambiaron los equipos correspondiente a las flotas institucionales del staff </t>
  </si>
  <si>
    <t>SUPERVISAR PÓLIZAS DE SEGUROS</t>
  </si>
  <si>
    <t>1. Control de pago de las pólizas correspondientes a fidelidad, incendio y lineas aliadas</t>
  </si>
  <si>
    <t>Se realizaron los pagos en el mes de febrero 2023</t>
  </si>
  <si>
    <t>SUPERVISIÓN Y CONTROL DE SUBSIDIO EDUCATIVO INSTITUCIONAL</t>
  </si>
  <si>
    <t>1. Adquisición útiles escolares para hijos de colaboradores de nuestra institución</t>
  </si>
  <si>
    <t>Ejecución para el tercer trimestre 2023</t>
  </si>
  <si>
    <t>SUPERVISIÓN Y CONTROL ALMUERZO EMPRESARIAL</t>
  </si>
  <si>
    <t>1. Adquisición almuerzo institucional para  colaboradores de nuestra institución</t>
  </si>
  <si>
    <t>Se realizaron las entregas diarias del almuerzo al personal de la institución</t>
  </si>
  <si>
    <t>SUPERVISIÓN Y CONTROL COMBUSTIBLE INSTITUCIONAL</t>
  </si>
  <si>
    <t>1. Adquisición combustible para personal técnico, flotilla de la  institución y planta elecrica</t>
  </si>
  <si>
    <t xml:space="preserve">Se realizaron las entregas mensuales </t>
  </si>
  <si>
    <t>GESTIONAR EL PRESUPUESTO DEL AÑO 2024</t>
  </si>
  <si>
    <t xml:space="preserve">1. Revisar las necesidades de recursos a partir del Plan Operativo </t>
  </si>
  <si>
    <t>Esta tarea está planificada para ejecutarse en el 3er. Trimestre</t>
  </si>
  <si>
    <t>2. Identificar los recursos disponibles</t>
  </si>
  <si>
    <t>3. Proyectar los recursos a utilizar</t>
  </si>
  <si>
    <t>4. Definir las prioridades</t>
  </si>
  <si>
    <t>5. Supervisar el Anteproyecto de Presupuesto y someter a aprobación</t>
  </si>
  <si>
    <t>6. Eficientizar la ejecución del Presupuesto aprobado</t>
  </si>
  <si>
    <t>Obtener la certificación NORTIC A5:2015 (OPTIC)
sobre la Prestación y Automatización de los Servicios
Públicos del Estado Dominicano.</t>
  </si>
  <si>
    <t>Renovar servicios para el Web Site Institucional</t>
  </si>
  <si>
    <t>1. Determinar la caducidad del servicio e incluir renovación en presupuesto departamental</t>
  </si>
  <si>
    <t>2. Hacer solicitud renovación del servicio</t>
  </si>
  <si>
    <t>3. Recepción del servicio por el tiempo acordado</t>
  </si>
  <si>
    <t>4. Validar la funcionalidad del servicio según lo acordado</t>
  </si>
  <si>
    <t>Renovar el servicio Portafirmas Gubernamental</t>
  </si>
  <si>
    <t>Gestionar el desarrollo de los portales institucionales
y de transparencia.</t>
  </si>
  <si>
    <t>4. Prueba del funcionamiento del sistema</t>
  </si>
  <si>
    <t>5. Capacitar al personal involucrado</t>
  </si>
  <si>
    <t>6. Entrega Definitiva de la solución</t>
  </si>
  <si>
    <t>Realizar la planificación estratégica y presupuestaria
del departamento</t>
  </si>
  <si>
    <t>1. Participar en reuniones de staff.</t>
  </si>
  <si>
    <t>2. Identificar los temas que impactan el departamento de TI tanto en
el ámbito estratégico como en el presupuestario</t>
  </si>
  <si>
    <t>3. Realizar POA y PACC del año correspondiente.</t>
  </si>
  <si>
    <t>Fue desarrollada y aplicada la nueva platilla al portal  dando cumplimiento a la Nortic A2</t>
  </si>
  <si>
    <t xml:space="preserve">Se actualizo el poa departamental a una nueva plantilla </t>
  </si>
  <si>
    <t>1. Determinar la necesidad de las áreas involucrada</t>
  </si>
  <si>
    <t>2. Socializar y acordar con el proveedor los términos de referencia</t>
  </si>
  <si>
    <t>Gestionar el desarrollo e implementación del Sistema
de Gestión Documental</t>
  </si>
  <si>
    <t>En proceso de levantamiento de las necesidades de las areas involucradas</t>
  </si>
  <si>
    <t xml:space="preserve">3. Implementación y/o desarrollo de la solución </t>
  </si>
  <si>
    <t>Acuerdo y monitero de desempeño ejecuadado de acuerdo a lo establecido por el MAP</t>
  </si>
  <si>
    <t xml:space="preserve">Remisión de Minutas por las areas correpondientes </t>
  </si>
  <si>
    <t>DEPARTAMENTO/DIVISIÓN/SECCION</t>
  </si>
  <si>
    <t>TESORERIA</t>
  </si>
  <si>
    <t>1 DE ENERO DE 2023</t>
  </si>
  <si>
    <t>Programar y dirigir la recepcion, custodio y deposito de los valores monetarios perteneciente a la institución</t>
  </si>
  <si>
    <t>Recepcionar los ingresos producto de las venta  de servicios ofrecidos por la institución por medio a los puntos de venta, instalado en las diferntes cajas.</t>
  </si>
  <si>
    <t>Estas actividades son realizadas de manera cotidiana por nuestro personal a los ingresos recibidos en la insitucion.</t>
  </si>
  <si>
    <t>Recibos de Ingreso, Cuadre de Caja, reporte de ingresos, depositos.</t>
  </si>
  <si>
    <t>Que existan errores materiales en el deposito y registsro del ingreso</t>
  </si>
  <si>
    <t>Realizar una revision conciensuda de los recibos y cudre de ingreso diariamente, ademas  comparar y compartir las informaciones con las demas areas involucradas (Contabilidad, Servicio al Usuario y Depto. Administsrativo y financiero).</t>
  </si>
  <si>
    <t>Revisar y aprobar los servicios via LPB, confirmando que los montos corresponden al servicio ofrecido, y que los soportes anexo sean fidedignos.</t>
  </si>
  <si>
    <t>Revisar el cuadre y las operaciones diaria de  las cajas de la institucion.</t>
  </si>
  <si>
    <t>Gestionar con el area correspondiente la solución de cualquier inconveniente en el sistma de caja</t>
  </si>
  <si>
    <t>Asegurarnos de que el área de caja ofrece un servicio eficiente y eficáz a nuestros clientes y colaboradores</t>
  </si>
  <si>
    <t>Confirmar  que los montos recibidos vía depositos y transferencias directas por parte de nuestros clientes hayan entrado a la cuenta colectora y  que los mismos sean asignados en forma correcta en los estados bancarios</t>
  </si>
  <si>
    <t>Realizar arqueos de las diferntes cajas y cajas chicas de la institución</t>
  </si>
  <si>
    <t>Asegurar que los montos recibidos en las diferentes cajas sean depostiados de forma integra la cuenta colectora de la Institución</t>
  </si>
  <si>
    <t xml:space="preserve">Mantener actualizados los saldos de las cuentas </t>
  </si>
  <si>
    <t>Confirmación  registros contable de los ingresos y egresos</t>
  </si>
  <si>
    <t xml:space="preserve">Se revisan mensualmente los saldos de las cuentas presentadas en los estados financieros con el objetivo de confirmar que losl registros furon bien aplicados </t>
  </si>
  <si>
    <t>Relacion de ingresos, entradas de diario, auxiliares de cuentas.</t>
  </si>
  <si>
    <t>Que los saldos no reflejen la realidad financiera de la institucion.</t>
  </si>
  <si>
    <t>Aseguramiento de las revisiones de saldos, por medio de pruebas aritmeticas, cruce de informaciones, etc.</t>
  </si>
  <si>
    <t>Revisar los saldos de las cuentas que componen  los estados financieros (Estado de Situación, Estado de Resultados, Estado de Flujo de Efectivo, Estado de Cambio de Patrimonio, Ejecución presupuestaria)</t>
  </si>
  <si>
    <t>Realizar análisis de saldos de las cuentas a los fines  de observar su comportamiento y/o tendencias.</t>
  </si>
  <si>
    <t>Dar seguimiento a los anílisis e informar al Departamento Administrativos sobre las tendencias de las cuentas, a fin de que se tomen los correctivos de lugar.</t>
  </si>
  <si>
    <t xml:space="preserve">Confirmar  los pagos de cuotas realizados por los clientes vía depositos y transferencias en la cuenta colectora, según los  los estados bancarios </t>
  </si>
  <si>
    <t>Revisar las conciliaciones bancarias de la cuenta colectora, cuenta unica, cuenta disponibilidad institucional, cuenta cuota institucional, cuenta operativa.</t>
  </si>
  <si>
    <t>Revisar los proceso de compras y contrataciones de bienes y servicios de la institución</t>
  </si>
  <si>
    <t>Recibir y analizar los expedientes de compras (orden de compra y demás documentos)</t>
  </si>
  <si>
    <t xml:space="preserve">Revision de los expedientes de compra con el fin de informar oportunanamente culaquier error (numerico, de forma)  o inumplimiento con la Ley 340-06 de compras y contrataciones públicas. </t>
  </si>
  <si>
    <t>Ordenes de compras</t>
  </si>
  <si>
    <t>Que se incumpla con la ley de compas y con el debido proceso.</t>
  </si>
  <si>
    <t xml:space="preserve">Velar por el cumplimiento de la ley decompras y </t>
  </si>
  <si>
    <t>Confirmar las informaciones contenidas en las ordenes de compra</t>
  </si>
  <si>
    <t>Revisar la correcta codificación s/Clasificador del gasto</t>
  </si>
  <si>
    <t>Emitir nuestras considerarciones (recomendaciones y/o sugerencias) y correcciones</t>
  </si>
  <si>
    <t>Programar en coordinacion con el Departamento Administrativo y Financiero todas las erogaciones y/o pagos que realice la institucion (proveedores, empleados, y terceros), por cualquier medio de pago</t>
  </si>
  <si>
    <t>Calendarización de pagos a proveedores</t>
  </si>
  <si>
    <t>Se revisan todos los expedientes de pago, desde la solicitud, la orden de compra, la debida apropiacion presupuestaria, la cuenta presupuestarias, la disponibiidad de presupuestaria. Se realizan pruebas aritmeticas, se confirma las informaciones de DGII y TSS.</t>
  </si>
  <si>
    <t>Libramientos, cheques y transfererencias bancarias</t>
  </si>
  <si>
    <t>Que existan errores en la confeccion del medio de pago, que desvirtuen la honra del compromiso economico adquirido por el CNZF con el beneficioaro del pago.</t>
  </si>
  <si>
    <t>Revisar para fines de confirmacion de que los pagos corresponden con los compromisos adquiridos y que los mismos esten libre de errores.</t>
  </si>
  <si>
    <t>Revisión los expedientes de pagos a proveedores</t>
  </si>
  <si>
    <t>Revisión de pagos incentivos y otros a empleados</t>
  </si>
  <si>
    <t>Revisión de todas las cajas chicas</t>
  </si>
  <si>
    <t>Revisión de las nominas de la institucion</t>
  </si>
  <si>
    <t>Revisión transferencias nacionales e internacinales</t>
  </si>
  <si>
    <t>Confeccion y Seguimiento Disponibilidad Diaria</t>
  </si>
  <si>
    <t>Recopilación, procesamiento, analisis y  reportes deribados de la información financiera</t>
  </si>
  <si>
    <t>Compilacion de los repportes de ingresos de todas las oficinas y de las erogaciones del dia</t>
  </si>
  <si>
    <t>Formulario Disponibilidad</t>
  </si>
  <si>
    <t>Que no se presente una disponibilidad real y que por consiguiente se tomen decisiones incorrectas</t>
  </si>
  <si>
    <t>Asegurarnos de que la disposinibilidad presentada es la real para que las decisiones  financieras puedan tomarse sobre una base fidedigna.</t>
  </si>
  <si>
    <t>Fortalecer las Normas de Control Interno</t>
  </si>
  <si>
    <t>Aplicar las normas y los controles internos contenidos en las  NOBACI</t>
  </si>
  <si>
    <t>Aplicar los controles establecidos en las NOBACI</t>
  </si>
  <si>
    <t>Que no se cumpla con los controles establecido en la NOBACI</t>
  </si>
  <si>
    <t>Contribuir con la aplicación de los controles establecidos en las NOBACI</t>
  </si>
  <si>
    <t>Asumir y Aplicar las leyes y normas vigentes,  asi como las disposicones emanadas del Ministerio de Hacienda y/o de la Tesoreria Nacional.</t>
  </si>
  <si>
    <t>Consulta de la ley 567-05, reglamento y otras disposiciones a los fines de que la institucion cumpla con el marco legal establecido.</t>
  </si>
  <si>
    <t>Aplicación de la Ley 567-05 y de las resolciones vigentes</t>
  </si>
  <si>
    <t>Ley 567-05 y Resoluciones</t>
  </si>
  <si>
    <t>Que se incumpla con la ley 567-05 y las disposiones externas e interanas</t>
  </si>
  <si>
    <t>Aseguramiento de que se cumpla con ley de Tesoereria y las  disposiciones vigentes</t>
  </si>
  <si>
    <r>
      <rPr>
        <sz val="12"/>
        <rFont val="Calibri"/>
        <family val="2"/>
        <scheme val="minor"/>
      </rPr>
      <t>Difundir y aplicar las disposiciones de la Tesoreria Nacional</t>
    </r>
  </si>
  <si>
    <t>Control sobre los inventarios</t>
  </si>
  <si>
    <t>Participación en el conteo fisico de los inventarios</t>
  </si>
  <si>
    <t>Ejecución a partir del 3er. Tercer  trimestre 2023</t>
  </si>
  <si>
    <t>Reporte de Invenario, conteo fisico de los materiales de suministro</t>
  </si>
  <si>
    <t>Que existan diferncias signicativas entre lo que indica el sistema y el contero fisioco</t>
  </si>
  <si>
    <t>Evitar las diferncias por medio a un conteo objetivo de la existencial</t>
  </si>
  <si>
    <t>Formular el inventario, cálculo de variaciones, emisión informe.</t>
  </si>
  <si>
    <t>1.4. Establecer los controles para la correcta aplicación de los Sistemas de Administración Financiera del Estado y el Sistema Nacional de Control Interno</t>
  </si>
  <si>
    <t>Requerimientos de información del ciudadano gestionado</t>
  </si>
  <si>
    <t>1.Verificar y enviar al área correspondiente, la solicitud de información realizada por el ciudadano</t>
  </si>
  <si>
    <t>Completado al 100%</t>
  </si>
  <si>
    <t>3.Revisar la información recibida y dar respuesta oportuna al ciudadano</t>
  </si>
  <si>
    <t>Sub Portal de Transparencia Institucional actualizado</t>
  </si>
  <si>
    <t>2.Verificar y organizar los documentos e informaciones recibidos para fines de publicación</t>
  </si>
  <si>
    <t>Informaciones del Sistema Nacional de Atención Ciudadana 311 gestionadas</t>
  </si>
  <si>
    <t>Coordinación de las actividades de la CIGCN</t>
  </si>
  <si>
    <t>1.Concluir con el proceso de inducción de los miembros de la CIGCN</t>
  </si>
  <si>
    <t>2.1. Estructurar e implementar un programa de promoción de inversiones y exportaciones, enfocado en países, mercados y empresas con amplio potencial de desarrollar negocios en la República Dominicana</t>
  </si>
  <si>
    <t>Oficina de acceso a la Información</t>
  </si>
  <si>
    <t xml:space="preserve">TESORERIA </t>
  </si>
  <si>
    <t>OFICINA DE  ACCESO A LA  INFORMACION</t>
  </si>
  <si>
    <t xml:space="preserve"> Implementada la Gestión de Riesgos</t>
  </si>
  <si>
    <t xml:space="preserve"> Nuevas alianzas estratégicas para promoción de inversión y exportaciones</t>
  </si>
  <si>
    <t>1. Capacitar el  personal en Auditoria Interna y Herramientas técnicas de Calidad</t>
  </si>
  <si>
    <t xml:space="preserve">5. conformae  equipo de implemetación </t>
  </si>
  <si>
    <t xml:space="preserve">3. Completar cronograma de documentacion </t>
  </si>
  <si>
    <t>6. Conformación del equipo de documentación</t>
  </si>
  <si>
    <t>7. Asignación de la subdiretora Ejecutiva, Lic. Yarisol Lopez, quien estara a cargo del monitoreo y seguimiento del programa de implementación de la Norma ISO 9001:2015</t>
  </si>
  <si>
    <t xml:space="preserve">1. Metafisica financiera de transparencia </t>
  </si>
  <si>
    <t>2. Metafisica financiera de SGC</t>
  </si>
  <si>
    <t>3. Seguimiento  plan mejora CAF</t>
  </si>
  <si>
    <t>INFORME SEGUIMIENTO DEL PLAN OPERATIVO ANUAL 2023</t>
  </si>
  <si>
    <t>CÓDIGO: MAT-PD-01</t>
  </si>
  <si>
    <t>CÓDIGO:MAT-PD-01</t>
  </si>
  <si>
    <t>Creación de encadenamientos productivos.</t>
  </si>
  <si>
    <t>Captar empresas multinacionales pariticipantes en ferias y eventos nacionales e internacionales, así como misiones comerciales para su inclusión en nuestras cadenas de abastecimiento.</t>
  </si>
  <si>
    <t>1. Participar en evento.</t>
  </si>
  <si>
    <t>Realización de acercamientos e invitaciones  a los potenciales inversionistas, vía correo electrónico y llamadas a las empresas</t>
  </si>
  <si>
    <t>1. Agendar las reuniones en calendario institucional.
2. Cargar documentación en carpeta común interinstitucional para agilizar los procesos de revisión y consenso.</t>
  </si>
  <si>
    <t>2. Realizar contacto y participar en reuniones, con representantes de empresas con potencial de realizar inversiones en nuestro país, las cuales ofrezcan materias primas y servicios para empresas del sector de zonas francas.</t>
  </si>
  <si>
    <t>3. Dar seguimiento a potenciales inversionistas.</t>
  </si>
  <si>
    <t>2.4 Aumentado los encadenamientos productivos entre las empresas de zonas francas y los productores locales.</t>
  </si>
  <si>
    <t xml:space="preserve">Contribuir con la implementación de iniciativas para el fortalecimiento de la Logística y la facilitación del comercio en la República Dominicana </t>
  </si>
  <si>
    <t xml:space="preserve">1.Participar en reuniones mensuales generales del Clúster de Logística de la República Dominicana (CLRD) </t>
  </si>
  <si>
    <t xml:space="preserve">Se celebraron tres (3) reuniones del Clúster  Logístico; Participación en tres (03) reuniones del Comité Nacional de Facilitacion del Comercio
</t>
  </si>
  <si>
    <t>2.Apoyar al CLRD en los ejes de trabajo:                         e-commerce y desarrollo de nuevos negocios</t>
  </si>
  <si>
    <t>3. Recolectar, generar y difundir estadisticas de impacto de actividades logisticas de zona franca en la economía de la Rep. Dom.</t>
  </si>
  <si>
    <t>4. Participar en reuniones mensuales del Comité de Facilitación del Comercio</t>
  </si>
  <si>
    <t xml:space="preserve">Identificar nuevos prospectos de inversión con el anális de información con apoyo de inteligencia de mercados (Investment Map, Big Data, etc.) </t>
  </si>
  <si>
    <t>1. Capturar información estratégica sobre empresas con alto potencial para invertir en Zona Francas en RD</t>
  </si>
  <si>
    <t xml:space="preserve">Se realizaron los perfiles de los siguientes paises: Canadá y Suiza
</t>
  </si>
  <si>
    <t>2. Realizar y depurar listas de empresas actractivas para el país (según países y/o regiones de origen) utilizando el Investment Map</t>
  </si>
  <si>
    <t>3. Realizar y depurar listas de productos para país competidor (según países y/o regiones de origen) e informaciones de Inversión</t>
  </si>
  <si>
    <t>4. Compartir lista de contactos con entidades homólogas, que contribuyan al establecimiento de relaciones comerciales con dichas empresas</t>
  </si>
  <si>
    <t>1. Analizar los datos levantados en la encuesta anual CNZFE y estratificación según principales categorías</t>
  </si>
  <si>
    <t>A la espera de la remision de la Encuesta Anual de CNZFE</t>
  </si>
  <si>
    <t>2. Elaborar  informe/resumen ejecutivo de resultados, laboración de notificaciones en el marco de la OMC</t>
  </si>
  <si>
    <t>3. Difundir el informe final para su utilización en actividades indicadas por la Dirección Ejecutiva</t>
  </si>
  <si>
    <t xml:space="preserve">1. Contribuir en los procesos de defensa de los sub- sectores productivos de zonas francas, particularmente ante las autoridades de los EE.UU., con respecto a los procesos de negociación de nuevos acuerdos y al mejoramiento de los existentes. </t>
  </si>
  <si>
    <t>Monitoreo al Proyecto de Ley de los Estados Unidos que busca una enmienda de Ley Federal de Alimentación, Medicamentos y Cosméticos en relación a la venta, elaboración y distribucion de cigarros premium y cigarros; Monitoreo a la propuesta de la Administración de Alimentos y Medicamentos de los Estados Unidos (FDA) que busca establecer nuevos requisitos para las prácticas de la manufactura de los productos de tabaco terminados y a granel. Monitoreo a la propuesta de ampliacion del empaquetado sencillo a los productos del tabaco tradicional e historico de Bélgica.</t>
  </si>
  <si>
    <t>2. Participar en grupos técnicos para los procesos de negociaciones comeriales, con países de interés</t>
  </si>
  <si>
    <t>Realizar el seguimiento, registro y monitoreo de los indicadores económicos, competitivos, y laborales de la República Dominicana, así como de sus principales  competidores</t>
  </si>
  <si>
    <t>1. Revisión y actualización mensual de Matriz, según fuentes de información identificadas.</t>
  </si>
  <si>
    <t>Actualización de Matriz regional.</t>
  </si>
  <si>
    <t>2. Difusión de Matriz actualizada y/o indicadores específicos, según demanda de grupos de interés, previa autorización de la Dirección Ejecutiva</t>
  </si>
  <si>
    <t>1. Identificar y seleccionar, previa autorización de la Dirección Ejecutiva, de actividades formativas a participar en el año</t>
  </si>
  <si>
    <t>Participación de Geraldine Peña en el Workshop Especializado Técnicas y Estrategias de Negociación del Instituto Dominicano de Excelencia y Competitividad Empresarial del AIRD. Paola Rodríguez y Geraldine Peña participaron en el Acuerdos Internacionales de Inversión: Derechos Protegidos y Retos para el Estado, del MICM. Paola Rodríguez participó en el lanzamiento del Sistema de Alertas de Inteligencia de Mercados de PRODOMINICANA.</t>
  </si>
  <si>
    <t>2. Implementar las actividades aprobadas</t>
  </si>
  <si>
    <t xml:space="preserve">1. Elaborar informes de avances y resultados </t>
  </si>
  <si>
    <t>Promover en el sector de zonas francas la producción sostenible y los proyectos de energía alternativa.</t>
  </si>
  <si>
    <t xml:space="preserve">1. Colaborar en el proyecto de EcoParques del MICM con auspicio del banco mundial, para la participación de los parques de zonas francas en el piloto </t>
  </si>
  <si>
    <t>Colaboración y apoyo al MICM en el Proyecto de asistencia ténica para  Fortalecer Capacidades  Institucionales en el Desarrollo y Gestión Eficientes de Parques y Distritos Industriales  de la Organización de las Naciones Unidas para el Desarrollo Industrial (ONUDI): Priorización de Parques Industriales</t>
  </si>
  <si>
    <t>2. Participar en reuniones periódicas del proyecto</t>
  </si>
  <si>
    <t>3. Participar en las capacitaciones y talleres.</t>
  </si>
  <si>
    <t xml:space="preserve">4. Elaborar informes de avances y resultados </t>
  </si>
  <si>
    <t>5. Presentar iniciativas que promuevan la inserción de energías alternativas y producció sostenible en las empresas acogidas bajo el regimén de zonas francas.</t>
  </si>
  <si>
    <t>Elaborar resúmenes trimestrales incluyendo las proyecciones sobre el comportamiento de las exportaciones y otras variables económicas de zona franca.</t>
  </si>
  <si>
    <t>1. Revisión mensual y trimestral de fuentes secundarias de información, basadas en datos directos y datos espejos (BCRD, USITC Dataweb, TradeMap y EuroSTAT)</t>
  </si>
  <si>
    <t>Realización de informe sobre: La Evolución de las Zonas Francas luego del Plan de Relanzamiento de las Zonas Francas</t>
  </si>
  <si>
    <t>2. Procesamiento y análisis de datos obtenidos en fuentes indicadas</t>
  </si>
  <si>
    <t>3. Difusión de informes finales a usuarios y grupos de interés, previa autorización de la Dirección Ejecutiva</t>
  </si>
  <si>
    <t>Participacion en eventos internacionales relacionados con comercio exterior, competitividad y zonas francas</t>
  </si>
  <si>
    <t>Participación en eventos nacionales e internacionales relacionados con el comercio exterior, competitividad y zonas francas</t>
  </si>
  <si>
    <t>Participación en las Reuniones Reparatorias (1era, 2da y 3ra) de cara a la COP10.</t>
  </si>
  <si>
    <t>1. Culminar acopio formularios censo
2. Procesar los datos
3. Validar registros
4. Elaborar informe general</t>
  </si>
  <si>
    <t>Informe del Subsector Confección y Textiles, 2022</t>
  </si>
  <si>
    <t xml:space="preserve">1. Construcción base de datos por
subsector. Revisión
2. Elaboración cuadros y gráficos por
 subsector
3. Diseñar los informes estadísticos
4. Revisión contenido cuadros y
gráficos
5. Publicación en la página web de la
institución
</t>
  </si>
  <si>
    <t>Informe del Subsector Calzados y Componentes, 2022</t>
  </si>
  <si>
    <t>Informe del Subsector Joyería, 2022</t>
  </si>
  <si>
    <t>Informe del Subsector Call Centers, 2022</t>
  </si>
  <si>
    <t>Informe del Subsector Eléctricos y Electrónicos, 2022</t>
  </si>
  <si>
    <t>Informe del Subsector Instrumentos Medicos y Productos Farmacéuticos, 2022</t>
  </si>
  <si>
    <t>Informe del Subsector Tabaco y Derivados, 2022</t>
  </si>
  <si>
    <t>Informe Estadistico Región Norte, 2022</t>
  </si>
  <si>
    <t xml:space="preserve">1. Construcción base de datos por
región. Revisión
2. Elaboración cuadros y gráficos por
 región
3. Diseñar los informes estadísticos
4. Revisión contenido cuadros y
gráficos
5. Publicación en la página web de la
institución
</t>
  </si>
  <si>
    <t>Informe Estadistico Región Sur, 2022</t>
  </si>
  <si>
    <t>Informe Estadistico Región Este, 2022</t>
  </si>
  <si>
    <t>Informe Estadistico Gran Santo Domingo, 2022</t>
  </si>
  <si>
    <t xml:space="preserve">
Elaborar perfiles de intercambio comercial de
la RD con otros países
</t>
  </si>
  <si>
    <t>1. Solicitar información a diferentes organismos
2. Elaborar el perfil del país solicitado
3. Entregar al departamento que haya solicitado la información</t>
  </si>
  <si>
    <t>Elaboración de Brochures de las diferentes actividades</t>
  </si>
  <si>
    <t>1. Contactar a las empresas a través de diferentes vias, solicitando número de empleos de las empresas en operación
2. Realizar reportes de los empleos generados por las empresas
3. Evaluar y comparar
4. Enviar a la Dirección Ejecutiva, al Banco Central de la RD y la Oficina Nacional de Estadísticas</t>
  </si>
  <si>
    <t>Elaboración de memoria anual del departamento</t>
  </si>
  <si>
    <t xml:space="preserve">
Iniciar el Censo 2023 para la recolección de
las informaciones estadísticas del sector
</t>
  </si>
  <si>
    <t>1. Revisión formularios (preguntas)
2. Preparar base objetivo (población)
3. Preparar y/o definir medios de distribución y acopio</t>
  </si>
  <si>
    <t>Gestionar el desarrollo e implementación del Sistema
Financiero y Administrativo</t>
  </si>
  <si>
    <t xml:space="preserve">4. Prueba del funcionamiento del sistema </t>
  </si>
  <si>
    <t>Gestionar la compra e  implementación del Sistema
de Mesa de Ayuda</t>
  </si>
  <si>
    <t>3. Implementación y/compra de la solución</t>
  </si>
  <si>
    <t>Proveer soporte técnico a todos los usuarios de la 
institución</t>
  </si>
  <si>
    <t>1. Determinar la necesidad de las áreas involucradas</t>
  </si>
  <si>
    <t>Renovar los servicios de firewall, antivirus,
antispyware y filtrado Web para los equipos de la
institución</t>
  </si>
  <si>
    <t>Renovar las licencias de servicios de Office 365.</t>
  </si>
  <si>
    <t>Fortalecer el Sistema LIVE PRO BUSINESS (LPB) en sus 
diversos módulos.</t>
  </si>
  <si>
    <t>3. Entrega de la mejora solicitada</t>
  </si>
  <si>
    <t>Este proyecto no fue aprobado por la mesa de Transformación digital de la OGTIC</t>
  </si>
  <si>
    <t xml:space="preserve">     Orden de compra realizada y elaboracion de contrato completado</t>
  </si>
  <si>
    <t>Fueron atendidas 474  solitudes realizadas por nuestros clientes en el segundo trimestre</t>
  </si>
  <si>
    <t>Fueron renovados todos los servicios requeridos para el primer trimestre</t>
  </si>
  <si>
    <t>Fase de Solicitud</t>
  </si>
  <si>
    <t>Servicio no requerido debido a que fué redireccionado al portal único de usuarios GOB.DO</t>
  </si>
  <si>
    <t xml:space="preserve">En proceso de acto de firma de acuerdo </t>
  </si>
  <si>
    <t>A la espera de la implementacion del programa Burocracia 0</t>
  </si>
  <si>
    <t xml:space="preserve">Se han realizado y completado los requerimientos solicitados </t>
  </si>
  <si>
    <t>SE REALIZARON DESPACHOS SEMANALES Y SE RELIZARON LOS REPORTES MENSUALES</t>
  </si>
  <si>
    <t>4. Optimizar el uso del internet para reducir las llamadas al exterior</t>
  </si>
  <si>
    <t>REALIZAMOS EL MANTENIMIENTO DE LOS EXTINTORES, EL MANTENIMIENTO DEL ASCENSOR ESTÁ INCLUIDO EN LA GARANTIA DEL COMPRADOR. EL DE LA PLANTA ELECTRICA ES POR HORA USO Y NO NECESITÓ MANTENIMIENTO Y EL MANTENIMIENTO DE LOS AIRES ACONDICIONADOS ESTÁ PLANIFICADO PARA JULIO 2023.SE REALIZARON LAS INSPECCIONES MENSUALES A CADA UNO DE ESTOS EQUIPOS Y LA FUMIGACION CORRESPONDIENTE.</t>
  </si>
  <si>
    <t>3. Dar mantenimiento a los aires acondicionados</t>
  </si>
  <si>
    <t>4.Fumigar periódicamente las instalaciones</t>
  </si>
  <si>
    <t>5. Dar mantenimiento a extintores</t>
  </si>
  <si>
    <t xml:space="preserve">1. Remozar baños generales </t>
  </si>
  <si>
    <t>Se realizó el remoramiento de los baños, y la adquisición de la planta de la Oficina Regional Norte.  Los demás puntos están pautados para el tercer trimestre</t>
  </si>
  <si>
    <t>2. Adecuación parqueo institucional</t>
  </si>
  <si>
    <t>3. Adecuación sistema eléctrico</t>
  </si>
  <si>
    <t>4. Adquisición planta Oficina Regional Norte</t>
  </si>
  <si>
    <t>5. Instalación shutter</t>
  </si>
  <si>
    <t>6. Instalación sistema contra incendio</t>
  </si>
  <si>
    <t>SE ELABORARON RUTAS DE DISTRIBUCION</t>
  </si>
  <si>
    <t>SE REALIZAN INSPECCIONES  Y MANTENIMIENTOS MENSUALES.  LA PÓLIZA DE SEGURO ES PARA EL TERCER TRIMESTRE</t>
  </si>
  <si>
    <t>Mantenimientos preventivos y correctivos de los vehículos</t>
  </si>
  <si>
    <t>Acatando las instrucciones dadas por Decreto Presidencial, esta compra fue declinada</t>
  </si>
  <si>
    <t xml:space="preserve">Empresas aprobadas </t>
  </si>
  <si>
    <t>Parques apronados</t>
  </si>
  <si>
    <t>Renovación de la NORTIC E1:2022</t>
  </si>
  <si>
    <t xml:space="preserve">Obtención de la Renovación de la NORTIC E1:2022  </t>
  </si>
  <si>
    <t>Se logró Completar los requerimientos que exige la normativa, y la institución obtuvo la certificación correspondiente.</t>
  </si>
  <si>
    <t xml:space="preserve"> $-   0</t>
  </si>
  <si>
    <t xml:space="preserve">Gestión de la comunicación externa </t>
  </si>
  <si>
    <t>Se realizó el envío de tres notas de prensa a los medios de comunicación del país. Estas informaciones trataron sobre el compartamiento de las exportaciones del sector y las nuevas aprobaciones de empresas y parques de zonas francas.</t>
  </si>
  <si>
    <t>Gestión de la comunicación digital</t>
  </si>
  <si>
    <t>Creación de las  campañas digitales de RRSS "Zonas Francas en las Porvincias y la difusión de los Servicios Interactivos</t>
  </si>
  <si>
    <t>En este segundo trimestre, se incluyeron estas nuevas campañas , Zonas francas en las provincias busca destacar el rol del sector en las economia locales y la de Servicios Interactivos explicar de forma más simple los pasos a seguir para solicitar nuestros servicios.</t>
  </si>
  <si>
    <t xml:space="preserve">Análisis del Comportamiento de las métricas de las redes sociales institucionales </t>
  </si>
  <si>
    <t xml:space="preserve">Durante este segundo trimestre de este año, las redes sociales continuaron creciendo : Instagram aumentamos 132 nuevos seguidores) para un crecimiento del  1.47% . Twitter (6 nuevos) para un crecimiento del 0.17% y Facebook (207 nuevos seguidores) para una crecimiento del 5.27%.
</t>
  </si>
  <si>
    <t>Fecha: 1 abril al 30 junio 2023</t>
  </si>
  <si>
    <t xml:space="preserve">Se realizaron visitas  a las diferentes empresas </t>
  </si>
  <si>
    <t>SI</t>
  </si>
  <si>
    <t>Darle soporte a las empresas en sus actividades</t>
  </si>
  <si>
    <t>Seguimiento a las empresas mediante el sistema LPB</t>
  </si>
  <si>
    <t>Recibir las solicitudes de los departamentos</t>
  </si>
  <si>
    <t>Gestionar los trámites de las solicitudes a las empresas, Inst. o depart.</t>
  </si>
  <si>
    <t>Vigilar los requisitos de la Carta Compromiso para lograr un crecimiento Institucional</t>
  </si>
  <si>
    <t>Solicitar sugerencias a los distintos departamentos</t>
  </si>
  <si>
    <t>Realización de informe trimestrales POA</t>
  </si>
  <si>
    <t xml:space="preserve"> Informes esporádicos de los parques</t>
  </si>
  <si>
    <t xml:space="preserve"> Planificación fechas de simulacros</t>
  </si>
  <si>
    <t>Elaboración de informes  sobre resultados de los diferentes simulacros</t>
  </si>
  <si>
    <t xml:space="preserve">Brindar soporte técnico  de los servicios que ofrece el CNZFE a  las nuevas empresas instaladas de la zona norte, asi como a las ya instaladas </t>
  </si>
  <si>
    <t>1. Realizar visitas a las empresas</t>
  </si>
  <si>
    <t>2. Orientarlos sobre los procedimientos</t>
  </si>
  <si>
    <t>3. Darle seguimiento mediante el sistema LPB y   de acuerdo a la Carta Compromiso</t>
  </si>
  <si>
    <t>Dar seguimiento al desarrollo del Plan Operativo Anual,  soporte tecnico a los parques de Pto, Pta, Moca, Pisano, Tamboril y Caribbean, participar en los simulacros de desastre naturales</t>
  </si>
  <si>
    <t>Darle mas soporte tecnico y operativo a todos los departamentos de nuestra oficina Principal con la finalidad de minimizar tiempo de espera  optimizar todos los servicios solicitado y cumplir con la Carta Compromiso al Ciudadano</t>
  </si>
  <si>
    <t>1. Soporte técnico/operativo a los depart. oficina Princ.</t>
  </si>
  <si>
    <t>2. Soporte técnico/operativo a los depart. oficina Princ.</t>
  </si>
  <si>
    <t>3. Soporte técnico/operativo a los depart. oficina Princ.</t>
  </si>
  <si>
    <t>4. Soporte técnico/operativo a los depart. oficina Princ.</t>
  </si>
  <si>
    <t xml:space="preserve">1. Seguimiento al desarrollo del Plan Operativo Anual,  soporte tecnico a los parques </t>
  </si>
  <si>
    <t xml:space="preserve">2. Seguimiento al desarrollo del Plan Operativo Anual,  soporte tecnico a los parques </t>
  </si>
  <si>
    <t xml:space="preserve">3. Seguimiento al desarrollo del Plan Operativo Anual,  soporte tecnico a los parques </t>
  </si>
  <si>
    <t xml:space="preserve">4. Seguimiento al desarrollo del Plan Operativo Anual,  soporte tecnico a los parques </t>
  </si>
  <si>
    <t>Oficina Regional de Santiago</t>
  </si>
  <si>
    <t>OFICINA REGIONAL SANTIAGO</t>
  </si>
  <si>
    <t>Gestión y envío de notas de prensa en medios en la prensa y el portal web</t>
  </si>
  <si>
    <t>Empresas aprobadas</t>
  </si>
  <si>
    <t>2.Gestionar  la  información solicitada, a través del departamento involucrado y  darle el seguimiento que corresponde</t>
  </si>
  <si>
    <t>3.Actualizar el Portal de Transparencia y validar las informaciones publicadas</t>
  </si>
  <si>
    <t>4.Elaboración de los   Informes (trimestrales, semestrales y anuales) de Solicitudes de Información presentada por los ciudadanos y enviar a la Máxima Autoridad</t>
  </si>
  <si>
    <t>1.Gestionar, con las áreas involucradas, las informaciones a ser colgadas en el Portal de Transparencia</t>
  </si>
  <si>
    <t>4.Socializar, con la maxima autoridad y el STAFF, los Reportes de Evaluación del Sub Portal de Transparencia</t>
  </si>
  <si>
    <t>1.Estadisticas del Sistema 311 publicadas</t>
  </si>
  <si>
    <t>2.Implementar la primera fase del sistema de Integridad: 
a) Elaboración de instructivos y politicas
b) Estandarización de procedimientos.</t>
  </si>
  <si>
    <t xml:space="preserve">3.Desarrollar jornadas formativas para los Oficiales de Integridad </t>
  </si>
  <si>
    <t>4.Realizar diplomados y talleres de fortalecimiento y adquisición de nuevas competencias dirigidos a miembros de la CIGCN</t>
  </si>
  <si>
    <t>30 DE SEPTIEMBRE DE 2023</t>
  </si>
  <si>
    <t>FECHA: 30 DE SEPTIEMBRE 2023</t>
  </si>
  <si>
    <t>Se ejecuto y socializo en el acuerdo de desempeño, en espera fecha capacitación MAP</t>
  </si>
  <si>
    <t>Julio-Septiembre  2023</t>
  </si>
  <si>
    <t>30 DE SEPTIEMBRE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</si>
</sst>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_-* #,##0.00_-;\-* #,##0.00_-;_-* &quot;-&quot;??_-;_-@_-"/>
    <numFmt numFmtId="166" formatCode="_(* #,##0_);_(* \(#,##0\);_(* &quot;-&quot;??_);_(@_)"/>
  </numFmts>
  <fonts count="53">
    <font>
      <sz val="11"/>
      <color theme="1"/>
      <name val="Calibri"/>
      <family val="2"/>
      <scheme val="minor"/>
    </font>
    <font>
      <sz val="11"/>
      <color theme="1"/>
      <name val="Calibri"/>
      <family val="2"/>
      <scheme val="minor"/>
    </font>
    <font>
      <sz val="10"/>
      <color theme="1"/>
      <name val="Artifex CF Light"/>
      <family val="3"/>
    </font>
    <font>
      <b/>
      <sz val="10"/>
      <color theme="1"/>
      <name val="Artifex CF Light"/>
      <family val="3"/>
    </font>
    <font>
      <b/>
      <sz val="10"/>
      <name val="Artifex CF Light"/>
      <family val="3"/>
    </font>
    <font>
      <sz val="10"/>
      <color rgb="FFFF0000"/>
      <name val="Artifex CF Light"/>
      <family val="3"/>
    </font>
    <font>
      <sz val="10"/>
      <name val="Artifex CF Light"/>
      <family val="3"/>
    </font>
    <font>
      <sz val="11"/>
      <color theme="1"/>
      <name val="Artifex CF Light"/>
      <family val="3"/>
    </font>
    <font>
      <b/>
      <sz val="11"/>
      <color theme="1"/>
      <name val="Artifex CF Light"/>
      <family val="3"/>
    </font>
    <font>
      <b/>
      <u/>
      <sz val="11"/>
      <color theme="1"/>
      <name val="Artifex CF Light"/>
      <family val="3"/>
    </font>
    <font>
      <sz val="11"/>
      <name val="Artifex CF Light"/>
      <family val="3"/>
    </font>
    <font>
      <sz val="12"/>
      <color theme="1"/>
      <name val="Artifex CF Light"/>
      <family val="3"/>
    </font>
    <font>
      <b/>
      <sz val="12"/>
      <color theme="1"/>
      <name val="Artifex CF Light"/>
      <family val="3"/>
    </font>
    <font>
      <b/>
      <sz val="12"/>
      <name val="Artifex CF Light"/>
      <family val="3"/>
    </font>
    <font>
      <b/>
      <sz val="11"/>
      <color rgb="FFFF0000"/>
      <name val="Artifex CF Light"/>
      <family val="3"/>
    </font>
    <font>
      <b/>
      <sz val="11"/>
      <color theme="1" tint="0.14999847407452621"/>
      <name val="Artifex CF Light"/>
      <family val="3"/>
    </font>
    <font>
      <sz val="9"/>
      <color indexed="81"/>
      <name val="Tahoma"/>
      <family val="2"/>
    </font>
    <font>
      <b/>
      <sz val="9"/>
      <color indexed="81"/>
      <name val="Tahoma"/>
      <family val="2"/>
    </font>
    <font>
      <b/>
      <sz val="11"/>
      <name val="Artifex CF Light"/>
      <family val="3"/>
    </font>
    <font>
      <sz val="10"/>
      <color theme="1"/>
      <name val="Artifex CF"/>
      <family val="3"/>
    </font>
    <font>
      <b/>
      <sz val="11"/>
      <color theme="1"/>
      <name val="Calibri"/>
      <family val="2"/>
      <scheme val="minor"/>
    </font>
    <font>
      <b/>
      <sz val="12"/>
      <color theme="1"/>
      <name val="Calibri"/>
      <family val="2"/>
      <scheme val="minor"/>
    </font>
    <font>
      <b/>
      <sz val="12"/>
      <name val="Calibri"/>
      <family val="2"/>
      <scheme val="minor"/>
    </font>
    <font>
      <b/>
      <sz val="10"/>
      <name val="Calibri"/>
      <family val="2"/>
      <scheme val="minor"/>
    </font>
    <font>
      <b/>
      <sz val="24"/>
      <color theme="1"/>
      <name val="Calibri"/>
      <family val="2"/>
      <scheme val="minor"/>
    </font>
    <font>
      <b/>
      <sz val="20"/>
      <color theme="1"/>
      <name val="Calibri"/>
      <family val="2"/>
      <scheme val="minor"/>
    </font>
    <font>
      <b/>
      <sz val="11"/>
      <name val="Calibri"/>
      <family val="2"/>
      <scheme val="minor"/>
    </font>
    <font>
      <sz val="12"/>
      <color theme="1"/>
      <name val="Calibri"/>
      <family val="2"/>
      <scheme val="minor"/>
    </font>
    <font>
      <sz val="11"/>
      <name val="Calibri"/>
      <family val="2"/>
      <scheme val="minor"/>
    </font>
    <font>
      <sz val="11"/>
      <color theme="1"/>
      <name val="Arial"/>
      <family val="2"/>
    </font>
    <font>
      <sz val="10"/>
      <name val="Arial"/>
      <family val="2"/>
    </font>
    <font>
      <sz val="12"/>
      <name val="Calibri"/>
      <family val="2"/>
      <scheme val="minor"/>
    </font>
    <font>
      <b/>
      <sz val="14"/>
      <color theme="1"/>
      <name val="Calibri"/>
      <family val="2"/>
      <scheme val="minor"/>
    </font>
    <font>
      <sz val="16"/>
      <color theme="1"/>
      <name val="Calibri"/>
      <family val="2"/>
      <scheme val="minor"/>
    </font>
    <font>
      <sz val="18"/>
      <color theme="1"/>
      <name val="Calibri"/>
      <family val="2"/>
      <scheme val="minor"/>
    </font>
    <font>
      <sz val="14"/>
      <color theme="1"/>
      <name val="Calibri"/>
      <family val="2"/>
      <scheme val="minor"/>
    </font>
    <font>
      <sz val="10"/>
      <color theme="1"/>
      <name val="Calibri"/>
      <family val="2"/>
      <scheme val="minor"/>
    </font>
    <font>
      <sz val="11"/>
      <color rgb="FF006100"/>
      <name val="Calibri"/>
      <family val="2"/>
      <scheme val="minor"/>
    </font>
    <font>
      <sz val="9"/>
      <name val="Artifex CF Light"/>
      <family val="3"/>
    </font>
    <font>
      <b/>
      <sz val="14"/>
      <color theme="1"/>
      <name val="Artifex CF Light"/>
      <family val="3"/>
    </font>
    <font>
      <sz val="17"/>
      <color theme="1"/>
      <name val="Calibri"/>
      <family val="2"/>
      <scheme val="minor"/>
    </font>
    <font>
      <sz val="9"/>
      <color theme="1"/>
      <name val="Calibri"/>
      <family val="2"/>
      <scheme val="minor"/>
    </font>
    <font>
      <sz val="10"/>
      <name val="Arial"/>
      <family val="2"/>
    </font>
    <font>
      <b/>
      <sz val="11"/>
      <color theme="0"/>
      <name val="Artifex CF Light"/>
      <family val="3"/>
    </font>
    <font>
      <sz val="14"/>
      <name val="Calibri"/>
      <family val="2"/>
      <scheme val="minor"/>
    </font>
    <font>
      <sz val="10"/>
      <name val="Calibri"/>
      <family val="2"/>
      <scheme val="minor"/>
    </font>
    <font>
      <b/>
      <sz val="9"/>
      <name val="Calibri"/>
      <family val="2"/>
      <scheme val="minor"/>
    </font>
    <font>
      <sz val="11"/>
      <color rgb="FF9C0006"/>
      <name val="Calibri"/>
      <family val="2"/>
      <scheme val="minor"/>
    </font>
    <font>
      <b/>
      <sz val="22"/>
      <name val="Wingdings 2"/>
      <family val="1"/>
      <charset val="2"/>
    </font>
    <font>
      <sz val="11"/>
      <name val="Arial"/>
      <family val="2"/>
    </font>
    <font>
      <sz val="9"/>
      <name val="Calibri"/>
      <family val="2"/>
      <scheme val="minor"/>
    </font>
    <font>
      <b/>
      <sz val="12"/>
      <color theme="1"/>
      <name val="Arial"/>
      <family val="2"/>
    </font>
    <font>
      <b/>
      <sz val="10"/>
      <color theme="1"/>
      <name val="Arial"/>
      <family val="2"/>
    </font>
  </fonts>
  <fills count="11">
    <fill>
      <patternFill patternType="none"/>
    </fill>
    <fill>
      <patternFill patternType="gray125"/>
    </fill>
    <fill>
      <patternFill patternType="solid">
        <fgColor theme="3"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theme="4" tint="0.59999389629810485"/>
        <bgColor indexed="64"/>
      </patternFill>
    </fill>
  </fills>
  <borders count="80">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top/>
      <bottom style="thin">
        <color indexed="6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theme="4" tint="-0.499984740745262"/>
      </left>
      <right style="thin">
        <color theme="4" tint="-0.499984740745262"/>
      </right>
      <top style="thin">
        <color theme="4" tint="-0.499984740745262"/>
      </top>
      <bottom style="medium">
        <color indexed="64"/>
      </bottom>
      <diagonal/>
    </border>
    <border>
      <left style="medium">
        <color indexed="64"/>
      </left>
      <right style="thin">
        <color indexed="64"/>
      </right>
      <top/>
      <bottom style="medium">
        <color indexed="64"/>
      </bottom>
      <diagonal/>
    </border>
    <border>
      <left style="thin">
        <color theme="4" tint="-0.499984740745262"/>
      </left>
      <right style="thin">
        <color theme="4" tint="-0.499984740745262"/>
      </right>
      <top style="medium">
        <color indexed="64"/>
      </top>
      <bottom style="thin">
        <color theme="4" tint="-0.4999847407452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theme="4" tint="-0.499984740745262"/>
      </top>
      <bottom/>
      <diagonal/>
    </border>
    <border>
      <left style="thin">
        <color indexed="64"/>
      </left>
      <right style="thin">
        <color indexed="64"/>
      </right>
      <top/>
      <bottom style="thin">
        <color theme="4" tint="-0.499984740745262"/>
      </bottom>
      <diagonal/>
    </border>
    <border>
      <left style="thin">
        <color indexed="64"/>
      </left>
      <right style="medium">
        <color indexed="64"/>
      </right>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thin">
        <color theme="4" tint="-0.499984740745262"/>
      </left>
      <right style="thin">
        <color theme="4" tint="-0.499984740745262"/>
      </right>
      <top style="thin">
        <color theme="4" tint="-0.499984740745262"/>
      </top>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0"/>
    <xf numFmtId="0" fontId="37" fillId="8" borderId="0" applyNumberFormat="0" applyBorder="0" applyAlignment="0" applyProtection="0"/>
    <xf numFmtId="0" fontId="42" fillId="0" borderId="0"/>
    <xf numFmtId="0" fontId="47" fillId="9" borderId="0" applyNumberFormat="0" applyBorder="0" applyAlignment="0" applyProtection="0"/>
  </cellStyleXfs>
  <cellXfs count="1776">
    <xf numFmtId="0" fontId="0" fillId="0" borderId="0" xfId="0"/>
    <xf numFmtId="0" fontId="2" fillId="0" borderId="0" xfId="0" applyFont="1"/>
    <xf numFmtId="0" fontId="2" fillId="0" borderId="0" xfId="0" applyFont="1" applyProtection="1">
      <protection locked="0"/>
    </xf>
    <xf numFmtId="0" fontId="2" fillId="0" borderId="0" xfId="0" applyFont="1" applyAlignment="1" applyProtection="1">
      <alignment horizont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4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4" fillId="4" borderId="4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46" xfId="0" applyFont="1" applyFill="1" applyBorder="1" applyAlignment="1" applyProtection="1">
      <alignment horizontal="center" vertical="center" wrapText="1"/>
      <protection locked="0"/>
    </xf>
    <xf numFmtId="0" fontId="2" fillId="0" borderId="29" xfId="0" applyFont="1" applyBorder="1" applyProtection="1">
      <protection locked="0"/>
    </xf>
    <xf numFmtId="0" fontId="2" fillId="0" borderId="17" xfId="0" applyFont="1" applyBorder="1" applyAlignment="1" applyProtection="1">
      <alignment horizontal="justify" wrapText="1"/>
      <protection locked="0"/>
    </xf>
    <xf numFmtId="0" fontId="2" fillId="0" borderId="17" xfId="2" applyNumberFormat="1" applyFont="1" applyBorder="1" applyAlignment="1" applyProtection="1">
      <alignment horizontal="center" vertical="center"/>
    </xf>
    <xf numFmtId="9" fontId="2" fillId="0" borderId="17" xfId="0" applyNumberFormat="1" applyFont="1" applyBorder="1" applyAlignment="1">
      <alignment horizontal="center" vertical="center"/>
    </xf>
    <xf numFmtId="0" fontId="4" fillId="0" borderId="17" xfId="0" applyFont="1" applyBorder="1" applyAlignment="1">
      <alignment horizontal="center" vertical="center"/>
    </xf>
    <xf numFmtId="0" fontId="2" fillId="0" borderId="17" xfId="0" applyFont="1" applyBorder="1" applyProtection="1">
      <protection locked="0"/>
    </xf>
    <xf numFmtId="0" fontId="2" fillId="0" borderId="17" xfId="0" applyFont="1" applyBorder="1" applyAlignment="1" applyProtection="1">
      <alignment horizontal="left" vertical="center" wrapText="1"/>
      <protection locked="0"/>
    </xf>
    <xf numFmtId="0" fontId="2" fillId="0" borderId="55" xfId="0" applyFont="1" applyBorder="1" applyAlignment="1" applyProtection="1">
      <alignment horizontal="justify" vertical="center" wrapText="1"/>
      <protection locked="0"/>
    </xf>
    <xf numFmtId="0" fontId="2" fillId="0" borderId="4" xfId="0" applyFont="1" applyBorder="1"/>
    <xf numFmtId="0" fontId="2" fillId="0" borderId="4" xfId="0" applyFont="1" applyBorder="1" applyAlignment="1">
      <alignment horizontal="center"/>
    </xf>
    <xf numFmtId="0" fontId="2" fillId="0" borderId="55" xfId="0" applyFont="1" applyBorder="1" applyProtection="1">
      <protection locked="0"/>
    </xf>
    <xf numFmtId="0" fontId="2" fillId="0" borderId="55" xfId="0" applyFont="1" applyBorder="1" applyAlignment="1" applyProtection="1">
      <alignment horizontal="left" vertical="center" wrapText="1"/>
      <protection locked="0"/>
    </xf>
    <xf numFmtId="0" fontId="2" fillId="0" borderId="4" xfId="0" applyFont="1" applyBorder="1" applyAlignment="1" applyProtection="1">
      <alignment horizontal="justify" vertical="center" wrapText="1"/>
      <protection locked="0"/>
    </xf>
    <xf numFmtId="0" fontId="2" fillId="0" borderId="4" xfId="0" applyFont="1" applyBorder="1" applyAlignment="1">
      <alignment horizontal="justify" wrapText="1"/>
    </xf>
    <xf numFmtId="0" fontId="2" fillId="0" borderId="4" xfId="2" applyNumberFormat="1" applyFont="1" applyBorder="1" applyAlignment="1" applyProtection="1">
      <alignment horizontal="center" vertical="center"/>
    </xf>
    <xf numFmtId="9" fontId="2" fillId="0" borderId="4" xfId="0" applyNumberFormat="1" applyFont="1" applyBorder="1" applyAlignment="1">
      <alignment horizontal="center" vertical="center"/>
    </xf>
    <xf numFmtId="0" fontId="4" fillId="0" borderId="4" xfId="0" applyFont="1" applyBorder="1" applyAlignment="1">
      <alignment horizontal="center" vertical="center"/>
    </xf>
    <xf numFmtId="0" fontId="2" fillId="0" borderId="4" xfId="0" applyFont="1" applyBorder="1" applyProtection="1">
      <protection locked="0"/>
    </xf>
    <xf numFmtId="0" fontId="2" fillId="0" borderId="4" xfId="0" applyFont="1" applyBorder="1" applyAlignment="1" applyProtection="1">
      <alignment horizontal="left" vertical="center" wrapText="1"/>
      <protection locked="0"/>
    </xf>
    <xf numFmtId="9" fontId="2" fillId="0" borderId="4" xfId="2" applyFont="1" applyBorder="1" applyAlignment="1" applyProtection="1">
      <alignment horizontal="center" vertical="center"/>
    </xf>
    <xf numFmtId="0" fontId="2" fillId="0" borderId="20" xfId="0" applyFont="1" applyBorder="1" applyProtection="1">
      <protection locked="0"/>
    </xf>
    <xf numFmtId="0" fontId="2" fillId="0" borderId="4" xfId="0" applyFont="1" applyBorder="1" applyAlignment="1">
      <alignment vertical="center" wrapText="1"/>
    </xf>
    <xf numFmtId="0" fontId="2" fillId="0" borderId="4" xfId="0" applyFont="1" applyBorder="1" applyAlignment="1" applyProtection="1">
      <alignment horizontal="justify" wrapText="1"/>
      <protection locked="0"/>
    </xf>
    <xf numFmtId="0" fontId="2" fillId="0" borderId="4" xfId="0" applyFont="1" applyBorder="1" applyAlignment="1">
      <alignment horizontal="justify"/>
    </xf>
    <xf numFmtId="0" fontId="2" fillId="0" borderId="4" xfId="0" applyFont="1" applyBorder="1" applyAlignment="1" applyProtection="1">
      <alignment wrapText="1"/>
      <protection locked="0"/>
    </xf>
    <xf numFmtId="0" fontId="2" fillId="0" borderId="21" xfId="0" applyFont="1" applyBorder="1" applyAlignment="1" applyProtection="1">
      <alignment horizontal="justify" vertical="center" wrapText="1"/>
      <protection locked="0"/>
    </xf>
    <xf numFmtId="0" fontId="2" fillId="0" borderId="11" xfId="0" applyFont="1" applyBorder="1" applyAlignment="1" applyProtection="1">
      <alignment horizontal="justify" wrapText="1"/>
      <protection locked="0"/>
    </xf>
    <xf numFmtId="0" fontId="2" fillId="0" borderId="11" xfId="0" applyFont="1" applyBorder="1"/>
    <xf numFmtId="0" fontId="2" fillId="0" borderId="11" xfId="0" applyFont="1" applyBorder="1" applyAlignment="1">
      <alignment horizontal="justify"/>
    </xf>
    <xf numFmtId="9" fontId="2" fillId="0" borderId="11" xfId="2" applyFont="1" applyBorder="1" applyAlignment="1" applyProtection="1">
      <alignment horizontal="center" vertical="center"/>
    </xf>
    <xf numFmtId="9" fontId="2" fillId="0" borderId="11" xfId="0" applyNumberFormat="1" applyFont="1" applyBorder="1" applyAlignment="1">
      <alignment horizontal="center" vertical="center"/>
    </xf>
    <xf numFmtId="0" fontId="4" fillId="0" borderId="11" xfId="0" applyFont="1" applyBorder="1" applyAlignment="1">
      <alignment horizontal="center" vertical="center"/>
    </xf>
    <xf numFmtId="0" fontId="2" fillId="0" borderId="11" xfId="0" applyFont="1" applyBorder="1" applyProtection="1">
      <protection locked="0"/>
    </xf>
    <xf numFmtId="44" fontId="2" fillId="0" borderId="0" xfId="0" applyNumberFormat="1" applyFont="1" applyProtection="1">
      <protection locked="0"/>
    </xf>
    <xf numFmtId="0" fontId="3" fillId="0" borderId="0" xfId="0" applyFont="1" applyProtection="1">
      <protection locked="0"/>
    </xf>
    <xf numFmtId="0" fontId="2" fillId="0" borderId="20" xfId="0" applyFont="1" applyBorder="1" applyAlignment="1" applyProtection="1">
      <alignment horizontal="justify"/>
      <protection locked="0"/>
    </xf>
    <xf numFmtId="0" fontId="2" fillId="0" borderId="20" xfId="0" applyFont="1" applyBorder="1" applyAlignment="1" applyProtection="1">
      <alignment horizontal="justify" wrapText="1"/>
      <protection locked="0"/>
    </xf>
    <xf numFmtId="0" fontId="2" fillId="0" borderId="11" xfId="2" applyNumberFormat="1" applyFont="1" applyBorder="1" applyAlignment="1" applyProtection="1">
      <alignment horizontal="center" vertical="center"/>
    </xf>
    <xf numFmtId="0" fontId="4" fillId="0" borderId="0" xfId="0"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3" fillId="3" borderId="8" xfId="0" applyFont="1" applyFill="1" applyBorder="1" applyAlignment="1" applyProtection="1">
      <alignment horizontal="left" vertical="center" wrapText="1"/>
      <protection locked="0"/>
    </xf>
    <xf numFmtId="0" fontId="3" fillId="3" borderId="9" xfId="0" applyFont="1" applyFill="1" applyBorder="1" applyAlignment="1" applyProtection="1">
      <alignment horizontal="center" vertical="center" wrapText="1"/>
      <protection locked="0"/>
    </xf>
    <xf numFmtId="0" fontId="4" fillId="4" borderId="42" xfId="0" applyFont="1" applyFill="1" applyBorder="1" applyAlignment="1">
      <alignment vertical="center" wrapText="1"/>
    </xf>
    <xf numFmtId="0" fontId="4" fillId="4" borderId="46" xfId="0" applyFont="1" applyFill="1" applyBorder="1" applyAlignment="1" applyProtection="1">
      <alignment horizontal="left" vertical="center" wrapText="1"/>
      <protection locked="0"/>
    </xf>
    <xf numFmtId="0" fontId="2" fillId="0" borderId="17" xfId="0" applyFont="1" applyBorder="1" applyAlignment="1" applyProtection="1">
      <alignment vertical="center"/>
      <protection locked="0"/>
    </xf>
    <xf numFmtId="0" fontId="4" fillId="0" borderId="49" xfId="0" applyFont="1" applyBorder="1" applyAlignment="1">
      <alignment horizontal="center" vertical="center"/>
    </xf>
    <xf numFmtId="0" fontId="2" fillId="0" borderId="4" xfId="0" applyFont="1" applyBorder="1" applyAlignment="1" applyProtection="1">
      <alignment vertical="center" wrapText="1"/>
      <protection locked="0"/>
    </xf>
    <xf numFmtId="10" fontId="2" fillId="0" borderId="4" xfId="0" applyNumberFormat="1" applyFont="1" applyBorder="1" applyProtection="1">
      <protection locked="0"/>
    </xf>
    <xf numFmtId="0" fontId="2" fillId="0" borderId="18" xfId="0" applyFont="1" applyBorder="1" applyAlignment="1" applyProtection="1">
      <alignment horizontal="justify" vertical="center" wrapText="1"/>
      <protection locked="0"/>
    </xf>
    <xf numFmtId="0" fontId="2" fillId="0" borderId="20" xfId="0" applyFont="1" applyBorder="1" applyAlignment="1" applyProtection="1">
      <alignment horizontal="justify" vertical="center" wrapText="1"/>
      <protection locked="0"/>
    </xf>
    <xf numFmtId="9" fontId="5" fillId="0" borderId="4" xfId="0" applyNumberFormat="1"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4" xfId="2" applyNumberFormat="1" applyFont="1" applyFill="1" applyBorder="1" applyAlignment="1" applyProtection="1">
      <alignment vertical="center"/>
      <protection locked="0"/>
    </xf>
    <xf numFmtId="0" fontId="2" fillId="0" borderId="19" xfId="0" applyFont="1" applyBorder="1" applyProtection="1">
      <protection locked="0"/>
    </xf>
    <xf numFmtId="0" fontId="2" fillId="0" borderId="4" xfId="0" applyFont="1" applyBorder="1" applyAlignment="1" applyProtection="1">
      <alignment horizontal="center"/>
      <protection locked="0"/>
    </xf>
    <xf numFmtId="9" fontId="2" fillId="0" borderId="11" xfId="0" applyNumberFormat="1" applyFont="1" applyBorder="1" applyAlignment="1" applyProtection="1">
      <alignment horizontal="center"/>
      <protection locked="0"/>
    </xf>
    <xf numFmtId="9" fontId="2" fillId="0" borderId="17" xfId="2" applyFont="1" applyBorder="1" applyAlignment="1" applyProtection="1">
      <alignment horizontal="center" vertical="center"/>
    </xf>
    <xf numFmtId="0" fontId="2" fillId="0" borderId="28" xfId="0" applyFont="1" applyBorder="1" applyAlignment="1" applyProtection="1">
      <alignment horizontal="justify" vertical="center" wrapText="1"/>
      <protection locked="0"/>
    </xf>
    <xf numFmtId="0" fontId="3" fillId="0" borderId="0" xfId="0" applyFont="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0" xfId="0" applyFont="1" applyAlignment="1">
      <alignment horizontal="center" vertical="center" wrapText="1"/>
    </xf>
    <xf numFmtId="0" fontId="4" fillId="0" borderId="0" xfId="0" applyFont="1" applyAlignment="1">
      <alignment vertical="center" wrapText="1"/>
    </xf>
    <xf numFmtId="9" fontId="2" fillId="0" borderId="4" xfId="2" applyFont="1" applyFill="1" applyBorder="1" applyAlignment="1" applyProtection="1">
      <alignment vertical="center"/>
      <protection locked="0"/>
    </xf>
    <xf numFmtId="0" fontId="2" fillId="0" borderId="4" xfId="0" applyFont="1" applyBorder="1" applyAlignment="1" applyProtection="1">
      <alignment vertical="center"/>
      <protection locked="0"/>
    </xf>
    <xf numFmtId="0" fontId="2" fillId="0" borderId="17" xfId="0" applyFont="1" applyBorder="1" applyAlignment="1" applyProtection="1">
      <alignment vertical="center" wrapText="1"/>
      <protection locked="0"/>
    </xf>
    <xf numFmtId="44" fontId="2" fillId="0" borderId="17" xfId="1" applyFont="1" applyFill="1" applyBorder="1" applyAlignment="1" applyProtection="1">
      <alignment wrapText="1"/>
      <protection locked="0"/>
    </xf>
    <xf numFmtId="44" fontId="2" fillId="0" borderId="4" xfId="1" applyFont="1" applyFill="1" applyBorder="1" applyAlignment="1" applyProtection="1">
      <alignment wrapText="1"/>
      <protection locked="0"/>
    </xf>
    <xf numFmtId="0" fontId="2" fillId="0" borderId="6" xfId="0" applyFont="1" applyBorder="1" applyAlignment="1" applyProtection="1">
      <alignment horizontal="center" vertical="center"/>
      <protection locked="0"/>
    </xf>
    <xf numFmtId="0" fontId="2" fillId="0" borderId="54" xfId="0" applyFont="1" applyBorder="1" applyProtection="1">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horizontal="justify" vertical="center" wrapText="1"/>
      <protection locked="0"/>
    </xf>
    <xf numFmtId="9" fontId="2" fillId="0" borderId="0" xfId="0" applyNumberFormat="1" applyFont="1" applyAlignment="1">
      <alignment horizontal="center" vertical="center"/>
    </xf>
    <xf numFmtId="0" fontId="4" fillId="0" borderId="0" xfId="0" applyFont="1" applyAlignment="1">
      <alignment horizontal="center" vertical="center"/>
    </xf>
    <xf numFmtId="0" fontId="2" fillId="0" borderId="17" xfId="0" applyFont="1" applyBorder="1" applyAlignment="1" applyProtection="1">
      <alignment horizontal="center" vertical="center"/>
      <protection locked="0"/>
    </xf>
    <xf numFmtId="164" fontId="2" fillId="0" borderId="4" xfId="1" applyNumberFormat="1" applyFont="1" applyFill="1" applyBorder="1" applyAlignment="1" applyProtection="1">
      <alignment vertical="center"/>
      <protection locked="0"/>
    </xf>
    <xf numFmtId="0" fontId="2" fillId="0" borderId="16" xfId="0" applyFont="1" applyBorder="1" applyAlignment="1" applyProtection="1">
      <alignment horizontal="center"/>
      <protection locked="0"/>
    </xf>
    <xf numFmtId="1" fontId="2" fillId="0" borderId="6" xfId="0" applyNumberFormat="1" applyFont="1" applyBorder="1" applyAlignment="1" applyProtection="1">
      <alignment horizontal="center" vertical="center"/>
      <protection locked="0"/>
    </xf>
    <xf numFmtId="0" fontId="2" fillId="0" borderId="4" xfId="0" applyFont="1" applyBorder="1" applyAlignment="1" applyProtection="1">
      <alignment horizontal="justify" vertical="top" wrapText="1"/>
      <protection locked="0"/>
    </xf>
    <xf numFmtId="0" fontId="2" fillId="0" borderId="50" xfId="0" applyFont="1" applyBorder="1" applyAlignment="1" applyProtection="1">
      <alignment horizontal="center"/>
      <protection locked="0"/>
    </xf>
    <xf numFmtId="0" fontId="4" fillId="0" borderId="61" xfId="0" applyFont="1" applyBorder="1" applyAlignment="1">
      <alignment horizontal="center" vertical="center"/>
    </xf>
    <xf numFmtId="0" fontId="2" fillId="0" borderId="19" xfId="0" applyFont="1" applyBorder="1" applyAlignment="1" applyProtection="1">
      <alignment horizontal="justify" wrapText="1"/>
      <protection locked="0"/>
    </xf>
    <xf numFmtId="0" fontId="2" fillId="0" borderId="0" xfId="0" applyFont="1" applyAlignment="1">
      <alignment horizontal="justify" vertical="center" wrapText="1"/>
    </xf>
    <xf numFmtId="9" fontId="2" fillId="0" borderId="0" xfId="0" applyNumberFormat="1" applyFont="1" applyAlignment="1" applyProtection="1">
      <alignment horizontal="center"/>
      <protection locked="0"/>
    </xf>
    <xf numFmtId="0" fontId="2" fillId="0" borderId="0" xfId="0" applyFont="1" applyAlignment="1" applyProtection="1">
      <alignment horizontal="justify"/>
      <protection locked="0"/>
    </xf>
    <xf numFmtId="9" fontId="2" fillId="0" borderId="0" xfId="2" applyFont="1" applyBorder="1" applyAlignment="1" applyProtection="1">
      <alignment horizontal="center" vertical="center"/>
    </xf>
    <xf numFmtId="0" fontId="2" fillId="0" borderId="0" xfId="0" applyFont="1" applyAlignment="1" applyProtection="1">
      <alignment horizontal="justify" wrapText="1"/>
      <protection locked="0"/>
    </xf>
    <xf numFmtId="44" fontId="2" fillId="0" borderId="54" xfId="1" applyFont="1" applyFill="1" applyBorder="1" applyProtection="1">
      <protection locked="0"/>
    </xf>
    <xf numFmtId="44" fontId="2" fillId="0" borderId="11" xfId="1" applyFont="1" applyFill="1" applyBorder="1" applyProtection="1">
      <protection locked="0"/>
    </xf>
    <xf numFmtId="0" fontId="2" fillId="0" borderId="28" xfId="2" applyNumberFormat="1" applyFont="1" applyFill="1" applyBorder="1" applyAlignment="1" applyProtection="1">
      <alignment horizontal="center" vertical="center"/>
      <protection locked="0"/>
    </xf>
    <xf numFmtId="44" fontId="2" fillId="0" borderId="28" xfId="1" applyFont="1" applyFill="1" applyBorder="1" applyAlignment="1" applyProtection="1">
      <alignment vertical="center"/>
      <protection locked="0"/>
    </xf>
    <xf numFmtId="44" fontId="2" fillId="0" borderId="4" xfId="1" applyFont="1" applyFill="1" applyBorder="1" applyAlignment="1" applyProtection="1">
      <alignment vertical="center"/>
      <protection locked="0"/>
    </xf>
    <xf numFmtId="9" fontId="2" fillId="0" borderId="28" xfId="2" applyFont="1" applyFill="1" applyBorder="1" applyAlignment="1" applyProtection="1">
      <alignment horizontal="justify" vertical="center"/>
      <protection locked="0"/>
    </xf>
    <xf numFmtId="0" fontId="2" fillId="0" borderId="28" xfId="0" applyFont="1" applyBorder="1" applyAlignment="1" applyProtection="1">
      <alignment vertical="center"/>
      <protection locked="0"/>
    </xf>
    <xf numFmtId="0" fontId="2" fillId="0" borderId="4" xfId="2" applyNumberFormat="1" applyFont="1" applyFill="1" applyBorder="1" applyAlignment="1" applyProtection="1">
      <alignment horizontal="justify" vertical="center"/>
      <protection locked="0"/>
    </xf>
    <xf numFmtId="9" fontId="2" fillId="0" borderId="17" xfId="2" applyFont="1" applyFill="1" applyBorder="1" applyAlignment="1" applyProtection="1">
      <alignment vertical="center"/>
      <protection locked="0"/>
    </xf>
    <xf numFmtId="0" fontId="2" fillId="0" borderId="18" xfId="0" applyFont="1" applyBorder="1" applyAlignment="1" applyProtection="1">
      <alignment vertical="center"/>
      <protection locked="0"/>
    </xf>
    <xf numFmtId="0" fontId="2" fillId="0" borderId="11" xfId="0" applyFont="1" applyBorder="1" applyAlignment="1" applyProtection="1">
      <alignment horizontal="left" vertical="center" wrapText="1"/>
      <protection locked="0"/>
    </xf>
    <xf numFmtId="0" fontId="2" fillId="0" borderId="62" xfId="0" applyFont="1" applyBorder="1" applyAlignment="1" applyProtection="1">
      <alignment horizontal="center" vertical="center"/>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10" xfId="0" applyFont="1" applyBorder="1" applyAlignment="1" applyProtection="1">
      <alignment horizontal="center" vertical="center"/>
      <protection locked="0"/>
    </xf>
    <xf numFmtId="0" fontId="2" fillId="0" borderId="4" xfId="0" applyFont="1" applyBorder="1" applyAlignment="1" applyProtection="1">
      <alignment horizontal="justify" vertical="center"/>
      <protection locked="0"/>
    </xf>
    <xf numFmtId="9" fontId="2" fillId="0" borderId="4" xfId="2" applyFont="1" applyFill="1" applyBorder="1" applyAlignment="1" applyProtection="1">
      <alignment horizontal="center" vertical="center"/>
      <protection locked="0"/>
    </xf>
    <xf numFmtId="44" fontId="2" fillId="0" borderId="4" xfId="1" applyFont="1" applyFill="1" applyBorder="1" applyAlignment="1" applyProtection="1">
      <alignment horizontal="center" vertical="center"/>
      <protection locked="0"/>
    </xf>
    <xf numFmtId="44" fontId="2" fillId="0" borderId="4" xfId="1" applyFont="1" applyFill="1" applyBorder="1" applyProtection="1">
      <protection locked="0"/>
    </xf>
    <xf numFmtId="9" fontId="2" fillId="0" borderId="4" xfId="2" applyFont="1" applyFill="1" applyBorder="1" applyProtection="1">
      <protection locked="0"/>
    </xf>
    <xf numFmtId="0" fontId="2" fillId="0" borderId="17" xfId="0" applyFont="1" applyBorder="1" applyAlignment="1">
      <alignment horizontal="justify" vertical="center"/>
    </xf>
    <xf numFmtId="0" fontId="2" fillId="0" borderId="35" xfId="0" applyFont="1" applyBorder="1" applyProtection="1">
      <protection locked="0"/>
    </xf>
    <xf numFmtId="0" fontId="2" fillId="0" borderId="15" xfId="0" applyFont="1" applyBorder="1" applyProtection="1">
      <protection locked="0"/>
    </xf>
    <xf numFmtId="0" fontId="2" fillId="0" borderId="37" xfId="0" applyFont="1" applyBorder="1" applyProtection="1">
      <protection locked="0"/>
    </xf>
    <xf numFmtId="0" fontId="7" fillId="0" borderId="4" xfId="0" applyFont="1" applyBorder="1" applyAlignment="1">
      <alignment horizontal="justify" wrapText="1"/>
    </xf>
    <xf numFmtId="0" fontId="7" fillId="0" borderId="0" xfId="0" applyFont="1"/>
    <xf numFmtId="0" fontId="8" fillId="5" borderId="4" xfId="0" applyFont="1" applyFill="1" applyBorder="1" applyAlignment="1">
      <alignment horizontal="center"/>
    </xf>
    <xf numFmtId="0" fontId="8" fillId="5" borderId="4" xfId="0" applyFont="1" applyFill="1" applyBorder="1" applyAlignment="1">
      <alignment horizontal="center" wrapText="1"/>
    </xf>
    <xf numFmtId="0" fontId="8" fillId="0" borderId="4" xfId="0" applyFont="1" applyBorder="1"/>
    <xf numFmtId="0" fontId="7" fillId="0" borderId="4" xfId="0" applyFont="1" applyBorder="1" applyAlignment="1">
      <alignment wrapText="1"/>
    </xf>
    <xf numFmtId="9" fontId="7" fillId="0" borderId="4" xfId="0" applyNumberFormat="1" applyFont="1" applyBorder="1" applyAlignment="1">
      <alignment horizontal="center"/>
    </xf>
    <xf numFmtId="0" fontId="7" fillId="0" borderId="4" xfId="0" applyFont="1" applyBorder="1"/>
    <xf numFmtId="0" fontId="7" fillId="4" borderId="4" xfId="0" applyFont="1" applyFill="1" applyBorder="1"/>
    <xf numFmtId="9" fontId="7" fillId="4" borderId="4" xfId="0" applyNumberFormat="1" applyFont="1" applyFill="1" applyBorder="1" applyAlignment="1">
      <alignment horizontal="center"/>
    </xf>
    <xf numFmtId="0" fontId="7" fillId="4" borderId="4" xfId="0" applyFont="1" applyFill="1" applyBorder="1" applyAlignment="1">
      <alignment horizontal="center"/>
    </xf>
    <xf numFmtId="0" fontId="10" fillId="0" borderId="4" xfId="0" applyFont="1" applyBorder="1" applyAlignment="1">
      <alignment horizontal="justify"/>
    </xf>
    <xf numFmtId="0" fontId="10" fillId="0" borderId="4" xfId="0" applyFont="1" applyBorder="1" applyAlignment="1">
      <alignment horizontal="justify" wrapText="1"/>
    </xf>
    <xf numFmtId="0" fontId="10" fillId="0" borderId="4" xfId="0" applyFont="1" applyBorder="1" applyAlignment="1">
      <alignment horizontal="justify" vertical="center" wrapText="1"/>
    </xf>
    <xf numFmtId="0" fontId="8" fillId="0" borderId="0" xfId="0" applyFont="1"/>
    <xf numFmtId="0" fontId="8" fillId="5" borderId="4" xfId="0" applyFont="1" applyFill="1" applyBorder="1"/>
    <xf numFmtId="0" fontId="8" fillId="0" borderId="55" xfId="0" applyFont="1" applyBorder="1"/>
    <xf numFmtId="0" fontId="7" fillId="0" borderId="55" xfId="0" applyFont="1" applyBorder="1"/>
    <xf numFmtId="0" fontId="8" fillId="0" borderId="4" xfId="0" applyFont="1" applyBorder="1" applyAlignment="1">
      <alignment wrapText="1"/>
    </xf>
    <xf numFmtId="0" fontId="11" fillId="0" borderId="0" xfId="0" applyFont="1" applyProtection="1">
      <protection locked="0"/>
    </xf>
    <xf numFmtId="0" fontId="11" fillId="0" borderId="0" xfId="0" applyFont="1" applyAlignment="1" applyProtection="1">
      <alignment horizontal="center"/>
      <protection locked="0"/>
    </xf>
    <xf numFmtId="0" fontId="13" fillId="0" borderId="0" xfId="0" applyFont="1" applyAlignment="1" applyProtection="1">
      <alignment horizontal="left" vertical="center"/>
      <protection locked="0"/>
    </xf>
    <xf numFmtId="0" fontId="12" fillId="0" borderId="0" xfId="0" applyFont="1" applyAlignment="1" applyProtection="1">
      <alignment horizontal="left"/>
      <protection locked="0"/>
    </xf>
    <xf numFmtId="0" fontId="12" fillId="3" borderId="7" xfId="0" applyFont="1" applyFill="1" applyBorder="1" applyAlignment="1" applyProtection="1">
      <alignment horizontal="center"/>
      <protection locked="0"/>
    </xf>
    <xf numFmtId="0" fontId="12" fillId="3" borderId="8" xfId="0" applyFont="1" applyFill="1" applyBorder="1" applyAlignment="1" applyProtection="1">
      <alignment horizontal="center"/>
      <protection locked="0"/>
    </xf>
    <xf numFmtId="0" fontId="12" fillId="3" borderId="9" xfId="0" applyFont="1" applyFill="1" applyBorder="1" applyAlignment="1" applyProtection="1">
      <alignment horizontal="center"/>
      <protection locked="0"/>
    </xf>
    <xf numFmtId="0" fontId="13" fillId="4" borderId="45" xfId="0" applyFont="1" applyFill="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13" fillId="4" borderId="43"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pplyProtection="1">
      <alignment horizontal="center" vertical="center" wrapText="1"/>
      <protection locked="0"/>
    </xf>
    <xf numFmtId="0" fontId="11" fillId="0" borderId="29" xfId="0" applyFont="1" applyBorder="1" applyProtection="1">
      <protection locked="0"/>
    </xf>
    <xf numFmtId="0" fontId="11" fillId="0" borderId="0" xfId="0" applyFont="1"/>
    <xf numFmtId="0" fontId="11" fillId="0" borderId="17" xfId="0" applyFont="1" applyBorder="1" applyAlignment="1" applyProtection="1">
      <alignment horizontal="justify" vertical="center" wrapText="1"/>
      <protection locked="0"/>
    </xf>
    <xf numFmtId="9" fontId="11" fillId="0" borderId="17" xfId="0" applyNumberFormat="1" applyFont="1" applyBorder="1" applyAlignment="1">
      <alignment horizontal="center" vertical="center"/>
    </xf>
    <xf numFmtId="0" fontId="13" fillId="0" borderId="17" xfId="0" applyFont="1" applyBorder="1" applyAlignment="1">
      <alignment horizontal="center" vertical="center"/>
    </xf>
    <xf numFmtId="0" fontId="11" fillId="0" borderId="4" xfId="0" applyFont="1" applyBorder="1" applyAlignment="1" applyProtection="1">
      <alignment horizontal="justify" vertical="center" wrapText="1"/>
      <protection locked="0"/>
    </xf>
    <xf numFmtId="0" fontId="11" fillId="0" borderId="5" xfId="0" applyFont="1" applyBorder="1" applyAlignment="1" applyProtection="1">
      <alignment horizontal="justify" vertical="center" wrapText="1"/>
      <protection locked="0"/>
    </xf>
    <xf numFmtId="44" fontId="11" fillId="0" borderId="4" xfId="1" applyFont="1" applyFill="1" applyBorder="1" applyProtection="1">
      <protection locked="0"/>
    </xf>
    <xf numFmtId="0" fontId="11" fillId="0" borderId="6" xfId="0" applyFont="1" applyBorder="1" applyProtection="1">
      <protection locked="0"/>
    </xf>
    <xf numFmtId="0" fontId="11" fillId="0" borderId="4" xfId="2" applyNumberFormat="1" applyFont="1" applyBorder="1" applyAlignment="1" applyProtection="1">
      <alignment horizontal="center" vertical="center"/>
    </xf>
    <xf numFmtId="9" fontId="11" fillId="0" borderId="4" xfId="0" applyNumberFormat="1" applyFont="1" applyBorder="1" applyAlignment="1">
      <alignment horizontal="center" vertical="center"/>
    </xf>
    <xf numFmtId="0" fontId="13" fillId="0" borderId="4" xfId="0" applyFont="1" applyBorder="1" applyAlignment="1">
      <alignment horizontal="center" vertical="center"/>
    </xf>
    <xf numFmtId="0" fontId="11" fillId="0" borderId="4" xfId="0" applyFont="1" applyBorder="1" applyProtection="1">
      <protection locked="0"/>
    </xf>
    <xf numFmtId="9" fontId="11" fillId="0" borderId="4" xfId="2" applyFont="1" applyFill="1" applyBorder="1" applyAlignment="1" applyProtection="1">
      <alignment horizontal="center"/>
      <protection locked="0"/>
    </xf>
    <xf numFmtId="0" fontId="12" fillId="0" borderId="0" xfId="0" applyFont="1" applyProtection="1">
      <protection locked="0"/>
    </xf>
    <xf numFmtId="0" fontId="7" fillId="0" borderId="0" xfId="0" applyFont="1" applyProtection="1">
      <protection locked="0"/>
    </xf>
    <xf numFmtId="0" fontId="7" fillId="0" borderId="4" xfId="0" applyFont="1" applyBorder="1" applyAlignment="1">
      <alignment horizontal="justify"/>
    </xf>
    <xf numFmtId="0" fontId="13" fillId="4" borderId="42" xfId="0" applyFont="1" applyFill="1" applyBorder="1" applyAlignment="1">
      <alignment vertical="center" wrapText="1"/>
    </xf>
    <xf numFmtId="9" fontId="11" fillId="0" borderId="17" xfId="2" applyFont="1" applyFill="1" applyBorder="1" applyAlignment="1" applyProtection="1">
      <alignment vertical="center"/>
      <protection locked="0"/>
    </xf>
    <xf numFmtId="164" fontId="11" fillId="0" borderId="17" xfId="1" applyNumberFormat="1" applyFont="1" applyFill="1" applyBorder="1" applyAlignment="1" applyProtection="1">
      <alignment vertical="center" wrapText="1"/>
      <protection locked="0"/>
    </xf>
    <xf numFmtId="0" fontId="11" fillId="0" borderId="17" xfId="0" applyFont="1" applyBorder="1" applyAlignment="1" applyProtection="1">
      <alignment vertical="center"/>
      <protection locked="0"/>
    </xf>
    <xf numFmtId="9" fontId="11" fillId="0" borderId="23" xfId="2" applyFont="1" applyFill="1" applyBorder="1" applyAlignment="1" applyProtection="1">
      <alignment horizontal="center" vertical="center"/>
      <protection locked="0"/>
    </xf>
    <xf numFmtId="9" fontId="11" fillId="0" borderId="17" xfId="2" applyFont="1" applyBorder="1" applyAlignment="1" applyProtection="1">
      <alignment horizontal="center" vertical="center"/>
    </xf>
    <xf numFmtId="0" fontId="13" fillId="0" borderId="61" xfId="0" applyFont="1" applyBorder="1" applyAlignment="1">
      <alignment horizontal="center" vertical="center"/>
    </xf>
    <xf numFmtId="0" fontId="11" fillId="0" borderId="22" xfId="0" applyFont="1" applyBorder="1" applyAlignment="1" applyProtection="1">
      <alignment vertical="center"/>
      <protection locked="0"/>
    </xf>
    <xf numFmtId="0" fontId="11" fillId="0" borderId="18" xfId="0" applyFont="1" applyBorder="1" applyAlignment="1" applyProtection="1">
      <alignment vertical="center"/>
      <protection locked="0"/>
    </xf>
    <xf numFmtId="0" fontId="11" fillId="0" borderId="4" xfId="0" applyFont="1" applyBorder="1" applyAlignment="1">
      <alignment horizontal="justify" wrapText="1"/>
    </xf>
    <xf numFmtId="9" fontId="11" fillId="0" borderId="4" xfId="2" applyFont="1" applyFill="1" applyBorder="1" applyAlignment="1" applyProtection="1">
      <alignment horizontal="center" vertical="center"/>
      <protection locked="0"/>
    </xf>
    <xf numFmtId="0" fontId="11" fillId="0" borderId="4" xfId="2" applyNumberFormat="1" applyFont="1" applyFill="1" applyBorder="1" applyAlignment="1" applyProtection="1">
      <alignment vertical="center"/>
      <protection locked="0"/>
    </xf>
    <xf numFmtId="164" fontId="11" fillId="0" borderId="4" xfId="1" applyNumberFormat="1" applyFont="1" applyFill="1" applyBorder="1" applyAlignment="1" applyProtection="1">
      <alignment wrapText="1"/>
      <protection locked="0"/>
    </xf>
    <xf numFmtId="9" fontId="11" fillId="0" borderId="4" xfId="2" applyFont="1" applyBorder="1" applyAlignment="1" applyProtection="1">
      <alignment horizontal="center" vertical="center"/>
    </xf>
    <xf numFmtId="0" fontId="13" fillId="0" borderId="49" xfId="0" applyFont="1" applyBorder="1" applyAlignment="1">
      <alignment horizontal="center" vertical="center"/>
    </xf>
    <xf numFmtId="0" fontId="11" fillId="0" borderId="5" xfId="0" applyFont="1" applyBorder="1" applyProtection="1">
      <protection locked="0"/>
    </xf>
    <xf numFmtId="0" fontId="11" fillId="0" borderId="20" xfId="0" applyFont="1" applyBorder="1" applyProtection="1">
      <protection locked="0"/>
    </xf>
    <xf numFmtId="0" fontId="11" fillId="0" borderId="4" xfId="0" applyFont="1" applyBorder="1" applyAlignment="1" applyProtection="1">
      <alignment wrapText="1"/>
      <protection locked="0"/>
    </xf>
    <xf numFmtId="0" fontId="11" fillId="0" borderId="23" xfId="2" applyNumberFormat="1" applyFont="1" applyFill="1" applyBorder="1" applyAlignment="1" applyProtection="1">
      <alignment horizontal="center" vertical="center"/>
      <protection locked="0"/>
    </xf>
    <xf numFmtId="0" fontId="11" fillId="0" borderId="4" xfId="0" applyFont="1" applyBorder="1" applyAlignment="1" applyProtection="1">
      <alignment horizontal="justify" wrapText="1"/>
      <protection locked="0"/>
    </xf>
    <xf numFmtId="0" fontId="11" fillId="0" borderId="4" xfId="2" applyNumberFormat="1" applyFont="1" applyFill="1" applyBorder="1" applyAlignment="1" applyProtection="1">
      <alignment horizontal="center" vertical="center"/>
      <protection locked="0"/>
    </xf>
    <xf numFmtId="44" fontId="11" fillId="0" borderId="4" xfId="1" applyFont="1" applyFill="1" applyBorder="1" applyAlignment="1" applyProtection="1">
      <alignment wrapText="1"/>
      <protection locked="0"/>
    </xf>
    <xf numFmtId="9" fontId="11" fillId="0" borderId="4" xfId="2" applyFont="1" applyFill="1" applyBorder="1" applyProtection="1">
      <protection locked="0"/>
    </xf>
    <xf numFmtId="0" fontId="11" fillId="0" borderId="4" xfId="0" applyFont="1" applyBorder="1" applyAlignment="1">
      <alignment horizontal="justify"/>
    </xf>
    <xf numFmtId="0" fontId="11" fillId="0" borderId="22" xfId="0" applyFont="1" applyBorder="1" applyAlignment="1">
      <alignment horizontal="justify"/>
    </xf>
    <xf numFmtId="0" fontId="11" fillId="0" borderId="17" xfId="2" applyNumberFormat="1" applyFont="1" applyFill="1" applyBorder="1" applyAlignment="1" applyProtection="1">
      <alignment horizontal="center" vertical="center" wrapText="1"/>
      <protection locked="0"/>
    </xf>
    <xf numFmtId="0" fontId="11" fillId="0" borderId="5" xfId="0" applyFont="1" applyBorder="1" applyAlignment="1">
      <alignment horizontal="justify"/>
    </xf>
    <xf numFmtId="0" fontId="11" fillId="0" borderId="5" xfId="0" applyFont="1" applyBorder="1" applyAlignment="1">
      <alignment horizontal="justify" wrapText="1"/>
    </xf>
    <xf numFmtId="44" fontId="11" fillId="0" borderId="4" xfId="0" applyNumberFormat="1" applyFont="1" applyBorder="1" applyProtection="1">
      <protection locked="0"/>
    </xf>
    <xf numFmtId="0" fontId="11" fillId="0" borderId="55" xfId="0" applyFont="1" applyBorder="1" applyAlignment="1" applyProtection="1">
      <alignment wrapText="1"/>
      <protection locked="0"/>
    </xf>
    <xf numFmtId="0" fontId="11" fillId="0" borderId="55" xfId="0" applyFont="1" applyBorder="1" applyProtection="1">
      <protection locked="0"/>
    </xf>
    <xf numFmtId="0" fontId="9" fillId="0" borderId="0" xfId="0" applyFont="1"/>
    <xf numFmtId="9" fontId="2" fillId="0" borderId="4" xfId="0" applyNumberFormat="1" applyFont="1" applyBorder="1" applyAlignment="1" applyProtection="1">
      <alignment horizontal="center"/>
      <protection locked="0"/>
    </xf>
    <xf numFmtId="0" fontId="2" fillId="0" borderId="18" xfId="0" applyFont="1" applyBorder="1" applyAlignment="1" applyProtection="1">
      <alignment horizontal="justify" wrapText="1"/>
      <protection locked="0"/>
    </xf>
    <xf numFmtId="0" fontId="15" fillId="0" borderId="0" xfId="0" applyFont="1"/>
    <xf numFmtId="9" fontId="11" fillId="0" borderId="4" xfId="2" applyFont="1" applyFill="1" applyBorder="1" applyAlignment="1" applyProtection="1">
      <alignment vertical="center"/>
      <protection locked="0"/>
    </xf>
    <xf numFmtId="0" fontId="7" fillId="0" borderId="0" xfId="0" applyFont="1" applyAlignment="1" applyProtection="1">
      <alignment horizontal="left" vertical="center" wrapText="1"/>
      <protection locked="0"/>
    </xf>
    <xf numFmtId="0" fontId="7" fillId="0" borderId="4" xfId="0" applyFont="1" applyBorder="1" applyAlignment="1" applyProtection="1">
      <alignment horizontal="left" vertical="center" wrapText="1"/>
      <protection locked="0"/>
    </xf>
    <xf numFmtId="0" fontId="2" fillId="0" borderId="55" xfId="0" applyFont="1" applyBorder="1" applyAlignment="1" applyProtection="1">
      <alignment vertical="center" wrapText="1"/>
      <protection locked="0"/>
    </xf>
    <xf numFmtId="0" fontId="2" fillId="0" borderId="11" xfId="0" applyFont="1" applyBorder="1" applyAlignment="1" applyProtection="1">
      <alignment horizontal="center" vertical="center"/>
      <protection locked="0"/>
    </xf>
    <xf numFmtId="0" fontId="2" fillId="0" borderId="35" xfId="0" applyFont="1" applyBorder="1" applyAlignment="1" applyProtection="1">
      <alignment horizontal="center"/>
      <protection locked="0"/>
    </xf>
    <xf numFmtId="0" fontId="2" fillId="0" borderId="28" xfId="2" applyNumberFormat="1" applyFont="1" applyBorder="1" applyAlignment="1" applyProtection="1">
      <alignment horizontal="center" vertical="center"/>
    </xf>
    <xf numFmtId="9" fontId="2" fillId="0" borderId="28" xfId="0" applyNumberFormat="1" applyFont="1" applyBorder="1" applyAlignment="1">
      <alignment horizontal="center" vertical="center"/>
    </xf>
    <xf numFmtId="0" fontId="2" fillId="0" borderId="26" xfId="0" applyFont="1" applyBorder="1" applyAlignment="1" applyProtection="1">
      <alignment horizontal="justify" vertical="center" wrapText="1"/>
      <protection locked="0"/>
    </xf>
    <xf numFmtId="0" fontId="2" fillId="0" borderId="11" xfId="0" applyFont="1" applyBorder="1" applyAlignment="1" applyProtection="1">
      <alignment horizontal="justify" vertical="center" wrapText="1"/>
      <protection locked="0"/>
    </xf>
    <xf numFmtId="0" fontId="4" fillId="0" borderId="28" xfId="0" applyFont="1" applyBorder="1" applyAlignment="1">
      <alignment horizontal="center" vertical="center"/>
    </xf>
    <xf numFmtId="164" fontId="2" fillId="0" borderId="4" xfId="1" applyNumberFormat="1" applyFont="1" applyFill="1" applyBorder="1" applyAlignment="1" applyProtection="1">
      <alignment horizontal="center" vertical="center"/>
      <protection locked="0"/>
    </xf>
    <xf numFmtId="0" fontId="2" fillId="0" borderId="11" xfId="0" applyFont="1" applyBorder="1" applyAlignment="1" applyProtection="1">
      <alignment horizontal="center"/>
      <protection locked="0"/>
    </xf>
    <xf numFmtId="164" fontId="2" fillId="0" borderId="55" xfId="1" applyNumberFormat="1" applyFont="1" applyFill="1" applyBorder="1" applyAlignment="1" applyProtection="1">
      <alignment vertical="center"/>
      <protection locked="0"/>
    </xf>
    <xf numFmtId="0" fontId="2" fillId="0" borderId="4" xfId="0" applyFont="1" applyBorder="1" applyAlignment="1">
      <alignment horizontal="justify" vertical="center"/>
    </xf>
    <xf numFmtId="9" fontId="2" fillId="0" borderId="54" xfId="2" applyFont="1" applyFill="1" applyBorder="1" applyAlignment="1" applyProtection="1">
      <alignment vertical="center"/>
      <protection locked="0"/>
    </xf>
    <xf numFmtId="9" fontId="2" fillId="0" borderId="26" xfId="2" applyFont="1" applyFill="1" applyBorder="1" applyAlignment="1" applyProtection="1">
      <alignment vertical="center"/>
      <protection locked="0"/>
    </xf>
    <xf numFmtId="9" fontId="2" fillId="0" borderId="55" xfId="2" applyFont="1" applyFill="1" applyBorder="1" applyAlignment="1" applyProtection="1">
      <alignment vertical="center"/>
      <protection locked="0"/>
    </xf>
    <xf numFmtId="0" fontId="2" fillId="0" borderId="26" xfId="0" applyFont="1" applyBorder="1" applyAlignment="1" applyProtection="1">
      <alignment vertical="center"/>
      <protection locked="0"/>
    </xf>
    <xf numFmtId="0" fontId="2" fillId="0" borderId="55" xfId="0" applyFont="1" applyBorder="1" applyAlignment="1" applyProtection="1">
      <alignment vertical="center"/>
      <protection locked="0"/>
    </xf>
    <xf numFmtId="0" fontId="2" fillId="0" borderId="17" xfId="0" applyFont="1" applyBorder="1" applyAlignment="1" applyProtection="1">
      <alignment horizontal="justify" vertical="center" wrapText="1"/>
      <protection locked="0"/>
    </xf>
    <xf numFmtId="9" fontId="2" fillId="0" borderId="17" xfId="2" applyFont="1" applyFill="1" applyBorder="1" applyAlignment="1" applyProtection="1">
      <alignment horizontal="center" vertical="center"/>
      <protection locked="0"/>
    </xf>
    <xf numFmtId="0" fontId="2" fillId="0" borderId="24" xfId="0" applyFont="1" applyBorder="1" applyAlignment="1" applyProtection="1">
      <alignment horizontal="justify" vertical="center" wrapText="1"/>
      <protection locked="0"/>
    </xf>
    <xf numFmtId="0" fontId="2" fillId="0" borderId="17" xfId="0" applyFont="1" applyBorder="1" applyAlignment="1">
      <alignment horizontal="justify"/>
    </xf>
    <xf numFmtId="164" fontId="2" fillId="0" borderId="28" xfId="1" applyNumberFormat="1" applyFont="1" applyFill="1" applyBorder="1" applyAlignment="1" applyProtection="1">
      <alignment vertical="center"/>
      <protection locked="0"/>
    </xf>
    <xf numFmtId="0" fontId="2" fillId="0" borderId="48" xfId="0" applyFont="1" applyBorder="1" applyProtection="1">
      <protection locked="0"/>
    </xf>
    <xf numFmtId="0" fontId="2" fillId="0" borderId="4" xfId="0" applyFont="1" applyBorder="1" applyAlignment="1">
      <alignment horizontal="justify" vertical="center" wrapText="1"/>
    </xf>
    <xf numFmtId="0" fontId="4" fillId="0" borderId="54" xfId="0" applyFont="1" applyBorder="1" applyAlignment="1">
      <alignment horizontal="center" vertical="center"/>
    </xf>
    <xf numFmtId="0" fontId="2" fillId="0" borderId="4" xfId="2" applyNumberFormat="1" applyFont="1" applyFill="1" applyBorder="1" applyAlignment="1" applyProtection="1">
      <alignment horizontal="center" vertical="center"/>
      <protection locked="0"/>
    </xf>
    <xf numFmtId="0" fontId="2" fillId="0" borderId="4" xfId="2" applyNumberFormat="1" applyFont="1" applyBorder="1" applyAlignment="1" applyProtection="1">
      <alignment horizontal="center" vertical="center" wrapText="1"/>
    </xf>
    <xf numFmtId="9" fontId="2" fillId="0" borderId="4" xfId="2" applyFont="1" applyBorder="1" applyAlignment="1" applyProtection="1">
      <alignment horizontal="center" vertical="center" wrapText="1"/>
    </xf>
    <xf numFmtId="0" fontId="4" fillId="0" borderId="4" xfId="0" applyFont="1" applyBorder="1" applyAlignment="1">
      <alignment horizontal="center" vertical="center" wrapText="1"/>
    </xf>
    <xf numFmtId="9" fontId="2" fillId="0" borderId="4" xfId="2" applyFont="1" applyBorder="1" applyAlignment="1" applyProtection="1">
      <alignment horizontal="center"/>
      <protection locked="0"/>
    </xf>
    <xf numFmtId="0" fontId="2" fillId="0" borderId="20" xfId="0" applyFont="1" applyBorder="1" applyAlignment="1" applyProtection="1">
      <alignment horizontal="left" vertical="center" wrapText="1"/>
      <protection locked="0"/>
    </xf>
    <xf numFmtId="0" fontId="2" fillId="0" borderId="11" xfId="0" applyFont="1" applyBorder="1" applyAlignment="1" applyProtection="1">
      <alignment wrapText="1"/>
      <protection locked="0"/>
    </xf>
    <xf numFmtId="0" fontId="4" fillId="0" borderId="11" xfId="0" applyFont="1" applyBorder="1" applyAlignment="1">
      <alignment horizontal="center" vertical="center" wrapText="1"/>
    </xf>
    <xf numFmtId="9" fontId="2" fillId="0" borderId="0" xfId="2" applyFont="1" applyProtection="1">
      <protection locked="0"/>
    </xf>
    <xf numFmtId="9" fontId="3" fillId="0" borderId="0" xfId="2" applyFont="1" applyFill="1" applyBorder="1" applyAlignment="1" applyProtection="1">
      <alignment horizontal="left"/>
      <protection locked="0"/>
    </xf>
    <xf numFmtId="9" fontId="3" fillId="3" borderId="8" xfId="2" applyFont="1" applyFill="1" applyBorder="1" applyAlignment="1" applyProtection="1">
      <alignment horizontal="center"/>
      <protection locked="0"/>
    </xf>
    <xf numFmtId="9" fontId="3" fillId="2" borderId="11" xfId="2" applyFont="1" applyFill="1" applyBorder="1" applyAlignment="1" applyProtection="1">
      <alignment horizontal="center" vertical="center" wrapText="1"/>
      <protection locked="0"/>
    </xf>
    <xf numFmtId="9" fontId="3" fillId="0" borderId="0" xfId="2" applyFont="1" applyFill="1" applyBorder="1" applyAlignment="1" applyProtection="1">
      <alignment horizontal="center" vertical="center" wrapText="1"/>
      <protection locked="0"/>
    </xf>
    <xf numFmtId="9" fontId="2" fillId="0" borderId="0" xfId="2" applyFont="1"/>
    <xf numFmtId="9" fontId="2" fillId="0" borderId="11" xfId="2" applyFont="1" applyBorder="1" applyAlignment="1" applyProtection="1">
      <alignment horizontal="center"/>
      <protection locked="0"/>
    </xf>
    <xf numFmtId="9" fontId="2" fillId="0" borderId="4" xfId="2" applyFont="1" applyFill="1" applyBorder="1" applyAlignment="1" applyProtection="1">
      <alignment horizontal="center"/>
      <protection locked="0"/>
    </xf>
    <xf numFmtId="44" fontId="2" fillId="0" borderId="4" xfId="1" applyFont="1" applyBorder="1" applyProtection="1">
      <protection locked="0"/>
    </xf>
    <xf numFmtId="0" fontId="2" fillId="0" borderId="17" xfId="0" applyFont="1" applyBorder="1" applyAlignment="1">
      <alignment horizontal="center" vertical="center"/>
    </xf>
    <xf numFmtId="0" fontId="2" fillId="0" borderId="4" xfId="0" applyFont="1" applyBorder="1" applyAlignment="1">
      <alignment horizontal="center" vertical="center"/>
    </xf>
    <xf numFmtId="9" fontId="2" fillId="0" borderId="4" xfId="0" applyNumberFormat="1" applyFont="1" applyBorder="1" applyAlignment="1" applyProtection="1">
      <alignment horizontal="center" vertical="center"/>
      <protection locked="0"/>
    </xf>
    <xf numFmtId="9" fontId="2" fillId="0" borderId="11" xfId="0" applyNumberFormat="1" applyFont="1" applyBorder="1" applyAlignment="1" applyProtection="1">
      <alignment horizontal="center" vertical="center"/>
      <protection locked="0"/>
    </xf>
    <xf numFmtId="44" fontId="2" fillId="0" borderId="17" xfId="1" applyFont="1" applyFill="1" applyBorder="1" applyAlignment="1" applyProtection="1">
      <alignment vertical="center"/>
      <protection locked="0"/>
    </xf>
    <xf numFmtId="44" fontId="2" fillId="0" borderId="4" xfId="1" applyFont="1" applyBorder="1" applyAlignment="1" applyProtection="1">
      <alignment horizontal="center"/>
      <protection locked="0"/>
    </xf>
    <xf numFmtId="44" fontId="2" fillId="0" borderId="11" xfId="1" applyFont="1" applyBorder="1" applyProtection="1">
      <protection locked="0"/>
    </xf>
    <xf numFmtId="0" fontId="7" fillId="0" borderId="0" xfId="0" applyFont="1" applyAlignment="1" applyProtection="1">
      <alignment horizontal="center"/>
      <protection locked="0"/>
    </xf>
    <xf numFmtId="0" fontId="7" fillId="0" borderId="4" xfId="0" applyFont="1" applyBorder="1" applyAlignment="1" applyProtection="1">
      <alignment horizontal="justify" vertical="center" wrapText="1"/>
      <protection locked="0"/>
    </xf>
    <xf numFmtId="0" fontId="18" fillId="0" borderId="0" xfId="0" applyFont="1" applyAlignment="1" applyProtection="1">
      <alignment horizontal="left" vertical="center"/>
      <protection locked="0"/>
    </xf>
    <xf numFmtId="0" fontId="8" fillId="0" borderId="0" xfId="0" applyFont="1" applyAlignment="1" applyProtection="1">
      <alignment horizontal="left"/>
      <protection locked="0"/>
    </xf>
    <xf numFmtId="0" fontId="8" fillId="3" borderId="7" xfId="0" applyFont="1" applyFill="1" applyBorder="1" applyAlignment="1" applyProtection="1">
      <alignment horizontal="center"/>
      <protection locked="0"/>
    </xf>
    <xf numFmtId="0" fontId="8" fillId="3" borderId="8" xfId="0" applyFont="1" applyFill="1" applyBorder="1" applyAlignment="1" applyProtection="1">
      <alignment horizontal="center"/>
      <protection locked="0"/>
    </xf>
    <xf numFmtId="0" fontId="8" fillId="3" borderId="9" xfId="0" applyFont="1" applyFill="1" applyBorder="1" applyAlignment="1" applyProtection="1">
      <alignment horizontal="center"/>
      <protection locked="0"/>
    </xf>
    <xf numFmtId="0" fontId="18" fillId="4" borderId="45"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0" fontId="18" fillId="4" borderId="42" xfId="0" applyFont="1" applyFill="1" applyBorder="1" applyAlignment="1">
      <alignment vertical="center" wrapText="1"/>
    </xf>
    <xf numFmtId="0" fontId="18" fillId="4" borderId="43" xfId="0" applyFont="1" applyFill="1" applyBorder="1" applyAlignment="1">
      <alignment horizontal="center" vertical="center" wrapText="1"/>
    </xf>
    <xf numFmtId="0" fontId="18" fillId="4" borderId="44" xfId="0" applyFont="1" applyFill="1" applyBorder="1" applyAlignment="1">
      <alignment horizontal="center" vertical="center" wrapText="1"/>
    </xf>
    <xf numFmtId="0" fontId="18" fillId="4" borderId="46" xfId="0" applyFont="1" applyFill="1" applyBorder="1" applyAlignment="1" applyProtection="1">
      <alignment horizontal="center" vertical="center" wrapText="1"/>
      <protection locked="0"/>
    </xf>
    <xf numFmtId="0" fontId="7" fillId="0" borderId="29" xfId="0" applyFont="1" applyBorder="1" applyProtection="1">
      <protection locked="0"/>
    </xf>
    <xf numFmtId="0" fontId="7" fillId="0" borderId="17" xfId="0" applyFont="1" applyBorder="1" applyAlignment="1" applyProtection="1">
      <alignment horizontal="justify" vertical="center" wrapText="1"/>
      <protection locked="0"/>
    </xf>
    <xf numFmtId="0" fontId="7" fillId="0" borderId="17" xfId="2" applyNumberFormat="1" applyFont="1" applyFill="1" applyBorder="1" applyAlignment="1" applyProtection="1">
      <alignment vertical="center"/>
      <protection locked="0"/>
    </xf>
    <xf numFmtId="9" fontId="7" fillId="0" borderId="17" xfId="2" applyFont="1" applyFill="1" applyBorder="1" applyAlignment="1" applyProtection="1">
      <alignment vertical="center"/>
      <protection locked="0"/>
    </xf>
    <xf numFmtId="0" fontId="7" fillId="0" borderId="55" xfId="0" applyFont="1" applyBorder="1" applyAlignment="1" applyProtection="1">
      <alignment horizontal="justify" vertical="center" wrapText="1"/>
      <protection locked="0"/>
    </xf>
    <xf numFmtId="0" fontId="7" fillId="0" borderId="4" xfId="2" applyNumberFormat="1" applyFont="1" applyFill="1" applyBorder="1" applyAlignment="1" applyProtection="1">
      <alignment vertical="center"/>
      <protection locked="0"/>
    </xf>
    <xf numFmtId="0" fontId="7" fillId="0" borderId="4" xfId="0" applyFont="1" applyBorder="1" applyProtection="1">
      <protection locked="0"/>
    </xf>
    <xf numFmtId="0" fontId="7" fillId="0" borderId="15" xfId="0" applyFont="1" applyBorder="1" applyProtection="1">
      <protection locked="0"/>
    </xf>
    <xf numFmtId="0" fontId="7" fillId="0" borderId="35" xfId="0" applyFont="1" applyBorder="1" applyProtection="1">
      <protection locked="0"/>
    </xf>
    <xf numFmtId="0" fontId="8" fillId="0" borderId="0" xfId="0" applyFont="1" applyProtection="1">
      <protection locked="0"/>
    </xf>
    <xf numFmtId="0" fontId="7" fillId="0" borderId="15" xfId="0" applyFont="1" applyBorder="1" applyAlignment="1" applyProtection="1">
      <alignment horizontal="left" wrapText="1"/>
      <protection locked="0"/>
    </xf>
    <xf numFmtId="0" fontId="7" fillId="0" borderId="5" xfId="0" applyFont="1" applyBorder="1" applyAlignment="1" applyProtection="1">
      <alignment horizontal="center"/>
      <protection locked="0"/>
    </xf>
    <xf numFmtId="0" fontId="7" fillId="0" borderId="15" xfId="0" applyFont="1" applyBorder="1" applyAlignment="1" applyProtection="1">
      <alignment horizontal="center"/>
      <protection locked="0"/>
    </xf>
    <xf numFmtId="0" fontId="7" fillId="0" borderId="6" xfId="0" applyFont="1" applyBorder="1" applyAlignment="1" applyProtection="1">
      <alignment horizontal="center"/>
      <protection locked="0"/>
    </xf>
    <xf numFmtId="9" fontId="7" fillId="0" borderId="4" xfId="2" applyFont="1" applyBorder="1" applyAlignment="1" applyProtection="1">
      <alignment horizontal="center" vertical="center"/>
    </xf>
    <xf numFmtId="9" fontId="7" fillId="0" borderId="4" xfId="0" applyNumberFormat="1" applyFont="1" applyBorder="1" applyAlignment="1">
      <alignment horizontal="center" vertical="center"/>
    </xf>
    <xf numFmtId="0" fontId="18" fillId="0" borderId="4" xfId="0" applyFont="1" applyBorder="1" applyAlignment="1">
      <alignment horizontal="center" vertical="center"/>
    </xf>
    <xf numFmtId="9" fontId="7" fillId="0" borderId="17" xfId="0" applyNumberFormat="1" applyFont="1" applyBorder="1" applyAlignment="1">
      <alignment horizontal="center" vertical="center"/>
    </xf>
    <xf numFmtId="9" fontId="7" fillId="0" borderId="11" xfId="0" applyNumberFormat="1" applyFont="1" applyBorder="1" applyAlignment="1">
      <alignment horizontal="center" vertical="center"/>
    </xf>
    <xf numFmtId="0" fontId="7" fillId="0" borderId="11" xfId="0" applyFont="1" applyBorder="1" applyProtection="1">
      <protection locked="0"/>
    </xf>
    <xf numFmtId="0" fontId="7" fillId="0" borderId="62" xfId="0" applyFont="1" applyBorder="1" applyAlignment="1" applyProtection="1">
      <alignment horizontal="center" vertical="center"/>
      <protection locked="0"/>
    </xf>
    <xf numFmtId="0" fontId="7" fillId="0" borderId="4" xfId="0" applyFont="1" applyBorder="1" applyAlignment="1" applyProtection="1">
      <alignment vertical="center" wrapText="1"/>
      <protection locked="0"/>
    </xf>
    <xf numFmtId="44" fontId="7" fillId="0" borderId="4" xfId="1" applyFont="1" applyFill="1" applyBorder="1" applyAlignment="1" applyProtection="1">
      <alignment horizontal="center" vertical="center"/>
      <protection locked="0"/>
    </xf>
    <xf numFmtId="44" fontId="7" fillId="0" borderId="4" xfId="1" applyFont="1" applyBorder="1"/>
    <xf numFmtId="0" fontId="7" fillId="0" borderId="48" xfId="0" applyFont="1" applyBorder="1"/>
    <xf numFmtId="0" fontId="7" fillId="0" borderId="48" xfId="0" applyFont="1" applyBorder="1" applyAlignment="1" applyProtection="1">
      <alignment horizontal="center"/>
      <protection locked="0"/>
    </xf>
    <xf numFmtId="0" fontId="7" fillId="0" borderId="15" xfId="0" applyFont="1" applyBorder="1"/>
    <xf numFmtId="0" fontId="7" fillId="0" borderId="4" xfId="2" applyNumberFormat="1" applyFont="1" applyBorder="1" applyAlignment="1" applyProtection="1">
      <alignment horizontal="center" vertical="center"/>
    </xf>
    <xf numFmtId="0" fontId="7" fillId="0" borderId="4" xfId="0" applyFont="1" applyBorder="1" applyAlignment="1" applyProtection="1">
      <alignment vertical="center"/>
      <protection locked="0"/>
    </xf>
    <xf numFmtId="0" fontId="7" fillId="0" borderId="4" xfId="0" applyFont="1" applyBorder="1" applyAlignment="1">
      <alignment horizontal="center"/>
    </xf>
    <xf numFmtId="0" fontId="7" fillId="0" borderId="17" xfId="0" applyFont="1" applyBorder="1" applyAlignment="1">
      <alignment horizontal="justify" wrapText="1"/>
    </xf>
    <xf numFmtId="9" fontId="7" fillId="0" borderId="17" xfId="2" applyFont="1" applyFill="1" applyBorder="1" applyAlignment="1" applyProtection="1">
      <alignment horizontal="center" vertical="center" wrapText="1"/>
      <protection locked="0"/>
    </xf>
    <xf numFmtId="164" fontId="7" fillId="0" borderId="17" xfId="1" applyNumberFormat="1" applyFont="1" applyFill="1" applyBorder="1" applyAlignment="1" applyProtection="1">
      <alignment vertical="center" wrapText="1"/>
      <protection locked="0"/>
    </xf>
    <xf numFmtId="0" fontId="7" fillId="0" borderId="17" xfId="0" applyFont="1" applyBorder="1" applyAlignment="1" applyProtection="1">
      <alignment vertical="center"/>
      <protection locked="0"/>
    </xf>
    <xf numFmtId="9" fontId="7" fillId="0" borderId="23" xfId="2" applyFont="1" applyFill="1" applyBorder="1" applyAlignment="1" applyProtection="1">
      <alignment horizontal="center" vertical="center"/>
      <protection locked="0"/>
    </xf>
    <xf numFmtId="9" fontId="7" fillId="0" borderId="17" xfId="2" applyFont="1" applyBorder="1" applyAlignment="1" applyProtection="1">
      <alignment horizontal="center" vertical="center"/>
    </xf>
    <xf numFmtId="0" fontId="18" fillId="0" borderId="61" xfId="0" applyFont="1" applyBorder="1" applyAlignment="1">
      <alignment horizontal="center" vertical="center"/>
    </xf>
    <xf numFmtId="0" fontId="7" fillId="0" borderId="22" xfId="0" applyFont="1" applyBorder="1" applyAlignment="1" applyProtection="1">
      <alignment vertical="center"/>
      <protection locked="0"/>
    </xf>
    <xf numFmtId="0" fontId="7" fillId="0" borderId="18" xfId="0" applyFont="1" applyBorder="1" applyAlignment="1" applyProtection="1">
      <alignment vertical="center"/>
      <protection locked="0"/>
    </xf>
    <xf numFmtId="164" fontId="7" fillId="0" borderId="4" xfId="1" applyNumberFormat="1" applyFont="1" applyFill="1" applyBorder="1" applyAlignment="1" applyProtection="1">
      <alignment wrapText="1"/>
      <protection locked="0"/>
    </xf>
    <xf numFmtId="0" fontId="18" fillId="0" borderId="49" xfId="0" applyFont="1" applyBorder="1" applyAlignment="1">
      <alignment horizontal="center" vertical="center"/>
    </xf>
    <xf numFmtId="0" fontId="7" fillId="0" borderId="5" xfId="0" applyFont="1" applyBorder="1" applyProtection="1">
      <protection locked="0"/>
    </xf>
    <xf numFmtId="0" fontId="7" fillId="0" borderId="20" xfId="0" applyFont="1" applyBorder="1" applyProtection="1">
      <protection locked="0"/>
    </xf>
    <xf numFmtId="0" fontId="7" fillId="0" borderId="4" xfId="0" applyFont="1" applyBorder="1" applyAlignment="1" applyProtection="1">
      <alignment wrapText="1"/>
      <protection locked="0"/>
    </xf>
    <xf numFmtId="0" fontId="7" fillId="0" borderId="23" xfId="2" applyNumberFormat="1" applyFont="1" applyFill="1" applyBorder="1" applyAlignment="1" applyProtection="1">
      <alignment horizontal="center" vertical="center"/>
      <protection locked="0"/>
    </xf>
    <xf numFmtId="0" fontId="7" fillId="0" borderId="4" xfId="0" applyFont="1" applyBorder="1" applyAlignment="1" applyProtection="1">
      <alignment horizontal="justify" wrapText="1"/>
      <protection locked="0"/>
    </xf>
    <xf numFmtId="9" fontId="7" fillId="0" borderId="4" xfId="0" applyNumberFormat="1" applyFont="1" applyBorder="1" applyAlignment="1">
      <alignment horizontal="center" vertical="center" wrapText="1"/>
    </xf>
    <xf numFmtId="0" fontId="7" fillId="0" borderId="5" xfId="0" applyFont="1" applyBorder="1" applyAlignment="1" applyProtection="1">
      <alignment wrapText="1"/>
      <protection locked="0"/>
    </xf>
    <xf numFmtId="0" fontId="7" fillId="0" borderId="20" xfId="0" applyFont="1" applyBorder="1" applyAlignment="1" applyProtection="1">
      <alignment wrapText="1"/>
      <protection locked="0"/>
    </xf>
    <xf numFmtId="44" fontId="7" fillId="0" borderId="4" xfId="1" applyFont="1" applyFill="1" applyBorder="1" applyAlignment="1" applyProtection="1">
      <alignment wrapText="1"/>
      <protection locked="0"/>
    </xf>
    <xf numFmtId="44" fontId="7" fillId="0" borderId="4" xfId="1" applyFont="1" applyFill="1" applyBorder="1" applyProtection="1">
      <protection locked="0"/>
    </xf>
    <xf numFmtId="9" fontId="7" fillId="0" borderId="4" xfId="2" applyFont="1" applyFill="1" applyBorder="1" applyProtection="1">
      <protection locked="0"/>
    </xf>
    <xf numFmtId="0" fontId="7" fillId="0" borderId="55" xfId="0" applyFont="1" applyBorder="1" applyAlignment="1">
      <alignment horizontal="justify" wrapText="1"/>
    </xf>
    <xf numFmtId="0" fontId="7" fillId="0" borderId="11" xfId="0" applyFont="1" applyBorder="1" applyAlignment="1">
      <alignment horizontal="justify" wrapText="1"/>
    </xf>
    <xf numFmtId="0" fontId="7" fillId="0" borderId="21" xfId="0" applyFont="1" applyBorder="1" applyAlignment="1" applyProtection="1">
      <alignment horizontal="justify" wrapText="1"/>
      <protection locked="0"/>
    </xf>
    <xf numFmtId="0" fontId="7" fillId="0" borderId="11" xfId="0" applyFont="1" applyBorder="1" applyAlignment="1" applyProtection="1">
      <alignment wrapText="1"/>
      <protection locked="0"/>
    </xf>
    <xf numFmtId="9" fontId="7" fillId="0" borderId="11" xfId="2" applyFont="1" applyBorder="1" applyAlignment="1" applyProtection="1">
      <alignment horizontal="center" vertical="center"/>
    </xf>
    <xf numFmtId="0" fontId="18" fillId="0" borderId="59" xfId="0" applyFont="1" applyBorder="1" applyAlignment="1">
      <alignment horizontal="center" vertical="center"/>
    </xf>
    <xf numFmtId="0" fontId="7" fillId="0" borderId="47" xfId="0" applyFont="1" applyBorder="1" applyProtection="1">
      <protection locked="0"/>
    </xf>
    <xf numFmtId="0" fontId="7" fillId="0" borderId="19" xfId="0" applyFont="1" applyBorder="1" applyProtection="1">
      <protection locked="0"/>
    </xf>
    <xf numFmtId="0" fontId="7" fillId="0" borderId="4" xfId="0" applyFont="1" applyBorder="1" applyAlignment="1" applyProtection="1">
      <alignment horizontal="center"/>
      <protection locked="0"/>
    </xf>
    <xf numFmtId="0" fontId="18" fillId="0" borderId="28" xfId="0" applyFont="1" applyBorder="1" applyAlignment="1">
      <alignment horizontal="center" vertical="center"/>
    </xf>
    <xf numFmtId="0" fontId="7" fillId="0" borderId="11" xfId="0" applyFont="1" applyBorder="1" applyAlignment="1" applyProtection="1">
      <alignment horizontal="center"/>
      <protection locked="0"/>
    </xf>
    <xf numFmtId="9" fontId="7" fillId="0" borderId="11" xfId="0" applyNumberFormat="1" applyFont="1" applyBorder="1" applyAlignment="1" applyProtection="1">
      <alignment horizontal="center"/>
      <protection locked="0"/>
    </xf>
    <xf numFmtId="0" fontId="7" fillId="0" borderId="11" xfId="0" applyFont="1" applyBorder="1" applyAlignment="1">
      <alignment horizontal="center"/>
    </xf>
    <xf numFmtId="0" fontId="18" fillId="0" borderId="43" xfId="0" applyFont="1" applyBorder="1" applyAlignment="1">
      <alignment horizontal="center" vertical="center"/>
    </xf>
    <xf numFmtId="0" fontId="7" fillId="0" borderId="0" xfId="0" applyFont="1" applyAlignment="1" applyProtection="1">
      <alignment horizontal="center" vertical="center"/>
      <protection locked="0"/>
    </xf>
    <xf numFmtId="0" fontId="7" fillId="0" borderId="0" xfId="0" applyFont="1" applyAlignment="1" applyProtection="1">
      <alignment horizontal="center" vertical="center" wrapText="1"/>
      <protection locked="0"/>
    </xf>
    <xf numFmtId="0" fontId="7" fillId="0" borderId="0" xfId="0" applyFont="1" applyAlignment="1">
      <alignment horizontal="justify" vertical="center" wrapText="1"/>
    </xf>
    <xf numFmtId="0" fontId="7" fillId="0" borderId="0" xfId="0" applyFont="1" applyAlignment="1">
      <alignment horizontal="justify" wrapText="1"/>
    </xf>
    <xf numFmtId="0" fontId="7" fillId="0" borderId="0" xfId="2" applyNumberFormat="1" applyFont="1" applyFill="1" applyBorder="1" applyAlignment="1" applyProtection="1">
      <alignment horizontal="center" vertical="center"/>
      <protection locked="0"/>
    </xf>
    <xf numFmtId="0" fontId="7" fillId="0" borderId="0" xfId="0" applyFont="1" applyAlignment="1" applyProtection="1">
      <alignment horizontal="justify" wrapText="1"/>
      <protection locked="0"/>
    </xf>
    <xf numFmtId="0" fontId="7" fillId="0" borderId="0" xfId="0" applyFont="1" applyAlignment="1" applyProtection="1">
      <alignment wrapText="1"/>
      <protection locked="0"/>
    </xf>
    <xf numFmtId="9" fontId="7" fillId="0" borderId="0" xfId="2" applyFont="1" applyBorder="1" applyAlignment="1" applyProtection="1">
      <alignment horizontal="center" vertical="center"/>
    </xf>
    <xf numFmtId="9" fontId="7" fillId="0" borderId="0" xfId="0" applyNumberFormat="1" applyFont="1" applyAlignment="1">
      <alignment horizontal="center" vertical="center"/>
    </xf>
    <xf numFmtId="0" fontId="18" fillId="0" borderId="0" xfId="0" applyFont="1" applyAlignment="1">
      <alignment horizontal="center" vertical="center"/>
    </xf>
    <xf numFmtId="9" fontId="2" fillId="0" borderId="17" xfId="0" applyNumberFormat="1" applyFont="1" applyBorder="1" applyAlignment="1" applyProtection="1">
      <alignment horizontal="center" vertical="center"/>
      <protection locked="0"/>
    </xf>
    <xf numFmtId="0" fontId="8" fillId="0" borderId="0" xfId="0" applyFont="1" applyAlignment="1">
      <alignment horizontal="center" vertical="center"/>
    </xf>
    <xf numFmtId="0" fontId="8" fillId="0" borderId="0" xfId="0" applyFont="1" applyAlignment="1">
      <alignment horizontal="left"/>
    </xf>
    <xf numFmtId="0" fontId="8" fillId="0" borderId="0" xfId="0" applyFont="1" applyAlignment="1">
      <alignment horizontal="left" vertical="center"/>
    </xf>
    <xf numFmtId="0" fontId="7" fillId="0" borderId="0" xfId="0" applyFont="1" applyAlignment="1">
      <alignment horizontal="center" vertical="center" wrapText="1"/>
    </xf>
    <xf numFmtId="0" fontId="7" fillId="0" borderId="0" xfId="0" applyFont="1" applyAlignment="1">
      <alignment horizontal="center"/>
    </xf>
    <xf numFmtId="0" fontId="7" fillId="0" borderId="0" xfId="0" applyFont="1" applyAlignment="1">
      <alignment horizontal="center" vertical="center"/>
    </xf>
    <xf numFmtId="0" fontId="18" fillId="0" borderId="0" xfId="0" applyFont="1" applyAlignment="1">
      <alignment horizontal="left"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8" xfId="0" applyFont="1" applyFill="1" applyBorder="1" applyAlignment="1">
      <alignment horizontal="center"/>
    </xf>
    <xf numFmtId="0" fontId="8" fillId="3" borderId="8" xfId="0" applyFont="1" applyFill="1" applyBorder="1" applyAlignment="1">
      <alignment horizontal="center" vertical="center" wrapText="1"/>
    </xf>
    <xf numFmtId="0" fontId="8" fillId="3" borderId="9" xfId="0" applyFont="1" applyFill="1" applyBorder="1" applyAlignment="1">
      <alignment horizontal="center"/>
    </xf>
    <xf numFmtId="0" fontId="18" fillId="4" borderId="4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18" fillId="4" borderId="46" xfId="0" applyFont="1" applyFill="1" applyBorder="1" applyAlignment="1">
      <alignment horizontal="center" vertical="center" wrapText="1"/>
    </xf>
    <xf numFmtId="0" fontId="7" fillId="0" borderId="0" xfId="0" applyFont="1" applyAlignment="1">
      <alignment vertical="center"/>
    </xf>
    <xf numFmtId="0" fontId="7" fillId="0" borderId="0" xfId="0" applyFont="1" applyAlignment="1">
      <alignment vertical="center" wrapText="1"/>
    </xf>
    <xf numFmtId="0" fontId="7" fillId="0" borderId="29" xfId="0" applyFont="1" applyBorder="1"/>
    <xf numFmtId="0" fontId="7" fillId="0" borderId="4" xfId="0" applyFont="1" applyBorder="1" applyAlignment="1">
      <alignment vertical="center"/>
    </xf>
    <xf numFmtId="0" fontId="11" fillId="0" borderId="17" xfId="2" applyNumberFormat="1" applyFont="1" applyFill="1" applyBorder="1" applyAlignment="1" applyProtection="1">
      <alignment horizontal="center" vertical="center"/>
      <protection locked="0"/>
    </xf>
    <xf numFmtId="44" fontId="2" fillId="0" borderId="4" xfId="1" applyFont="1" applyFill="1" applyBorder="1" applyAlignment="1" applyProtection="1">
      <alignment horizontal="center" vertical="center" wrapText="1"/>
      <protection locked="0"/>
    </xf>
    <xf numFmtId="4" fontId="2" fillId="0" borderId="4" xfId="0" applyNumberFormat="1" applyFont="1" applyBorder="1" applyAlignment="1" applyProtection="1">
      <alignment horizontal="center" vertical="center"/>
      <protection locked="0"/>
    </xf>
    <xf numFmtId="9" fontId="2" fillId="0" borderId="4" xfId="0" applyNumberFormat="1" applyFont="1" applyBorder="1" applyAlignment="1">
      <alignment vertical="center"/>
    </xf>
    <xf numFmtId="0" fontId="11" fillId="0" borderId="6" xfId="0" applyFont="1" applyBorder="1" applyAlignment="1" applyProtection="1">
      <alignment horizontal="center" vertical="center" wrapText="1"/>
      <protection locked="0"/>
    </xf>
    <xf numFmtId="0" fontId="11" fillId="0" borderId="6" xfId="0" applyFont="1" applyBorder="1" applyAlignment="1" applyProtection="1">
      <alignment wrapText="1"/>
      <protection locked="0"/>
    </xf>
    <xf numFmtId="0" fontId="11" fillId="0" borderId="54" xfId="0" applyFont="1" applyBorder="1" applyProtection="1">
      <protection locked="0"/>
    </xf>
    <xf numFmtId="0" fontId="11" fillId="0" borderId="5" xfId="0" applyFont="1" applyBorder="1"/>
    <xf numFmtId="0" fontId="11" fillId="0" borderId="54" xfId="0" applyFont="1" applyBorder="1"/>
    <xf numFmtId="0" fontId="11" fillId="0" borderId="54" xfId="0" applyFont="1" applyBorder="1" applyAlignment="1" applyProtection="1">
      <alignment horizontal="center" vertical="center"/>
      <protection locked="0"/>
    </xf>
    <xf numFmtId="0" fontId="11" fillId="0" borderId="4" xfId="0" applyFont="1" applyBorder="1"/>
    <xf numFmtId="9" fontId="2" fillId="0" borderId="28" xfId="2" applyFont="1" applyFill="1" applyBorder="1" applyAlignment="1" applyProtection="1">
      <alignment horizontal="center" vertical="center"/>
      <protection locked="0"/>
    </xf>
    <xf numFmtId="0" fontId="11" fillId="0" borderId="5"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9" fontId="7" fillId="0" borderId="67" xfId="2" applyFont="1" applyFill="1" applyBorder="1" applyAlignment="1" applyProtection="1">
      <alignment horizontal="center" vertical="center"/>
      <protection locked="0"/>
    </xf>
    <xf numFmtId="0" fontId="2" fillId="0" borderId="28" xfId="0" applyFont="1" applyBorder="1" applyAlignment="1">
      <alignment horizontal="center" vertical="center"/>
    </xf>
    <xf numFmtId="9" fontId="7" fillId="0" borderId="4" xfId="2" applyFont="1" applyFill="1" applyBorder="1" applyAlignment="1" applyProtection="1">
      <alignment vertical="center"/>
      <protection locked="0"/>
    </xf>
    <xf numFmtId="0" fontId="2" fillId="0" borderId="4" xfId="0" applyFont="1" applyBorder="1" applyAlignment="1" applyProtection="1">
      <alignment horizontal="center" vertical="center" wrapText="1"/>
      <protection locked="0"/>
    </xf>
    <xf numFmtId="0" fontId="2" fillId="0" borderId="54" xfId="0" applyFont="1" applyBorder="1" applyAlignment="1" applyProtection="1">
      <alignment horizontal="center" vertical="center"/>
      <protection locked="0"/>
    </xf>
    <xf numFmtId="9" fontId="2" fillId="0" borderId="4" xfId="2" applyFont="1" applyFill="1" applyBorder="1" applyAlignment="1" applyProtection="1">
      <alignment horizontal="center" vertical="center" wrapText="1"/>
      <protection locked="0"/>
    </xf>
    <xf numFmtId="9" fontId="2" fillId="0" borderId="55" xfId="2" applyFont="1" applyFill="1" applyBorder="1" applyAlignment="1" applyProtection="1">
      <alignment horizontal="center" vertical="center" wrapText="1"/>
      <protection locked="0"/>
    </xf>
    <xf numFmtId="0" fontId="2" fillId="0" borderId="11" xfId="2" applyNumberFormat="1" applyFont="1" applyFill="1" applyBorder="1" applyAlignment="1" applyProtection="1">
      <alignment horizontal="center" vertical="center"/>
      <protection locked="0"/>
    </xf>
    <xf numFmtId="0" fontId="7" fillId="0" borderId="4" xfId="0" applyFont="1" applyBorder="1" applyAlignment="1" applyProtection="1">
      <alignment horizontal="center" vertical="center" wrapText="1"/>
      <protection locked="0"/>
    </xf>
    <xf numFmtId="9" fontId="7" fillId="0" borderId="4" xfId="2" applyFont="1" applyFill="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4" xfId="2" applyNumberFormat="1" applyFont="1" applyFill="1" applyBorder="1" applyAlignment="1" applyProtection="1">
      <alignment horizontal="center" vertical="center"/>
      <protection locked="0"/>
    </xf>
    <xf numFmtId="0" fontId="2" fillId="0" borderId="17" xfId="0" applyFont="1" applyBorder="1" applyAlignment="1" applyProtection="1">
      <alignment horizontal="justify"/>
      <protection locked="0"/>
    </xf>
    <xf numFmtId="0" fontId="2" fillId="0" borderId="18" xfId="0" applyFont="1" applyBorder="1" applyAlignment="1" applyProtection="1">
      <alignment horizontal="left" vertical="top" wrapText="1"/>
      <protection locked="0"/>
    </xf>
    <xf numFmtId="0" fontId="2" fillId="0" borderId="20" xfId="0" applyFont="1" applyBorder="1" applyAlignment="1" applyProtection="1">
      <alignment horizontal="left" vertical="top"/>
      <protection locked="0"/>
    </xf>
    <xf numFmtId="0" fontId="2" fillId="0" borderId="4" xfId="0" applyFont="1" applyBorder="1" applyAlignment="1" applyProtection="1">
      <alignment horizontal="left" vertical="top"/>
      <protection locked="0"/>
    </xf>
    <xf numFmtId="0" fontId="2" fillId="0" borderId="4" xfId="0" applyFont="1" applyBorder="1" applyAlignment="1" applyProtection="1">
      <alignment horizontal="left" vertical="top" wrapText="1"/>
      <protection locked="0"/>
    </xf>
    <xf numFmtId="0" fontId="2" fillId="0" borderId="20" xfId="0" applyFont="1" applyBorder="1" applyAlignment="1" applyProtection="1">
      <alignment horizontal="left" vertical="top" wrapText="1"/>
      <protection locked="0"/>
    </xf>
    <xf numFmtId="0" fontId="2" fillId="0" borderId="18" xfId="0" applyFont="1" applyBorder="1" applyAlignment="1" applyProtection="1">
      <alignment horizontal="justify"/>
      <protection locked="0"/>
    </xf>
    <xf numFmtId="0" fontId="2" fillId="0" borderId="11" xfId="0" applyFont="1" applyBorder="1" applyAlignment="1" applyProtection="1">
      <alignment horizontal="justify" vertical="center"/>
      <protection locked="0"/>
    </xf>
    <xf numFmtId="165" fontId="19" fillId="0" borderId="0" xfId="3" applyNumberFormat="1" applyFont="1" applyFill="1" applyBorder="1" applyAlignment="1">
      <alignment horizontal="center" vertical="center"/>
    </xf>
    <xf numFmtId="9" fontId="2" fillId="0" borderId="55" xfId="0" applyNumberFormat="1" applyFont="1" applyBorder="1" applyAlignment="1" applyProtection="1">
      <alignment horizontal="center" vertical="center"/>
      <protection locked="0"/>
    </xf>
    <xf numFmtId="9" fontId="2" fillId="0" borderId="55" xfId="2" applyFont="1" applyFill="1" applyBorder="1" applyAlignment="1" applyProtection="1">
      <alignment horizontal="center" vertical="center"/>
      <protection locked="0"/>
    </xf>
    <xf numFmtId="9" fontId="2" fillId="0" borderId="11" xfId="2" applyFont="1" applyBorder="1" applyAlignment="1" applyProtection="1">
      <alignment horizontal="center" vertical="center"/>
      <protection locked="0"/>
    </xf>
    <xf numFmtId="9" fontId="2" fillId="0" borderId="17" xfId="2" applyFont="1" applyFill="1" applyBorder="1" applyAlignment="1" applyProtection="1">
      <alignment horizontal="center" vertical="center" wrapText="1"/>
      <protection locked="0"/>
    </xf>
    <xf numFmtId="0" fontId="2" fillId="0" borderId="11" xfId="0" applyFont="1" applyBorder="1" applyAlignment="1">
      <alignment horizontal="center" vertical="center"/>
    </xf>
    <xf numFmtId="0" fontId="2" fillId="0" borderId="4" xfId="0" applyFont="1" applyBorder="1" applyAlignment="1">
      <alignment vertical="center"/>
    </xf>
    <xf numFmtId="0" fontId="2" fillId="0" borderId="11" xfId="0" applyFont="1" applyBorder="1" applyAlignment="1">
      <alignment vertical="center"/>
    </xf>
    <xf numFmtId="0" fontId="2" fillId="0" borderId="54" xfId="0" applyFont="1" applyBorder="1" applyAlignment="1" applyProtection="1">
      <alignment horizontal="justify" vertical="center"/>
      <protection locked="0"/>
    </xf>
    <xf numFmtId="0" fontId="11" fillId="0" borderId="35" xfId="0" applyFont="1" applyBorder="1" applyAlignment="1" applyProtection="1">
      <alignment horizontal="center" vertical="center"/>
      <protection locked="0"/>
    </xf>
    <xf numFmtId="9" fontId="11" fillId="0" borderId="4" xfId="0" applyNumberFormat="1" applyFont="1" applyBorder="1" applyAlignment="1" applyProtection="1">
      <alignment horizontal="center" vertical="center"/>
      <protection locked="0"/>
    </xf>
    <xf numFmtId="9" fontId="7" fillId="0" borderId="4" xfId="0" applyNumberFormat="1" applyFont="1" applyBorder="1" applyAlignment="1" applyProtection="1">
      <alignment vertical="center"/>
      <protection locked="0"/>
    </xf>
    <xf numFmtId="9" fontId="7" fillId="0" borderId="4" xfId="0" applyNumberFormat="1" applyFont="1" applyBorder="1" applyAlignment="1" applyProtection="1">
      <alignment vertical="center" wrapText="1"/>
      <protection locked="0"/>
    </xf>
    <xf numFmtId="3" fontId="7" fillId="0" borderId="4" xfId="0" applyNumberFormat="1" applyFont="1" applyBorder="1" applyAlignment="1" applyProtection="1">
      <alignment vertical="center"/>
      <protection locked="0"/>
    </xf>
    <xf numFmtId="0" fontId="7" fillId="0" borderId="21" xfId="0" applyFont="1" applyBorder="1" applyAlignment="1" applyProtection="1">
      <alignment vertical="center"/>
      <protection locked="0"/>
    </xf>
    <xf numFmtId="9" fontId="7" fillId="0" borderId="21" xfId="0" applyNumberFormat="1" applyFont="1" applyBorder="1" applyAlignment="1" applyProtection="1">
      <alignment vertical="center"/>
      <protection locked="0"/>
    </xf>
    <xf numFmtId="0" fontId="7" fillId="0" borderId="4" xfId="0" applyFont="1" applyBorder="1" applyAlignment="1">
      <alignment horizontal="center" vertical="center"/>
    </xf>
    <xf numFmtId="0" fontId="11" fillId="0" borderId="4" xfId="0" applyFont="1" applyBorder="1" applyAlignment="1" applyProtection="1">
      <alignment vertical="center"/>
      <protection locked="0"/>
    </xf>
    <xf numFmtId="9" fontId="11" fillId="0" borderId="4" xfId="0" applyNumberFormat="1" applyFont="1" applyBorder="1" applyAlignment="1" applyProtection="1">
      <alignment vertical="center"/>
      <protection locked="0"/>
    </xf>
    <xf numFmtId="9" fontId="2" fillId="0" borderId="4" xfId="0" applyNumberFormat="1" applyFont="1" applyBorder="1" applyProtection="1">
      <protection locked="0"/>
    </xf>
    <xf numFmtId="9" fontId="2" fillId="0" borderId="4" xfId="0" applyNumberFormat="1" applyFont="1" applyBorder="1"/>
    <xf numFmtId="0" fontId="0" fillId="0" borderId="0" xfId="0" applyProtection="1">
      <protection locked="0"/>
    </xf>
    <xf numFmtId="0" fontId="0" fillId="0" borderId="0" xfId="0" applyAlignment="1" applyProtection="1">
      <alignment horizontal="center"/>
      <protection locked="0"/>
    </xf>
    <xf numFmtId="0" fontId="23" fillId="0" borderId="0" xfId="0" applyFont="1" applyAlignment="1" applyProtection="1">
      <alignment horizontal="left" vertical="center"/>
      <protection locked="0"/>
    </xf>
    <xf numFmtId="0" fontId="20" fillId="0" borderId="0" xfId="0" applyFont="1" applyAlignment="1" applyProtection="1">
      <alignment horizontal="left"/>
      <protection locked="0"/>
    </xf>
    <xf numFmtId="0" fontId="21" fillId="3" borderId="7" xfId="0" applyFont="1" applyFill="1" applyBorder="1" applyAlignment="1" applyProtection="1">
      <alignment horizontal="center"/>
      <protection locked="0"/>
    </xf>
    <xf numFmtId="0" fontId="21" fillId="3" borderId="8" xfId="0" applyFont="1" applyFill="1" applyBorder="1" applyAlignment="1" applyProtection="1">
      <alignment horizontal="center"/>
      <protection locked="0"/>
    </xf>
    <xf numFmtId="0" fontId="21" fillId="3" borderId="9" xfId="0" applyFont="1" applyFill="1" applyBorder="1" applyAlignment="1" applyProtection="1">
      <alignment horizontal="center"/>
      <protection locked="0"/>
    </xf>
    <xf numFmtId="0" fontId="26" fillId="4" borderId="45" xfId="0" applyFont="1" applyFill="1" applyBorder="1" applyAlignment="1" applyProtection="1">
      <alignment horizontal="center" vertical="center" wrapText="1"/>
      <protection locked="0"/>
    </xf>
    <xf numFmtId="0" fontId="20" fillId="2" borderId="11" xfId="0" applyFont="1" applyFill="1" applyBorder="1" applyAlignment="1" applyProtection="1">
      <alignment horizontal="center" vertical="center" wrapText="1"/>
      <protection locked="0"/>
    </xf>
    <xf numFmtId="0" fontId="26" fillId="4" borderId="42" xfId="0" applyFont="1" applyFill="1" applyBorder="1" applyAlignment="1">
      <alignment vertical="center" wrapText="1"/>
    </xf>
    <xf numFmtId="0" fontId="26" fillId="4" borderId="43" xfId="0" applyFont="1" applyFill="1" applyBorder="1" applyAlignment="1">
      <alignment horizontal="center" vertical="center" wrapText="1"/>
    </xf>
    <xf numFmtId="0" fontId="26" fillId="4" borderId="44" xfId="0" applyFont="1" applyFill="1" applyBorder="1" applyAlignment="1">
      <alignment horizontal="center" vertical="center" wrapText="1"/>
    </xf>
    <xf numFmtId="0" fontId="26" fillId="4" borderId="46" xfId="0" applyFont="1" applyFill="1" applyBorder="1" applyAlignment="1" applyProtection="1">
      <alignment horizontal="center" vertical="center" wrapText="1"/>
      <protection locked="0"/>
    </xf>
    <xf numFmtId="0" fontId="0" fillId="0" borderId="5" xfId="0" applyBorder="1" applyProtection="1">
      <protection locked="0"/>
    </xf>
    <xf numFmtId="164" fontId="0" fillId="0" borderId="43" xfId="1" applyNumberFormat="1" applyFont="1" applyFill="1" applyBorder="1" applyAlignment="1" applyProtection="1">
      <alignment horizontal="center" vertical="center"/>
      <protection locked="0"/>
    </xf>
    <xf numFmtId="0" fontId="0" fillId="0" borderId="43" xfId="0" applyBorder="1" applyAlignment="1" applyProtection="1">
      <alignment horizontal="center"/>
      <protection locked="0"/>
    </xf>
    <xf numFmtId="0" fontId="0" fillId="0" borderId="73" xfId="0" applyBorder="1" applyAlignment="1" applyProtection="1">
      <alignment horizontal="center" wrapText="1"/>
      <protection locked="0"/>
    </xf>
    <xf numFmtId="0" fontId="0" fillId="0" borderId="44" xfId="0" applyBorder="1" applyAlignment="1" applyProtection="1">
      <alignment horizontal="center" wrapText="1"/>
      <protection locked="0"/>
    </xf>
    <xf numFmtId="0" fontId="27" fillId="0" borderId="5" xfId="0" applyFont="1" applyBorder="1" applyAlignment="1" applyProtection="1">
      <alignment horizontal="justify" wrapText="1"/>
      <protection locked="0"/>
    </xf>
    <xf numFmtId="0" fontId="27" fillId="0" borderId="70" xfId="0" applyFont="1" applyBorder="1" applyAlignment="1" applyProtection="1">
      <alignment horizontal="justify" wrapText="1"/>
      <protection locked="0"/>
    </xf>
    <xf numFmtId="0" fontId="0" fillId="0" borderId="30" xfId="0" applyBorder="1"/>
    <xf numFmtId="0" fontId="0" fillId="0" borderId="8" xfId="0" applyBorder="1" applyProtection="1">
      <protection locked="0"/>
    </xf>
    <xf numFmtId="0" fontId="27" fillId="0" borderId="42" xfId="0" applyFont="1" applyBorder="1" applyAlignment="1" applyProtection="1">
      <alignment horizontal="center"/>
      <protection locked="0"/>
    </xf>
    <xf numFmtId="0" fontId="20" fillId="0" borderId="0" xfId="0" applyFont="1" applyProtection="1">
      <protection locked="0"/>
    </xf>
    <xf numFmtId="0" fontId="0" fillId="0" borderId="4" xfId="0" applyBorder="1" applyProtection="1">
      <protection locked="0"/>
    </xf>
    <xf numFmtId="0" fontId="0" fillId="0" borderId="11" xfId="0" applyBorder="1" applyProtection="1">
      <protection locked="0"/>
    </xf>
    <xf numFmtId="0" fontId="0" fillId="0" borderId="40" xfId="0" applyBorder="1" applyProtection="1">
      <protection locked="0"/>
    </xf>
    <xf numFmtId="0" fontId="2" fillId="0" borderId="54" xfId="0" applyFont="1" applyBorder="1" applyAlignment="1" applyProtection="1">
      <alignment vertical="center"/>
      <protection locked="0"/>
    </xf>
    <xf numFmtId="3" fontId="7" fillId="0" borderId="4" xfId="2" applyNumberFormat="1" applyFont="1" applyFill="1" applyBorder="1" applyAlignment="1" applyProtection="1">
      <alignment horizontal="center" vertical="center"/>
      <protection locked="0"/>
    </xf>
    <xf numFmtId="9" fontId="7" fillId="0" borderId="41" xfId="2" applyFont="1" applyFill="1" applyBorder="1" applyAlignment="1" applyProtection="1">
      <alignment horizontal="center" vertical="center"/>
      <protection locked="0"/>
    </xf>
    <xf numFmtId="0" fontId="2" fillId="0" borderId="55" xfId="2" applyNumberFormat="1" applyFont="1" applyBorder="1" applyAlignment="1" applyProtection="1">
      <alignment horizontal="center" vertical="center"/>
    </xf>
    <xf numFmtId="9" fontId="2" fillId="0" borderId="55" xfId="2" applyFont="1" applyBorder="1" applyAlignment="1" applyProtection="1">
      <alignment horizontal="center" vertical="center"/>
    </xf>
    <xf numFmtId="0" fontId="2" fillId="0" borderId="27" xfId="0" applyFont="1" applyBorder="1" applyAlignment="1" applyProtection="1">
      <alignment horizontal="justify" vertical="center" wrapText="1"/>
      <protection locked="0"/>
    </xf>
    <xf numFmtId="164" fontId="0" fillId="0" borderId="4" xfId="1" applyNumberFormat="1" applyFont="1" applyFill="1" applyBorder="1" applyAlignment="1" applyProtection="1">
      <protection locked="0"/>
    </xf>
    <xf numFmtId="0" fontId="29" fillId="0" borderId="4" xfId="2" applyNumberFormat="1" applyFont="1" applyFill="1" applyBorder="1" applyAlignment="1" applyProtection="1">
      <alignment horizontal="center" vertical="center"/>
    </xf>
    <xf numFmtId="0" fontId="0" fillId="7" borderId="4" xfId="0" applyFill="1" applyBorder="1" applyProtection="1">
      <protection locked="0"/>
    </xf>
    <xf numFmtId="0" fontId="29" fillId="7" borderId="4" xfId="2" applyNumberFormat="1" applyFont="1" applyFill="1" applyBorder="1" applyAlignment="1" applyProtection="1">
      <alignment horizontal="center" vertical="center"/>
    </xf>
    <xf numFmtId="9" fontId="29" fillId="7" borderId="4" xfId="0" applyNumberFormat="1" applyFont="1" applyFill="1" applyBorder="1" applyAlignment="1">
      <alignment horizontal="center" vertical="center"/>
    </xf>
    <xf numFmtId="0" fontId="31" fillId="0" borderId="6" xfId="0" applyFont="1" applyBorder="1" applyAlignment="1">
      <alignment horizontal="justify" wrapText="1"/>
    </xf>
    <xf numFmtId="0" fontId="27" fillId="0" borderId="4" xfId="2" applyNumberFormat="1" applyFont="1" applyFill="1" applyBorder="1" applyAlignment="1" applyProtection="1">
      <alignment vertical="center"/>
      <protection locked="0"/>
    </xf>
    <xf numFmtId="0" fontId="27" fillId="0" borderId="26" xfId="0" applyFont="1" applyBorder="1" applyAlignment="1" applyProtection="1">
      <alignment vertical="center" wrapText="1"/>
      <protection locked="0"/>
    </xf>
    <xf numFmtId="0" fontId="31" fillId="7" borderId="6" xfId="0" applyFont="1" applyFill="1" applyBorder="1" applyAlignment="1">
      <alignment horizontal="justify" wrapText="1"/>
    </xf>
    <xf numFmtId="1" fontId="27" fillId="0" borderId="54" xfId="2" applyNumberFormat="1" applyFont="1" applyFill="1" applyBorder="1" applyAlignment="1" applyProtection="1">
      <alignment horizontal="center" vertical="center"/>
      <protection locked="0"/>
    </xf>
    <xf numFmtId="0" fontId="27" fillId="0" borderId="54" xfId="2" applyNumberFormat="1" applyFont="1" applyFill="1" applyBorder="1" applyAlignment="1" applyProtection="1">
      <alignment vertical="center"/>
      <protection locked="0"/>
    </xf>
    <xf numFmtId="0" fontId="27" fillId="7" borderId="26" xfId="0" applyFont="1" applyFill="1" applyBorder="1" applyAlignment="1" applyProtection="1">
      <alignment horizontal="left" vertical="center" wrapText="1"/>
      <protection locked="0"/>
    </xf>
    <xf numFmtId="0" fontId="27" fillId="0" borderId="4" xfId="0" applyFont="1" applyBorder="1" applyAlignment="1" applyProtection="1">
      <alignment horizontal="left" vertical="center" wrapText="1"/>
      <protection locked="0"/>
    </xf>
    <xf numFmtId="0" fontId="27" fillId="0" borderId="26" xfId="0" applyFont="1" applyBorder="1" applyAlignment="1" applyProtection="1">
      <alignment horizontal="left" vertical="center" wrapText="1"/>
      <protection locked="0"/>
    </xf>
    <xf numFmtId="0" fontId="27" fillId="0" borderId="26" xfId="0" applyFont="1" applyBorder="1" applyAlignment="1" applyProtection="1">
      <alignment horizontal="center" vertical="center" wrapText="1"/>
      <protection locked="0"/>
    </xf>
    <xf numFmtId="44" fontId="2" fillId="0" borderId="55" xfId="1" applyFont="1" applyFill="1" applyBorder="1" applyAlignment="1" applyProtection="1">
      <alignment wrapText="1"/>
      <protection locked="0"/>
    </xf>
    <xf numFmtId="0" fontId="2" fillId="0" borderId="48" xfId="0" applyFont="1" applyBorder="1" applyAlignment="1" applyProtection="1">
      <alignment horizontal="center"/>
      <protection locked="0"/>
    </xf>
    <xf numFmtId="0" fontId="2" fillId="0" borderId="54" xfId="0" applyFont="1" applyBorder="1" applyAlignment="1" applyProtection="1">
      <alignment horizontal="justify" vertical="center" wrapText="1"/>
      <protection locked="0"/>
    </xf>
    <xf numFmtId="44" fontId="2" fillId="0" borderId="4" xfId="1" applyFont="1" applyFill="1" applyBorder="1" applyAlignment="1" applyProtection="1">
      <alignment horizontal="center"/>
      <protection locked="0"/>
    </xf>
    <xf numFmtId="0" fontId="27" fillId="0" borderId="4" xfId="0" applyFont="1" applyBorder="1" applyAlignment="1" applyProtection="1">
      <alignment vertical="center" wrapText="1"/>
      <protection locked="0"/>
    </xf>
    <xf numFmtId="0" fontId="2" fillId="0" borderId="37" xfId="0" applyFont="1" applyBorder="1"/>
    <xf numFmtId="0" fontId="2" fillId="0" borderId="2" xfId="0" applyFont="1" applyBorder="1"/>
    <xf numFmtId="0" fontId="2" fillId="0" borderId="20" xfId="0" applyFont="1" applyBorder="1" applyAlignment="1" applyProtection="1">
      <alignment horizontal="center"/>
      <protection locked="0"/>
    </xf>
    <xf numFmtId="0" fontId="2" fillId="0" borderId="30" xfId="0" applyFont="1" applyBorder="1"/>
    <xf numFmtId="0" fontId="2" fillId="0" borderId="22" xfId="0" applyFont="1" applyBorder="1" applyAlignment="1" applyProtection="1">
      <alignment horizontal="center"/>
      <protection locked="0"/>
    </xf>
    <xf numFmtId="0" fontId="11" fillId="0" borderId="55" xfId="0" applyFont="1" applyBorder="1" applyAlignment="1" applyProtection="1">
      <alignment horizontal="justify" vertical="center" wrapText="1"/>
      <protection locked="0"/>
    </xf>
    <xf numFmtId="0" fontId="7" fillId="0" borderId="20" xfId="0" applyFont="1" applyBorder="1" applyAlignment="1" applyProtection="1">
      <alignment horizontal="left" vertical="center" wrapText="1"/>
      <protection locked="0"/>
    </xf>
    <xf numFmtId="0" fontId="26" fillId="4" borderId="28" xfId="0" applyFont="1" applyFill="1" applyBorder="1" applyAlignment="1" applyProtection="1">
      <alignment horizontal="center" vertical="center" wrapText="1"/>
      <protection locked="0"/>
    </xf>
    <xf numFmtId="1" fontId="27" fillId="0" borderId="26" xfId="2" applyNumberFormat="1" applyFont="1" applyFill="1" applyBorder="1" applyAlignment="1" applyProtection="1">
      <alignment horizontal="center" vertical="center"/>
      <protection locked="0"/>
    </xf>
    <xf numFmtId="1" fontId="27" fillId="0" borderId="4" xfId="2" applyNumberFormat="1" applyFont="1" applyFill="1" applyBorder="1" applyAlignment="1" applyProtection="1">
      <alignment horizontal="center" vertical="center"/>
      <protection locked="0"/>
    </xf>
    <xf numFmtId="0" fontId="29" fillId="0" borderId="4" xfId="2" applyNumberFormat="1" applyFont="1" applyBorder="1" applyAlignment="1" applyProtection="1">
      <alignment horizontal="center" vertical="center"/>
    </xf>
    <xf numFmtId="9" fontId="29" fillId="0" borderId="4" xfId="0" applyNumberFormat="1" applyFont="1" applyBorder="1" applyAlignment="1">
      <alignment horizontal="center" vertical="center"/>
    </xf>
    <xf numFmtId="0" fontId="0" fillId="0" borderId="4" xfId="0" applyBorder="1" applyAlignment="1" applyProtection="1">
      <alignment horizontal="center" vertical="center" wrapText="1"/>
      <protection locked="0"/>
    </xf>
    <xf numFmtId="0" fontId="2" fillId="0" borderId="4" xfId="0" applyFont="1" applyBorder="1" applyAlignment="1" applyProtection="1">
      <alignment horizontal="left"/>
      <protection locked="0"/>
    </xf>
    <xf numFmtId="0" fontId="2" fillId="0" borderId="25" xfId="0" applyFont="1" applyBorder="1" applyAlignment="1" applyProtection="1">
      <alignment horizontal="center"/>
      <protection locked="0"/>
    </xf>
    <xf numFmtId="9" fontId="2" fillId="0" borderId="23" xfId="2" applyFont="1" applyBorder="1" applyAlignment="1" applyProtection="1">
      <alignment horizontal="center" vertical="center"/>
    </xf>
    <xf numFmtId="9" fontId="2" fillId="0" borderId="6" xfId="2" applyFont="1" applyBorder="1" applyAlignment="1" applyProtection="1">
      <alignment horizontal="center" vertical="center"/>
    </xf>
    <xf numFmtId="0" fontId="2" fillId="0" borderId="6" xfId="2" applyNumberFormat="1" applyFont="1" applyBorder="1" applyAlignment="1" applyProtection="1">
      <alignment horizontal="center" vertical="center"/>
    </xf>
    <xf numFmtId="0" fontId="4" fillId="0" borderId="0" xfId="0" applyFont="1" applyAlignment="1">
      <alignment vertical="center"/>
    </xf>
    <xf numFmtId="0" fontId="39" fillId="0" borderId="48" xfId="0" applyFont="1" applyBorder="1" applyAlignment="1" applyProtection="1">
      <alignment horizontal="center"/>
      <protection locked="0"/>
    </xf>
    <xf numFmtId="0" fontId="7" fillId="0" borderId="20" xfId="0" applyFont="1" applyBorder="1"/>
    <xf numFmtId="0" fontId="7" fillId="0" borderId="20" xfId="0" applyFont="1" applyBorder="1" applyAlignment="1">
      <alignment vertical="center"/>
    </xf>
    <xf numFmtId="0" fontId="7" fillId="0" borderId="11" xfId="0" applyFont="1" applyBorder="1" applyAlignment="1" applyProtection="1">
      <alignment horizontal="left" vertical="center" wrapText="1"/>
      <protection locked="0"/>
    </xf>
    <xf numFmtId="0" fontId="31" fillId="0" borderId="25" xfId="0" applyFont="1" applyBorder="1" applyAlignment="1">
      <alignment horizontal="justify" wrapText="1"/>
    </xf>
    <xf numFmtId="164" fontId="0" fillId="0" borderId="55" xfId="1" applyNumberFormat="1" applyFont="1" applyFill="1" applyBorder="1" applyAlignment="1" applyProtection="1">
      <alignment vertical="center"/>
      <protection locked="0"/>
    </xf>
    <xf numFmtId="0" fontId="0" fillId="0" borderId="55" xfId="0" applyBorder="1" applyAlignment="1" applyProtection="1">
      <alignment vertical="center"/>
      <protection locked="0"/>
    </xf>
    <xf numFmtId="0" fontId="29" fillId="0" borderId="55" xfId="2" applyNumberFormat="1" applyFont="1" applyBorder="1" applyAlignment="1" applyProtection="1">
      <alignment horizontal="center" vertical="center"/>
    </xf>
    <xf numFmtId="9" fontId="29" fillId="0" borderId="55" xfId="0" applyNumberFormat="1" applyFont="1" applyBorder="1" applyAlignment="1">
      <alignment horizontal="center" vertical="center"/>
    </xf>
    <xf numFmtId="0" fontId="0" fillId="0" borderId="7" xfId="0" applyBorder="1" applyProtection="1">
      <protection locked="0"/>
    </xf>
    <xf numFmtId="0" fontId="0" fillId="0" borderId="67" xfId="0" applyBorder="1" applyProtection="1">
      <protection locked="0"/>
    </xf>
    <xf numFmtId="0" fontId="0" fillId="0" borderId="8" xfId="0" applyBorder="1"/>
    <xf numFmtId="0" fontId="0" fillId="0" borderId="9" xfId="0" applyBorder="1" applyProtection="1">
      <protection locked="0"/>
    </xf>
    <xf numFmtId="0" fontId="0" fillId="0" borderId="1" xfId="0" applyBorder="1" applyProtection="1">
      <protection locked="0"/>
    </xf>
    <xf numFmtId="0" fontId="31" fillId="0" borderId="11" xfId="0" applyFont="1" applyBorder="1" applyAlignment="1">
      <alignment horizontal="justify" wrapText="1"/>
    </xf>
    <xf numFmtId="0" fontId="27" fillId="0" borderId="11" xfId="2" applyNumberFormat="1" applyFont="1" applyFill="1" applyBorder="1" applyAlignment="1" applyProtection="1">
      <alignment vertical="center"/>
      <protection locked="0"/>
    </xf>
    <xf numFmtId="0" fontId="27" fillId="0" borderId="21" xfId="0" applyFont="1" applyBorder="1" applyAlignment="1" applyProtection="1">
      <alignment horizontal="center" vertical="center" wrapText="1"/>
      <protection locked="0"/>
    </xf>
    <xf numFmtId="0" fontId="29" fillId="0" borderId="11" xfId="2" applyNumberFormat="1" applyFont="1" applyBorder="1" applyAlignment="1" applyProtection="1">
      <alignment horizontal="center" vertical="center"/>
    </xf>
    <xf numFmtId="9" fontId="29" fillId="0" borderId="11" xfId="0" applyNumberFormat="1" applyFont="1" applyBorder="1" applyAlignment="1">
      <alignment horizontal="center" vertical="center"/>
    </xf>
    <xf numFmtId="0" fontId="0" fillId="0" borderId="47" xfId="0" applyBorder="1" applyProtection="1">
      <protection locked="0"/>
    </xf>
    <xf numFmtId="0" fontId="0" fillId="0" borderId="46" xfId="0" applyBorder="1" applyProtection="1">
      <protection locked="0"/>
    </xf>
    <xf numFmtId="0" fontId="0" fillId="0" borderId="58" xfId="0" applyBorder="1" applyProtection="1">
      <protection locked="0"/>
    </xf>
    <xf numFmtId="0" fontId="0" fillId="0" borderId="37" xfId="0" applyBorder="1" applyProtection="1">
      <protection locked="0"/>
    </xf>
    <xf numFmtId="0" fontId="0" fillId="0" borderId="12" xfId="0" applyBorder="1" applyProtection="1">
      <protection locked="0"/>
    </xf>
    <xf numFmtId="0" fontId="27" fillId="0" borderId="26" xfId="0" applyFont="1" applyBorder="1" applyAlignment="1" applyProtection="1">
      <alignment horizontal="center" vertical="center"/>
      <protection locked="0"/>
    </xf>
    <xf numFmtId="0" fontId="27" fillId="0" borderId="0" xfId="0" applyFont="1" applyAlignment="1" applyProtection="1">
      <alignment vertical="center"/>
      <protection locked="0"/>
    </xf>
    <xf numFmtId="0" fontId="0" fillId="0" borderId="75" xfId="0" applyBorder="1" applyProtection="1">
      <protection locked="0"/>
    </xf>
    <xf numFmtId="0" fontId="27" fillId="0" borderId="21" xfId="0" applyFont="1" applyBorder="1" applyAlignment="1" applyProtection="1">
      <alignment horizontal="center" vertical="center"/>
      <protection locked="0"/>
    </xf>
    <xf numFmtId="0" fontId="0" fillId="0" borderId="14" xfId="0" applyBorder="1" applyProtection="1">
      <protection locked="0"/>
    </xf>
    <xf numFmtId="0" fontId="2" fillId="0" borderId="11" xfId="0" applyFont="1" applyBorder="1" applyAlignment="1" applyProtection="1">
      <alignment horizontal="left" vertical="top"/>
      <protection locked="0"/>
    </xf>
    <xf numFmtId="0" fontId="2" fillId="0" borderId="5" xfId="0" applyFont="1" applyBorder="1" applyAlignment="1" applyProtection="1">
      <alignment horizontal="left" vertical="top" wrapText="1"/>
      <protection locked="0"/>
    </xf>
    <xf numFmtId="0" fontId="12" fillId="2" borderId="54" xfId="0" applyFont="1" applyFill="1" applyBorder="1" applyAlignment="1" applyProtection="1">
      <alignment horizontal="center" vertical="center" wrapText="1"/>
      <protection locked="0"/>
    </xf>
    <xf numFmtId="9" fontId="11" fillId="0" borderId="55" xfId="2" applyFont="1" applyFill="1" applyBorder="1" applyAlignment="1" applyProtection="1">
      <alignment horizontal="center" vertical="center"/>
      <protection locked="0"/>
    </xf>
    <xf numFmtId="0" fontId="11" fillId="0" borderId="55" xfId="0" applyFont="1" applyBorder="1" applyAlignment="1" applyProtection="1">
      <alignment horizontal="center" vertical="center"/>
      <protection locked="0"/>
    </xf>
    <xf numFmtId="0" fontId="11" fillId="0" borderId="71" xfId="0" applyFont="1" applyBorder="1" applyAlignment="1" applyProtection="1">
      <alignment horizontal="justify" vertical="center" wrapText="1"/>
      <protection locked="0"/>
    </xf>
    <xf numFmtId="44" fontId="11" fillId="0" borderId="55" xfId="1" applyFont="1" applyFill="1" applyBorder="1" applyProtection="1">
      <protection locked="0"/>
    </xf>
    <xf numFmtId="0" fontId="11" fillId="0" borderId="35" xfId="0" applyFont="1" applyBorder="1" applyAlignment="1" applyProtection="1">
      <alignment wrapText="1"/>
      <protection locked="0"/>
    </xf>
    <xf numFmtId="9" fontId="11" fillId="0" borderId="35" xfId="0" applyNumberFormat="1" applyFont="1" applyBorder="1" applyAlignment="1" applyProtection="1">
      <alignment horizontal="center" vertical="center"/>
      <protection locked="0"/>
    </xf>
    <xf numFmtId="0" fontId="11" fillId="0" borderId="50" xfId="0" applyFont="1" applyBorder="1" applyProtection="1">
      <protection locked="0"/>
    </xf>
    <xf numFmtId="0" fontId="11" fillId="0" borderId="0" xfId="0" applyFont="1" applyAlignment="1" applyProtection="1">
      <alignment wrapText="1"/>
      <protection locked="0"/>
    </xf>
    <xf numFmtId="0" fontId="11" fillId="0" borderId="48" xfId="0" applyFont="1" applyBorder="1" applyAlignment="1" applyProtection="1">
      <alignment horizontal="center" vertical="center"/>
      <protection locked="0"/>
    </xf>
    <xf numFmtId="0" fontId="13" fillId="4" borderId="51" xfId="0" applyFont="1" applyFill="1" applyBorder="1" applyAlignment="1">
      <alignment horizontal="center" vertical="center" wrapText="1"/>
    </xf>
    <xf numFmtId="0" fontId="13" fillId="4" borderId="28" xfId="0" applyFont="1" applyFill="1" applyBorder="1" applyAlignment="1">
      <alignment horizontal="center" vertical="center" wrapText="1"/>
    </xf>
    <xf numFmtId="0" fontId="13" fillId="4" borderId="63" xfId="0" applyFont="1" applyFill="1" applyBorder="1" applyAlignment="1">
      <alignment horizontal="center" vertical="center" wrapText="1"/>
    </xf>
    <xf numFmtId="0" fontId="11" fillId="0" borderId="70" xfId="0" applyFont="1" applyBorder="1"/>
    <xf numFmtId="0" fontId="11" fillId="0" borderId="70" xfId="0" applyFont="1" applyBorder="1" applyProtection="1">
      <protection locked="0"/>
    </xf>
    <xf numFmtId="0" fontId="13" fillId="0" borderId="28" xfId="0" applyFont="1" applyBorder="1" applyAlignment="1">
      <alignment horizontal="center" vertical="center"/>
    </xf>
    <xf numFmtId="0" fontId="7" fillId="0" borderId="5" xfId="0" applyFont="1" applyBorder="1" applyAlignment="1">
      <alignment horizontal="center"/>
    </xf>
    <xf numFmtId="0" fontId="7" fillId="0" borderId="15" xfId="0" applyFont="1" applyBorder="1" applyAlignment="1">
      <alignment horizontal="center"/>
    </xf>
    <xf numFmtId="0" fontId="7" fillId="0" borderId="6" xfId="0" applyFont="1" applyBorder="1" applyAlignment="1">
      <alignment horizontal="center"/>
    </xf>
    <xf numFmtId="0" fontId="7" fillId="0" borderId="5" xfId="0" applyFont="1" applyBorder="1" applyAlignment="1">
      <alignment horizontal="left"/>
    </xf>
    <xf numFmtId="0" fontId="7" fillId="0" borderId="15" xfId="0" applyFont="1" applyBorder="1" applyAlignment="1">
      <alignment horizontal="left"/>
    </xf>
    <xf numFmtId="0" fontId="7" fillId="0" borderId="6" xfId="0" applyFont="1" applyBorder="1" applyAlignment="1">
      <alignment horizontal="left"/>
    </xf>
    <xf numFmtId="164" fontId="2" fillId="0" borderId="54" xfId="1" applyNumberFormat="1" applyFont="1" applyFill="1" applyBorder="1" applyAlignment="1" applyProtection="1">
      <alignment horizontal="center" vertical="center"/>
      <protection locked="0"/>
    </xf>
    <xf numFmtId="9" fontId="2" fillId="0" borderId="54" xfId="0" applyNumberFormat="1" applyFont="1" applyBorder="1" applyAlignment="1">
      <alignment horizontal="center" vertical="center"/>
    </xf>
    <xf numFmtId="0" fontId="2" fillId="0" borderId="54" xfId="2" applyNumberFormat="1" applyFont="1" applyBorder="1" applyAlignment="1" applyProtection="1">
      <alignment horizontal="center" vertical="center"/>
    </xf>
    <xf numFmtId="44" fontId="2" fillId="0" borderId="54" xfId="1" applyFont="1" applyFill="1" applyBorder="1" applyAlignment="1" applyProtection="1">
      <alignment horizontal="center" vertical="center"/>
      <protection locked="0"/>
    </xf>
    <xf numFmtId="0" fontId="27" fillId="0" borderId="4" xfId="0" applyFont="1" applyBorder="1" applyAlignment="1">
      <alignment vertical="center" wrapText="1"/>
    </xf>
    <xf numFmtId="0" fontId="2" fillId="0" borderId="74" xfId="0" applyFont="1" applyBorder="1" applyAlignment="1" applyProtection="1">
      <alignment horizontal="center" vertical="center"/>
      <protection locked="0"/>
    </xf>
    <xf numFmtId="0" fontId="2" fillId="0" borderId="29" xfId="0" applyFont="1" applyBorder="1" applyAlignment="1" applyProtection="1">
      <alignment horizontal="justify" vertical="center" wrapText="1"/>
      <protection locked="0"/>
    </xf>
    <xf numFmtId="0" fontId="41" fillId="0" borderId="17" xfId="0" applyFont="1" applyBorder="1" applyAlignment="1">
      <alignment horizontal="left" vertical="center" wrapText="1"/>
    </xf>
    <xf numFmtId="0" fontId="41" fillId="0" borderId="4" xfId="0" applyFont="1" applyBorder="1" applyAlignment="1">
      <alignment horizontal="left" vertical="center" wrapText="1"/>
    </xf>
    <xf numFmtId="0" fontId="41" fillId="0" borderId="11" xfId="0" applyFont="1" applyBorder="1" applyAlignment="1">
      <alignment horizontal="left" vertical="center" wrapText="1"/>
    </xf>
    <xf numFmtId="0" fontId="2" fillId="0" borderId="54" xfId="2" applyNumberFormat="1" applyFont="1" applyFill="1" applyBorder="1" applyAlignment="1" applyProtection="1">
      <alignment vertical="center"/>
      <protection locked="0"/>
    </xf>
    <xf numFmtId="0" fontId="2" fillId="0" borderId="57" xfId="0" applyFont="1" applyBorder="1" applyAlignment="1" applyProtection="1">
      <alignment horizontal="justify" vertical="center" wrapText="1"/>
      <protection locked="0"/>
    </xf>
    <xf numFmtId="0" fontId="41" fillId="0" borderId="54" xfId="0" applyFont="1" applyBorder="1" applyAlignment="1">
      <alignment horizontal="left" vertical="center" wrapText="1"/>
    </xf>
    <xf numFmtId="0" fontId="2" fillId="0" borderId="57" xfId="0" applyFont="1" applyBorder="1" applyProtection="1">
      <protection locked="0"/>
    </xf>
    <xf numFmtId="164" fontId="0" fillId="0" borderId="4" xfId="1" applyNumberFormat="1" applyFont="1" applyFill="1" applyBorder="1" applyAlignment="1" applyProtection="1">
      <alignment horizontal="center" vertical="center"/>
      <protection locked="0"/>
    </xf>
    <xf numFmtId="0" fontId="0" fillId="0" borderId="4" xfId="1" applyNumberFormat="1" applyFont="1" applyFill="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27" fillId="0" borderId="5" xfId="0" applyFont="1" applyBorder="1" applyAlignment="1" applyProtection="1">
      <alignment horizontal="justify" vertical="center" wrapText="1"/>
      <protection locked="0"/>
    </xf>
    <xf numFmtId="0" fontId="0" fillId="0" borderId="5" xfId="0" applyBorder="1" applyAlignment="1" applyProtection="1">
      <alignment vertical="center"/>
      <protection locked="0"/>
    </xf>
    <xf numFmtId="164" fontId="28" fillId="0" borderId="4" xfId="1" applyNumberFormat="1" applyFont="1" applyFill="1" applyBorder="1" applyAlignment="1" applyProtection="1">
      <alignment horizontal="center" vertical="center"/>
      <protection locked="0"/>
    </xf>
    <xf numFmtId="164" fontId="28" fillId="0" borderId="55" xfId="1" applyNumberFormat="1" applyFont="1" applyFill="1" applyBorder="1" applyAlignment="1" applyProtection="1">
      <alignment vertical="center"/>
      <protection locked="0"/>
    </xf>
    <xf numFmtId="0" fontId="0" fillId="0" borderId="39" xfId="0" applyBorder="1" applyProtection="1">
      <protection locked="0"/>
    </xf>
    <xf numFmtId="0" fontId="35" fillId="0" borderId="17" xfId="2" applyNumberFormat="1" applyFont="1" applyFill="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8" fillId="0" borderId="0" xfId="5" applyFont="1" applyFill="1" applyBorder="1" applyAlignment="1">
      <alignment horizontal="justify" vertical="center" wrapText="1"/>
    </xf>
    <xf numFmtId="0" fontId="0" fillId="0" borderId="4" xfId="0" applyBorder="1" applyAlignment="1" applyProtection="1">
      <alignment horizontal="center"/>
      <protection locked="0"/>
    </xf>
    <xf numFmtId="9" fontId="27" fillId="0" borderId="4" xfId="2" applyFont="1" applyFill="1" applyBorder="1" applyAlignment="1" applyProtection="1">
      <alignment horizontal="center" vertical="center"/>
      <protection locked="0"/>
    </xf>
    <xf numFmtId="164" fontId="0" fillId="0" borderId="54" xfId="1" applyNumberFormat="1" applyFont="1" applyFill="1" applyBorder="1" applyAlignment="1" applyProtection="1">
      <alignment horizontal="center" vertical="center"/>
      <protection locked="0"/>
    </xf>
    <xf numFmtId="0" fontId="0" fillId="0" borderId="54" xfId="2" applyNumberFormat="1" applyFont="1" applyFill="1" applyBorder="1" applyAlignment="1" applyProtection="1">
      <alignment horizontal="center" vertical="center"/>
      <protection locked="0"/>
    </xf>
    <xf numFmtId="0" fontId="35" fillId="0" borderId="55" xfId="2" applyNumberFormat="1" applyFont="1" applyFill="1" applyBorder="1" applyAlignment="1" applyProtection="1">
      <alignment horizontal="center" vertical="center"/>
      <protection locked="0"/>
    </xf>
    <xf numFmtId="0" fontId="35" fillId="0" borderId="28" xfId="2" applyNumberFormat="1" applyFont="1" applyFill="1" applyBorder="1" applyAlignment="1" applyProtection="1">
      <alignment horizontal="center" vertical="center"/>
      <protection locked="0"/>
    </xf>
    <xf numFmtId="0" fontId="35" fillId="7" borderId="4" xfId="2" applyNumberFormat="1" applyFont="1" applyFill="1" applyBorder="1" applyAlignment="1" applyProtection="1">
      <alignment horizontal="center" vertical="center"/>
      <protection locked="0"/>
    </xf>
    <xf numFmtId="0" fontId="35" fillId="0" borderId="4" xfId="2" applyNumberFormat="1" applyFont="1" applyFill="1" applyBorder="1" applyAlignment="1" applyProtection="1">
      <alignment horizontal="center" vertical="center"/>
      <protection locked="0"/>
    </xf>
    <xf numFmtId="0" fontId="35" fillId="0" borderId="26" xfId="2" applyNumberFormat="1" applyFont="1" applyFill="1" applyBorder="1" applyAlignment="1" applyProtection="1">
      <alignment horizontal="center" vertical="center"/>
      <protection locked="0"/>
    </xf>
    <xf numFmtId="0" fontId="35" fillId="0" borderId="54" xfId="0" applyFont="1" applyBorder="1" applyAlignment="1" applyProtection="1">
      <alignment horizontal="center"/>
      <protection locked="0"/>
    </xf>
    <xf numFmtId="0" fontId="35" fillId="7" borderId="26" xfId="2" applyNumberFormat="1" applyFont="1" applyFill="1" applyBorder="1" applyAlignment="1" applyProtection="1">
      <alignment horizontal="center" vertical="center"/>
      <protection locked="0"/>
    </xf>
    <xf numFmtId="0" fontId="44" fillId="0" borderId="4" xfId="2" applyNumberFormat="1" applyFont="1" applyFill="1" applyBorder="1" applyAlignment="1" applyProtection="1">
      <alignment horizontal="center" vertical="center"/>
      <protection locked="0"/>
    </xf>
    <xf numFmtId="0" fontId="0" fillId="0" borderId="29" xfId="0" applyBorder="1" applyProtection="1">
      <protection locked="0"/>
    </xf>
    <xf numFmtId="0" fontId="0" fillId="0" borderId="17" xfId="0" applyBorder="1" applyAlignment="1" applyProtection="1">
      <alignment vertical="center"/>
      <protection locked="0"/>
    </xf>
    <xf numFmtId="0" fontId="28" fillId="0" borderId="54" xfId="2" applyNumberFormat="1" applyFont="1" applyFill="1" applyBorder="1" applyAlignment="1" applyProtection="1">
      <alignment horizontal="center" vertical="center" wrapText="1"/>
      <protection locked="0"/>
    </xf>
    <xf numFmtId="164" fontId="28" fillId="0" borderId="54" xfId="1" applyNumberFormat="1" applyFont="1" applyFill="1" applyBorder="1" applyAlignment="1" applyProtection="1">
      <alignment horizontal="center" vertical="center"/>
      <protection locked="0"/>
    </xf>
    <xf numFmtId="0" fontId="29" fillId="0" borderId="54" xfId="2" applyNumberFormat="1" applyFont="1" applyBorder="1" applyAlignment="1" applyProtection="1">
      <alignment horizontal="center" vertical="center"/>
    </xf>
    <xf numFmtId="9" fontId="29" fillId="0" borderId="54" xfId="0" applyNumberFormat="1" applyFont="1" applyBorder="1" applyAlignment="1">
      <alignment horizontal="center" vertical="center"/>
    </xf>
    <xf numFmtId="9" fontId="0" fillId="0" borderId="54" xfId="0" applyNumberFormat="1" applyBorder="1" applyAlignment="1" applyProtection="1">
      <alignment horizontal="center"/>
      <protection locked="0"/>
    </xf>
    <xf numFmtId="0" fontId="0" fillId="0" borderId="54" xfId="0" applyBorder="1" applyAlignment="1" applyProtection="1">
      <alignment horizontal="center" wrapText="1"/>
      <protection locked="0"/>
    </xf>
    <xf numFmtId="0" fontId="45" fillId="0" borderId="4" xfId="6" quotePrefix="1" applyFont="1" applyBorder="1" applyAlignment="1">
      <alignment horizontal="justify" vertical="center" wrapText="1"/>
    </xf>
    <xf numFmtId="0" fontId="27" fillId="7" borderId="50" xfId="0" applyFont="1" applyFill="1" applyBorder="1" applyAlignment="1" applyProtection="1">
      <alignment horizontal="center" vertical="center" wrapText="1"/>
      <protection locked="0"/>
    </xf>
    <xf numFmtId="0" fontId="31" fillId="0" borderId="4" xfId="6" quotePrefix="1" applyFont="1" applyBorder="1" applyAlignment="1">
      <alignment horizontal="justify" vertical="center" wrapText="1"/>
    </xf>
    <xf numFmtId="0" fontId="18" fillId="0" borderId="28" xfId="0" applyFont="1" applyBorder="1" applyAlignment="1">
      <alignment vertical="center"/>
    </xf>
    <xf numFmtId="0" fontId="18" fillId="0" borderId="26" xfId="0" applyFont="1" applyBorder="1" applyAlignment="1">
      <alignment vertical="center"/>
    </xf>
    <xf numFmtId="0" fontId="27" fillId="0" borderId="4" xfId="0" applyFont="1" applyBorder="1" applyAlignment="1" applyProtection="1">
      <alignment horizontal="center" vertical="center"/>
      <protection locked="0"/>
    </xf>
    <xf numFmtId="0" fontId="0" fillId="0" borderId="22" xfId="0" applyBorder="1" applyAlignment="1" applyProtection="1">
      <alignment vertical="center"/>
      <protection locked="0"/>
    </xf>
    <xf numFmtId="0" fontId="0" fillId="0" borderId="18" xfId="0" applyBorder="1" applyAlignment="1" applyProtection="1">
      <alignment vertical="center"/>
      <protection locked="0"/>
    </xf>
    <xf numFmtId="0" fontId="0" fillId="0" borderId="20" xfId="0" applyBorder="1" applyProtection="1">
      <protection locked="0"/>
    </xf>
    <xf numFmtId="0" fontId="27" fillId="0" borderId="4" xfId="0" applyFont="1" applyBorder="1" applyAlignment="1" applyProtection="1">
      <alignment horizontal="justify"/>
      <protection locked="0"/>
    </xf>
    <xf numFmtId="0" fontId="43" fillId="0" borderId="28" xfId="0" applyFont="1" applyBorder="1" applyAlignment="1">
      <alignment vertical="center"/>
    </xf>
    <xf numFmtId="0" fontId="46" fillId="0" borderId="0" xfId="0" applyFont="1" applyAlignment="1">
      <alignment horizontal="justify" vertical="center" wrapText="1"/>
    </xf>
    <xf numFmtId="0" fontId="0" fillId="0" borderId="35" xfId="0" applyBorder="1"/>
    <xf numFmtId="0" fontId="46" fillId="0" borderId="0" xfId="0" applyFont="1" applyAlignment="1">
      <alignment vertical="center" wrapText="1"/>
    </xf>
    <xf numFmtId="0" fontId="0" fillId="0" borderId="4" xfId="0" applyBorder="1" applyAlignment="1" applyProtection="1">
      <alignment vertical="center"/>
      <protection locked="0"/>
    </xf>
    <xf numFmtId="164" fontId="0" fillId="0" borderId="4" xfId="1" applyNumberFormat="1" applyFont="1" applyFill="1" applyBorder="1" applyAlignment="1" applyProtection="1">
      <alignment vertical="center"/>
      <protection locked="0"/>
    </xf>
    <xf numFmtId="0" fontId="2" fillId="0" borderId="6" xfId="0" applyFont="1" applyBorder="1" applyProtection="1">
      <protection locked="0"/>
    </xf>
    <xf numFmtId="9" fontId="7" fillId="0" borderId="55" xfId="0" applyNumberFormat="1" applyFont="1" applyBorder="1" applyAlignment="1">
      <alignment horizontal="center"/>
    </xf>
    <xf numFmtId="0" fontId="28" fillId="0" borderId="6" xfId="0" applyFont="1" applyBorder="1" applyAlignment="1" applyProtection="1">
      <alignment horizontal="center" vertical="center"/>
      <protection locked="0"/>
    </xf>
    <xf numFmtId="0" fontId="3" fillId="0" borderId="8" xfId="0" applyFont="1" applyBorder="1" applyAlignment="1" applyProtection="1">
      <alignment horizontal="center"/>
      <protection locked="0"/>
    </xf>
    <xf numFmtId="0" fontId="8" fillId="0" borderId="8" xfId="0" applyFont="1" applyBorder="1" applyAlignment="1" applyProtection="1">
      <alignment horizontal="center"/>
      <protection locked="0"/>
    </xf>
    <xf numFmtId="0" fontId="0" fillId="0" borderId="4" xfId="2" applyNumberFormat="1" applyFont="1" applyFill="1" applyBorder="1" applyAlignment="1" applyProtection="1">
      <alignment horizontal="center" vertical="center"/>
      <protection locked="0"/>
    </xf>
    <xf numFmtId="9" fontId="2" fillId="0" borderId="54" xfId="2" applyFont="1" applyFill="1" applyBorder="1" applyAlignment="1" applyProtection="1">
      <alignment horizontal="center" vertical="center"/>
      <protection locked="0"/>
    </xf>
    <xf numFmtId="0" fontId="27" fillId="7" borderId="26" xfId="0" applyFont="1" applyFill="1"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27" fillId="0" borderId="4" xfId="0" applyFont="1" applyBorder="1" applyAlignment="1">
      <alignment horizontal="left" vertical="center" wrapText="1"/>
    </xf>
    <xf numFmtId="0" fontId="27" fillId="0" borderId="4" xfId="0" applyFont="1" applyBorder="1" applyAlignment="1">
      <alignment horizontal="justify" vertical="center"/>
    </xf>
    <xf numFmtId="164" fontId="7" fillId="0" borderId="54" xfId="1" applyNumberFormat="1" applyFont="1" applyFill="1" applyBorder="1" applyAlignment="1"/>
    <xf numFmtId="164" fontId="7" fillId="0" borderId="26" xfId="1" applyNumberFormat="1" applyFont="1" applyFill="1" applyBorder="1" applyAlignment="1"/>
    <xf numFmtId="164" fontId="7" fillId="0" borderId="55" xfId="1" applyNumberFormat="1" applyFont="1" applyFill="1" applyBorder="1" applyAlignment="1"/>
    <xf numFmtId="0" fontId="7" fillId="0" borderId="54" xfId="0" applyFont="1" applyBorder="1"/>
    <xf numFmtId="0" fontId="7" fillId="0" borderId="26" xfId="0" applyFont="1" applyBorder="1"/>
    <xf numFmtId="0" fontId="28" fillId="0" borderId="17" xfId="0" applyFont="1" applyBorder="1" applyAlignment="1">
      <alignment horizontal="justify" vertical="center" wrapText="1"/>
    </xf>
    <xf numFmtId="0" fontId="28" fillId="0" borderId="4" xfId="0" applyFont="1" applyBorder="1" applyAlignment="1">
      <alignment horizontal="justify" vertical="center" wrapText="1"/>
    </xf>
    <xf numFmtId="0" fontId="28" fillId="0" borderId="11" xfId="0" applyFont="1" applyBorder="1" applyAlignment="1">
      <alignment horizontal="justify" vertical="center" wrapText="1"/>
    </xf>
    <xf numFmtId="0" fontId="28" fillId="0" borderId="11" xfId="0" applyFont="1" applyBorder="1" applyAlignment="1">
      <alignment horizontal="left" vertical="center" wrapText="1"/>
    </xf>
    <xf numFmtId="0" fontId="0" fillId="0" borderId="37" xfId="0" applyBorder="1" applyAlignment="1">
      <alignment vertical="center" wrapText="1"/>
    </xf>
    <xf numFmtId="0" fontId="28" fillId="0" borderId="43" xfId="0" applyFont="1" applyBorder="1" applyAlignment="1">
      <alignment horizontal="left" vertical="center" wrapText="1"/>
    </xf>
    <xf numFmtId="0" fontId="0" fillId="0" borderId="43" xfId="0" applyBorder="1" applyAlignment="1">
      <alignment vertical="center" wrapText="1"/>
    </xf>
    <xf numFmtId="9" fontId="0" fillId="0" borderId="43" xfId="2" applyFont="1" applyFill="1" applyBorder="1" applyAlignment="1">
      <alignment horizontal="center" vertical="center"/>
    </xf>
    <xf numFmtId="9" fontId="0" fillId="0" borderId="43" xfId="2" applyFont="1" applyFill="1" applyBorder="1" applyAlignment="1">
      <alignment vertical="center"/>
    </xf>
    <xf numFmtId="9" fontId="0" fillId="0" borderId="43" xfId="0" applyNumberFormat="1" applyBorder="1" applyAlignment="1">
      <alignment vertical="center"/>
    </xf>
    <xf numFmtId="0" fontId="0" fillId="0" borderId="43" xfId="0" applyBorder="1" applyAlignment="1">
      <alignment horizontal="left" vertical="center" wrapText="1"/>
    </xf>
    <xf numFmtId="0" fontId="27" fillId="0" borderId="17" xfId="0" applyFont="1" applyBorder="1" applyAlignment="1">
      <alignment vertical="center" wrapText="1"/>
    </xf>
    <xf numFmtId="0" fontId="0" fillId="0" borderId="17" xfId="0" applyBorder="1" applyAlignment="1">
      <alignment horizontal="justify" wrapText="1"/>
    </xf>
    <xf numFmtId="9" fontId="20" fillId="0" borderId="17" xfId="0" applyNumberFormat="1" applyFont="1" applyBorder="1" applyAlignment="1">
      <alignment horizontal="center" vertical="center" wrapText="1"/>
    </xf>
    <xf numFmtId="0" fontId="0" fillId="0" borderId="54" xfId="0" applyBorder="1" applyAlignment="1">
      <alignment vertical="center" wrapText="1"/>
    </xf>
    <xf numFmtId="0" fontId="0" fillId="0" borderId="26" xfId="0" applyBorder="1" applyAlignment="1">
      <alignment vertical="center" wrapText="1"/>
    </xf>
    <xf numFmtId="0" fontId="0" fillId="0" borderId="55" xfId="0" applyBorder="1" applyAlignment="1">
      <alignment vertical="center" wrapText="1"/>
    </xf>
    <xf numFmtId="0" fontId="0" fillId="0" borderId="4" xfId="0" applyBorder="1" applyAlignment="1">
      <alignment horizontal="justify" vertical="center" wrapText="1"/>
    </xf>
    <xf numFmtId="0" fontId="0" fillId="0" borderId="4" xfId="0" applyBorder="1" applyAlignment="1">
      <alignment vertical="center" wrapText="1"/>
    </xf>
    <xf numFmtId="0" fontId="36" fillId="0" borderId="4" xfId="0" applyFont="1" applyBorder="1" applyAlignment="1">
      <alignment vertical="center" wrapText="1"/>
    </xf>
    <xf numFmtId="0" fontId="31" fillId="0" borderId="0" xfId="0" applyFont="1" applyAlignment="1">
      <alignment vertical="center"/>
    </xf>
    <xf numFmtId="9" fontId="20" fillId="0" borderId="55" xfId="0" applyNumberFormat="1" applyFont="1" applyBorder="1" applyAlignment="1">
      <alignment horizontal="center" vertical="center" wrapText="1"/>
    </xf>
    <xf numFmtId="9" fontId="20" fillId="0" borderId="4" xfId="0" applyNumberFormat="1" applyFont="1" applyBorder="1" applyAlignment="1">
      <alignment horizontal="center" vertical="center"/>
    </xf>
    <xf numFmtId="0" fontId="28" fillId="7" borderId="4" xfId="7" applyFont="1" applyFill="1" applyBorder="1" applyProtection="1">
      <protection locked="0"/>
    </xf>
    <xf numFmtId="0" fontId="28" fillId="7" borderId="4" xfId="5" applyFont="1" applyFill="1" applyBorder="1" applyProtection="1">
      <protection locked="0"/>
    </xf>
    <xf numFmtId="0" fontId="31" fillId="7" borderId="4" xfId="0" applyFont="1" applyFill="1" applyBorder="1" applyProtection="1">
      <protection locked="0"/>
    </xf>
    <xf numFmtId="0" fontId="31" fillId="7" borderId="54" xfId="0" applyFont="1" applyFill="1" applyBorder="1" applyAlignment="1" applyProtection="1">
      <alignment horizontal="center" vertical="center" wrapText="1"/>
      <protection locked="0"/>
    </xf>
    <xf numFmtId="0" fontId="31" fillId="7" borderId="26" xfId="0" applyFont="1" applyFill="1" applyBorder="1" applyAlignment="1" applyProtection="1">
      <alignment horizontal="center" vertical="center" wrapText="1"/>
      <protection locked="0"/>
    </xf>
    <xf numFmtId="0" fontId="31" fillId="7" borderId="55" xfId="0" applyFont="1" applyFill="1" applyBorder="1" applyAlignment="1" applyProtection="1">
      <alignment horizontal="center" vertical="center" wrapText="1"/>
      <protection locked="0"/>
    </xf>
    <xf numFmtId="0" fontId="38" fillId="0" borderId="6" xfId="5" applyFont="1" applyFill="1" applyBorder="1" applyAlignment="1">
      <alignment horizontal="justify" vertical="center" wrapText="1"/>
    </xf>
    <xf numFmtId="0" fontId="38" fillId="0" borderId="50" xfId="5" applyFont="1" applyFill="1" applyBorder="1" applyAlignment="1">
      <alignment horizontal="justify" vertical="top" wrapText="1"/>
    </xf>
    <xf numFmtId="0" fontId="38" fillId="0" borderId="6" xfId="5" applyFont="1" applyFill="1" applyBorder="1" applyAlignment="1">
      <alignment horizontal="left" wrapText="1"/>
    </xf>
    <xf numFmtId="0" fontId="38" fillId="0" borderId="24" xfId="5" applyFont="1" applyFill="1" applyBorder="1" applyAlignment="1">
      <alignment horizontal="justify" vertical="center" wrapText="1"/>
    </xf>
    <xf numFmtId="0" fontId="28" fillId="7" borderId="55" xfId="5" applyFont="1" applyFill="1" applyBorder="1" applyProtection="1">
      <protection locked="0"/>
    </xf>
    <xf numFmtId="0" fontId="28" fillId="7" borderId="17" xfId="7" applyFont="1" applyFill="1" applyBorder="1" applyProtection="1">
      <protection locked="0"/>
    </xf>
    <xf numFmtId="0" fontId="28" fillId="7" borderId="11" xfId="5" applyFont="1" applyFill="1" applyBorder="1" applyProtection="1">
      <protection locked="0"/>
    </xf>
    <xf numFmtId="0" fontId="27" fillId="7" borderId="26" xfId="0" applyFont="1" applyFill="1" applyBorder="1" applyAlignment="1" applyProtection="1">
      <alignment vertical="center" wrapText="1"/>
      <protection locked="0"/>
    </xf>
    <xf numFmtId="0" fontId="27" fillId="7" borderId="21" xfId="0" applyFont="1" applyFill="1" applyBorder="1" applyAlignment="1" applyProtection="1">
      <alignment vertical="center" wrapText="1"/>
      <protection locked="0"/>
    </xf>
    <xf numFmtId="1" fontId="27" fillId="0" borderId="4" xfId="2" applyNumberFormat="1" applyFont="1" applyFill="1" applyBorder="1" applyAlignment="1" applyProtection="1">
      <alignment vertical="center"/>
      <protection locked="0"/>
    </xf>
    <xf numFmtId="1" fontId="27" fillId="0" borderId="11" xfId="2" applyNumberFormat="1" applyFont="1" applyFill="1" applyBorder="1" applyAlignment="1" applyProtection="1">
      <alignment vertical="center"/>
      <protection locked="0"/>
    </xf>
    <xf numFmtId="0" fontId="28" fillId="7" borderId="6" xfId="0" applyFont="1" applyFill="1" applyBorder="1" applyAlignment="1" applyProtection="1">
      <alignment horizontal="center" vertical="center"/>
      <protection locked="0"/>
    </xf>
    <xf numFmtId="0" fontId="0" fillId="0" borderId="67" xfId="0" applyBorder="1" applyAlignment="1" applyProtection="1">
      <alignment horizontal="center" vertical="center"/>
      <protection locked="0"/>
    </xf>
    <xf numFmtId="0" fontId="31" fillId="0" borderId="5" xfId="0" applyFont="1" applyBorder="1" applyAlignment="1" applyProtection="1">
      <alignment horizontal="justify" wrapText="1"/>
      <protection locked="0"/>
    </xf>
    <xf numFmtId="0" fontId="50" fillId="0" borderId="5" xfId="4" quotePrefix="1" applyFont="1" applyBorder="1" applyAlignment="1">
      <alignment horizontal="justify" vertical="center" wrapText="1"/>
    </xf>
    <xf numFmtId="0" fontId="50" fillId="0" borderId="5" xfId="4" applyFont="1" applyBorder="1" applyAlignment="1">
      <alignment horizontal="justify" vertical="center" wrapText="1"/>
    </xf>
    <xf numFmtId="0" fontId="28" fillId="0" borderId="6" xfId="0" applyFont="1" applyBorder="1" applyAlignment="1" applyProtection="1">
      <alignment horizontal="center" vertical="center" wrapText="1"/>
      <protection locked="0"/>
    </xf>
    <xf numFmtId="9" fontId="0" fillId="0" borderId="28" xfId="2" applyFont="1" applyFill="1" applyBorder="1" applyAlignment="1" applyProtection="1">
      <alignment vertical="center"/>
      <protection locked="0"/>
    </xf>
    <xf numFmtId="9" fontId="0" fillId="0" borderId="26" xfId="2" applyFont="1" applyFill="1" applyBorder="1" applyAlignment="1" applyProtection="1">
      <alignment vertical="center"/>
      <protection locked="0"/>
    </xf>
    <xf numFmtId="9" fontId="0" fillId="0" borderId="21" xfId="2" applyFont="1" applyFill="1" applyBorder="1" applyAlignment="1" applyProtection="1">
      <alignment vertical="center"/>
      <protection locked="0"/>
    </xf>
    <xf numFmtId="0" fontId="18" fillId="0" borderId="54" xfId="0" applyFont="1" applyBorder="1" applyAlignment="1">
      <alignment vertical="center"/>
    </xf>
    <xf numFmtId="0" fontId="18" fillId="0" borderId="0" xfId="0" applyFont="1" applyAlignment="1">
      <alignment vertical="center"/>
    </xf>
    <xf numFmtId="9" fontId="2" fillId="7" borderId="4" xfId="2" applyFont="1" applyFill="1" applyBorder="1" applyAlignment="1" applyProtection="1">
      <alignment horizontal="center" vertical="center"/>
      <protection locked="0"/>
    </xf>
    <xf numFmtId="0" fontId="7" fillId="0" borderId="54" xfId="0" applyFont="1" applyBorder="1" applyAlignment="1">
      <alignment horizontal="justify"/>
    </xf>
    <xf numFmtId="9" fontId="7" fillId="0" borderId="54" xfId="0" applyNumberFormat="1" applyFont="1" applyBorder="1" applyAlignment="1">
      <alignment vertical="center"/>
    </xf>
    <xf numFmtId="9" fontId="7" fillId="0" borderId="54" xfId="0" applyNumberFormat="1" applyFont="1" applyBorder="1" applyAlignment="1" applyProtection="1">
      <alignment vertical="center"/>
      <protection locked="0"/>
    </xf>
    <xf numFmtId="0" fontId="7" fillId="0" borderId="54" xfId="0" applyFont="1" applyBorder="1" applyAlignment="1" applyProtection="1">
      <alignment vertical="center"/>
      <protection locked="0"/>
    </xf>
    <xf numFmtId="0" fontId="2" fillId="0" borderId="76" xfId="0" applyFont="1" applyBorder="1" applyAlignment="1" applyProtection="1">
      <alignment horizontal="center" vertical="center"/>
      <protection locked="0"/>
    </xf>
    <xf numFmtId="0" fontId="51" fillId="0" borderId="4" xfId="0" applyFont="1" applyBorder="1" applyAlignment="1" applyProtection="1">
      <alignment horizontal="justify" vertical="center" wrapText="1"/>
      <protection locked="0"/>
    </xf>
    <xf numFmtId="0" fontId="52" fillId="0" borderId="17" xfId="0" applyFont="1" applyBorder="1" applyAlignment="1" applyProtection="1">
      <alignment horizontal="justify" wrapText="1"/>
      <protection locked="0"/>
    </xf>
    <xf numFmtId="9" fontId="2" fillId="0" borderId="17" xfId="0" applyNumberFormat="1" applyFont="1" applyBorder="1" applyAlignment="1">
      <alignment horizontal="center"/>
    </xf>
    <xf numFmtId="9" fontId="2" fillId="0" borderId="17" xfId="0" applyNumberFormat="1" applyFont="1" applyBorder="1"/>
    <xf numFmtId="0" fontId="29" fillId="0" borderId="4" xfId="0" applyFont="1" applyBorder="1" applyAlignment="1">
      <alignment vertical="top" wrapText="1"/>
    </xf>
    <xf numFmtId="0" fontId="2" fillId="0" borderId="28" xfId="0" applyFont="1" applyBorder="1"/>
    <xf numFmtId="0" fontId="29" fillId="0" borderId="4" xfId="0" applyFont="1" applyBorder="1" applyAlignment="1">
      <alignment wrapText="1"/>
    </xf>
    <xf numFmtId="9" fontId="2" fillId="0" borderId="4" xfId="0" applyNumberFormat="1" applyFont="1" applyBorder="1" applyAlignment="1">
      <alignment horizontal="center"/>
    </xf>
    <xf numFmtId="0" fontId="52" fillId="0" borderId="4" xfId="0" applyFont="1" applyBorder="1" applyAlignment="1" applyProtection="1">
      <alignment horizontal="center" vertical="center" wrapText="1"/>
      <protection locked="0"/>
    </xf>
    <xf numFmtId="0" fontId="29" fillId="0" borderId="4" xfId="0" applyFont="1" applyBorder="1" applyAlignment="1">
      <alignment horizontal="center" vertical="center" wrapText="1"/>
    </xf>
    <xf numFmtId="0" fontId="52" fillId="0" borderId="4" xfId="0" applyFont="1" applyBorder="1" applyAlignment="1" applyProtection="1">
      <alignment horizontal="justify" wrapText="1"/>
      <protection locked="0"/>
    </xf>
    <xf numFmtId="9" fontId="0" fillId="0" borderId="4" xfId="0" applyNumberFormat="1" applyBorder="1"/>
    <xf numFmtId="0" fontId="0" fillId="0" borderId="17" xfId="2" applyNumberFormat="1" applyFont="1" applyFill="1" applyBorder="1" applyAlignment="1" applyProtection="1">
      <alignment horizontal="center" vertical="center"/>
      <protection locked="0"/>
    </xf>
    <xf numFmtId="1" fontId="35" fillId="0" borderId="4" xfId="2" applyNumberFormat="1" applyFont="1" applyFill="1" applyBorder="1" applyAlignment="1" applyProtection="1">
      <alignment horizontal="center" vertical="center"/>
      <protection locked="0"/>
    </xf>
    <xf numFmtId="1" fontId="35" fillId="0" borderId="54" xfId="2" applyNumberFormat="1" applyFont="1" applyFill="1" applyBorder="1" applyAlignment="1" applyProtection="1">
      <alignment horizontal="center" vertical="center"/>
      <protection locked="0"/>
    </xf>
    <xf numFmtId="0" fontId="0" fillId="0" borderId="28" xfId="2" applyNumberFormat="1" applyFont="1" applyFill="1" applyBorder="1" applyAlignment="1" applyProtection="1">
      <alignment horizontal="center" vertical="center"/>
      <protection locked="0"/>
    </xf>
    <xf numFmtId="0" fontId="0" fillId="0" borderId="17" xfId="2" applyNumberFormat="1" applyFont="1" applyFill="1" applyBorder="1" applyAlignment="1" applyProtection="1">
      <alignment vertical="center"/>
      <protection locked="0"/>
    </xf>
    <xf numFmtId="9" fontId="0" fillId="0" borderId="17" xfId="2" applyFont="1" applyFill="1" applyBorder="1" applyAlignment="1" applyProtection="1">
      <alignment vertical="center"/>
      <protection locked="0"/>
    </xf>
    <xf numFmtId="9" fontId="27" fillId="0" borderId="23" xfId="2" applyFont="1" applyFill="1" applyBorder="1" applyAlignment="1" applyProtection="1">
      <alignment horizontal="center" vertical="center"/>
      <protection locked="0"/>
    </xf>
    <xf numFmtId="0" fontId="48" fillId="0" borderId="49" xfId="0" applyFont="1" applyBorder="1" applyAlignment="1">
      <alignment horizontal="center" vertical="center"/>
    </xf>
    <xf numFmtId="0" fontId="27" fillId="0" borderId="17" xfId="0" applyFont="1" applyBorder="1" applyAlignment="1" applyProtection="1">
      <alignment horizontal="justify" vertical="center"/>
      <protection locked="0"/>
    </xf>
    <xf numFmtId="9" fontId="0" fillId="0" borderId="6" xfId="0" applyNumberFormat="1" applyBorder="1" applyAlignment="1" applyProtection="1">
      <alignment horizontal="center"/>
      <protection locked="0"/>
    </xf>
    <xf numFmtId="8" fontId="0" fillId="0" borderId="17" xfId="0" applyNumberFormat="1" applyBorder="1" applyAlignment="1" applyProtection="1">
      <alignment vertical="center"/>
      <protection locked="0"/>
    </xf>
    <xf numFmtId="0" fontId="0" fillId="0" borderId="4" xfId="0" applyBorder="1" applyAlignment="1" applyProtection="1">
      <alignment wrapText="1"/>
      <protection locked="0"/>
    </xf>
    <xf numFmtId="0" fontId="0" fillId="0" borderId="0" xfId="0" applyAlignment="1">
      <alignment wrapText="1"/>
    </xf>
    <xf numFmtId="0" fontId="0" fillId="0" borderId="17" xfId="0" applyBorder="1" applyAlignment="1" applyProtection="1">
      <alignment vertical="center" wrapText="1"/>
      <protection locked="0"/>
    </xf>
    <xf numFmtId="164" fontId="0" fillId="0" borderId="17" xfId="1" applyNumberFormat="1" applyFont="1" applyFill="1" applyBorder="1" applyAlignment="1" applyProtection="1">
      <alignment horizontal="center" vertical="center"/>
      <protection locked="0"/>
    </xf>
    <xf numFmtId="164" fontId="0" fillId="0" borderId="4" xfId="1" applyNumberFormat="1" applyFont="1" applyFill="1" applyBorder="1" applyAlignment="1" applyProtection="1">
      <alignment horizontal="center"/>
      <protection locked="0"/>
    </xf>
    <xf numFmtId="0" fontId="8" fillId="4" borderId="4" xfId="0" applyFont="1" applyFill="1" applyBorder="1"/>
    <xf numFmtId="0" fontId="7" fillId="4" borderId="4" xfId="0" applyFont="1" applyFill="1" applyBorder="1" applyAlignment="1" applyProtection="1">
      <alignment vertical="center" wrapText="1"/>
      <protection locked="0"/>
    </xf>
    <xf numFmtId="9" fontId="7" fillId="4" borderId="4" xfId="0" applyNumberFormat="1" applyFont="1" applyFill="1" applyBorder="1" applyAlignment="1">
      <alignment horizontal="center" vertical="center"/>
    </xf>
    <xf numFmtId="9" fontId="7" fillId="0" borderId="26" xfId="2" applyFont="1" applyFill="1" applyBorder="1" applyAlignment="1">
      <alignment vertical="center"/>
    </xf>
    <xf numFmtId="0" fontId="7" fillId="0" borderId="26" xfId="2" applyNumberFormat="1" applyFont="1" applyBorder="1" applyAlignment="1" applyProtection="1">
      <alignment vertical="center"/>
    </xf>
    <xf numFmtId="9" fontId="7" fillId="0" borderId="26" xfId="0" applyNumberFormat="1" applyFont="1" applyBorder="1" applyAlignment="1">
      <alignment vertical="center"/>
    </xf>
    <xf numFmtId="0" fontId="18" fillId="0" borderId="55" xfId="0" applyFont="1" applyBorder="1" applyAlignment="1">
      <alignment vertical="center"/>
    </xf>
    <xf numFmtId="0" fontId="52" fillId="0" borderId="4" xfId="0" applyFont="1" applyBorder="1" applyAlignment="1">
      <alignment horizontal="justify" wrapText="1"/>
    </xf>
    <xf numFmtId="0" fontId="11" fillId="0" borderId="26" xfId="0" applyFont="1" applyBorder="1" applyAlignment="1">
      <alignment horizontal="justify"/>
    </xf>
    <xf numFmtId="9" fontId="11" fillId="0" borderId="29" xfId="2" applyFont="1" applyFill="1" applyBorder="1" applyAlignment="1" applyProtection="1">
      <alignment horizontal="center" vertical="center"/>
      <protection locked="0"/>
    </xf>
    <xf numFmtId="9" fontId="11" fillId="0" borderId="26" xfId="0" applyNumberFormat="1" applyFont="1" applyBorder="1" applyAlignment="1" applyProtection="1">
      <alignment horizontal="center" vertical="center"/>
      <protection locked="0"/>
    </xf>
    <xf numFmtId="9" fontId="11" fillId="0" borderId="26" xfId="0" applyNumberFormat="1" applyFont="1" applyBorder="1" applyAlignment="1" applyProtection="1">
      <alignment vertical="center"/>
      <protection locked="0"/>
    </xf>
    <xf numFmtId="0" fontId="11" fillId="0" borderId="26" xfId="0" applyFont="1" applyBorder="1" applyAlignment="1" applyProtection="1">
      <alignment vertical="center"/>
      <protection locked="0"/>
    </xf>
    <xf numFmtId="0" fontId="11" fillId="0" borderId="26" xfId="0" applyFont="1" applyBorder="1" applyAlignment="1" applyProtection="1">
      <alignment horizontal="justify" wrapText="1"/>
      <protection locked="0"/>
    </xf>
    <xf numFmtId="0" fontId="11" fillId="0" borderId="54" xfId="0" applyFont="1" applyBorder="1" applyAlignment="1" applyProtection="1">
      <alignment wrapText="1"/>
      <protection locked="0"/>
    </xf>
    <xf numFmtId="9" fontId="11" fillId="0" borderId="39" xfId="2" applyFont="1" applyFill="1" applyBorder="1" applyAlignment="1" applyProtection="1">
      <alignment horizontal="center" vertical="center"/>
      <protection locked="0"/>
    </xf>
    <xf numFmtId="9" fontId="11" fillId="0" borderId="54" xfId="2" applyFont="1" applyBorder="1" applyAlignment="1" applyProtection="1">
      <alignment horizontal="center" vertical="center"/>
    </xf>
    <xf numFmtId="9" fontId="11" fillId="0" borderId="54" xfId="0" applyNumberFormat="1" applyFont="1" applyBorder="1" applyAlignment="1">
      <alignment horizontal="center" vertical="center"/>
    </xf>
    <xf numFmtId="0" fontId="13" fillId="0" borderId="79" xfId="0" applyFont="1" applyBorder="1" applyAlignment="1">
      <alignment horizontal="center" vertical="center"/>
    </xf>
    <xf numFmtId="0" fontId="11" fillId="0" borderId="57" xfId="0" applyFont="1" applyBorder="1" applyProtection="1">
      <protection locked="0"/>
    </xf>
    <xf numFmtId="9" fontId="20" fillId="0" borderId="4" xfId="0" applyNumberFormat="1" applyFont="1" applyBorder="1" applyAlignment="1">
      <alignment horizontal="center" vertical="center" wrapText="1"/>
    </xf>
    <xf numFmtId="1" fontId="0" fillId="0" borderId="6" xfId="0" applyNumberFormat="1"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1" fontId="0" fillId="0" borderId="24" xfId="0" applyNumberFormat="1" applyBorder="1" applyAlignment="1" applyProtection="1">
      <alignment horizontal="center" vertical="center"/>
      <protection locked="0"/>
    </xf>
    <xf numFmtId="0" fontId="27" fillId="0" borderId="17" xfId="0" applyFont="1" applyBorder="1" applyAlignment="1" applyProtection="1">
      <alignment horizontal="justify" vertical="center" wrapText="1"/>
      <protection locked="0"/>
    </xf>
    <xf numFmtId="0" fontId="27" fillId="0" borderId="4" xfId="0" applyFont="1" applyBorder="1" applyAlignment="1" applyProtection="1">
      <alignment horizontal="justify" wrapText="1"/>
      <protection locked="0"/>
    </xf>
    <xf numFmtId="10" fontId="27" fillId="0" borderId="4" xfId="0" applyNumberFormat="1" applyFont="1" applyBorder="1" applyAlignment="1" applyProtection="1">
      <alignment horizontal="justify" wrapText="1"/>
      <protection locked="0"/>
    </xf>
    <xf numFmtId="166" fontId="0" fillId="0" borderId="17" xfId="3" applyNumberFormat="1" applyFont="1" applyFill="1" applyBorder="1" applyAlignment="1" applyProtection="1">
      <alignment vertical="center"/>
      <protection locked="0"/>
    </xf>
    <xf numFmtId="0" fontId="27" fillId="0" borderId="4" xfId="2" applyNumberFormat="1" applyFont="1" applyFill="1" applyBorder="1" applyAlignment="1" applyProtection="1">
      <alignment horizontal="center" vertical="center"/>
      <protection locked="0"/>
    </xf>
    <xf numFmtId="0" fontId="27" fillId="0" borderId="54" xfId="2" applyNumberFormat="1" applyFont="1" applyFill="1" applyBorder="1" applyAlignment="1" applyProtection="1">
      <alignment horizontal="center" vertical="center"/>
      <protection locked="0"/>
    </xf>
    <xf numFmtId="0" fontId="27" fillId="0" borderId="11" xfId="2" applyNumberFormat="1" applyFont="1" applyFill="1" applyBorder="1" applyAlignment="1" applyProtection="1">
      <alignment horizontal="center" vertical="center"/>
      <protection locked="0"/>
    </xf>
    <xf numFmtId="0" fontId="0" fillId="0" borderId="4" xfId="0" applyBorder="1" applyAlignment="1" applyProtection="1">
      <alignment horizontal="justify" vertical="center" wrapText="1"/>
      <protection locked="0"/>
    </xf>
    <xf numFmtId="0" fontId="27" fillId="0" borderId="55" xfId="0" applyFont="1" applyBorder="1" applyAlignment="1" applyProtection="1">
      <alignment horizontal="justify" vertical="center" wrapText="1"/>
      <protection locked="0"/>
    </xf>
    <xf numFmtId="0" fontId="3" fillId="0" borderId="37" xfId="0" applyFont="1" applyBorder="1" applyAlignment="1" applyProtection="1">
      <alignment horizontal="center" vertical="center" wrapText="1"/>
      <protection locked="0"/>
    </xf>
    <xf numFmtId="0" fontId="2" fillId="0" borderId="20" xfId="0" applyFont="1" applyBorder="1"/>
    <xf numFmtId="9" fontId="2" fillId="0" borderId="11" xfId="2" applyFont="1" applyFill="1" applyBorder="1" applyAlignment="1" applyProtection="1">
      <alignment horizontal="center" vertical="center" wrapText="1"/>
      <protection locked="0"/>
    </xf>
    <xf numFmtId="0" fontId="2" fillId="0" borderId="19" xfId="0" applyFont="1" applyBorder="1"/>
    <xf numFmtId="0" fontId="9" fillId="0" borderId="0" xfId="0" applyFont="1" applyAlignment="1">
      <alignment horizontal="center"/>
    </xf>
    <xf numFmtId="0" fontId="3" fillId="2" borderId="4" xfId="0" applyFont="1" applyFill="1" applyBorder="1" applyAlignment="1" applyProtection="1">
      <alignment horizontal="left"/>
      <protection locked="0"/>
    </xf>
    <xf numFmtId="0" fontId="20" fillId="0" borderId="5" xfId="0" applyFont="1" applyBorder="1" applyAlignment="1" applyProtection="1">
      <alignment horizontal="left"/>
      <protection locked="0"/>
    </xf>
    <xf numFmtId="0" fontId="20" fillId="0" borderId="15" xfId="0" applyFont="1" applyBorder="1" applyAlignment="1" applyProtection="1">
      <alignment horizontal="left"/>
      <protection locked="0"/>
    </xf>
    <xf numFmtId="0" fontId="20" fillId="0" borderId="6" xfId="0" applyFont="1" applyBorder="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4" fillId="4" borderId="9" xfId="0" applyFont="1" applyFill="1" applyBorder="1" applyAlignment="1" applyProtection="1">
      <alignment horizontal="center" vertical="center"/>
      <protection locked="0"/>
    </xf>
    <xf numFmtId="0" fontId="4" fillId="2" borderId="17"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40"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51" xfId="0" applyFont="1" applyFill="1" applyBorder="1" applyAlignment="1" applyProtection="1">
      <alignment horizontal="center" vertical="center" wrapText="1"/>
      <protection locked="0"/>
    </xf>
    <xf numFmtId="0" fontId="3" fillId="2" borderId="60"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22"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center" vertical="center" wrapText="1"/>
      <protection locked="0"/>
    </xf>
    <xf numFmtId="0" fontId="3" fillId="2" borderId="23" xfId="0" applyFont="1" applyFill="1" applyBorder="1" applyAlignment="1" applyProtection="1">
      <alignment horizontal="center" vertical="center" wrapText="1"/>
      <protection locked="0"/>
    </xf>
    <xf numFmtId="0" fontId="3" fillId="2" borderId="68" xfId="0" applyFont="1" applyFill="1" applyBorder="1" applyAlignment="1" applyProtection="1">
      <alignment horizontal="center" vertical="center" wrapText="1"/>
      <protection locked="0"/>
    </xf>
    <xf numFmtId="0" fontId="3" fillId="2" borderId="69" xfId="0" applyFont="1" applyFill="1" applyBorder="1" applyAlignment="1" applyProtection="1">
      <alignment horizontal="center" vertical="center" wrapText="1"/>
      <protection locked="0"/>
    </xf>
    <xf numFmtId="0" fontId="2" fillId="0" borderId="48" xfId="0" applyFont="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37" xfId="0" applyFont="1" applyFill="1" applyBorder="1" applyAlignment="1" applyProtection="1">
      <alignment horizontal="center" vertical="center" wrapText="1"/>
      <protection locked="0"/>
    </xf>
    <xf numFmtId="0" fontId="4" fillId="4" borderId="39"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41"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4"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0" borderId="5" xfId="0" applyFont="1" applyBorder="1" applyAlignment="1" applyProtection="1">
      <alignment horizontal="left"/>
      <protection locked="0"/>
    </xf>
    <xf numFmtId="0" fontId="3" fillId="0" borderId="15" xfId="0" applyFont="1" applyBorder="1" applyAlignment="1" applyProtection="1">
      <alignment horizontal="left"/>
      <protection locked="0"/>
    </xf>
    <xf numFmtId="0" fontId="3" fillId="0" borderId="6" xfId="0" applyFont="1" applyBorder="1" applyAlignment="1" applyProtection="1">
      <alignment horizontal="left"/>
      <protection locked="0"/>
    </xf>
    <xf numFmtId="0" fontId="2" fillId="0" borderId="1" xfId="0" applyFont="1" applyBorder="1" applyAlignment="1" applyProtection="1">
      <alignment horizontal="center"/>
      <protection locked="0"/>
    </xf>
    <xf numFmtId="0" fontId="2" fillId="0" borderId="37"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0" xfId="0" applyFont="1" applyAlignment="1" applyProtection="1">
      <alignment horizontal="center"/>
      <protection locked="0"/>
    </xf>
    <xf numFmtId="0" fontId="2" fillId="0" borderId="13"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30" xfId="0" applyFont="1" applyBorder="1" applyAlignment="1" applyProtection="1">
      <alignment horizontal="center"/>
      <protection locked="0"/>
    </xf>
    <xf numFmtId="0" fontId="2" fillId="0" borderId="14" xfId="0" applyFont="1" applyBorder="1" applyAlignment="1" applyProtection="1">
      <alignment horizontal="center"/>
      <protection locked="0"/>
    </xf>
    <xf numFmtId="0" fontId="3" fillId="0" borderId="32"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4" xfId="0" applyFont="1" applyBorder="1" applyAlignment="1">
      <alignment horizontal="justify" vertical="center" wrapText="1"/>
    </xf>
    <xf numFmtId="0" fontId="2" fillId="0" borderId="62" xfId="0"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2" fillId="0" borderId="4" xfId="0" applyFont="1" applyBorder="1" applyAlignment="1" applyProtection="1">
      <alignment horizontal="left" vertical="center"/>
      <protection locked="0"/>
    </xf>
    <xf numFmtId="0" fontId="2" fillId="0" borderId="4" xfId="0" applyFont="1" applyBorder="1" applyAlignment="1" applyProtection="1">
      <alignment horizontal="center" vertical="center" wrapText="1"/>
      <protection locked="0"/>
    </xf>
    <xf numFmtId="0" fontId="2" fillId="0" borderId="56" xfId="0" applyFont="1" applyBorder="1" applyAlignment="1" applyProtection="1">
      <alignment horizontal="center" vertical="center"/>
      <protection locked="0"/>
    </xf>
    <xf numFmtId="0" fontId="2" fillId="0" borderId="52" xfId="0" applyFont="1"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0" fontId="2" fillId="0" borderId="54" xfId="0" applyFont="1" applyBorder="1" applyAlignment="1" applyProtection="1">
      <alignment horizontal="justify" wrapText="1"/>
      <protection locked="0"/>
    </xf>
    <xf numFmtId="0" fontId="2" fillId="0" borderId="26" xfId="0" applyFont="1" applyBorder="1" applyAlignment="1" applyProtection="1">
      <alignment horizontal="justify" wrapText="1"/>
      <protection locked="0"/>
    </xf>
    <xf numFmtId="0" fontId="2" fillId="0" borderId="55" xfId="0" applyFont="1" applyBorder="1" applyAlignment="1" applyProtection="1">
      <alignment horizontal="justify" wrapText="1"/>
      <protection locked="0"/>
    </xf>
    <xf numFmtId="0" fontId="2" fillId="0" borderId="17" xfId="0" applyFont="1" applyBorder="1" applyAlignment="1" applyProtection="1">
      <alignment horizontal="justify" vertical="center" wrapText="1"/>
      <protection locked="0"/>
    </xf>
    <xf numFmtId="0" fontId="2" fillId="0" borderId="4" xfId="0" applyFont="1" applyBorder="1" applyAlignment="1" applyProtection="1">
      <alignment horizontal="justify" vertical="center" wrapText="1"/>
      <protection locked="0"/>
    </xf>
    <xf numFmtId="0" fontId="2" fillId="0" borderId="54"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0" borderId="55" xfId="0" applyFont="1" applyBorder="1" applyAlignment="1" applyProtection="1">
      <alignment horizontal="center" vertical="center" wrapText="1"/>
      <protection locked="0"/>
    </xf>
    <xf numFmtId="0" fontId="2" fillId="0" borderId="16" xfId="0" applyFont="1" applyBorder="1" applyAlignment="1" applyProtection="1">
      <alignment horizontal="center" vertical="center"/>
      <protection locked="0"/>
    </xf>
    <xf numFmtId="0" fontId="2" fillId="0" borderId="21" xfId="0" applyFont="1" applyBorder="1" applyAlignment="1" applyProtection="1">
      <alignment horizontal="center" vertical="center" wrapText="1"/>
      <protection locked="0"/>
    </xf>
    <xf numFmtId="0" fontId="2" fillId="0" borderId="56" xfId="0" applyFont="1" applyBorder="1" applyAlignment="1">
      <alignment horizontal="center" vertical="center"/>
    </xf>
    <xf numFmtId="0" fontId="2" fillId="0" borderId="52" xfId="0" applyFont="1" applyBorder="1" applyAlignment="1">
      <alignment horizontal="center" vertical="center"/>
    </xf>
    <xf numFmtId="0" fontId="2" fillId="0" borderId="60" xfId="0" applyFont="1" applyBorder="1" applyAlignment="1">
      <alignment horizontal="center" vertical="center"/>
    </xf>
    <xf numFmtId="0" fontId="0" fillId="0" borderId="54" xfId="0" applyBorder="1" applyAlignment="1" applyProtection="1">
      <alignment horizontal="center" vertical="center" wrapText="1"/>
      <protection locked="0"/>
    </xf>
    <xf numFmtId="0" fontId="0" fillId="0" borderId="55" xfId="0" applyBorder="1" applyAlignment="1" applyProtection="1">
      <alignment horizontal="center" vertical="center" wrapText="1"/>
      <protection locked="0"/>
    </xf>
    <xf numFmtId="0" fontId="4" fillId="4" borderId="23" xfId="0" applyFont="1" applyFill="1" applyBorder="1" applyAlignment="1" applyProtection="1">
      <alignment horizontal="center" vertical="center" wrapText="1"/>
      <protection locked="0"/>
    </xf>
    <xf numFmtId="0" fontId="4" fillId="4" borderId="18" xfId="0" applyFont="1" applyFill="1" applyBorder="1" applyAlignment="1" applyProtection="1">
      <alignment horizontal="center" vertical="center" wrapText="1"/>
      <protection locked="0"/>
    </xf>
    <xf numFmtId="0" fontId="2" fillId="0" borderId="70" xfId="0" applyFont="1" applyBorder="1" applyAlignment="1" applyProtection="1">
      <alignment horizontal="center" vertical="center" wrapText="1"/>
      <protection locked="0"/>
    </xf>
    <xf numFmtId="0" fontId="2" fillId="0" borderId="45" xfId="0" applyFont="1" applyBorder="1" applyAlignment="1" applyProtection="1">
      <alignment horizontal="center" vertical="center" wrapText="1"/>
      <protection locked="0"/>
    </xf>
    <xf numFmtId="0" fontId="2" fillId="0" borderId="46" xfId="0" applyFont="1" applyBorder="1" applyAlignment="1" applyProtection="1">
      <alignment horizontal="center" vertical="center" wrapText="1"/>
      <protection locked="0"/>
    </xf>
    <xf numFmtId="0" fontId="38" fillId="0" borderId="54" xfId="0" applyFont="1" applyBorder="1" applyAlignment="1">
      <alignment horizontal="center" vertical="center" wrapText="1"/>
    </xf>
    <xf numFmtId="0" fontId="38" fillId="0" borderId="26" xfId="0" applyFont="1" applyBorder="1" applyAlignment="1">
      <alignment horizontal="center" vertical="center" wrapText="1"/>
    </xf>
    <xf numFmtId="0" fontId="38" fillId="0" borderId="21" xfId="0" applyFont="1" applyBorder="1" applyAlignment="1">
      <alignment horizontal="center" vertical="center" wrapText="1"/>
    </xf>
    <xf numFmtId="0" fontId="2" fillId="0" borderId="54" xfId="0" applyFont="1" applyBorder="1" applyAlignment="1" applyProtection="1">
      <alignment horizontal="justify"/>
      <protection locked="0"/>
    </xf>
    <xf numFmtId="0" fontId="2" fillId="0" borderId="21" xfId="0" applyFont="1" applyBorder="1" applyAlignment="1" applyProtection="1">
      <alignment horizontal="justify"/>
      <protection locked="0"/>
    </xf>
    <xf numFmtId="0" fontId="2" fillId="0" borderId="57" xfId="0" applyFont="1" applyBorder="1" applyAlignment="1" applyProtection="1">
      <alignment horizontal="justify"/>
      <protection locked="0"/>
    </xf>
    <xf numFmtId="0" fontId="2" fillId="0" borderId="58" xfId="0" applyFont="1" applyBorder="1" applyAlignment="1" applyProtection="1">
      <alignment horizontal="justify"/>
      <protection locked="0"/>
    </xf>
    <xf numFmtId="0" fontId="2" fillId="0" borderId="27" xfId="0" applyFont="1" applyBorder="1" applyAlignment="1" applyProtection="1">
      <alignment horizontal="justify"/>
      <protection locked="0"/>
    </xf>
    <xf numFmtId="0" fontId="2" fillId="0" borderId="4" xfId="0" applyFont="1" applyBorder="1" applyAlignment="1" applyProtection="1">
      <alignment horizontal="justify" wrapText="1"/>
      <protection locked="0"/>
    </xf>
    <xf numFmtId="0" fontId="2" fillId="0" borderId="11" xfId="0" applyFont="1" applyBorder="1" applyAlignment="1" applyProtection="1">
      <alignment horizontal="justify" wrapText="1"/>
      <protection locked="0"/>
    </xf>
    <xf numFmtId="0" fontId="2" fillId="0" borderId="11" xfId="0" applyFont="1" applyBorder="1" applyAlignment="1" applyProtection="1">
      <alignment horizontal="justify" vertical="center" wrapText="1"/>
      <protection locked="0"/>
    </xf>
    <xf numFmtId="0" fontId="2" fillId="0" borderId="28" xfId="0" applyFont="1" applyBorder="1" applyAlignment="1" applyProtection="1">
      <alignment horizontal="justify" vertical="center" wrapText="1"/>
      <protection locked="0"/>
    </xf>
    <xf numFmtId="0" fontId="2" fillId="0" borderId="26" xfId="0" applyFont="1" applyBorder="1" applyAlignment="1" applyProtection="1">
      <alignment horizontal="justify" vertical="center" wrapText="1"/>
      <protection locked="0"/>
    </xf>
    <xf numFmtId="0" fontId="2" fillId="0" borderId="55" xfId="0" applyFont="1" applyBorder="1" applyAlignment="1" applyProtection="1">
      <alignment horizontal="justify" vertical="center" wrapText="1"/>
      <protection locked="0"/>
    </xf>
    <xf numFmtId="9" fontId="2" fillId="0" borderId="28" xfId="0" applyNumberFormat="1" applyFont="1" applyBorder="1" applyAlignment="1">
      <alignment horizontal="center" vertical="center"/>
    </xf>
    <xf numFmtId="9" fontId="2" fillId="0" borderId="55" xfId="0" applyNumberFormat="1" applyFont="1" applyBorder="1" applyAlignment="1">
      <alignment horizontal="center" vertical="center"/>
    </xf>
    <xf numFmtId="0" fontId="2" fillId="0" borderId="54" xfId="0" applyFont="1" applyBorder="1" applyAlignment="1">
      <alignment horizontal="justify" vertical="center"/>
    </xf>
    <xf numFmtId="0" fontId="2" fillId="0" borderId="26" xfId="0" applyFont="1" applyBorder="1" applyAlignment="1">
      <alignment horizontal="justify" vertical="center"/>
    </xf>
    <xf numFmtId="0" fontId="2" fillId="0" borderId="55" xfId="0" applyFont="1" applyBorder="1" applyAlignment="1">
      <alignment horizontal="justify" vertical="center"/>
    </xf>
    <xf numFmtId="0" fontId="2" fillId="0" borderId="28" xfId="0" applyFont="1" applyBorder="1" applyAlignment="1">
      <alignment horizontal="justify" vertical="center"/>
    </xf>
    <xf numFmtId="0" fontId="2" fillId="0" borderId="63" xfId="0" applyFont="1" applyBorder="1" applyAlignment="1" applyProtection="1">
      <alignment horizontal="justify"/>
      <protection locked="0"/>
    </xf>
    <xf numFmtId="0" fontId="2" fillId="0" borderId="66" xfId="0" applyFont="1" applyBorder="1" applyAlignment="1" applyProtection="1">
      <alignment horizontal="justify"/>
      <protection locked="0"/>
    </xf>
    <xf numFmtId="9" fontId="2" fillId="0" borderId="28" xfId="0" applyNumberFormat="1" applyFont="1" applyBorder="1" applyAlignment="1">
      <alignment horizontal="center"/>
    </xf>
    <xf numFmtId="0" fontId="2" fillId="0" borderId="55" xfId="0" applyFont="1" applyBorder="1" applyAlignment="1">
      <alignment horizontal="center"/>
    </xf>
    <xf numFmtId="0" fontId="2" fillId="0" borderId="28" xfId="0" applyFont="1" applyBorder="1" applyAlignment="1">
      <alignment horizontal="left"/>
    </xf>
    <xf numFmtId="0" fontId="2" fillId="0" borderId="55" xfId="0" applyFont="1" applyBorder="1" applyAlignment="1">
      <alignment horizontal="left"/>
    </xf>
    <xf numFmtId="0" fontId="2" fillId="0" borderId="54" xfId="0" applyFont="1" applyBorder="1" applyAlignment="1" applyProtection="1">
      <alignment horizontal="justify" vertical="center" wrapText="1"/>
      <protection locked="0"/>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2" fillId="0" borderId="17" xfId="0" applyFont="1" applyBorder="1" applyAlignment="1">
      <alignment horizontal="justify" wrapText="1"/>
    </xf>
    <xf numFmtId="0" fontId="2" fillId="0" borderId="4" xfId="0" applyFont="1" applyBorder="1" applyAlignment="1">
      <alignment horizontal="justify" wrapText="1"/>
    </xf>
    <xf numFmtId="0" fontId="2" fillId="0" borderId="28" xfId="2" applyNumberFormat="1" applyFont="1" applyBorder="1" applyAlignment="1" applyProtection="1">
      <alignment horizontal="center" vertical="center"/>
    </xf>
    <xf numFmtId="0" fontId="2" fillId="0" borderId="55" xfId="2" applyNumberFormat="1" applyFont="1" applyBorder="1" applyAlignment="1" applyProtection="1">
      <alignment horizontal="center" vertical="center"/>
    </xf>
    <xf numFmtId="0" fontId="51" fillId="0" borderId="4" xfId="0" applyFont="1" applyBorder="1" applyAlignment="1" applyProtection="1">
      <alignment horizontal="justify" vertical="center" wrapText="1"/>
      <protection locked="0"/>
    </xf>
    <xf numFmtId="0" fontId="2" fillId="0" borderId="68" xfId="0" applyFont="1" applyBorder="1" applyAlignment="1" applyProtection="1">
      <alignment horizontal="center" vertical="center"/>
      <protection locked="0"/>
    </xf>
    <xf numFmtId="0" fontId="2" fillId="0" borderId="72" xfId="0" applyFont="1" applyBorder="1" applyAlignment="1" applyProtection="1">
      <alignment horizontal="center" vertical="center"/>
      <protection locked="0"/>
    </xf>
    <xf numFmtId="0" fontId="2" fillId="0" borderId="77" xfId="0" applyFont="1" applyBorder="1" applyAlignment="1" applyProtection="1">
      <alignment horizontal="center" vertical="center"/>
      <protection locked="0"/>
    </xf>
    <xf numFmtId="0" fontId="2" fillId="0" borderId="28"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9" fontId="2" fillId="0" borderId="54" xfId="0" applyNumberFormat="1" applyFont="1" applyBorder="1" applyAlignment="1">
      <alignment horizontal="center" vertical="center"/>
    </xf>
    <xf numFmtId="9" fontId="2" fillId="0" borderId="26" xfId="0" applyNumberFormat="1" applyFont="1" applyBorder="1" applyAlignment="1">
      <alignment horizontal="center" vertical="center"/>
    </xf>
    <xf numFmtId="9" fontId="2" fillId="0" borderId="21" xfId="0" applyNumberFormat="1" applyFont="1" applyBorder="1" applyAlignment="1">
      <alignment horizontal="center" vertical="center"/>
    </xf>
    <xf numFmtId="0" fontId="4" fillId="0" borderId="26" xfId="0" applyFont="1" applyBorder="1" applyAlignment="1">
      <alignment horizontal="center" vertical="center"/>
    </xf>
    <xf numFmtId="0" fontId="4" fillId="0" borderId="21" xfId="0" applyFont="1" applyBorder="1" applyAlignment="1">
      <alignment horizontal="center" vertical="center"/>
    </xf>
    <xf numFmtId="0" fontId="2" fillId="0" borderId="54" xfId="0" applyFont="1" applyBorder="1" applyAlignment="1" applyProtection="1">
      <alignment horizontal="center"/>
      <protection locked="0"/>
    </xf>
    <xf numFmtId="0" fontId="2" fillId="0" borderId="26" xfId="0" applyFont="1" applyBorder="1" applyAlignment="1" applyProtection="1">
      <alignment horizontal="center"/>
      <protection locked="0"/>
    </xf>
    <xf numFmtId="0" fontId="2" fillId="0" borderId="55" xfId="0" applyFont="1" applyBorder="1" applyAlignment="1" applyProtection="1">
      <alignment horizontal="center"/>
      <protection locked="0"/>
    </xf>
    <xf numFmtId="0" fontId="2" fillId="0" borderId="21" xfId="0" applyFont="1" applyBorder="1" applyAlignment="1" applyProtection="1">
      <alignment horizontal="center"/>
      <protection locked="0"/>
    </xf>
    <xf numFmtId="0" fontId="27" fillId="0" borderId="54" xfId="0" applyFont="1" applyBorder="1" applyAlignment="1" applyProtection="1">
      <alignment horizontal="center" vertical="center" wrapText="1"/>
      <protection locked="0"/>
    </xf>
    <xf numFmtId="0" fontId="27" fillId="0" borderId="26" xfId="0" applyFont="1" applyBorder="1" applyAlignment="1" applyProtection="1">
      <alignment horizontal="center" vertical="center" wrapText="1"/>
      <protection locked="0"/>
    </xf>
    <xf numFmtId="0" fontId="27" fillId="0" borderId="55" xfId="0" applyFont="1" applyBorder="1" applyAlignment="1" applyProtection="1">
      <alignment horizontal="center" vertical="center" wrapText="1"/>
      <protection locked="0"/>
    </xf>
    <xf numFmtId="0" fontId="0" fillId="0" borderId="4" xfId="2" applyNumberFormat="1" applyFont="1" applyFill="1" applyBorder="1" applyAlignment="1" applyProtection="1">
      <alignment horizontal="center" vertical="center"/>
      <protection locked="0"/>
    </xf>
    <xf numFmtId="0" fontId="28" fillId="0" borderId="28" xfId="0" applyFont="1" applyBorder="1" applyAlignment="1" applyProtection="1">
      <alignment horizontal="center" vertical="center" wrapText="1"/>
      <protection locked="0"/>
    </xf>
    <xf numFmtId="0" fontId="28" fillId="0" borderId="26" xfId="0" applyFont="1" applyBorder="1" applyAlignment="1" applyProtection="1">
      <alignment horizontal="center" vertical="center" wrapText="1"/>
      <protection locked="0"/>
    </xf>
    <xf numFmtId="164" fontId="0" fillId="0" borderId="4" xfId="1" applyNumberFormat="1" applyFont="1" applyFill="1" applyBorder="1" applyAlignment="1" applyProtection="1">
      <alignment horizontal="center" vertical="center"/>
      <protection locked="0"/>
    </xf>
    <xf numFmtId="1" fontId="27" fillId="0" borderId="4" xfId="2" applyNumberFormat="1" applyFont="1" applyFill="1" applyBorder="1" applyAlignment="1" applyProtection="1">
      <alignment horizontal="center" vertical="center"/>
      <protection locked="0"/>
    </xf>
    <xf numFmtId="0" fontId="0" fillId="0" borderId="26" xfId="2" applyNumberFormat="1" applyFont="1" applyFill="1" applyBorder="1" applyAlignment="1" applyProtection="1">
      <alignment horizontal="center" vertical="center"/>
      <protection locked="0"/>
    </xf>
    <xf numFmtId="0" fontId="28" fillId="0" borderId="21" xfId="0" applyFont="1" applyBorder="1" applyAlignment="1" applyProtection="1">
      <alignment horizontal="center" vertical="center" wrapText="1"/>
      <protection locked="0"/>
    </xf>
    <xf numFmtId="164" fontId="28" fillId="0" borderId="4" xfId="1" applyNumberFormat="1" applyFont="1" applyFill="1" applyBorder="1" applyAlignment="1" applyProtection="1">
      <alignment horizontal="center" vertical="center"/>
      <protection locked="0"/>
    </xf>
    <xf numFmtId="0" fontId="29" fillId="0" borderId="4" xfId="2" applyNumberFormat="1" applyFont="1" applyBorder="1" applyAlignment="1" applyProtection="1">
      <alignment horizontal="center" vertical="center"/>
    </xf>
    <xf numFmtId="0" fontId="27" fillId="0" borderId="54" xfId="0" applyFont="1" applyBorder="1" applyAlignment="1" applyProtection="1">
      <alignment horizontal="left" vertical="center" wrapText="1"/>
      <protection locked="0"/>
    </xf>
    <xf numFmtId="0" fontId="27" fillId="0" borderId="55" xfId="0" applyFont="1" applyBorder="1" applyAlignment="1" applyProtection="1">
      <alignment horizontal="left" vertical="center" wrapText="1"/>
      <protection locked="0"/>
    </xf>
    <xf numFmtId="0" fontId="28" fillId="0" borderId="54" xfId="0" applyFont="1" applyBorder="1" applyAlignment="1" applyProtection="1">
      <alignment horizontal="center" vertical="center" wrapText="1"/>
      <protection locked="0"/>
    </xf>
    <xf numFmtId="0" fontId="28" fillId="0" borderId="55" xfId="0" applyFont="1" applyBorder="1" applyAlignment="1" applyProtection="1">
      <alignment horizontal="center" vertical="center" wrapText="1"/>
      <protection locked="0"/>
    </xf>
    <xf numFmtId="0" fontId="2" fillId="0" borderId="20" xfId="0" applyFont="1" applyBorder="1" applyAlignment="1" applyProtection="1">
      <alignment horizontal="justify" wrapText="1"/>
      <protection locked="0"/>
    </xf>
    <xf numFmtId="0" fontId="2" fillId="0" borderId="74" xfId="0" applyFont="1" applyBorder="1" applyAlignment="1" applyProtection="1">
      <alignment horizontal="center" vertical="center"/>
      <protection locked="0"/>
    </xf>
    <xf numFmtId="0" fontId="2" fillId="0" borderId="22" xfId="0" applyFont="1" applyBorder="1" applyAlignment="1" applyProtection="1">
      <alignment horizontal="center"/>
      <protection locked="0"/>
    </xf>
    <xf numFmtId="0" fontId="2" fillId="0" borderId="31" xfId="0" applyFont="1" applyBorder="1" applyAlignment="1" applyProtection="1">
      <alignment horizontal="center"/>
      <protection locked="0"/>
    </xf>
    <xf numFmtId="0" fontId="2" fillId="0" borderId="23" xfId="0" applyFont="1" applyBorder="1" applyAlignment="1" applyProtection="1">
      <alignment horizontal="center"/>
      <protection locked="0"/>
    </xf>
    <xf numFmtId="0" fontId="2" fillId="0" borderId="38" xfId="0" applyFont="1" applyBorder="1" applyAlignment="1" applyProtection="1">
      <alignment horizontal="center" vertical="center" wrapText="1"/>
      <protection locked="0"/>
    </xf>
    <xf numFmtId="0" fontId="27" fillId="0" borderId="4" xfId="0" applyFont="1" applyBorder="1" applyAlignment="1" applyProtection="1">
      <alignment horizontal="center" vertical="center" wrapText="1"/>
      <protection locked="0"/>
    </xf>
    <xf numFmtId="0" fontId="2" fillId="0" borderId="20" xfId="0" applyFont="1" applyBorder="1" applyAlignment="1" applyProtection="1">
      <alignment horizontal="justify" vertical="center" wrapText="1"/>
      <protection locked="0"/>
    </xf>
    <xf numFmtId="0" fontId="4" fillId="0" borderId="4" xfId="0" applyFont="1" applyBorder="1" applyAlignment="1">
      <alignment horizontal="center" vertical="center"/>
    </xf>
    <xf numFmtId="0" fontId="2" fillId="0" borderId="4" xfId="0" applyFont="1" applyBorder="1" applyAlignment="1" applyProtection="1">
      <alignment horizontal="center"/>
      <protection locked="0"/>
    </xf>
    <xf numFmtId="9" fontId="2" fillId="0" borderId="4" xfId="0" applyNumberFormat="1" applyFont="1" applyBorder="1" applyAlignment="1">
      <alignment horizontal="center" vertical="center"/>
    </xf>
    <xf numFmtId="0" fontId="28" fillId="0" borderId="4" xfId="2" applyNumberFormat="1" applyFont="1" applyFill="1" applyBorder="1" applyAlignment="1" applyProtection="1">
      <alignment horizontal="center" vertical="center"/>
      <protection locked="0"/>
    </xf>
    <xf numFmtId="0" fontId="28" fillId="0" borderId="54" xfId="2" applyNumberFormat="1" applyFont="1" applyFill="1" applyBorder="1" applyAlignment="1" applyProtection="1">
      <alignment horizontal="center" vertical="center"/>
      <protection locked="0"/>
    </xf>
    <xf numFmtId="0" fontId="2" fillId="0" borderId="4" xfId="0" applyFont="1" applyBorder="1" applyAlignment="1" applyProtection="1">
      <alignment horizontal="justify" vertical="center"/>
      <protection locked="0"/>
    </xf>
    <xf numFmtId="0" fontId="0" fillId="0" borderId="4" xfId="0" applyBorder="1" applyAlignment="1" applyProtection="1">
      <alignment horizontal="center" vertical="center"/>
      <protection locked="0"/>
    </xf>
    <xf numFmtId="0" fontId="4" fillId="0" borderId="28" xfId="0" applyFont="1" applyBorder="1" applyAlignment="1">
      <alignment horizontal="center" vertical="center"/>
    </xf>
    <xf numFmtId="0" fontId="2" fillId="0" borderId="21" xfId="0" applyFont="1" applyBorder="1" applyAlignment="1" applyProtection="1">
      <alignment horizontal="justify" vertical="center" wrapText="1"/>
      <protection locked="0"/>
    </xf>
    <xf numFmtId="0" fontId="31" fillId="0" borderId="54" xfId="0" applyFont="1" applyBorder="1" applyAlignment="1" applyProtection="1">
      <alignment horizontal="center" vertical="center" wrapText="1"/>
      <protection locked="0"/>
    </xf>
    <xf numFmtId="0" fontId="31" fillId="0" borderId="26" xfId="0" applyFont="1" applyBorder="1" applyAlignment="1" applyProtection="1">
      <alignment horizontal="center" vertical="center" wrapText="1"/>
      <protection locked="0"/>
    </xf>
    <xf numFmtId="0" fontId="2" fillId="0" borderId="28" xfId="0" applyFont="1" applyBorder="1" applyAlignment="1" applyProtection="1">
      <alignment horizontal="center"/>
      <protection locked="0"/>
    </xf>
    <xf numFmtId="0" fontId="2" fillId="0" borderId="54" xfId="0" applyFont="1" applyBorder="1" applyAlignment="1" applyProtection="1">
      <alignment horizontal="center" vertical="center"/>
      <protection locked="0"/>
    </xf>
    <xf numFmtId="0" fontId="2" fillId="0" borderId="26" xfId="0" applyFont="1" applyBorder="1" applyAlignment="1" applyProtection="1">
      <alignment horizontal="center" vertical="center"/>
      <protection locked="0"/>
    </xf>
    <xf numFmtId="0" fontId="2" fillId="0" borderId="55" xfId="0" applyFont="1" applyBorder="1" applyAlignment="1" applyProtection="1">
      <alignment horizontal="center" vertical="center"/>
      <protection locked="0"/>
    </xf>
    <xf numFmtId="0" fontId="28" fillId="7" borderId="54" xfId="2" applyNumberFormat="1" applyFont="1" applyFill="1" applyBorder="1" applyAlignment="1" applyProtection="1">
      <alignment horizontal="center" vertical="center"/>
      <protection locked="0"/>
    </xf>
    <xf numFmtId="0" fontId="28" fillId="7" borderId="26" xfId="2" applyNumberFormat="1" applyFont="1" applyFill="1" applyBorder="1" applyAlignment="1" applyProtection="1">
      <alignment horizontal="center" vertical="center"/>
      <protection locked="0"/>
    </xf>
    <xf numFmtId="0" fontId="28" fillId="7" borderId="55" xfId="2" applyNumberFormat="1" applyFont="1" applyFill="1" applyBorder="1" applyAlignment="1" applyProtection="1">
      <alignment horizontal="center" vertical="center"/>
      <protection locked="0"/>
    </xf>
    <xf numFmtId="0" fontId="28" fillId="7" borderId="4" xfId="2" applyNumberFormat="1" applyFont="1" applyFill="1" applyBorder="1" applyAlignment="1" applyProtection="1">
      <alignment horizontal="center" vertical="center" wrapText="1"/>
      <protection locked="0"/>
    </xf>
    <xf numFmtId="164" fontId="28" fillId="7" borderId="54" xfId="1" applyNumberFormat="1" applyFont="1" applyFill="1" applyBorder="1" applyAlignment="1" applyProtection="1">
      <alignment horizontal="center" vertical="center"/>
      <protection locked="0"/>
    </xf>
    <xf numFmtId="164" fontId="28" fillId="7" borderId="26" xfId="1" applyNumberFormat="1" applyFont="1" applyFill="1" applyBorder="1" applyAlignment="1" applyProtection="1">
      <alignment horizontal="center" vertical="center"/>
      <protection locked="0"/>
    </xf>
    <xf numFmtId="164" fontId="28" fillId="7" borderId="55" xfId="1" applyNumberFormat="1" applyFont="1" applyFill="1" applyBorder="1" applyAlignment="1" applyProtection="1">
      <alignment horizontal="center" vertical="center"/>
      <protection locked="0"/>
    </xf>
    <xf numFmtId="9" fontId="31" fillId="7" borderId="4" xfId="2" applyFont="1" applyFill="1" applyBorder="1" applyAlignment="1" applyProtection="1">
      <alignment horizontal="center" vertical="center"/>
      <protection locked="0"/>
    </xf>
    <xf numFmtId="0" fontId="28" fillId="7" borderId="55" xfId="5" applyNumberFormat="1" applyFont="1" applyFill="1" applyBorder="1" applyAlignment="1" applyProtection="1">
      <alignment horizontal="center" vertical="center"/>
      <protection locked="0"/>
    </xf>
    <xf numFmtId="0" fontId="28" fillId="7" borderId="4" xfId="5" applyNumberFormat="1" applyFont="1" applyFill="1" applyBorder="1" applyAlignment="1" applyProtection="1">
      <alignment horizontal="center" vertical="center"/>
      <protection locked="0"/>
    </xf>
    <xf numFmtId="164" fontId="28" fillId="7" borderId="26" xfId="5" applyNumberFormat="1" applyFont="1" applyFill="1" applyBorder="1" applyAlignment="1" applyProtection="1">
      <alignment horizontal="center" vertical="center"/>
      <protection locked="0"/>
    </xf>
    <xf numFmtId="164" fontId="28" fillId="7" borderId="55" xfId="5" applyNumberFormat="1" applyFont="1" applyFill="1" applyBorder="1" applyAlignment="1" applyProtection="1">
      <alignment horizontal="center" vertical="center"/>
      <protection locked="0"/>
    </xf>
    <xf numFmtId="164" fontId="28" fillId="7" borderId="4" xfId="5" applyNumberFormat="1" applyFont="1" applyFill="1" applyBorder="1" applyAlignment="1" applyProtection="1">
      <alignment horizontal="center" vertical="center"/>
      <protection locked="0"/>
    </xf>
    <xf numFmtId="9" fontId="28" fillId="7" borderId="55" xfId="5" applyNumberFormat="1" applyFont="1" applyFill="1" applyBorder="1" applyAlignment="1" applyProtection="1">
      <alignment horizontal="center" vertical="center"/>
      <protection locked="0"/>
    </xf>
    <xf numFmtId="9" fontId="28" fillId="7" borderId="4" xfId="5" applyNumberFormat="1" applyFont="1" applyFill="1" applyBorder="1" applyAlignment="1" applyProtection="1">
      <alignment horizontal="center" vertical="center"/>
      <protection locked="0"/>
    </xf>
    <xf numFmtId="0" fontId="28" fillId="7" borderId="4" xfId="7" applyNumberFormat="1" applyFont="1" applyFill="1" applyBorder="1" applyAlignment="1" applyProtection="1">
      <alignment horizontal="center" vertical="center" wrapText="1"/>
      <protection locked="0"/>
    </xf>
    <xf numFmtId="164" fontId="28" fillId="7" borderId="54" xfId="7" applyNumberFormat="1" applyFont="1" applyFill="1" applyBorder="1" applyAlignment="1" applyProtection="1">
      <alignment horizontal="center" vertical="center"/>
      <protection locked="0"/>
    </xf>
    <xf numFmtId="164" fontId="28" fillId="7" borderId="26" xfId="7" applyNumberFormat="1" applyFont="1" applyFill="1" applyBorder="1" applyAlignment="1" applyProtection="1">
      <alignment horizontal="center" vertical="center"/>
      <protection locked="0"/>
    </xf>
    <xf numFmtId="164" fontId="28" fillId="7" borderId="55" xfId="7" applyNumberFormat="1" applyFont="1" applyFill="1" applyBorder="1" applyAlignment="1" applyProtection="1">
      <alignment horizontal="center" vertical="center"/>
      <protection locked="0"/>
    </xf>
    <xf numFmtId="164" fontId="28" fillId="7" borderId="4" xfId="7" applyNumberFormat="1" applyFont="1" applyFill="1" applyBorder="1" applyAlignment="1" applyProtection="1">
      <alignment horizontal="center" vertical="center"/>
      <protection locked="0"/>
    </xf>
    <xf numFmtId="9" fontId="28" fillId="7" borderId="4" xfId="7" applyNumberFormat="1" applyFont="1" applyFill="1" applyBorder="1" applyAlignment="1" applyProtection="1">
      <alignment horizontal="center" vertical="center"/>
      <protection locked="0"/>
    </xf>
    <xf numFmtId="164" fontId="28" fillId="7" borderId="54" xfId="5" applyNumberFormat="1" applyFont="1" applyFill="1" applyBorder="1" applyAlignment="1" applyProtection="1">
      <alignment horizontal="center" vertical="center"/>
      <protection locked="0"/>
    </xf>
    <xf numFmtId="0" fontId="28" fillId="7" borderId="4" xfId="7" applyFont="1" applyFill="1" applyBorder="1" applyAlignment="1" applyProtection="1">
      <alignment horizontal="center" vertical="center" wrapText="1"/>
      <protection locked="0"/>
    </xf>
    <xf numFmtId="0" fontId="28" fillId="7" borderId="4" xfId="7" applyNumberFormat="1" applyFont="1" applyFill="1" applyBorder="1" applyAlignment="1" applyProtection="1">
      <alignment horizontal="center" vertical="center"/>
      <protection locked="0"/>
    </xf>
    <xf numFmtId="0" fontId="28" fillId="7" borderId="4" xfId="7" applyFont="1" applyFill="1" applyBorder="1" applyAlignment="1" applyProtection="1">
      <alignment horizontal="center" vertical="center"/>
      <protection locked="0"/>
    </xf>
    <xf numFmtId="0" fontId="31" fillId="7" borderId="4" xfId="0" applyFont="1" applyFill="1" applyBorder="1" applyAlignment="1" applyProtection="1">
      <alignment horizontal="center" vertical="center" wrapText="1"/>
      <protection locked="0"/>
    </xf>
    <xf numFmtId="0" fontId="28" fillId="7" borderId="4" xfId="2" applyNumberFormat="1" applyFont="1" applyFill="1" applyBorder="1" applyAlignment="1" applyProtection="1">
      <alignment horizontal="center" vertical="center"/>
      <protection locked="0"/>
    </xf>
    <xf numFmtId="0" fontId="28" fillId="7" borderId="4" xfId="0" applyFont="1" applyFill="1" applyBorder="1" applyAlignment="1" applyProtection="1">
      <alignment horizontal="center" vertical="center"/>
      <protection locked="0"/>
    </xf>
    <xf numFmtId="0" fontId="28" fillId="7" borderId="4" xfId="5" applyFont="1" applyFill="1" applyBorder="1" applyAlignment="1" applyProtection="1">
      <alignment horizontal="center" vertical="center" wrapText="1"/>
      <protection locked="0"/>
    </xf>
    <xf numFmtId="0" fontId="28" fillId="7" borderId="4" xfId="5" applyFont="1" applyFill="1" applyBorder="1" applyAlignment="1" applyProtection="1">
      <alignment horizontal="center" vertical="center"/>
      <protection locked="0"/>
    </xf>
    <xf numFmtId="0" fontId="28" fillId="7" borderId="11" xfId="5" applyFont="1" applyFill="1" applyBorder="1" applyAlignment="1" applyProtection="1">
      <alignment horizontal="center" vertical="center" wrapText="1"/>
      <protection locked="0"/>
    </xf>
    <xf numFmtId="0" fontId="28" fillId="7" borderId="11" xfId="5" applyNumberFormat="1" applyFont="1" applyFill="1" applyBorder="1" applyAlignment="1" applyProtection="1">
      <alignment horizontal="center" vertical="center"/>
      <protection locked="0"/>
    </xf>
    <xf numFmtId="0" fontId="28" fillId="7" borderId="55" xfId="5" applyFont="1" applyFill="1" applyBorder="1" applyAlignment="1" applyProtection="1">
      <alignment horizontal="center" vertical="center" wrapText="1"/>
      <protection locked="0"/>
    </xf>
    <xf numFmtId="0" fontId="28" fillId="7" borderId="55" xfId="5" applyFont="1" applyFill="1" applyBorder="1" applyAlignment="1" applyProtection="1">
      <alignment horizontal="center" vertical="center"/>
      <protection locked="0"/>
    </xf>
    <xf numFmtId="0" fontId="28" fillId="7" borderId="11" xfId="5" applyFont="1" applyFill="1" applyBorder="1" applyAlignment="1" applyProtection="1">
      <alignment horizontal="center" vertical="center"/>
      <protection locked="0"/>
    </xf>
    <xf numFmtId="0" fontId="2" fillId="0" borderId="57" xfId="0" applyFont="1" applyBorder="1" applyAlignment="1" applyProtection="1">
      <alignment horizontal="center" vertical="center"/>
      <protection locked="0"/>
    </xf>
    <xf numFmtId="0" fontId="2" fillId="0" borderId="66" xfId="0" applyFont="1" applyBorder="1" applyAlignment="1" applyProtection="1">
      <alignment horizontal="center" vertical="center"/>
      <protection locked="0"/>
    </xf>
    <xf numFmtId="9" fontId="28" fillId="7" borderId="17" xfId="7" applyNumberFormat="1" applyFont="1" applyFill="1" applyBorder="1" applyAlignment="1" applyProtection="1">
      <alignment horizontal="center" vertical="center"/>
      <protection locked="0"/>
    </xf>
    <xf numFmtId="0" fontId="28" fillId="7" borderId="4" xfId="7" applyNumberFormat="1" applyFont="1" applyFill="1" applyBorder="1" applyAlignment="1" applyProtection="1">
      <alignment horizontal="center" vertical="center"/>
    </xf>
    <xf numFmtId="0" fontId="48" fillId="0" borderId="55" xfId="0" applyFont="1" applyBorder="1" applyAlignment="1">
      <alignment horizontal="center" vertical="center"/>
    </xf>
    <xf numFmtId="0" fontId="48" fillId="0" borderId="4" xfId="0" applyFont="1" applyBorder="1" applyAlignment="1">
      <alignment horizontal="center" vertical="center"/>
    </xf>
    <xf numFmtId="0" fontId="28" fillId="7" borderId="4" xfId="5" applyNumberFormat="1" applyFont="1" applyFill="1" applyBorder="1" applyAlignment="1" applyProtection="1">
      <alignment horizontal="center" vertical="center"/>
    </xf>
    <xf numFmtId="0" fontId="49" fillId="7" borderId="4" xfId="2" applyNumberFormat="1" applyFont="1" applyFill="1" applyBorder="1" applyAlignment="1" applyProtection="1">
      <alignment horizontal="center" vertical="center"/>
    </xf>
    <xf numFmtId="164" fontId="28" fillId="7" borderId="4" xfId="1" applyNumberFormat="1" applyFont="1" applyFill="1" applyBorder="1" applyAlignment="1" applyProtection="1">
      <alignment horizontal="center" vertical="center"/>
      <protection locked="0"/>
    </xf>
    <xf numFmtId="0" fontId="2" fillId="0" borderId="11" xfId="0" applyFont="1" applyBorder="1" applyAlignment="1" applyProtection="1">
      <alignment horizontal="center"/>
      <protection locked="0"/>
    </xf>
    <xf numFmtId="0" fontId="2" fillId="0" borderId="20" xfId="0" applyFont="1" applyBorder="1" applyAlignment="1" applyProtection="1">
      <alignment horizontal="center" vertical="center"/>
      <protection locked="0"/>
    </xf>
    <xf numFmtId="0" fontId="2" fillId="0" borderId="19" xfId="0" applyFont="1" applyBorder="1" applyAlignment="1" applyProtection="1">
      <alignment horizontal="center" vertical="center"/>
      <protection locked="0"/>
    </xf>
    <xf numFmtId="0" fontId="2" fillId="0" borderId="20" xfId="0" applyFont="1" applyBorder="1" applyAlignment="1" applyProtection="1">
      <alignment horizontal="center"/>
      <protection locked="0"/>
    </xf>
    <xf numFmtId="0" fontId="2" fillId="0" borderId="19" xfId="0" applyFont="1" applyBorder="1" applyAlignment="1" applyProtection="1">
      <alignment horizontal="center"/>
      <protection locked="0"/>
    </xf>
    <xf numFmtId="0" fontId="2" fillId="0" borderId="5" xfId="0" applyFont="1" applyBorder="1" applyAlignment="1" applyProtection="1">
      <alignment horizontal="center" wrapText="1"/>
      <protection locked="0"/>
    </xf>
    <xf numFmtId="0" fontId="2" fillId="0" borderId="70" xfId="0" applyFont="1" applyBorder="1" applyAlignment="1" applyProtection="1">
      <alignment horizontal="center"/>
      <protection locked="0"/>
    </xf>
    <xf numFmtId="0" fontId="2" fillId="0" borderId="20"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2" xfId="0" applyFont="1" applyBorder="1" applyAlignment="1" applyProtection="1">
      <alignment horizontal="left" vertical="center" wrapText="1"/>
      <protection locked="0"/>
    </xf>
    <xf numFmtId="0" fontId="2" fillId="0" borderId="2" xfId="0" applyFont="1" applyBorder="1" applyAlignment="1" applyProtection="1">
      <alignment horizontal="left" vertical="center"/>
      <protection locked="0"/>
    </xf>
    <xf numFmtId="9" fontId="2" fillId="0" borderId="54" xfId="2" applyFont="1" applyFill="1" applyBorder="1" applyAlignment="1" applyProtection="1">
      <alignment horizontal="center" vertical="center"/>
      <protection locked="0"/>
    </xf>
    <xf numFmtId="9" fontId="2" fillId="0" borderId="26" xfId="2" applyFont="1" applyFill="1" applyBorder="1" applyAlignment="1" applyProtection="1">
      <alignment horizontal="center" vertical="center"/>
      <protection locked="0"/>
    </xf>
    <xf numFmtId="0" fontId="2" fillId="0" borderId="57" xfId="0" applyFont="1" applyBorder="1" applyAlignment="1" applyProtection="1">
      <alignment horizontal="justify" vertical="center" wrapText="1"/>
      <protection locked="0"/>
    </xf>
    <xf numFmtId="0" fontId="2" fillId="0" borderId="66" xfId="0" applyFont="1" applyBorder="1" applyAlignment="1" applyProtection="1">
      <alignment horizontal="justify" vertical="center" wrapText="1"/>
      <protection locked="0"/>
    </xf>
    <xf numFmtId="0" fontId="2" fillId="0" borderId="50" xfId="0" applyFont="1" applyBorder="1" applyAlignment="1" applyProtection="1">
      <alignment horizontal="justify" vertical="center"/>
      <protection locked="0"/>
    </xf>
    <xf numFmtId="0" fontId="2" fillId="0" borderId="29" xfId="0" applyFont="1" applyBorder="1" applyAlignment="1" applyProtection="1">
      <alignment horizontal="justify" vertical="center"/>
      <protection locked="0"/>
    </xf>
    <xf numFmtId="0" fontId="2" fillId="0" borderId="20" xfId="0" applyFont="1" applyBorder="1" applyAlignment="1" applyProtection="1">
      <alignment horizontal="left" vertical="center" wrapText="1"/>
      <protection locked="0"/>
    </xf>
    <xf numFmtId="0" fontId="2" fillId="0" borderId="20" xfId="0" applyFont="1" applyBorder="1" applyAlignment="1" applyProtection="1">
      <alignment horizontal="left" vertical="center"/>
      <protection locked="0"/>
    </xf>
    <xf numFmtId="0" fontId="2" fillId="0" borderId="4" xfId="0" applyFont="1" applyBorder="1" applyAlignment="1" applyProtection="1">
      <alignment horizontal="center" vertical="center"/>
      <protection locked="0"/>
    </xf>
    <xf numFmtId="0" fontId="2" fillId="0" borderId="6" xfId="0" applyFont="1" applyBorder="1" applyAlignment="1" applyProtection="1">
      <alignment horizontal="justify" vertical="center"/>
      <protection locked="0"/>
    </xf>
    <xf numFmtId="0" fontId="2" fillId="0" borderId="39" xfId="0" applyFont="1" applyBorder="1" applyAlignment="1" applyProtection="1">
      <alignment horizontal="justify" vertical="center" wrapText="1"/>
      <protection locked="0"/>
    </xf>
    <xf numFmtId="0" fontId="2" fillId="0" borderId="29" xfId="0" applyFont="1" applyBorder="1" applyAlignment="1" applyProtection="1">
      <alignment horizontal="justify" vertical="center" wrapText="1"/>
      <protection locked="0"/>
    </xf>
    <xf numFmtId="0" fontId="2" fillId="0" borderId="25" xfId="0" applyFont="1" applyBorder="1" applyAlignment="1" applyProtection="1">
      <alignment horizontal="justify" vertical="center" wrapText="1"/>
      <protection locked="0"/>
    </xf>
    <xf numFmtId="0" fontId="2" fillId="0" borderId="63" xfId="0" applyFont="1" applyBorder="1" applyAlignment="1" applyProtection="1">
      <alignment horizontal="left" vertical="center" wrapText="1"/>
      <protection locked="0"/>
    </xf>
    <xf numFmtId="0" fontId="2" fillId="0" borderId="66" xfId="0" applyFont="1" applyBorder="1" applyAlignment="1" applyProtection="1">
      <alignment horizontal="left" vertical="center" wrapText="1"/>
      <protection locked="0"/>
    </xf>
    <xf numFmtId="0" fontId="2" fillId="0" borderId="27" xfId="0" applyFont="1" applyBorder="1" applyAlignment="1" applyProtection="1">
      <alignment horizontal="left" vertical="center" wrapText="1"/>
      <protection locked="0"/>
    </xf>
    <xf numFmtId="0" fontId="2" fillId="0" borderId="51" xfId="0" applyFont="1" applyBorder="1" applyAlignment="1" applyProtection="1">
      <alignment horizontal="justify" vertical="center" wrapText="1"/>
      <protection locked="0"/>
    </xf>
    <xf numFmtId="0" fontId="2" fillId="0" borderId="52" xfId="0" applyFont="1" applyBorder="1" applyAlignment="1" applyProtection="1">
      <alignment horizontal="justify" vertical="center" wrapText="1"/>
      <protection locked="0"/>
    </xf>
    <xf numFmtId="0" fontId="2" fillId="0" borderId="38" xfId="0" applyFont="1" applyBorder="1" applyAlignment="1" applyProtection="1">
      <alignment horizontal="justify" vertical="center" wrapText="1"/>
      <protection locked="0"/>
    </xf>
    <xf numFmtId="0" fontId="2" fillId="0" borderId="45" xfId="0" applyFont="1" applyBorder="1" applyAlignment="1" applyProtection="1">
      <alignment horizontal="justify" vertical="center" wrapText="1"/>
      <protection locked="0"/>
    </xf>
    <xf numFmtId="0" fontId="2" fillId="0" borderId="5" xfId="0" applyFont="1" applyBorder="1" applyAlignment="1" applyProtection="1">
      <alignment horizontal="justify" vertical="center"/>
      <protection locked="0"/>
    </xf>
    <xf numFmtId="0" fontId="2" fillId="0" borderId="62"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28" fillId="7" borderId="17" xfId="7" applyNumberFormat="1" applyFont="1" applyFill="1" applyBorder="1" applyAlignment="1" applyProtection="1">
      <alignment horizontal="center" vertical="center"/>
      <protection locked="0"/>
    </xf>
    <xf numFmtId="0" fontId="28" fillId="7" borderId="17" xfId="7" applyNumberFormat="1" applyFont="1" applyFill="1" applyBorder="1" applyAlignment="1" applyProtection="1">
      <alignment horizontal="center" vertical="center" wrapText="1"/>
      <protection locked="0"/>
    </xf>
    <xf numFmtId="164" fontId="28" fillId="7" borderId="17" xfId="7" applyNumberFormat="1" applyFont="1" applyFill="1" applyBorder="1" applyAlignment="1" applyProtection="1">
      <alignment horizontal="center" vertical="center"/>
      <protection locked="0"/>
    </xf>
    <xf numFmtId="0" fontId="28" fillId="7" borderId="4" xfId="5" applyNumberFormat="1" applyFont="1" applyFill="1" applyBorder="1" applyAlignment="1" applyProtection="1">
      <alignment horizontal="center" vertical="center" wrapText="1"/>
      <protection locked="0"/>
    </xf>
    <xf numFmtId="0" fontId="2" fillId="0" borderId="51" xfId="0" applyFont="1" applyBorder="1" applyAlignment="1" applyProtection="1">
      <alignment horizontal="center" vertical="center"/>
      <protection locked="0"/>
    </xf>
    <xf numFmtId="0" fontId="2" fillId="0" borderId="25" xfId="0" applyFont="1" applyBorder="1" applyAlignment="1" applyProtection="1">
      <alignment horizontal="justify" vertical="center"/>
      <protection locked="0"/>
    </xf>
    <xf numFmtId="0" fontId="3" fillId="10" borderId="16" xfId="0" applyFont="1" applyFill="1" applyBorder="1" applyAlignment="1" applyProtection="1">
      <alignment horizontal="center" vertical="center" wrapText="1"/>
      <protection locked="0"/>
    </xf>
    <xf numFmtId="0" fontId="3" fillId="10" borderId="10"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protection locked="0"/>
    </xf>
    <xf numFmtId="0" fontId="2" fillId="0" borderId="63" xfId="0" applyFont="1" applyBorder="1" applyAlignment="1" applyProtection="1">
      <alignment horizontal="justify" vertical="center"/>
      <protection locked="0"/>
    </xf>
    <xf numFmtId="0" fontId="2" fillId="0" borderId="66" xfId="0" applyFont="1" applyBorder="1" applyAlignment="1" applyProtection="1">
      <alignment horizontal="justify" vertical="center"/>
      <protection locked="0"/>
    </xf>
    <xf numFmtId="0" fontId="2" fillId="0" borderId="27" xfId="0" applyFont="1" applyBorder="1" applyAlignment="1" applyProtection="1">
      <alignment horizontal="justify" vertical="center"/>
      <protection locked="0"/>
    </xf>
    <xf numFmtId="0" fontId="2" fillId="0" borderId="27" xfId="0" applyFont="1" applyBorder="1" applyAlignment="1" applyProtection="1">
      <alignment horizontal="justify" vertical="center" wrapText="1"/>
      <protection locked="0"/>
    </xf>
    <xf numFmtId="0" fontId="28" fillId="7" borderId="17" xfId="7" applyFont="1" applyFill="1" applyBorder="1" applyAlignment="1" applyProtection="1">
      <alignment horizontal="center" vertical="center" wrapText="1"/>
      <protection locked="0"/>
    </xf>
    <xf numFmtId="0" fontId="28" fillId="7" borderId="17" xfId="7" applyFont="1" applyFill="1" applyBorder="1" applyAlignment="1" applyProtection="1">
      <alignment horizontal="center" vertical="center"/>
      <protection locked="0"/>
    </xf>
    <xf numFmtId="164" fontId="28" fillId="7" borderId="55" xfId="2" applyNumberFormat="1" applyFont="1" applyFill="1" applyBorder="1" applyAlignment="1" applyProtection="1">
      <alignment horizontal="center" vertical="center"/>
      <protection locked="0"/>
    </xf>
    <xf numFmtId="164" fontId="28" fillId="7" borderId="4" xfId="2" applyNumberFormat="1" applyFont="1" applyFill="1" applyBorder="1" applyAlignment="1" applyProtection="1">
      <alignment horizontal="center" vertical="center"/>
      <protection locked="0"/>
    </xf>
    <xf numFmtId="9" fontId="28" fillId="7" borderId="54" xfId="5" applyNumberFormat="1" applyFont="1" applyFill="1" applyBorder="1" applyAlignment="1" applyProtection="1">
      <alignment horizontal="center" vertical="center"/>
      <protection locked="0"/>
    </xf>
    <xf numFmtId="9" fontId="28" fillId="7" borderId="26" xfId="5" applyNumberFormat="1" applyFont="1" applyFill="1" applyBorder="1" applyAlignment="1" applyProtection="1">
      <alignment horizontal="center" vertical="center"/>
      <protection locked="0"/>
    </xf>
    <xf numFmtId="0" fontId="28" fillId="7" borderId="11" xfId="5" applyNumberFormat="1" applyFont="1" applyFill="1" applyBorder="1" applyAlignment="1" applyProtection="1">
      <alignment horizontal="center" vertical="center" wrapText="1"/>
      <protection locked="0"/>
    </xf>
    <xf numFmtId="164" fontId="28" fillId="7" borderId="21" xfId="5" applyNumberFormat="1" applyFont="1" applyFill="1" applyBorder="1" applyAlignment="1" applyProtection="1">
      <alignment horizontal="center" vertical="center"/>
      <protection locked="0"/>
    </xf>
    <xf numFmtId="164" fontId="28" fillId="7" borderId="11" xfId="5" applyNumberFormat="1" applyFont="1" applyFill="1" applyBorder="1" applyAlignment="1" applyProtection="1">
      <alignment horizontal="center" vertical="center"/>
      <protection locked="0"/>
    </xf>
    <xf numFmtId="9" fontId="28" fillId="7" borderId="11" xfId="5" applyNumberFormat="1" applyFont="1" applyFill="1" applyBorder="1" applyAlignment="1" applyProtection="1">
      <alignment horizontal="center" vertical="center"/>
      <protection locked="0"/>
    </xf>
    <xf numFmtId="0" fontId="28" fillId="7" borderId="54" xfId="5" applyNumberFormat="1" applyFont="1" applyFill="1" applyBorder="1" applyAlignment="1" applyProtection="1">
      <alignment horizontal="center" vertical="center" wrapText="1"/>
      <protection locked="0"/>
    </xf>
    <xf numFmtId="0" fontId="28" fillId="7" borderId="26" xfId="5" applyNumberFormat="1" applyFont="1" applyFill="1" applyBorder="1" applyAlignment="1" applyProtection="1">
      <alignment horizontal="center" vertical="center" wrapText="1"/>
      <protection locked="0"/>
    </xf>
    <xf numFmtId="0" fontId="28" fillId="7" borderId="55" xfId="5" applyNumberFormat="1" applyFont="1" applyFill="1" applyBorder="1" applyAlignment="1" applyProtection="1">
      <alignment horizontal="center" vertical="center" wrapText="1"/>
      <protection locked="0"/>
    </xf>
    <xf numFmtId="0" fontId="49" fillId="7" borderId="54" xfId="2" applyNumberFormat="1" applyFont="1" applyFill="1" applyBorder="1" applyAlignment="1" applyProtection="1">
      <alignment horizontal="center" vertical="center"/>
    </xf>
    <xf numFmtId="0" fontId="49" fillId="7" borderId="26" xfId="2" applyNumberFormat="1" applyFont="1" applyFill="1" applyBorder="1" applyAlignment="1" applyProtection="1">
      <alignment horizontal="center" vertical="center"/>
    </xf>
    <xf numFmtId="0" fontId="49" fillId="7" borderId="55" xfId="2" applyNumberFormat="1" applyFont="1" applyFill="1" applyBorder="1" applyAlignment="1" applyProtection="1">
      <alignment horizontal="center" vertical="center"/>
    </xf>
    <xf numFmtId="0" fontId="48" fillId="0" borderId="54" xfId="0" applyFont="1" applyBorder="1" applyAlignment="1">
      <alignment horizontal="center" vertical="center"/>
    </xf>
    <xf numFmtId="0" fontId="48" fillId="0" borderId="26" xfId="0" applyFont="1" applyBorder="1" applyAlignment="1">
      <alignment horizontal="center" vertical="center"/>
    </xf>
    <xf numFmtId="0" fontId="28" fillId="7" borderId="54" xfId="2" applyNumberFormat="1" applyFont="1" applyFill="1" applyBorder="1" applyAlignment="1" applyProtection="1">
      <alignment horizontal="center" vertical="center" wrapText="1"/>
      <protection locked="0"/>
    </xf>
    <xf numFmtId="0" fontId="28" fillId="7" borderId="26" xfId="2" applyNumberFormat="1" applyFont="1" applyFill="1" applyBorder="1" applyAlignment="1" applyProtection="1">
      <alignment horizontal="center" vertical="center" wrapText="1"/>
      <protection locked="0"/>
    </xf>
    <xf numFmtId="0" fontId="28" fillId="7" borderId="55" xfId="2" applyNumberFormat="1" applyFont="1" applyFill="1" applyBorder="1" applyAlignment="1" applyProtection="1">
      <alignment horizontal="center" vertical="center" wrapText="1"/>
      <protection locked="0"/>
    </xf>
    <xf numFmtId="0" fontId="2" fillId="0" borderId="57" xfId="0" applyFont="1" applyBorder="1" applyAlignment="1" applyProtection="1">
      <alignment horizontal="justify" wrapText="1"/>
      <protection locked="0"/>
    </xf>
    <xf numFmtId="0" fontId="2" fillId="0" borderId="66" xfId="0" applyFont="1" applyBorder="1" applyAlignment="1" applyProtection="1">
      <alignment horizontal="justify" wrapText="1"/>
      <protection locked="0"/>
    </xf>
    <xf numFmtId="0" fontId="2" fillId="0" borderId="27" xfId="0" applyFont="1" applyBorder="1" applyAlignment="1" applyProtection="1">
      <alignment horizontal="justify" wrapText="1"/>
      <protection locked="0"/>
    </xf>
    <xf numFmtId="0" fontId="2" fillId="0" borderId="60" xfId="0" applyFont="1" applyBorder="1" applyAlignment="1" applyProtection="1">
      <alignment horizontal="center" vertical="center"/>
      <protection locked="0"/>
    </xf>
    <xf numFmtId="0" fontId="2" fillId="0" borderId="54" xfId="0" applyFont="1" applyBorder="1" applyAlignment="1">
      <alignment horizontal="justify" vertical="center" wrapText="1"/>
    </xf>
    <xf numFmtId="0" fontId="2" fillId="0" borderId="21" xfId="0" applyFont="1" applyBorder="1" applyAlignment="1">
      <alignment horizontal="justify" vertical="center" wrapText="1"/>
    </xf>
    <xf numFmtId="0" fontId="4" fillId="0" borderId="64" xfId="0" applyFont="1" applyBorder="1" applyAlignment="1">
      <alignment horizontal="center" vertical="center"/>
    </xf>
    <xf numFmtId="44" fontId="2" fillId="0" borderId="54" xfId="1" applyFont="1" applyFill="1" applyBorder="1" applyAlignment="1" applyProtection="1">
      <alignment horizontal="center"/>
      <protection locked="0"/>
    </xf>
    <xf numFmtId="44" fontId="2" fillId="0" borderId="26" xfId="1" applyFont="1" applyFill="1" applyBorder="1" applyAlignment="1" applyProtection="1">
      <alignment horizontal="center"/>
      <protection locked="0"/>
    </xf>
    <xf numFmtId="44" fontId="2" fillId="0" borderId="55" xfId="1" applyFont="1" applyFill="1" applyBorder="1" applyAlignment="1" applyProtection="1">
      <alignment horizontal="center"/>
      <protection locked="0"/>
    </xf>
    <xf numFmtId="9" fontId="2" fillId="0" borderId="54" xfId="2" applyFont="1" applyBorder="1" applyAlignment="1" applyProtection="1">
      <alignment horizontal="center" vertical="center"/>
    </xf>
    <xf numFmtId="9" fontId="2" fillId="0" borderId="26" xfId="2" applyFont="1" applyBorder="1" applyAlignment="1" applyProtection="1">
      <alignment horizontal="center" vertical="center"/>
    </xf>
    <xf numFmtId="9" fontId="2" fillId="0" borderId="55" xfId="2" applyFont="1" applyBorder="1" applyAlignment="1" applyProtection="1">
      <alignment horizontal="center" vertical="center"/>
    </xf>
    <xf numFmtId="0" fontId="2" fillId="0" borderId="26" xfId="0" applyFont="1" applyBorder="1" applyAlignment="1">
      <alignment horizontal="justify" vertical="center" wrapText="1"/>
    </xf>
    <xf numFmtId="0" fontId="2" fillId="0" borderId="55" xfId="0" applyFont="1" applyBorder="1" applyAlignment="1">
      <alignment horizontal="justify" vertical="center" wrapText="1"/>
    </xf>
    <xf numFmtId="0" fontId="4" fillId="0" borderId="65" xfId="0" applyFont="1" applyBorder="1" applyAlignment="1">
      <alignment horizontal="center" vertical="center"/>
    </xf>
    <xf numFmtId="9" fontId="2" fillId="0" borderId="54" xfId="0" applyNumberFormat="1" applyFont="1" applyBorder="1" applyAlignment="1" applyProtection="1">
      <alignment horizontal="center"/>
      <protection locked="0"/>
    </xf>
    <xf numFmtId="9" fontId="2" fillId="0" borderId="26" xfId="0" applyNumberFormat="1" applyFont="1" applyBorder="1" applyAlignment="1" applyProtection="1">
      <alignment horizontal="center"/>
      <protection locked="0"/>
    </xf>
    <xf numFmtId="9" fontId="2" fillId="0" borderId="55" xfId="0" applyNumberFormat="1" applyFont="1" applyBorder="1" applyAlignment="1" applyProtection="1">
      <alignment horizontal="center"/>
      <protection locked="0"/>
    </xf>
    <xf numFmtId="9" fontId="6" fillId="0" borderId="54" xfId="0" applyNumberFormat="1" applyFont="1" applyBorder="1" applyAlignment="1">
      <alignment horizontal="center" vertical="center"/>
    </xf>
    <xf numFmtId="9" fontId="6" fillId="0" borderId="26" xfId="0" applyNumberFormat="1" applyFont="1" applyBorder="1" applyAlignment="1">
      <alignment horizontal="center" vertical="center"/>
    </xf>
    <xf numFmtId="9" fontId="6" fillId="0" borderId="55" xfId="0" applyNumberFormat="1" applyFont="1" applyBorder="1" applyAlignment="1">
      <alignment horizontal="center" vertical="center"/>
    </xf>
    <xf numFmtId="9" fontId="2" fillId="0" borderId="4" xfId="0" applyNumberFormat="1" applyFont="1" applyBorder="1" applyAlignment="1" applyProtection="1">
      <alignment horizontal="center" vertical="center"/>
      <protection locked="0"/>
    </xf>
    <xf numFmtId="0" fontId="2" fillId="0" borderId="54" xfId="2" applyNumberFormat="1" applyFont="1" applyBorder="1" applyAlignment="1" applyProtection="1">
      <alignment horizontal="center" vertical="center"/>
    </xf>
    <xf numFmtId="44" fontId="2" fillId="0" borderId="4" xfId="1" applyFont="1" applyFill="1" applyBorder="1" applyAlignment="1" applyProtection="1">
      <alignment horizontal="center" vertical="center"/>
      <protection locked="0"/>
    </xf>
    <xf numFmtId="0" fontId="2" fillId="0" borderId="63" xfId="0" applyFont="1" applyBorder="1" applyAlignment="1" applyProtection="1">
      <alignment horizontal="justify" vertical="center" wrapText="1"/>
      <protection locked="0"/>
    </xf>
    <xf numFmtId="0" fontId="11" fillId="0" borderId="54" xfId="0" applyFont="1" applyBorder="1" applyAlignment="1" applyProtection="1">
      <alignment horizontal="center" vertical="center" wrapText="1"/>
      <protection locked="0"/>
    </xf>
    <xf numFmtId="0" fontId="11" fillId="0" borderId="26" xfId="0" applyFont="1" applyBorder="1" applyAlignment="1" applyProtection="1">
      <alignment horizontal="center" vertical="center" wrapText="1"/>
      <protection locked="0"/>
    </xf>
    <xf numFmtId="0" fontId="11" fillId="0" borderId="57" xfId="0" applyFont="1" applyBorder="1" applyAlignment="1" applyProtection="1">
      <alignment horizontal="center" vertical="center" wrapText="1"/>
      <protection locked="0"/>
    </xf>
    <xf numFmtId="0" fontId="11" fillId="0" borderId="66" xfId="0" applyFont="1" applyBorder="1" applyAlignment="1" applyProtection="1">
      <alignment horizontal="center" vertical="center" wrapText="1"/>
      <protection locked="0"/>
    </xf>
    <xf numFmtId="0" fontId="11" fillId="0" borderId="27" xfId="0" applyFont="1" applyBorder="1" applyAlignment="1" applyProtection="1">
      <alignment horizontal="center" vertical="center" wrapText="1"/>
      <protection locked="0"/>
    </xf>
    <xf numFmtId="0" fontId="11" fillId="0" borderId="5" xfId="0" applyFont="1" applyBorder="1" applyAlignment="1" applyProtection="1">
      <alignment horizontal="center"/>
      <protection locked="0"/>
    </xf>
    <xf numFmtId="0" fontId="11" fillId="0" borderId="15" xfId="0" applyFont="1" applyBorder="1" applyAlignment="1" applyProtection="1">
      <alignment horizontal="center"/>
      <protection locked="0"/>
    </xf>
    <xf numFmtId="0" fontId="11" fillId="0" borderId="6" xfId="0" applyFont="1" applyBorder="1" applyAlignment="1" applyProtection="1">
      <alignment horizontal="center"/>
      <protection locked="0"/>
    </xf>
    <xf numFmtId="0" fontId="11" fillId="0" borderId="4" xfId="0" applyFont="1" applyBorder="1" applyAlignment="1">
      <alignment horizontal="justify" vertical="center" wrapText="1"/>
    </xf>
    <xf numFmtId="0" fontId="11" fillId="0" borderId="39" xfId="0" applyFont="1" applyBorder="1" applyAlignment="1" applyProtection="1">
      <alignment horizontal="center" vertical="center"/>
      <protection locked="0"/>
    </xf>
    <xf numFmtId="0" fontId="11" fillId="0" borderId="29" xfId="0" applyFont="1" applyBorder="1" applyAlignment="1" applyProtection="1">
      <alignment horizontal="center" vertical="center"/>
      <protection locked="0"/>
    </xf>
    <xf numFmtId="0" fontId="11" fillId="0" borderId="41" xfId="0" applyFont="1" applyBorder="1" applyAlignment="1" applyProtection="1">
      <alignment horizontal="center" vertical="center"/>
      <protection locked="0"/>
    </xf>
    <xf numFmtId="0" fontId="11" fillId="0" borderId="54"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11" fillId="0" borderId="55" xfId="0" applyFont="1" applyBorder="1" applyAlignment="1" applyProtection="1">
      <alignment horizontal="left" vertical="center" wrapText="1"/>
      <protection locked="0"/>
    </xf>
    <xf numFmtId="0" fontId="13" fillId="4" borderId="27" xfId="0" applyFont="1" applyFill="1" applyBorder="1" applyAlignment="1" applyProtection="1">
      <alignment horizontal="center" vertical="center" wrapText="1"/>
      <protection locked="0"/>
    </xf>
    <xf numFmtId="0" fontId="13" fillId="4" borderId="57" xfId="0" applyFont="1" applyFill="1" applyBorder="1" applyAlignment="1" applyProtection="1">
      <alignment horizontal="center" vertical="center" wrapText="1"/>
      <protection locked="0"/>
    </xf>
    <xf numFmtId="0" fontId="11" fillId="0" borderId="16" xfId="0" applyFont="1" applyBorder="1" applyAlignment="1" applyProtection="1">
      <alignment horizontal="center" vertical="center"/>
      <protection locked="0"/>
    </xf>
    <xf numFmtId="0" fontId="11" fillId="0" borderId="62" xfId="0" applyFont="1" applyBorder="1" applyAlignment="1" applyProtection="1">
      <alignment horizontal="center" vertical="center"/>
      <protection locked="0"/>
    </xf>
    <xf numFmtId="0" fontId="11" fillId="0" borderId="55" xfId="0" applyFont="1" applyBorder="1" applyAlignment="1">
      <alignment horizontal="justify" vertical="center" wrapText="1"/>
    </xf>
    <xf numFmtId="0" fontId="11" fillId="0" borderId="4" xfId="0" applyFont="1" applyBorder="1" applyAlignment="1" applyProtection="1">
      <alignment horizontal="justify" vertical="center" wrapText="1"/>
      <protection locked="0"/>
    </xf>
    <xf numFmtId="0" fontId="11" fillId="0" borderId="20" xfId="0" applyFont="1" applyBorder="1" applyAlignment="1" applyProtection="1">
      <alignment horizontal="justify" vertical="center" wrapText="1"/>
      <protection locked="0"/>
    </xf>
    <xf numFmtId="0" fontId="13" fillId="2" borderId="17" xfId="0" applyFont="1" applyFill="1" applyBorder="1" applyAlignment="1" applyProtection="1">
      <alignment horizontal="center" vertical="center" wrapText="1"/>
      <protection locked="0"/>
    </xf>
    <xf numFmtId="0" fontId="13" fillId="2" borderId="54" xfId="0" applyFont="1" applyFill="1" applyBorder="1" applyAlignment="1" applyProtection="1">
      <alignment horizontal="center" vertical="center" wrapText="1"/>
      <protection locked="0"/>
    </xf>
    <xf numFmtId="0" fontId="13" fillId="4" borderId="25" xfId="0" applyFont="1" applyFill="1" applyBorder="1" applyAlignment="1" applyProtection="1">
      <alignment horizontal="center" vertical="center" wrapText="1"/>
      <protection locked="0"/>
    </xf>
    <xf numFmtId="0" fontId="13" fillId="4" borderId="35" xfId="0" applyFont="1" applyFill="1" applyBorder="1" applyAlignment="1" applyProtection="1">
      <alignment horizontal="center" vertical="center" wrapText="1"/>
      <protection locked="0"/>
    </xf>
    <xf numFmtId="0" fontId="13" fillId="4" borderId="38" xfId="0" applyFont="1" applyFill="1" applyBorder="1" applyAlignment="1" applyProtection="1">
      <alignment horizontal="center" vertical="center" wrapText="1"/>
      <protection locked="0"/>
    </xf>
    <xf numFmtId="0" fontId="13" fillId="4" borderId="37" xfId="0" applyFont="1" applyFill="1" applyBorder="1" applyAlignment="1" applyProtection="1">
      <alignment horizontal="center" vertical="center" wrapText="1"/>
      <protection locked="0"/>
    </xf>
    <xf numFmtId="0" fontId="13" fillId="4" borderId="39" xfId="0" applyFont="1" applyFill="1" applyBorder="1" applyAlignment="1" applyProtection="1">
      <alignment horizontal="center" vertical="center" wrapText="1"/>
      <protection locked="0"/>
    </xf>
    <xf numFmtId="0" fontId="13" fillId="4" borderId="26" xfId="0" applyFont="1" applyFill="1" applyBorder="1" applyAlignment="1" applyProtection="1">
      <alignment horizontal="justify" vertical="center" wrapText="1"/>
      <protection locked="0"/>
    </xf>
    <xf numFmtId="0" fontId="13" fillId="4" borderId="29" xfId="0" applyFont="1" applyFill="1" applyBorder="1" applyAlignment="1" applyProtection="1">
      <alignment horizontal="justify" vertical="center" wrapText="1"/>
      <protection locked="0"/>
    </xf>
    <xf numFmtId="0" fontId="13" fillId="4" borderId="28" xfId="0" applyFont="1" applyFill="1" applyBorder="1" applyAlignment="1" applyProtection="1">
      <alignment horizontal="center" vertical="center" wrapText="1"/>
      <protection locked="0"/>
    </xf>
    <xf numFmtId="0" fontId="13" fillId="4" borderId="26" xfId="0" applyFont="1" applyFill="1" applyBorder="1" applyAlignment="1" applyProtection="1">
      <alignment horizontal="center" vertical="center" wrapText="1"/>
      <protection locked="0"/>
    </xf>
    <xf numFmtId="0" fontId="12" fillId="2" borderId="4" xfId="0" applyFont="1" applyFill="1" applyBorder="1" applyAlignment="1" applyProtection="1">
      <alignment horizontal="left"/>
      <protection locked="0"/>
    </xf>
    <xf numFmtId="0" fontId="12" fillId="3" borderId="7" xfId="0" applyFont="1" applyFill="1" applyBorder="1" applyAlignment="1" applyProtection="1">
      <alignment horizontal="center"/>
      <protection locked="0"/>
    </xf>
    <xf numFmtId="0" fontId="12" fillId="3" borderId="8" xfId="0" applyFont="1" applyFill="1" applyBorder="1" applyAlignment="1" applyProtection="1">
      <alignment horizontal="center"/>
      <protection locked="0"/>
    </xf>
    <xf numFmtId="0" fontId="12" fillId="3" borderId="9" xfId="0" applyFont="1" applyFill="1" applyBorder="1" applyAlignment="1" applyProtection="1">
      <alignment horizontal="center"/>
      <protection locked="0"/>
    </xf>
    <xf numFmtId="0" fontId="12" fillId="2" borderId="7" xfId="0" applyFont="1" applyFill="1" applyBorder="1" applyAlignment="1" applyProtection="1">
      <alignment horizontal="center" vertical="center"/>
      <protection locked="0"/>
    </xf>
    <xf numFmtId="0" fontId="12" fillId="2" borderId="8" xfId="0" applyFont="1" applyFill="1" applyBorder="1" applyAlignment="1" applyProtection="1">
      <alignment horizontal="center" vertical="center"/>
      <protection locked="0"/>
    </xf>
    <xf numFmtId="0" fontId="12" fillId="2" borderId="9" xfId="0" applyFont="1" applyFill="1" applyBorder="1" applyAlignment="1" applyProtection="1">
      <alignment horizontal="center" vertical="center"/>
      <protection locked="0"/>
    </xf>
    <xf numFmtId="0" fontId="13" fillId="4" borderId="8" xfId="0" applyFont="1" applyFill="1" applyBorder="1" applyAlignment="1" applyProtection="1">
      <alignment horizontal="center" vertical="center"/>
      <protection locked="0"/>
    </xf>
    <xf numFmtId="0" fontId="13" fillId="4" borderId="9" xfId="0" applyFont="1" applyFill="1" applyBorder="1" applyAlignment="1" applyProtection="1">
      <alignment horizontal="center" vertical="center"/>
      <protection locked="0"/>
    </xf>
    <xf numFmtId="0" fontId="12" fillId="2" borderId="16" xfId="0" applyFont="1" applyFill="1" applyBorder="1" applyAlignment="1" applyProtection="1">
      <alignment horizontal="center" vertical="center" wrapText="1"/>
      <protection locked="0"/>
    </xf>
    <xf numFmtId="0" fontId="12" fillId="2" borderId="10" xfId="0" applyFont="1" applyFill="1" applyBorder="1" applyAlignment="1" applyProtection="1">
      <alignment horizontal="center" vertical="center" wrapText="1"/>
      <protection locked="0"/>
    </xf>
    <xf numFmtId="0" fontId="12" fillId="2" borderId="56" xfId="0" applyFont="1" applyFill="1" applyBorder="1" applyAlignment="1" applyProtection="1">
      <alignment horizontal="center" vertical="center" wrapText="1"/>
      <protection locked="0"/>
    </xf>
    <xf numFmtId="0" fontId="12" fillId="2" borderId="17" xfId="0" applyFont="1" applyFill="1" applyBorder="1" applyAlignment="1" applyProtection="1">
      <alignment horizontal="center" vertical="center" wrapText="1"/>
      <protection locked="0"/>
    </xf>
    <xf numFmtId="0" fontId="12" fillId="2" borderId="54" xfId="0" applyFont="1" applyFill="1" applyBorder="1" applyAlignment="1" applyProtection="1">
      <alignment horizontal="center" vertical="center" wrapText="1"/>
      <protection locked="0"/>
    </xf>
    <xf numFmtId="0" fontId="12" fillId="2" borderId="22" xfId="0" applyFont="1" applyFill="1" applyBorder="1" applyAlignment="1" applyProtection="1">
      <alignment horizontal="center" vertical="center" wrapText="1"/>
      <protection locked="0"/>
    </xf>
    <xf numFmtId="0" fontId="12" fillId="2" borderId="31" xfId="0" applyFont="1" applyFill="1" applyBorder="1" applyAlignment="1" applyProtection="1">
      <alignment horizontal="center" vertical="center" wrapText="1"/>
      <protection locked="0"/>
    </xf>
    <xf numFmtId="0" fontId="12" fillId="2" borderId="23" xfId="0" applyFont="1" applyFill="1" applyBorder="1" applyAlignment="1" applyProtection="1">
      <alignment horizontal="center" vertical="center" wrapText="1"/>
      <protection locked="0"/>
    </xf>
    <xf numFmtId="0" fontId="12" fillId="2" borderId="68" xfId="0" applyFont="1" applyFill="1" applyBorder="1" applyAlignment="1" applyProtection="1">
      <alignment horizontal="center" vertical="center" wrapText="1"/>
      <protection locked="0"/>
    </xf>
    <xf numFmtId="0" fontId="12" fillId="2" borderId="72" xfId="0" applyFont="1" applyFill="1" applyBorder="1" applyAlignment="1" applyProtection="1">
      <alignment horizontal="center" vertical="center" wrapText="1"/>
      <protection locked="0"/>
    </xf>
    <xf numFmtId="0" fontId="12" fillId="0" borderId="5" xfId="0" applyFont="1" applyBorder="1" applyAlignment="1" applyProtection="1">
      <alignment horizontal="left"/>
      <protection locked="0"/>
    </xf>
    <xf numFmtId="0" fontId="12" fillId="0" borderId="15" xfId="0" applyFont="1" applyBorder="1" applyAlignment="1" applyProtection="1">
      <alignment horizontal="left"/>
      <protection locked="0"/>
    </xf>
    <xf numFmtId="0" fontId="12" fillId="0" borderId="6" xfId="0" applyFont="1" applyBorder="1" applyAlignment="1" applyProtection="1">
      <alignment horizontal="left"/>
      <protection locked="0"/>
    </xf>
    <xf numFmtId="0" fontId="11" fillId="0" borderId="1" xfId="0" applyFont="1" applyBorder="1" applyAlignment="1" applyProtection="1">
      <alignment horizontal="center"/>
      <protection locked="0"/>
    </xf>
    <xf numFmtId="0" fontId="11" fillId="0" borderId="37" xfId="0" applyFont="1" applyBorder="1" applyAlignment="1" applyProtection="1">
      <alignment horizontal="center"/>
      <protection locked="0"/>
    </xf>
    <xf numFmtId="0" fontId="11" fillId="0" borderId="12" xfId="0" applyFont="1" applyBorder="1" applyAlignment="1" applyProtection="1">
      <alignment horizontal="center"/>
      <protection locked="0"/>
    </xf>
    <xf numFmtId="0" fontId="11" fillId="0" borderId="2" xfId="0" applyFont="1" applyBorder="1" applyAlignment="1" applyProtection="1">
      <alignment horizontal="center"/>
      <protection locked="0"/>
    </xf>
    <xf numFmtId="0" fontId="11" fillId="0" borderId="0" xfId="0" applyFont="1" applyAlignment="1" applyProtection="1">
      <alignment horizontal="center"/>
      <protection locked="0"/>
    </xf>
    <xf numFmtId="0" fontId="11" fillId="0" borderId="13" xfId="0" applyFont="1" applyBorder="1" applyAlignment="1" applyProtection="1">
      <alignment horizontal="center"/>
      <protection locked="0"/>
    </xf>
    <xf numFmtId="0" fontId="11" fillId="0" borderId="3" xfId="0" applyFont="1" applyBorder="1" applyAlignment="1" applyProtection="1">
      <alignment horizontal="center"/>
      <protection locked="0"/>
    </xf>
    <xf numFmtId="0" fontId="11" fillId="0" borderId="30" xfId="0" applyFont="1" applyBorder="1" applyAlignment="1" applyProtection="1">
      <alignment horizontal="center"/>
      <protection locked="0"/>
    </xf>
    <xf numFmtId="0" fontId="11" fillId="0" borderId="14" xfId="0" applyFont="1" applyBorder="1" applyAlignment="1" applyProtection="1">
      <alignment horizontal="center"/>
      <protection locked="0"/>
    </xf>
    <xf numFmtId="0" fontId="12" fillId="0" borderId="32" xfId="0" applyFont="1" applyBorder="1" applyAlignment="1" applyProtection="1">
      <alignment horizontal="center" vertical="center"/>
      <protection locked="0"/>
    </xf>
    <xf numFmtId="0" fontId="12" fillId="0" borderId="31" xfId="0" applyFont="1" applyBorder="1" applyAlignment="1" applyProtection="1">
      <alignment horizontal="center" vertical="center"/>
      <protection locked="0"/>
    </xf>
    <xf numFmtId="0" fontId="12" fillId="0" borderId="33"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2" fillId="0" borderId="34" xfId="0" applyFont="1" applyBorder="1" applyAlignment="1" applyProtection="1">
      <alignment horizontal="center" vertical="center" wrapText="1"/>
      <protection locked="0"/>
    </xf>
    <xf numFmtId="0" fontId="12" fillId="0" borderId="35" xfId="0" applyFont="1" applyBorder="1" applyAlignment="1" applyProtection="1">
      <alignment horizontal="center" vertical="center" wrapText="1"/>
      <protection locked="0"/>
    </xf>
    <xf numFmtId="0" fontId="12" fillId="0" borderId="36"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30"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12" fillId="0" borderId="8" xfId="0" applyFont="1" applyBorder="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protection locked="0"/>
    </xf>
    <xf numFmtId="0" fontId="13" fillId="0" borderId="8" xfId="0" applyFont="1" applyBorder="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21" fillId="0" borderId="4" xfId="0" applyFont="1" applyBorder="1" applyAlignment="1">
      <alignment horizontal="center" vertical="center" wrapText="1"/>
    </xf>
    <xf numFmtId="9" fontId="27" fillId="0" borderId="4" xfId="0" applyNumberFormat="1" applyFont="1" applyBorder="1" applyAlignment="1">
      <alignment horizontal="center" vertical="center"/>
    </xf>
    <xf numFmtId="0" fontId="27" fillId="0" borderId="4" xfId="0" applyFont="1" applyBorder="1" applyAlignment="1">
      <alignment horizontal="center" vertical="center"/>
    </xf>
    <xf numFmtId="0" fontId="22" fillId="0" borderId="4" xfId="0" applyFont="1" applyBorder="1" applyAlignment="1">
      <alignment horizontal="center" vertical="center" wrapText="1"/>
    </xf>
    <xf numFmtId="0" fontId="22" fillId="0" borderId="4" xfId="0" applyFont="1" applyBorder="1" applyAlignment="1">
      <alignment horizontal="center" vertical="center"/>
    </xf>
    <xf numFmtId="0" fontId="27" fillId="0" borderId="4" xfId="0" applyFont="1" applyBorder="1" applyAlignment="1" applyProtection="1">
      <alignment horizontal="center" vertical="center"/>
      <protection locked="0"/>
    </xf>
    <xf numFmtId="0" fontId="27" fillId="0" borderId="4" xfId="0" applyFont="1" applyBorder="1" applyAlignment="1" applyProtection="1">
      <alignment horizontal="justify" vertical="center" wrapText="1"/>
      <protection locked="0"/>
    </xf>
    <xf numFmtId="164" fontId="27" fillId="0" borderId="4" xfId="1" applyNumberFormat="1" applyFont="1" applyFill="1" applyBorder="1" applyAlignment="1" applyProtection="1">
      <alignment horizontal="center" vertical="center"/>
      <protection locked="0"/>
    </xf>
    <xf numFmtId="9" fontId="27" fillId="0" borderId="4" xfId="2" applyFont="1" applyFill="1" applyBorder="1" applyAlignment="1" applyProtection="1">
      <alignment horizontal="center" vertical="center"/>
      <protection locked="0"/>
    </xf>
    <xf numFmtId="9" fontId="27" fillId="0" borderId="4" xfId="2" applyFont="1" applyBorder="1" applyAlignment="1" applyProtection="1">
      <alignment horizontal="center" vertical="center"/>
    </xf>
    <xf numFmtId="0" fontId="27" fillId="0" borderId="4" xfId="0" applyFont="1" applyBorder="1" applyAlignment="1">
      <alignment horizontal="left" vertical="center" wrapText="1"/>
    </xf>
    <xf numFmtId="0" fontId="27" fillId="0" borderId="4" xfId="2" applyNumberFormat="1" applyFont="1" applyFill="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41" fillId="0" borderId="4" xfId="0" applyFont="1" applyBorder="1" applyAlignment="1">
      <alignment horizontal="center" vertical="center" wrapText="1"/>
    </xf>
    <xf numFmtId="0" fontId="41" fillId="0" borderId="11" xfId="0" applyFont="1" applyBorder="1" applyAlignment="1">
      <alignment horizontal="center" vertical="center" wrapText="1"/>
    </xf>
    <xf numFmtId="0" fontId="2" fillId="0" borderId="39"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41"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30" xfId="0" applyFont="1" applyBorder="1" applyAlignment="1" applyProtection="1">
      <alignment horizontal="center" vertical="center" wrapText="1"/>
      <protection locked="0"/>
    </xf>
    <xf numFmtId="0" fontId="2" fillId="6" borderId="37" xfId="0" applyFont="1" applyFill="1" applyBorder="1" applyAlignment="1" applyProtection="1">
      <alignment horizontal="center" vertical="center"/>
      <protection locked="0"/>
    </xf>
    <xf numFmtId="0" fontId="2" fillId="6" borderId="0" xfId="0" applyFont="1" applyFill="1" applyAlignment="1" applyProtection="1">
      <alignment horizontal="center" vertical="center"/>
      <protection locked="0"/>
    </xf>
    <xf numFmtId="0" fontId="2" fillId="6" borderId="30" xfId="0" applyFont="1" applyFill="1" applyBorder="1" applyAlignment="1" applyProtection="1">
      <alignment horizontal="center" vertical="center"/>
      <protection locked="0"/>
    </xf>
    <xf numFmtId="164" fontId="1" fillId="0" borderId="54" xfId="1" applyNumberFormat="1" applyFont="1" applyBorder="1" applyAlignment="1">
      <alignment horizontal="center" vertical="center"/>
    </xf>
    <xf numFmtId="164" fontId="1" fillId="0" borderId="26" xfId="1" applyNumberFormat="1" applyFont="1" applyBorder="1" applyAlignment="1">
      <alignment horizontal="center" vertical="center"/>
    </xf>
    <xf numFmtId="164" fontId="1" fillId="0" borderId="55" xfId="1" applyNumberFormat="1" applyFont="1" applyBorder="1" applyAlignment="1">
      <alignment horizontal="center" vertical="center"/>
    </xf>
    <xf numFmtId="164" fontId="0" fillId="0" borderId="54" xfId="1" applyNumberFormat="1" applyFont="1" applyFill="1" applyBorder="1" applyAlignment="1" applyProtection="1">
      <alignment horizontal="center" vertical="center"/>
      <protection locked="0"/>
    </xf>
    <xf numFmtId="164" fontId="0" fillId="0" borderId="26" xfId="1" applyNumberFormat="1" applyFont="1" applyFill="1" applyBorder="1" applyAlignment="1" applyProtection="1">
      <alignment horizontal="center" vertical="center"/>
      <protection locked="0"/>
    </xf>
    <xf numFmtId="164" fontId="0" fillId="0" borderId="55" xfId="1" applyNumberFormat="1" applyFont="1" applyFill="1" applyBorder="1" applyAlignment="1" applyProtection="1">
      <alignment horizontal="center" vertical="center"/>
      <protection locked="0"/>
    </xf>
    <xf numFmtId="44" fontId="2" fillId="0" borderId="4" xfId="1" applyFont="1" applyFill="1" applyBorder="1" applyAlignment="1" applyProtection="1">
      <alignment horizontal="center"/>
      <protection locked="0"/>
    </xf>
    <xf numFmtId="9" fontId="2" fillId="0" borderId="4" xfId="2" applyFont="1" applyFill="1" applyBorder="1" applyAlignment="1" applyProtection="1">
      <alignment horizontal="center" vertical="center"/>
      <protection locked="0"/>
    </xf>
    <xf numFmtId="164" fontId="1" fillId="0" borderId="4" xfId="1" applyNumberFormat="1" applyFont="1" applyBorder="1" applyAlignment="1">
      <alignment horizontal="center" vertical="center"/>
    </xf>
    <xf numFmtId="0" fontId="2" fillId="0" borderId="4" xfId="0" applyFont="1" applyBorder="1" applyAlignment="1">
      <alignment horizontal="justify" vertical="center"/>
    </xf>
    <xf numFmtId="0" fontId="2" fillId="0" borderId="11" xfId="0" applyFont="1" applyBorder="1" applyAlignment="1">
      <alignment horizontal="justify" vertical="center"/>
    </xf>
    <xf numFmtId="0" fontId="2" fillId="0" borderId="17" xfId="0" applyFont="1" applyBorder="1" applyAlignment="1">
      <alignment horizontal="justify" vertical="center" wrapText="1"/>
    </xf>
    <xf numFmtId="0" fontId="2" fillId="0" borderId="16" xfId="0" applyFont="1" applyBorder="1" applyAlignment="1" applyProtection="1">
      <alignment horizontal="center" vertical="center" wrapText="1"/>
      <protection locked="0"/>
    </xf>
    <xf numFmtId="44" fontId="2" fillId="0" borderId="28" xfId="1" applyFont="1" applyFill="1" applyBorder="1" applyAlignment="1" applyProtection="1">
      <alignment horizontal="center" vertical="center"/>
      <protection locked="0"/>
    </xf>
    <xf numFmtId="44" fontId="2" fillId="0" borderId="26" xfId="1" applyFont="1" applyFill="1" applyBorder="1" applyAlignment="1" applyProtection="1">
      <alignment horizontal="center" vertical="center"/>
      <protection locked="0"/>
    </xf>
    <xf numFmtId="44" fontId="2" fillId="0" borderId="55" xfId="1" applyFont="1" applyFill="1" applyBorder="1" applyAlignment="1" applyProtection="1">
      <alignment horizontal="center" vertical="center"/>
      <protection locked="0"/>
    </xf>
    <xf numFmtId="164" fontId="0" fillId="0" borderId="28" xfId="1" applyNumberFormat="1" applyFont="1" applyFill="1" applyBorder="1" applyAlignment="1" applyProtection="1">
      <alignment horizontal="center" vertical="center" wrapText="1"/>
      <protection locked="0"/>
    </xf>
    <xf numFmtId="164" fontId="0" fillId="0" borderId="26" xfId="1" applyNumberFormat="1" applyFont="1" applyFill="1" applyBorder="1" applyAlignment="1" applyProtection="1">
      <alignment horizontal="center" vertical="center" wrapText="1"/>
      <protection locked="0"/>
    </xf>
    <xf numFmtId="164" fontId="0" fillId="0" borderId="55" xfId="1" applyNumberFormat="1" applyFont="1" applyFill="1" applyBorder="1" applyAlignment="1" applyProtection="1">
      <alignment horizontal="center" vertical="center" wrapText="1"/>
      <protection locked="0"/>
    </xf>
    <xf numFmtId="0" fontId="2" fillId="0" borderId="4"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44" fontId="2" fillId="0" borderId="54" xfId="1" applyFont="1" applyFill="1" applyBorder="1" applyAlignment="1" applyProtection="1">
      <alignment horizontal="center" vertical="center"/>
      <protection locked="0"/>
    </xf>
    <xf numFmtId="0" fontId="2" fillId="0" borderId="4" xfId="2" applyNumberFormat="1" applyFont="1" applyBorder="1" applyAlignment="1" applyProtection="1">
      <alignment horizontal="center" vertical="center"/>
    </xf>
    <xf numFmtId="3" fontId="2" fillId="0" borderId="4" xfId="2" applyNumberFormat="1" applyFont="1" applyFill="1" applyBorder="1" applyAlignment="1" applyProtection="1">
      <alignment horizontal="center" vertical="center"/>
      <protection locked="0"/>
    </xf>
    <xf numFmtId="9" fontId="2" fillId="0" borderId="54" xfId="0" applyNumberFormat="1" applyFont="1" applyBorder="1" applyAlignment="1" applyProtection="1">
      <alignment horizontal="center" vertical="center"/>
      <protection locked="0"/>
    </xf>
    <xf numFmtId="9" fontId="2" fillId="0" borderId="26" xfId="0" applyNumberFormat="1" applyFont="1" applyBorder="1" applyAlignment="1" applyProtection="1">
      <alignment horizontal="center" vertical="center"/>
      <protection locked="0"/>
    </xf>
    <xf numFmtId="9" fontId="2" fillId="0" borderId="55" xfId="0" applyNumberFormat="1" applyFont="1" applyBorder="1" applyAlignment="1" applyProtection="1">
      <alignment horizontal="center" vertical="center"/>
      <protection locked="0"/>
    </xf>
    <xf numFmtId="0" fontId="2" fillId="0" borderId="20" xfId="0" applyFont="1" applyBorder="1" applyAlignment="1" applyProtection="1">
      <alignment horizontal="left" vertical="top" wrapText="1"/>
      <protection locked="0"/>
    </xf>
    <xf numFmtId="0" fontId="2" fillId="0" borderId="20" xfId="0" applyFont="1" applyBorder="1" applyAlignment="1" applyProtection="1">
      <alignment horizontal="left" vertical="top"/>
      <protection locked="0"/>
    </xf>
    <xf numFmtId="0" fontId="2" fillId="0" borderId="17" xfId="0" applyFont="1" applyBorder="1" applyAlignment="1" applyProtection="1">
      <alignment horizontal="center" vertical="center"/>
      <protection locked="0"/>
    </xf>
    <xf numFmtId="0" fontId="2" fillId="0" borderId="17" xfId="2" applyNumberFormat="1" applyFont="1" applyFill="1" applyBorder="1" applyAlignment="1" applyProtection="1">
      <alignment horizontal="center" vertical="center"/>
      <protection locked="0"/>
    </xf>
    <xf numFmtId="0" fontId="2" fillId="0" borderId="4" xfId="2" applyNumberFormat="1" applyFont="1" applyFill="1" applyBorder="1" applyAlignment="1" applyProtection="1">
      <alignment horizontal="center" vertical="center"/>
      <protection locked="0"/>
    </xf>
    <xf numFmtId="0" fontId="4" fillId="0" borderId="17" xfId="0" applyFont="1" applyBorder="1" applyAlignment="1">
      <alignment horizontal="center" vertical="center"/>
    </xf>
    <xf numFmtId="0" fontId="2" fillId="0" borderId="17" xfId="0" applyFont="1" applyBorder="1" applyAlignment="1" applyProtection="1">
      <alignment horizontal="left" vertical="top" wrapText="1"/>
      <protection locked="0"/>
    </xf>
    <xf numFmtId="0" fontId="2" fillId="0" borderId="17" xfId="2" applyNumberFormat="1" applyFont="1" applyBorder="1" applyAlignment="1" applyProtection="1">
      <alignment horizontal="center" vertical="center"/>
    </xf>
    <xf numFmtId="0" fontId="2" fillId="0" borderId="4" xfId="0" applyFont="1" applyBorder="1" applyAlignment="1" applyProtection="1">
      <alignment horizontal="left" vertical="top"/>
      <protection locked="0"/>
    </xf>
    <xf numFmtId="0" fontId="2" fillId="0" borderId="26" xfId="2" applyNumberFormat="1" applyFont="1" applyBorder="1" applyAlignment="1" applyProtection="1">
      <alignment horizontal="center" vertical="center"/>
    </xf>
    <xf numFmtId="9" fontId="2" fillId="0" borderId="17" xfId="0" applyNumberFormat="1" applyFont="1" applyBorder="1" applyAlignment="1">
      <alignment horizontal="center" vertical="center"/>
    </xf>
    <xf numFmtId="0" fontId="2" fillId="6" borderId="62" xfId="0" applyFont="1" applyFill="1" applyBorder="1" applyAlignment="1" applyProtection="1">
      <alignment horizontal="center" vertical="center"/>
      <protection locked="0"/>
    </xf>
    <xf numFmtId="0" fontId="2" fillId="6" borderId="10" xfId="0" applyFont="1" applyFill="1" applyBorder="1" applyAlignment="1" applyProtection="1">
      <alignment horizontal="center" vertical="center"/>
      <protection locked="0"/>
    </xf>
    <xf numFmtId="0" fontId="2" fillId="0" borderId="11" xfId="0" applyFont="1" applyBorder="1" applyAlignment="1">
      <alignment horizontal="justify" vertical="center" wrapText="1"/>
    </xf>
    <xf numFmtId="0" fontId="2" fillId="0" borderId="21" xfId="0" applyFont="1" applyBorder="1" applyAlignment="1" applyProtection="1">
      <alignment horizontal="justify" wrapText="1"/>
      <protection locked="0"/>
    </xf>
    <xf numFmtId="0" fontId="2" fillId="0" borderId="28" xfId="0" applyFont="1" applyBorder="1" applyAlignment="1">
      <alignment horizontal="center" vertical="center"/>
    </xf>
    <xf numFmtId="0" fontId="2" fillId="0" borderId="26" xfId="0" applyFont="1" applyBorder="1" applyAlignment="1">
      <alignment horizontal="center" vertical="center"/>
    </xf>
    <xf numFmtId="0" fontId="2" fillId="0" borderId="21" xfId="0" applyFont="1" applyBorder="1" applyAlignment="1">
      <alignment horizontal="center" vertical="center"/>
    </xf>
    <xf numFmtId="0" fontId="2" fillId="0" borderId="21" xfId="0" applyFont="1" applyBorder="1" applyAlignment="1" applyProtection="1">
      <alignment horizontal="center" vertical="center"/>
      <protection locked="0"/>
    </xf>
    <xf numFmtId="0" fontId="2" fillId="0" borderId="54" xfId="0" applyFont="1" applyBorder="1" applyAlignment="1">
      <alignment horizontal="center"/>
    </xf>
    <xf numFmtId="0" fontId="2" fillId="0" borderId="26" xfId="0" applyFont="1" applyBorder="1" applyAlignment="1">
      <alignment horizontal="center"/>
    </xf>
    <xf numFmtId="0" fontId="2" fillId="0" borderId="21" xfId="0" applyFont="1" applyBorder="1" applyAlignment="1">
      <alignment horizontal="center"/>
    </xf>
    <xf numFmtId="0" fontId="2" fillId="0" borderId="47" xfId="0" applyFont="1" applyBorder="1" applyAlignment="1" applyProtection="1">
      <alignment horizontal="left" vertical="top" wrapText="1"/>
      <protection locked="0"/>
    </xf>
    <xf numFmtId="44" fontId="2" fillId="0" borderId="17" xfId="1" applyFont="1" applyFill="1" applyBorder="1" applyAlignment="1" applyProtection="1">
      <alignment horizontal="center" vertical="center"/>
      <protection locked="0"/>
    </xf>
    <xf numFmtId="0" fontId="7" fillId="0" borderId="4" xfId="0" applyFont="1" applyBorder="1" applyAlignment="1">
      <alignment horizontal="left" vertical="center" wrapText="1"/>
    </xf>
    <xf numFmtId="0" fontId="7" fillId="0" borderId="6" xfId="0" applyFont="1" applyBorder="1" applyAlignment="1" applyProtection="1">
      <alignment horizontal="center"/>
      <protection locked="0"/>
    </xf>
    <xf numFmtId="9" fontId="7" fillId="0" borderId="4" xfId="0" applyNumberFormat="1" applyFont="1" applyBorder="1" applyAlignment="1">
      <alignment horizontal="center" vertical="center"/>
    </xf>
    <xf numFmtId="0" fontId="18" fillId="0" borderId="57" xfId="0" applyFont="1" applyBorder="1" applyAlignment="1">
      <alignment horizontal="center" vertical="center"/>
    </xf>
    <xf numFmtId="0" fontId="18" fillId="0" borderId="66" xfId="0" applyFont="1" applyBorder="1" applyAlignment="1">
      <alignment horizontal="center" vertical="center"/>
    </xf>
    <xf numFmtId="0" fontId="18" fillId="0" borderId="27" xfId="0" applyFont="1" applyBorder="1" applyAlignment="1">
      <alignment horizontal="center" vertical="center"/>
    </xf>
    <xf numFmtId="0" fontId="7" fillId="0" borderId="20" xfId="0" applyFont="1" applyBorder="1" applyAlignment="1" applyProtection="1">
      <alignment horizontal="left" vertical="center" wrapText="1"/>
      <protection locked="0"/>
    </xf>
    <xf numFmtId="0" fontId="7" fillId="0" borderId="4" xfId="0" applyFont="1" applyBorder="1" applyAlignment="1" applyProtection="1">
      <alignment horizontal="left" vertical="center" wrapText="1"/>
      <protection locked="0"/>
    </xf>
    <xf numFmtId="0" fontId="7" fillId="0" borderId="4" xfId="0" applyFont="1" applyBorder="1" applyAlignment="1" applyProtection="1">
      <alignment horizontal="center" vertical="center"/>
      <protection locked="0"/>
    </xf>
    <xf numFmtId="0" fontId="7" fillId="0" borderId="54" xfId="0" applyFont="1" applyBorder="1" applyAlignment="1" applyProtection="1">
      <alignment horizontal="center" vertical="center"/>
      <protection locked="0"/>
    </xf>
    <xf numFmtId="0" fontId="7" fillId="0" borderId="26" xfId="0" applyFont="1" applyBorder="1" applyAlignment="1" applyProtection="1">
      <alignment horizontal="center" vertical="center"/>
      <protection locked="0"/>
    </xf>
    <xf numFmtId="0" fontId="7" fillId="0" borderId="57" xfId="0" applyFont="1" applyBorder="1" applyAlignment="1" applyProtection="1">
      <alignment horizontal="center"/>
      <protection locked="0"/>
    </xf>
    <xf numFmtId="0" fontId="7" fillId="0" borderId="66" xfId="0" applyFont="1" applyBorder="1" applyAlignment="1" applyProtection="1">
      <alignment horizontal="center"/>
      <protection locked="0"/>
    </xf>
    <xf numFmtId="0" fontId="7" fillId="0" borderId="54" xfId="0" applyFont="1" applyBorder="1" applyAlignment="1" applyProtection="1">
      <alignment horizontal="center" vertical="center" wrapText="1"/>
      <protection locked="0"/>
    </xf>
    <xf numFmtId="0" fontId="7" fillId="0" borderId="26" xfId="0" applyFont="1" applyBorder="1" applyAlignment="1" applyProtection="1">
      <alignment horizontal="center" vertical="center" wrapText="1"/>
      <protection locked="0"/>
    </xf>
    <xf numFmtId="0" fontId="7" fillId="0" borderId="50" xfId="0" applyFont="1" applyBorder="1" applyAlignment="1" applyProtection="1">
      <alignment horizontal="center"/>
      <protection locked="0"/>
    </xf>
    <xf numFmtId="0" fontId="7" fillId="0" borderId="29" xfId="0" applyFont="1" applyBorder="1" applyAlignment="1" applyProtection="1">
      <alignment horizontal="center"/>
      <protection locked="0"/>
    </xf>
    <xf numFmtId="0" fontId="7" fillId="0" borderId="54" xfId="0" applyFont="1" applyBorder="1" applyAlignment="1" applyProtection="1">
      <alignment horizontal="center"/>
      <protection locked="0"/>
    </xf>
    <xf numFmtId="0" fontId="7" fillId="0" borderId="26" xfId="0" applyFont="1" applyBorder="1" applyAlignment="1" applyProtection="1">
      <alignment horizontal="center"/>
      <protection locked="0"/>
    </xf>
    <xf numFmtId="9" fontId="7" fillId="0" borderId="54" xfId="0" applyNumberFormat="1" applyFont="1" applyBorder="1" applyAlignment="1" applyProtection="1">
      <alignment horizontal="center" vertical="center"/>
      <protection locked="0"/>
    </xf>
    <xf numFmtId="9" fontId="7" fillId="0" borderId="54" xfId="2" applyFont="1" applyBorder="1" applyAlignment="1" applyProtection="1">
      <alignment horizontal="center" vertical="center"/>
      <protection locked="0"/>
    </xf>
    <xf numFmtId="9" fontId="7" fillId="0" borderId="26" xfId="2" applyFont="1" applyBorder="1" applyAlignment="1" applyProtection="1">
      <alignment horizontal="center" vertical="center"/>
      <protection locked="0"/>
    </xf>
    <xf numFmtId="0" fontId="18" fillId="4" borderId="27" xfId="0" applyFont="1" applyFill="1" applyBorder="1" applyAlignment="1" applyProtection="1">
      <alignment horizontal="center" vertical="center" wrapText="1"/>
      <protection locked="0"/>
    </xf>
    <xf numFmtId="0" fontId="18" fillId="4" borderId="19" xfId="0" applyFont="1" applyFill="1" applyBorder="1" applyAlignment="1" applyProtection="1">
      <alignment horizontal="center" vertical="center" wrapText="1"/>
      <protection locked="0"/>
    </xf>
    <xf numFmtId="0" fontId="18" fillId="4" borderId="25" xfId="0" applyFont="1" applyFill="1" applyBorder="1" applyAlignment="1" applyProtection="1">
      <alignment horizontal="center" vertical="center" wrapText="1"/>
      <protection locked="0"/>
    </xf>
    <xf numFmtId="0" fontId="18" fillId="4" borderId="40" xfId="0" applyFont="1" applyFill="1" applyBorder="1" applyAlignment="1" applyProtection="1">
      <alignment horizontal="center" vertical="center" wrapText="1"/>
      <protection locked="0"/>
    </xf>
    <xf numFmtId="0" fontId="18" fillId="4" borderId="38" xfId="0" applyFont="1" applyFill="1" applyBorder="1" applyAlignment="1" applyProtection="1">
      <alignment horizontal="center" vertical="center" wrapText="1"/>
      <protection locked="0"/>
    </xf>
    <xf numFmtId="0" fontId="18" fillId="4" borderId="37" xfId="0" applyFont="1" applyFill="1" applyBorder="1" applyAlignment="1" applyProtection="1">
      <alignment horizontal="center" vertical="center" wrapText="1"/>
      <protection locked="0"/>
    </xf>
    <xf numFmtId="0" fontId="18" fillId="4" borderId="39" xfId="0" applyFont="1" applyFill="1" applyBorder="1" applyAlignment="1" applyProtection="1">
      <alignment horizontal="center" vertical="center" wrapText="1"/>
      <protection locked="0"/>
    </xf>
    <xf numFmtId="0" fontId="18" fillId="4" borderId="28" xfId="0" applyFont="1" applyFill="1" applyBorder="1" applyAlignment="1" applyProtection="1">
      <alignment horizontal="center" vertical="center" wrapText="1"/>
      <protection locked="0"/>
    </xf>
    <xf numFmtId="0" fontId="18" fillId="4" borderId="21" xfId="0" applyFont="1" applyFill="1" applyBorder="1" applyAlignment="1" applyProtection="1">
      <alignment horizontal="center" vertical="center" wrapText="1"/>
      <protection locked="0"/>
    </xf>
    <xf numFmtId="0" fontId="18" fillId="4" borderId="26" xfId="0" applyFont="1" applyFill="1" applyBorder="1" applyAlignment="1" applyProtection="1">
      <alignment horizontal="center" vertical="center" wrapText="1"/>
      <protection locked="0"/>
    </xf>
    <xf numFmtId="0" fontId="18" fillId="4" borderId="41" xfId="0" applyFont="1" applyFill="1" applyBorder="1" applyAlignment="1" applyProtection="1">
      <alignment horizontal="center" vertical="center" wrapText="1"/>
      <protection locked="0"/>
    </xf>
    <xf numFmtId="0" fontId="18" fillId="0" borderId="20" xfId="0" applyFont="1" applyBorder="1" applyAlignment="1">
      <alignment horizontal="center" vertical="center"/>
    </xf>
    <xf numFmtId="0" fontId="18" fillId="0" borderId="18" xfId="0" applyFont="1" applyBorder="1" applyAlignment="1">
      <alignment horizontal="center" vertical="center"/>
    </xf>
    <xf numFmtId="0" fontId="7" fillId="0" borderId="17" xfId="2" applyNumberFormat="1" applyFont="1" applyBorder="1" applyAlignment="1" applyProtection="1">
      <alignment horizontal="center" vertical="center"/>
    </xf>
    <xf numFmtId="0" fontId="7" fillId="0" borderId="4" xfId="2" applyNumberFormat="1" applyFont="1" applyBorder="1" applyAlignment="1" applyProtection="1">
      <alignment horizontal="center" vertical="center"/>
    </xf>
    <xf numFmtId="9" fontId="7" fillId="0" borderId="17" xfId="0" applyNumberFormat="1" applyFont="1" applyBorder="1" applyAlignment="1">
      <alignment horizontal="center" vertical="center"/>
    </xf>
    <xf numFmtId="0" fontId="8" fillId="0" borderId="7"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34" xfId="0" applyFont="1" applyBorder="1" applyAlignment="1" applyProtection="1">
      <alignment horizontal="center" vertical="center" wrapText="1"/>
      <protection locked="0"/>
    </xf>
    <xf numFmtId="0" fontId="8" fillId="0" borderId="35" xfId="0" applyFont="1" applyBorder="1" applyAlignment="1" applyProtection="1">
      <alignment horizontal="center" vertical="center" wrapText="1"/>
      <protection locked="0"/>
    </xf>
    <xf numFmtId="0" fontId="8" fillId="0" borderId="36"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30"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8" fillId="0" borderId="8" xfId="0" applyFont="1" applyBorder="1" applyAlignment="1" applyProtection="1">
      <alignment horizontal="center" vertical="center" wrapText="1"/>
      <protection locked="0"/>
    </xf>
    <xf numFmtId="0" fontId="8" fillId="0" borderId="9" xfId="0" applyFont="1" applyBorder="1" applyAlignment="1" applyProtection="1">
      <alignment horizontal="center" vertical="center" wrapText="1"/>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7" fillId="0" borderId="32" xfId="0" applyFont="1" applyBorder="1" applyAlignment="1" applyProtection="1">
      <alignment horizontal="center" vertical="center"/>
      <protection locked="0"/>
    </xf>
    <xf numFmtId="0" fontId="7" fillId="0" borderId="74" xfId="0" applyFont="1" applyBorder="1" applyAlignment="1" applyProtection="1">
      <alignment horizontal="center" vertical="center"/>
      <protection locked="0"/>
    </xf>
    <xf numFmtId="0" fontId="7" fillId="0" borderId="23"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17" xfId="0" applyFont="1" applyBorder="1" applyAlignment="1">
      <alignment horizontal="left" vertical="center" wrapText="1"/>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18" fillId="2" borderId="17"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left"/>
      <protection locked="0"/>
    </xf>
    <xf numFmtId="0" fontId="8" fillId="0" borderId="5" xfId="0" applyFont="1" applyBorder="1" applyAlignment="1" applyProtection="1">
      <alignment horizontal="left"/>
      <protection locked="0"/>
    </xf>
    <xf numFmtId="0" fontId="8" fillId="0" borderId="15" xfId="0" applyFont="1" applyBorder="1" applyAlignment="1" applyProtection="1">
      <alignment horizontal="left"/>
      <protection locked="0"/>
    </xf>
    <xf numFmtId="0" fontId="8" fillId="0" borderId="6" xfId="0" applyFont="1" applyBorder="1" applyAlignment="1" applyProtection="1">
      <alignment horizontal="left"/>
      <protection locked="0"/>
    </xf>
    <xf numFmtId="0" fontId="8" fillId="3" borderId="7" xfId="0" applyFont="1" applyFill="1" applyBorder="1" applyAlignment="1" applyProtection="1">
      <alignment horizontal="center"/>
      <protection locked="0"/>
    </xf>
    <xf numFmtId="0" fontId="8" fillId="3" borderId="8" xfId="0" applyFont="1" applyFill="1" applyBorder="1" applyAlignment="1" applyProtection="1">
      <alignment horizontal="center"/>
      <protection locked="0"/>
    </xf>
    <xf numFmtId="0" fontId="8" fillId="3" borderId="9" xfId="0" applyFont="1" applyFill="1" applyBorder="1" applyAlignment="1" applyProtection="1">
      <alignment horizontal="center"/>
      <protection locked="0"/>
    </xf>
    <xf numFmtId="0" fontId="8" fillId="2" borderId="7" xfId="0" applyFont="1" applyFill="1" applyBorder="1" applyAlignment="1" applyProtection="1">
      <alignment horizontal="center" vertical="center"/>
      <protection locked="0"/>
    </xf>
    <xf numFmtId="0" fontId="8" fillId="2" borderId="8"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protection locked="0"/>
    </xf>
    <xf numFmtId="0" fontId="18" fillId="4" borderId="8" xfId="0" applyFont="1" applyFill="1" applyBorder="1" applyAlignment="1" applyProtection="1">
      <alignment horizontal="center" vertical="center"/>
      <protection locked="0"/>
    </xf>
    <xf numFmtId="0" fontId="18" fillId="4" borderId="9" xfId="0" applyFont="1" applyFill="1" applyBorder="1" applyAlignment="1" applyProtection="1">
      <alignment horizontal="center" vertical="center"/>
      <protection locked="0"/>
    </xf>
    <xf numFmtId="0" fontId="8" fillId="2" borderId="68"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wrapText="1"/>
      <protection locked="0"/>
    </xf>
    <xf numFmtId="0" fontId="7" fillId="0" borderId="1" xfId="0" applyFont="1" applyBorder="1" applyAlignment="1" applyProtection="1">
      <alignment horizontal="center"/>
      <protection locked="0"/>
    </xf>
    <xf numFmtId="0" fontId="7" fillId="0" borderId="37" xfId="0" applyFont="1" applyBorder="1" applyAlignment="1" applyProtection="1">
      <alignment horizontal="center"/>
      <protection locked="0"/>
    </xf>
    <xf numFmtId="0" fontId="7" fillId="0" borderId="12"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13" xfId="0" applyFont="1" applyBorder="1" applyAlignment="1" applyProtection="1">
      <alignment horizontal="center"/>
      <protection locked="0"/>
    </xf>
    <xf numFmtId="0" fontId="7" fillId="0" borderId="3" xfId="0" applyFont="1" applyBorder="1" applyAlignment="1" applyProtection="1">
      <alignment horizontal="center"/>
      <protection locked="0"/>
    </xf>
    <xf numFmtId="0" fontId="7" fillId="0" borderId="30" xfId="0" applyFont="1" applyBorder="1" applyAlignment="1" applyProtection="1">
      <alignment horizontal="center"/>
      <protection locked="0"/>
    </xf>
    <xf numFmtId="0" fontId="7" fillId="0" borderId="14" xfId="0" applyFont="1" applyBorder="1" applyAlignment="1" applyProtection="1">
      <alignment horizontal="center"/>
      <protection locked="0"/>
    </xf>
    <xf numFmtId="0" fontId="8" fillId="0" borderId="32" xfId="0" applyFont="1" applyBorder="1" applyAlignment="1" applyProtection="1">
      <alignment horizontal="center" vertical="center"/>
      <protection locked="0"/>
    </xf>
    <xf numFmtId="0" fontId="8" fillId="0" borderId="31" xfId="0" applyFont="1" applyBorder="1" applyAlignment="1" applyProtection="1">
      <alignment horizontal="center" vertical="center"/>
      <protection locked="0"/>
    </xf>
    <xf numFmtId="0" fontId="8" fillId="0" borderId="33" xfId="0" applyFont="1" applyBorder="1" applyAlignment="1" applyProtection="1">
      <alignment horizontal="center" vertical="center"/>
      <protection locked="0"/>
    </xf>
    <xf numFmtId="0" fontId="8" fillId="2" borderId="16" xfId="0"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vertical="center" wrapText="1"/>
      <protection locked="0"/>
    </xf>
    <xf numFmtId="0" fontId="7" fillId="0" borderId="28" xfId="0" applyFont="1" applyBorder="1" applyAlignment="1">
      <alignment horizontal="justify" vertical="center" wrapText="1"/>
    </xf>
    <xf numFmtId="0" fontId="7" fillId="0" borderId="26" xfId="0" applyFont="1" applyBorder="1" applyAlignment="1">
      <alignment horizontal="justify" vertical="center" wrapText="1"/>
    </xf>
    <xf numFmtId="0" fontId="7" fillId="0" borderId="55" xfId="0" applyFont="1" applyBorder="1" applyAlignment="1">
      <alignment horizontal="justify" vertical="center" wrapText="1"/>
    </xf>
    <xf numFmtId="0" fontId="7" fillId="0" borderId="4" xfId="0" applyFont="1" applyBorder="1" applyAlignment="1">
      <alignment horizontal="justify" vertical="center" wrapText="1"/>
    </xf>
    <xf numFmtId="9" fontId="7" fillId="0" borderId="4" xfId="2" applyFont="1" applyFill="1" applyBorder="1" applyAlignment="1" applyProtection="1">
      <alignment horizontal="center" vertical="center"/>
      <protection locked="0"/>
    </xf>
    <xf numFmtId="164" fontId="7" fillId="0" borderId="4" xfId="1" applyNumberFormat="1" applyFont="1" applyFill="1" applyBorder="1" applyAlignment="1">
      <alignment horizontal="center" vertical="center" wrapText="1"/>
    </xf>
    <xf numFmtId="0" fontId="7" fillId="0" borderId="4" xfId="0" applyFont="1" applyBorder="1" applyAlignment="1" applyProtection="1">
      <alignment horizontal="center"/>
      <protection locked="0"/>
    </xf>
    <xf numFmtId="0" fontId="8" fillId="0" borderId="16"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8" fillId="2" borderId="17"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0" fillId="0" borderId="54" xfId="0" applyBorder="1" applyAlignment="1">
      <alignment horizontal="left" vertical="top" wrapText="1"/>
    </xf>
    <xf numFmtId="0" fontId="0" fillId="0" borderId="26" xfId="0" applyBorder="1" applyAlignment="1">
      <alignment horizontal="left" vertical="top" wrapText="1"/>
    </xf>
    <xf numFmtId="0" fontId="0" fillId="0" borderId="55" xfId="0" applyBorder="1" applyAlignment="1">
      <alignment horizontal="left" vertical="top" wrapText="1"/>
    </xf>
    <xf numFmtId="9" fontId="20" fillId="0" borderId="54" xfId="0" applyNumberFormat="1" applyFont="1" applyBorder="1" applyAlignment="1">
      <alignment horizontal="center" vertical="center"/>
    </xf>
    <xf numFmtId="9" fontId="20" fillId="0" borderId="26" xfId="0" applyNumberFormat="1" applyFont="1" applyBorder="1" applyAlignment="1">
      <alignment horizontal="center" vertical="center"/>
    </xf>
    <xf numFmtId="9" fontId="20" fillId="0" borderId="21" xfId="0" applyNumberFormat="1" applyFont="1" applyBorder="1" applyAlignment="1">
      <alignment horizontal="center" vertical="center"/>
    </xf>
    <xf numFmtId="0" fontId="36" fillId="0" borderId="54" xfId="0" applyFont="1" applyBorder="1" applyAlignment="1">
      <alignment horizontal="left" vertical="top" wrapText="1"/>
    </xf>
    <xf numFmtId="0" fontId="36" fillId="0" borderId="26" xfId="0" applyFont="1" applyBorder="1" applyAlignment="1">
      <alignment horizontal="left" vertical="top" wrapText="1"/>
    </xf>
    <xf numFmtId="0" fontId="36" fillId="0" borderId="55" xfId="0" applyFont="1" applyBorder="1" applyAlignment="1">
      <alignment horizontal="left" vertical="top" wrapText="1"/>
    </xf>
    <xf numFmtId="9" fontId="20" fillId="0" borderId="28" xfId="0" applyNumberFormat="1" applyFont="1" applyBorder="1" applyAlignment="1">
      <alignment horizontal="center" vertical="center"/>
    </xf>
    <xf numFmtId="0" fontId="7" fillId="0" borderId="34"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54" xfId="0" applyFont="1" applyBorder="1" applyAlignment="1">
      <alignment horizontal="center" vertical="center" wrapText="1"/>
    </xf>
    <xf numFmtId="0" fontId="7" fillId="0" borderId="26" xfId="0" applyFont="1" applyBorder="1" applyAlignment="1">
      <alignment horizontal="center" vertical="center" wrapText="1"/>
    </xf>
    <xf numFmtId="44" fontId="7" fillId="0" borderId="54" xfId="1" applyFont="1" applyBorder="1" applyAlignment="1" applyProtection="1">
      <alignment horizontal="center"/>
      <protection locked="0"/>
    </xf>
    <xf numFmtId="44" fontId="7" fillId="0" borderId="26" xfId="1" applyFont="1" applyBorder="1" applyAlignment="1" applyProtection="1">
      <alignment horizontal="center"/>
      <protection locked="0"/>
    </xf>
    <xf numFmtId="44" fontId="7" fillId="0" borderId="17" xfId="1" applyFont="1" applyFill="1" applyBorder="1" applyAlignment="1">
      <alignment horizontal="center" vertical="center" wrapText="1"/>
    </xf>
    <xf numFmtId="44" fontId="7" fillId="0" borderId="4" xfId="1" applyFont="1" applyFill="1" applyBorder="1" applyAlignment="1">
      <alignment horizontal="center" vertical="center" wrapText="1"/>
    </xf>
    <xf numFmtId="44" fontId="7" fillId="0" borderId="17" xfId="1" applyFont="1" applyFill="1" applyBorder="1" applyAlignment="1" applyProtection="1">
      <alignment horizontal="center" vertical="center"/>
      <protection locked="0"/>
    </xf>
    <xf numFmtId="44" fontId="7" fillId="0" borderId="4" xfId="1" applyFont="1" applyFill="1" applyBorder="1" applyAlignment="1" applyProtection="1">
      <alignment horizontal="center" vertical="center"/>
      <protection locked="0"/>
    </xf>
    <xf numFmtId="9" fontId="7" fillId="0" borderId="17" xfId="2" applyFont="1" applyFill="1" applyBorder="1" applyAlignment="1" applyProtection="1">
      <alignment horizontal="center" vertical="center"/>
      <protection locked="0"/>
    </xf>
    <xf numFmtId="0" fontId="7" fillId="0" borderId="54" xfId="0" applyFont="1" applyBorder="1" applyAlignment="1">
      <alignment horizontal="justify" vertical="center" wrapText="1"/>
    </xf>
    <xf numFmtId="0" fontId="7" fillId="0" borderId="38" xfId="0" applyFont="1" applyBorder="1" applyAlignment="1" applyProtection="1">
      <alignment horizontal="center" vertical="center" wrapText="1"/>
      <protection locked="0"/>
    </xf>
    <xf numFmtId="0" fontId="7" fillId="0" borderId="45"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9" fontId="20" fillId="0" borderId="4" xfId="0" applyNumberFormat="1" applyFont="1" applyBorder="1" applyAlignment="1">
      <alignment horizontal="center" vertical="center" wrapText="1"/>
    </xf>
    <xf numFmtId="9" fontId="7" fillId="0" borderId="54" xfId="0" applyNumberFormat="1" applyFont="1" applyBorder="1" applyAlignment="1">
      <alignment horizontal="center" vertical="center"/>
    </xf>
    <xf numFmtId="9" fontId="7" fillId="0" borderId="26" xfId="0" applyNumberFormat="1" applyFont="1" applyBorder="1" applyAlignment="1">
      <alignment horizontal="center" vertical="center"/>
    </xf>
    <xf numFmtId="9" fontId="7" fillId="0" borderId="55" xfId="0" applyNumberFormat="1" applyFont="1" applyBorder="1" applyAlignment="1">
      <alignment horizontal="center" vertical="center"/>
    </xf>
    <xf numFmtId="0" fontId="18" fillId="0" borderId="64" xfId="0" applyFont="1" applyBorder="1" applyAlignment="1">
      <alignment horizontal="center" vertical="center"/>
    </xf>
    <xf numFmtId="0" fontId="18" fillId="0" borderId="26" xfId="0" applyFont="1" applyBorder="1" applyAlignment="1">
      <alignment horizontal="center" vertical="center"/>
    </xf>
    <xf numFmtId="0" fontId="18" fillId="0" borderId="65" xfId="0" applyFont="1" applyBorder="1" applyAlignment="1">
      <alignment horizontal="center" vertical="center"/>
    </xf>
    <xf numFmtId="0" fontId="0" fillId="0" borderId="28" xfId="0" applyBorder="1" applyAlignment="1">
      <alignment horizontal="left" vertical="center" wrapText="1"/>
    </xf>
    <xf numFmtId="0" fontId="0" fillId="0" borderId="26" xfId="0" applyBorder="1" applyAlignment="1">
      <alignment horizontal="left" vertical="center" wrapText="1"/>
    </xf>
    <xf numFmtId="0" fontId="0" fillId="0" borderId="21" xfId="0" applyBorder="1" applyAlignment="1">
      <alignment horizontal="left" vertical="center" wrapText="1"/>
    </xf>
    <xf numFmtId="0" fontId="28" fillId="0" borderId="28" xfId="0" applyFont="1" applyBorder="1" applyAlignment="1">
      <alignment horizontal="left" vertical="center" wrapText="1"/>
    </xf>
    <xf numFmtId="0" fontId="28" fillId="0" borderId="26" xfId="0" applyFont="1" applyBorder="1" applyAlignment="1">
      <alignment horizontal="left" vertical="center" wrapText="1"/>
    </xf>
    <xf numFmtId="0" fontId="28" fillId="0" borderId="21" xfId="0" applyFont="1" applyBorder="1" applyAlignment="1">
      <alignment horizontal="left" vertical="center" wrapText="1"/>
    </xf>
    <xf numFmtId="9" fontId="0" fillId="0" borderId="28" xfId="2" applyFont="1" applyFill="1" applyBorder="1" applyAlignment="1">
      <alignment horizontal="center" vertical="center"/>
    </xf>
    <xf numFmtId="9" fontId="0" fillId="0" borderId="26" xfId="2" applyFont="1" applyFill="1" applyBorder="1" applyAlignment="1">
      <alignment horizontal="center" vertical="center"/>
    </xf>
    <xf numFmtId="9" fontId="0" fillId="0" borderId="21" xfId="2" applyFont="1" applyFill="1" applyBorder="1" applyAlignment="1">
      <alignment horizontal="center" vertical="center"/>
    </xf>
    <xf numFmtId="0" fontId="0" fillId="0" borderId="26" xfId="2" applyNumberFormat="1" applyFont="1" applyFill="1" applyBorder="1" applyAlignment="1">
      <alignment horizontal="center" vertical="center"/>
    </xf>
    <xf numFmtId="0" fontId="0" fillId="0" borderId="21" xfId="2" applyNumberFormat="1" applyFont="1" applyFill="1" applyBorder="1" applyAlignment="1">
      <alignment horizontal="center" vertical="center"/>
    </xf>
    <xf numFmtId="9" fontId="0" fillId="0" borderId="28" xfId="0" applyNumberFormat="1" applyBorder="1" applyAlignment="1">
      <alignment horizontal="center" vertical="center"/>
    </xf>
    <xf numFmtId="9" fontId="0" fillId="0" borderId="26" xfId="0" applyNumberFormat="1" applyBorder="1" applyAlignment="1">
      <alignment horizontal="center" vertical="center"/>
    </xf>
    <xf numFmtId="9" fontId="0" fillId="0" borderId="21" xfId="0" applyNumberFormat="1" applyBorder="1" applyAlignment="1">
      <alignment horizontal="center" vertical="center"/>
    </xf>
    <xf numFmtId="0" fontId="0" fillId="0" borderId="28" xfId="2" applyNumberFormat="1" applyFont="1" applyFill="1" applyBorder="1" applyAlignment="1">
      <alignment horizontal="center" vertical="center"/>
    </xf>
    <xf numFmtId="0" fontId="0" fillId="0" borderId="28" xfId="0" applyBorder="1" applyAlignment="1">
      <alignment horizontal="left" vertical="center"/>
    </xf>
    <xf numFmtId="0" fontId="0" fillId="0" borderId="26" xfId="0" applyBorder="1" applyAlignment="1">
      <alignment horizontal="left" vertical="center"/>
    </xf>
    <xf numFmtId="0" fontId="0" fillId="0" borderId="21" xfId="0" applyBorder="1" applyAlignment="1">
      <alignment horizontal="left" vertical="center"/>
    </xf>
    <xf numFmtId="9" fontId="7" fillId="0" borderId="54" xfId="2" applyFont="1" applyFill="1" applyBorder="1" applyAlignment="1">
      <alignment horizontal="center" vertical="center"/>
    </xf>
    <xf numFmtId="9" fontId="7" fillId="0" borderId="26" xfId="2" applyFont="1" applyFill="1" applyBorder="1" applyAlignment="1">
      <alignment horizontal="center" vertical="center"/>
    </xf>
    <xf numFmtId="9" fontId="7" fillId="0" borderId="55" xfId="2" applyFont="1" applyFill="1" applyBorder="1" applyAlignment="1">
      <alignment horizontal="center" vertical="center"/>
    </xf>
    <xf numFmtId="0" fontId="7" fillId="0" borderId="54" xfId="2" applyNumberFormat="1" applyFont="1" applyBorder="1" applyAlignment="1" applyProtection="1">
      <alignment horizontal="center" vertical="center"/>
    </xf>
    <xf numFmtId="0" fontId="7" fillId="0" borderId="26" xfId="2" applyNumberFormat="1" applyFont="1" applyBorder="1" applyAlignment="1" applyProtection="1">
      <alignment horizontal="center" vertical="center"/>
    </xf>
    <xf numFmtId="0" fontId="7" fillId="0" borderId="55" xfId="2" applyNumberFormat="1" applyFont="1" applyBorder="1" applyAlignment="1" applyProtection="1">
      <alignment horizontal="center" vertical="center"/>
    </xf>
    <xf numFmtId="0" fontId="7" fillId="0" borderId="54" xfId="0" applyFont="1" applyBorder="1" applyAlignment="1">
      <alignment horizontal="center"/>
    </xf>
    <xf numFmtId="0" fontId="7" fillId="0" borderId="26" xfId="0" applyFont="1" applyBorder="1" applyAlignment="1">
      <alignment horizontal="center"/>
    </xf>
    <xf numFmtId="0" fontId="7" fillId="0" borderId="57" xfId="0" applyFont="1" applyBorder="1" applyAlignment="1">
      <alignment horizontal="center"/>
    </xf>
    <xf numFmtId="0" fontId="7" fillId="0" borderId="66" xfId="0" applyFont="1" applyBorder="1" applyAlignment="1">
      <alignment horizontal="center"/>
    </xf>
    <xf numFmtId="0" fontId="18" fillId="2" borderId="17"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4" borderId="25" xfId="0" applyFont="1" applyFill="1" applyBorder="1" applyAlignment="1">
      <alignment horizontal="center" vertical="center" wrapText="1"/>
    </xf>
    <xf numFmtId="0" fontId="18" fillId="4" borderId="40" xfId="0" applyFont="1" applyFill="1" applyBorder="1" applyAlignment="1">
      <alignment horizontal="center" vertical="center" wrapText="1"/>
    </xf>
    <xf numFmtId="0" fontId="18" fillId="4" borderId="38" xfId="0" applyFont="1" applyFill="1" applyBorder="1" applyAlignment="1">
      <alignment horizontal="center" vertical="center" wrapText="1"/>
    </xf>
    <xf numFmtId="0" fontId="18" fillId="4" borderId="37" xfId="0" applyFont="1" applyFill="1" applyBorder="1" applyAlignment="1">
      <alignment horizontal="center" vertical="center" wrapText="1"/>
    </xf>
    <xf numFmtId="0" fontId="18" fillId="4" borderId="39" xfId="0" applyFont="1" applyFill="1" applyBorder="1" applyAlignment="1">
      <alignment horizontal="center" vertical="center" wrapText="1"/>
    </xf>
    <xf numFmtId="0" fontId="18" fillId="4" borderId="26" xfId="0" applyFont="1" applyFill="1" applyBorder="1" applyAlignment="1">
      <alignment horizontal="center" vertical="center" wrapText="1"/>
    </xf>
    <xf numFmtId="0" fontId="18" fillId="4" borderId="41" xfId="0" applyFont="1" applyFill="1" applyBorder="1" applyAlignment="1">
      <alignment horizontal="center" vertical="center" wrapText="1"/>
    </xf>
    <xf numFmtId="0" fontId="18" fillId="4" borderId="28" xfId="0" applyFont="1" applyFill="1" applyBorder="1" applyAlignment="1">
      <alignment horizontal="center" vertical="center" wrapText="1"/>
    </xf>
    <xf numFmtId="0" fontId="18" fillId="4" borderId="21" xfId="0" applyFont="1" applyFill="1" applyBorder="1" applyAlignment="1">
      <alignment horizontal="center" vertical="center" wrapText="1"/>
    </xf>
    <xf numFmtId="0" fontId="7" fillId="0" borderId="55" xfId="0" applyFont="1" applyBorder="1" applyAlignment="1">
      <alignment horizontal="center"/>
    </xf>
    <xf numFmtId="0" fontId="7" fillId="0" borderId="27" xfId="0" applyFont="1" applyBorder="1" applyAlignment="1">
      <alignment horizontal="center"/>
    </xf>
    <xf numFmtId="0" fontId="7" fillId="0" borderId="18" xfId="0" applyFont="1" applyBorder="1" applyAlignment="1">
      <alignment horizontal="center" vertical="center"/>
    </xf>
    <xf numFmtId="0" fontId="7" fillId="0" borderId="20" xfId="0" applyFont="1" applyBorder="1" applyAlignment="1">
      <alignment horizontal="center" vertical="center"/>
    </xf>
    <xf numFmtId="0" fontId="8" fillId="2" borderId="17"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7" fillId="0" borderId="56" xfId="0" applyFont="1" applyBorder="1" applyAlignment="1">
      <alignment horizontal="center" vertical="center"/>
    </xf>
    <xf numFmtId="0" fontId="7" fillId="0" borderId="52" xfId="0" applyFont="1" applyBorder="1" applyAlignment="1">
      <alignment horizontal="center" vertical="center"/>
    </xf>
    <xf numFmtId="0" fontId="7" fillId="0" borderId="53" xfId="0" applyFont="1" applyBorder="1" applyAlignment="1">
      <alignment horizontal="center" vertical="center"/>
    </xf>
    <xf numFmtId="0" fontId="0" fillId="0" borderId="26" xfId="0" applyBorder="1" applyAlignment="1">
      <alignment horizontal="center" vertical="center"/>
    </xf>
    <xf numFmtId="0" fontId="0" fillId="0" borderId="21" xfId="0" applyBorder="1" applyAlignment="1">
      <alignment horizontal="center" vertical="center"/>
    </xf>
    <xf numFmtId="0" fontId="8" fillId="2" borderId="22"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8" fillId="2" borderId="23" xfId="0" applyFont="1" applyFill="1" applyBorder="1" applyAlignment="1">
      <alignment horizontal="center" vertical="center" wrapText="1"/>
    </xf>
    <xf numFmtId="9" fontId="8" fillId="2" borderId="4" xfId="0" applyNumberFormat="1" applyFont="1" applyFill="1" applyBorder="1" applyAlignment="1" applyProtection="1">
      <alignment horizontal="left"/>
      <protection locked="0"/>
    </xf>
    <xf numFmtId="0" fontId="8" fillId="3" borderId="7" xfId="0" applyFont="1" applyFill="1" applyBorder="1" applyAlignment="1">
      <alignment horizontal="center"/>
    </xf>
    <xf numFmtId="0" fontId="8" fillId="3" borderId="8" xfId="0" applyFont="1" applyFill="1" applyBorder="1" applyAlignment="1">
      <alignment horizontal="center"/>
    </xf>
    <xf numFmtId="0" fontId="8" fillId="3" borderId="9" xfId="0" applyFont="1" applyFill="1" applyBorder="1" applyAlignment="1">
      <alignment horizont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18" fillId="4" borderId="7" xfId="0" applyFont="1" applyFill="1" applyBorder="1" applyAlignment="1">
      <alignment horizontal="center" vertical="center"/>
    </xf>
    <xf numFmtId="0" fontId="18" fillId="4" borderId="8" xfId="0" applyFont="1" applyFill="1" applyBorder="1" applyAlignment="1">
      <alignment horizontal="center" vertical="center"/>
    </xf>
    <xf numFmtId="0" fontId="18" fillId="4" borderId="9" xfId="0" applyFont="1" applyFill="1" applyBorder="1" applyAlignment="1">
      <alignment horizontal="center" vertical="center"/>
    </xf>
    <xf numFmtId="0" fontId="8" fillId="2" borderId="68" xfId="0" applyFont="1" applyFill="1" applyBorder="1" applyAlignment="1">
      <alignment horizontal="center" vertical="center" wrapText="1"/>
    </xf>
    <xf numFmtId="0" fontId="8" fillId="2" borderId="69" xfId="0" applyFont="1" applyFill="1" applyBorder="1" applyAlignment="1">
      <alignment horizontal="center" vertical="center" wrapText="1"/>
    </xf>
    <xf numFmtId="0" fontId="18" fillId="4" borderId="27" xfId="0" applyFont="1" applyFill="1" applyBorder="1" applyAlignment="1">
      <alignment horizontal="center" vertical="center" wrapText="1"/>
    </xf>
    <xf numFmtId="0" fontId="18" fillId="4" borderId="19"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7" fillId="0" borderId="17" xfId="0" applyFont="1" applyBorder="1" applyAlignment="1">
      <alignment horizontal="center" vertical="center"/>
    </xf>
    <xf numFmtId="0" fontId="7" fillId="0" borderId="4" xfId="0" applyFont="1" applyBorder="1" applyAlignment="1">
      <alignment horizontal="center" vertical="center"/>
    </xf>
    <xf numFmtId="0" fontId="18" fillId="0" borderId="4" xfId="0" applyFont="1" applyBorder="1" applyAlignment="1">
      <alignment horizontal="center" vertical="center"/>
    </xf>
    <xf numFmtId="9" fontId="7" fillId="0" borderId="4" xfId="2" applyFont="1" applyFill="1" applyBorder="1" applyAlignment="1">
      <alignment horizontal="center" vertical="center"/>
    </xf>
    <xf numFmtId="0" fontId="7" fillId="0" borderId="55" xfId="2" applyNumberFormat="1" applyFont="1" applyFill="1" applyBorder="1" applyAlignment="1">
      <alignment horizontal="center" vertical="center"/>
    </xf>
    <xf numFmtId="0" fontId="7" fillId="0" borderId="26" xfId="2" applyNumberFormat="1" applyFont="1" applyFill="1" applyBorder="1" applyAlignment="1">
      <alignment horizontal="center" vertical="center"/>
    </xf>
    <xf numFmtId="0" fontId="7" fillId="0" borderId="54" xfId="2" applyNumberFormat="1" applyFont="1" applyBorder="1" applyAlignment="1" applyProtection="1">
      <alignment horizontal="center" vertical="center"/>
      <protection locked="0"/>
    </xf>
    <xf numFmtId="0" fontId="7" fillId="0" borderId="26" xfId="2" applyNumberFormat="1" applyFont="1" applyBorder="1" applyAlignment="1" applyProtection="1">
      <alignment horizontal="center" vertical="center"/>
      <protection locked="0"/>
    </xf>
    <xf numFmtId="0" fontId="7" fillId="0" borderId="55" xfId="2" applyNumberFormat="1" applyFont="1" applyBorder="1" applyAlignment="1" applyProtection="1">
      <alignment horizontal="center" vertical="center"/>
      <protection locked="0"/>
    </xf>
    <xf numFmtId="0" fontId="7" fillId="0" borderId="54" xfId="0" applyFont="1" applyBorder="1" applyAlignment="1">
      <alignment horizontal="center" vertical="center"/>
    </xf>
    <xf numFmtId="0" fontId="7" fillId="0" borderId="26" xfId="0" applyFont="1" applyBorder="1" applyAlignment="1">
      <alignment horizontal="center" vertical="center"/>
    </xf>
    <xf numFmtId="0" fontId="7" fillId="0" borderId="55" xfId="0" applyFont="1" applyBorder="1" applyAlignment="1">
      <alignment horizontal="center" vertical="center"/>
    </xf>
    <xf numFmtId="164" fontId="7" fillId="0" borderId="54" xfId="1" applyNumberFormat="1" applyFont="1" applyFill="1" applyBorder="1" applyAlignment="1">
      <alignment horizontal="center" vertical="center"/>
    </xf>
    <xf numFmtId="164" fontId="7" fillId="0" borderId="26" xfId="1" applyNumberFormat="1" applyFont="1" applyFill="1" applyBorder="1" applyAlignment="1">
      <alignment horizontal="center" vertical="center"/>
    </xf>
    <xf numFmtId="164" fontId="7" fillId="0" borderId="55" xfId="1" applyNumberFormat="1" applyFont="1" applyFill="1" applyBorder="1" applyAlignment="1">
      <alignment horizontal="center" vertical="center"/>
    </xf>
    <xf numFmtId="164" fontId="7" fillId="0" borderId="54" xfId="1" applyNumberFormat="1" applyFont="1" applyFill="1" applyBorder="1" applyAlignment="1">
      <alignment horizontal="center"/>
    </xf>
    <xf numFmtId="164" fontId="7" fillId="0" borderId="55" xfId="1" applyNumberFormat="1" applyFont="1" applyFill="1" applyBorder="1" applyAlignment="1">
      <alignment horizontal="center"/>
    </xf>
    <xf numFmtId="164" fontId="7" fillId="0" borderId="26" xfId="1" applyNumberFormat="1" applyFont="1" applyFill="1" applyBorder="1" applyAlignment="1">
      <alignment horizontal="center"/>
    </xf>
    <xf numFmtId="0" fontId="7" fillId="0" borderId="62" xfId="0" applyFont="1" applyBorder="1" applyAlignment="1">
      <alignment horizontal="center" vertical="center"/>
    </xf>
    <xf numFmtId="0" fontId="7" fillId="0" borderId="17" xfId="0" applyFont="1" applyBorder="1" applyAlignment="1">
      <alignment horizontal="justify" vertical="center" wrapText="1"/>
    </xf>
    <xf numFmtId="0" fontId="7" fillId="0" borderId="17"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6" xfId="0" applyFont="1" applyBorder="1" applyAlignment="1">
      <alignment horizontal="center" vertical="center"/>
    </xf>
    <xf numFmtId="9" fontId="7" fillId="0" borderId="26" xfId="0" applyNumberFormat="1" applyFont="1" applyBorder="1" applyAlignment="1" applyProtection="1">
      <alignment horizontal="center" vertical="center"/>
      <protection locked="0"/>
    </xf>
    <xf numFmtId="9" fontId="7" fillId="0" borderId="55" xfId="0" applyNumberFormat="1" applyFont="1" applyBorder="1" applyAlignment="1" applyProtection="1">
      <alignment horizontal="center" vertical="center"/>
      <protection locked="0"/>
    </xf>
    <xf numFmtId="0" fontId="18" fillId="0" borderId="54" xfId="0" applyFont="1" applyBorder="1" applyAlignment="1">
      <alignment horizontal="center" vertical="center"/>
    </xf>
    <xf numFmtId="0" fontId="18" fillId="0" borderId="55" xfId="0" applyFont="1" applyBorder="1" applyAlignment="1">
      <alignment horizontal="center" vertical="center"/>
    </xf>
    <xf numFmtId="0" fontId="18" fillId="0" borderId="21" xfId="0" applyFont="1" applyBorder="1" applyAlignment="1">
      <alignment horizontal="center" vertical="center"/>
    </xf>
    <xf numFmtId="0" fontId="18" fillId="0" borderId="28" xfId="0" applyFont="1" applyBorder="1" applyAlignment="1" applyProtection="1">
      <alignment horizontal="center" vertical="center"/>
      <protection locked="0"/>
    </xf>
    <xf numFmtId="0" fontId="18" fillId="0" borderId="26" xfId="0" applyFont="1" applyBorder="1" applyAlignment="1" applyProtection="1">
      <alignment horizontal="center" vertical="center"/>
      <protection locked="0"/>
    </xf>
    <xf numFmtId="0" fontId="18" fillId="0" borderId="55" xfId="0" applyFont="1" applyBorder="1" applyAlignment="1" applyProtection="1">
      <alignment horizontal="center" vertical="center"/>
      <protection locked="0"/>
    </xf>
    <xf numFmtId="0" fontId="7" fillId="0" borderId="5" xfId="0" applyFont="1" applyBorder="1" applyAlignment="1" applyProtection="1">
      <alignment horizontal="center"/>
      <protection locked="0"/>
    </xf>
    <xf numFmtId="0" fontId="7" fillId="0" borderId="15" xfId="0" applyFont="1" applyBorder="1" applyAlignment="1" applyProtection="1">
      <alignment horizontal="center"/>
      <protection locked="0"/>
    </xf>
    <xf numFmtId="0" fontId="7" fillId="0" borderId="62" xfId="0" applyFont="1" applyBorder="1" applyAlignment="1" applyProtection="1">
      <alignment horizontal="center" vertical="center"/>
      <protection locked="0"/>
    </xf>
    <xf numFmtId="0" fontId="7" fillId="0" borderId="21"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protection locked="0"/>
    </xf>
    <xf numFmtId="0" fontId="7" fillId="0" borderId="11" xfId="0" applyFont="1" applyBorder="1" applyAlignment="1">
      <alignment horizontal="justify" vertical="center" wrapText="1"/>
    </xf>
    <xf numFmtId="0" fontId="7" fillId="0" borderId="62" xfId="0" applyFont="1" applyBorder="1" applyAlignment="1" applyProtection="1">
      <alignment horizontal="center" vertical="center" wrapText="1"/>
      <protection locked="0"/>
    </xf>
    <xf numFmtId="0" fontId="7" fillId="0" borderId="28" xfId="0" applyFont="1" applyBorder="1" applyAlignment="1" applyProtection="1">
      <alignment horizontal="justify" vertical="center" wrapText="1"/>
      <protection locked="0"/>
    </xf>
    <xf numFmtId="0" fontId="7" fillId="0" borderId="26" xfId="0" applyFont="1" applyBorder="1" applyAlignment="1" applyProtection="1">
      <alignment horizontal="justify" vertical="center" wrapText="1"/>
      <protection locked="0"/>
    </xf>
    <xf numFmtId="0" fontId="7" fillId="0" borderId="16" xfId="0" applyFont="1" applyBorder="1" applyAlignment="1" applyProtection="1">
      <alignment horizontal="center" vertical="center"/>
      <protection locked="0"/>
    </xf>
    <xf numFmtId="0" fontId="7" fillId="0" borderId="54" xfId="0" applyFont="1" applyBorder="1" applyAlignment="1" applyProtection="1">
      <alignment horizontal="justify" vertical="center" wrapText="1"/>
      <protection locked="0"/>
    </xf>
    <xf numFmtId="0" fontId="7" fillId="0" borderId="21" xfId="0" applyFont="1" applyBorder="1" applyAlignment="1" applyProtection="1">
      <alignment horizontal="justify" vertical="center" wrapText="1"/>
      <protection locked="0"/>
    </xf>
    <xf numFmtId="0" fontId="7" fillId="0" borderId="57" xfId="0" applyFont="1" applyBorder="1" applyAlignment="1" applyProtection="1">
      <alignment horizontal="justify" wrapText="1"/>
      <protection locked="0"/>
    </xf>
    <xf numFmtId="0" fontId="7" fillId="0" borderId="58" xfId="0" applyFont="1" applyBorder="1" applyAlignment="1" applyProtection="1">
      <alignment horizontal="justify" wrapText="1"/>
      <protection locked="0"/>
    </xf>
    <xf numFmtId="0" fontId="7" fillId="6" borderId="62" xfId="0" applyFont="1" applyFill="1" applyBorder="1" applyAlignment="1" applyProtection="1">
      <alignment horizontal="center" vertical="center"/>
      <protection locked="0"/>
    </xf>
    <xf numFmtId="0" fontId="7" fillId="6" borderId="10" xfId="0" applyFont="1" applyFill="1" applyBorder="1" applyAlignment="1" applyProtection="1">
      <alignment horizontal="center" vertical="center"/>
      <protection locked="0"/>
    </xf>
    <xf numFmtId="0" fontId="7" fillId="0" borderId="4" xfId="0" applyFont="1" applyBorder="1" applyAlignment="1" applyProtection="1">
      <alignment horizontal="justify" vertical="center" wrapText="1"/>
      <protection locked="0"/>
    </xf>
    <xf numFmtId="0" fontId="7" fillId="0" borderId="11" xfId="0" applyFont="1" applyBorder="1" applyAlignment="1" applyProtection="1">
      <alignment horizontal="justify" vertical="center" wrapText="1"/>
      <protection locked="0"/>
    </xf>
    <xf numFmtId="0" fontId="7" fillId="0" borderId="54" xfId="0" applyFont="1" applyBorder="1" applyAlignment="1" applyProtection="1">
      <alignment horizontal="justify" wrapText="1"/>
      <protection locked="0"/>
    </xf>
    <xf numFmtId="0" fontId="7" fillId="0" borderId="26" xfId="0" applyFont="1" applyBorder="1" applyAlignment="1" applyProtection="1">
      <alignment horizontal="justify" wrapText="1"/>
      <protection locked="0"/>
    </xf>
    <xf numFmtId="0" fontId="7" fillId="0" borderId="21" xfId="0" applyFont="1" applyBorder="1" applyAlignment="1" applyProtection="1">
      <alignment horizontal="justify" wrapText="1"/>
      <protection locked="0"/>
    </xf>
    <xf numFmtId="0" fontId="13" fillId="4" borderId="19" xfId="0" applyFont="1" applyFill="1" applyBorder="1" applyAlignment="1" applyProtection="1">
      <alignment horizontal="center" vertical="center" wrapText="1"/>
      <protection locked="0"/>
    </xf>
    <xf numFmtId="0" fontId="11" fillId="0" borderId="62" xfId="0" applyFont="1" applyBorder="1" applyAlignment="1" applyProtection="1">
      <alignment horizontal="center" vertical="center" wrapText="1"/>
      <protection locked="0"/>
    </xf>
    <xf numFmtId="0" fontId="11" fillId="0" borderId="10" xfId="0" applyFont="1" applyBorder="1" applyAlignment="1" applyProtection="1">
      <alignment horizontal="center" vertical="center" wrapText="1"/>
      <protection locked="0"/>
    </xf>
    <xf numFmtId="0" fontId="13" fillId="2" borderId="11" xfId="0" applyFont="1" applyFill="1" applyBorder="1" applyAlignment="1" applyProtection="1">
      <alignment horizontal="center" vertical="center" wrapText="1"/>
      <protection locked="0"/>
    </xf>
    <xf numFmtId="0" fontId="13" fillId="4" borderId="40" xfId="0" applyFont="1" applyFill="1" applyBorder="1" applyAlignment="1" applyProtection="1">
      <alignment horizontal="center" vertical="center" wrapText="1"/>
      <protection locked="0"/>
    </xf>
    <xf numFmtId="0" fontId="13" fillId="4" borderId="41" xfId="0" applyFont="1" applyFill="1" applyBorder="1" applyAlignment="1" applyProtection="1">
      <alignment horizontal="center" vertical="center" wrapText="1"/>
      <protection locked="0"/>
    </xf>
    <xf numFmtId="0" fontId="13" fillId="4" borderId="21" xfId="0" applyFont="1" applyFill="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11" fillId="0" borderId="17" xfId="0" applyFont="1" applyBorder="1" applyAlignment="1">
      <alignment horizontal="justify" vertical="center" wrapText="1"/>
    </xf>
    <xf numFmtId="0" fontId="11" fillId="0" borderId="11" xfId="0" applyFont="1" applyBorder="1" applyAlignment="1">
      <alignment horizontal="justify" vertical="center" wrapText="1"/>
    </xf>
    <xf numFmtId="0" fontId="11" fillId="0" borderId="51" xfId="0" applyFont="1" applyBorder="1" applyAlignment="1" applyProtection="1">
      <alignment horizontal="center" vertical="center"/>
      <protection locked="0"/>
    </xf>
    <xf numFmtId="0" fontId="11" fillId="0" borderId="52" xfId="0" applyFont="1" applyBorder="1" applyAlignment="1" applyProtection="1">
      <alignment horizontal="center" vertical="center"/>
      <protection locked="0"/>
    </xf>
    <xf numFmtId="0" fontId="11" fillId="0" borderId="53" xfId="0" applyFont="1" applyBorder="1" applyAlignment="1" applyProtection="1">
      <alignment horizontal="center" vertical="center"/>
      <protection locked="0"/>
    </xf>
    <xf numFmtId="0" fontId="11" fillId="0" borderId="56" xfId="0" applyFont="1" applyBorder="1" applyAlignment="1" applyProtection="1">
      <alignment horizontal="center" vertical="center"/>
      <protection locked="0"/>
    </xf>
    <xf numFmtId="0" fontId="11" fillId="0" borderId="28" xfId="0" applyFont="1" applyBorder="1" applyAlignment="1" applyProtection="1">
      <alignment horizontal="justify" vertical="center" wrapText="1"/>
      <protection locked="0"/>
    </xf>
    <xf numFmtId="0" fontId="11" fillId="0" borderId="26" xfId="0" applyFont="1" applyBorder="1" applyAlignment="1" applyProtection="1">
      <alignment horizontal="justify" vertical="center" wrapText="1"/>
      <protection locked="0"/>
    </xf>
    <xf numFmtId="0" fontId="11" fillId="0" borderId="21" xfId="0" applyFont="1" applyBorder="1" applyAlignment="1" applyProtection="1">
      <alignment horizontal="justify" vertical="center" wrapText="1"/>
      <protection locked="0"/>
    </xf>
    <xf numFmtId="0" fontId="12" fillId="2" borderId="69" xfId="0" applyFont="1" applyFill="1" applyBorder="1" applyAlignment="1" applyProtection="1">
      <alignment horizontal="center" vertical="center" wrapText="1"/>
      <protection locked="0"/>
    </xf>
    <xf numFmtId="44" fontId="7" fillId="0" borderId="4" xfId="1" applyFont="1" applyFill="1" applyBorder="1" applyAlignment="1" applyProtection="1">
      <alignment horizontal="center"/>
      <protection locked="0"/>
    </xf>
    <xf numFmtId="0" fontId="7" fillId="0" borderId="4" xfId="2" applyNumberFormat="1" applyFont="1" applyFill="1" applyBorder="1" applyAlignment="1" applyProtection="1">
      <alignment horizontal="center" vertical="center"/>
      <protection locked="0"/>
    </xf>
    <xf numFmtId="0" fontId="7" fillId="0" borderId="17" xfId="0" applyFont="1" applyBorder="1" applyAlignment="1" applyProtection="1">
      <alignment horizontal="justify" vertical="center" wrapText="1"/>
      <protection locked="0"/>
    </xf>
    <xf numFmtId="0" fontId="7" fillId="0" borderId="17" xfId="2" applyNumberFormat="1" applyFont="1" applyFill="1" applyBorder="1" applyAlignment="1" applyProtection="1">
      <alignment horizontal="center" vertical="center" wrapText="1"/>
      <protection locked="0"/>
    </xf>
    <xf numFmtId="0" fontId="7" fillId="0" borderId="4" xfId="2" applyNumberFormat="1" applyFont="1" applyFill="1" applyBorder="1" applyAlignment="1" applyProtection="1">
      <alignment horizontal="center" vertical="center" wrapText="1"/>
      <protection locked="0"/>
    </xf>
    <xf numFmtId="0" fontId="7" fillId="0" borderId="28" xfId="0" applyFont="1" applyBorder="1" applyAlignment="1" applyProtection="1">
      <alignment horizontal="justify" wrapText="1"/>
      <protection locked="0"/>
    </xf>
    <xf numFmtId="0" fontId="7" fillId="0" borderId="55" xfId="0" applyFont="1" applyBorder="1" applyAlignment="1" applyProtection="1">
      <alignment horizontal="justify" wrapText="1"/>
      <protection locked="0"/>
    </xf>
    <xf numFmtId="9" fontId="7" fillId="0" borderId="28" xfId="2" applyFont="1" applyFill="1" applyBorder="1" applyAlignment="1" applyProtection="1">
      <alignment horizontal="center" vertical="center"/>
      <protection locked="0"/>
    </xf>
    <xf numFmtId="9" fontId="7" fillId="0" borderId="26" xfId="2" applyFont="1" applyFill="1" applyBorder="1" applyAlignment="1" applyProtection="1">
      <alignment horizontal="center" vertical="center"/>
      <protection locked="0"/>
    </xf>
    <xf numFmtId="9" fontId="7" fillId="0" borderId="55" xfId="2" applyFont="1" applyFill="1" applyBorder="1" applyAlignment="1" applyProtection="1">
      <alignment horizontal="center" vertical="center"/>
      <protection locked="0"/>
    </xf>
    <xf numFmtId="0" fontId="7" fillId="0" borderId="55" xfId="0" applyFont="1" applyBorder="1" applyAlignment="1" applyProtection="1">
      <alignment horizontal="center" vertical="center"/>
      <protection locked="0"/>
    </xf>
    <xf numFmtId="9" fontId="7" fillId="0" borderId="4" xfId="2" applyFont="1" applyBorder="1" applyAlignment="1" applyProtection="1">
      <alignment horizontal="center" vertical="center"/>
    </xf>
    <xf numFmtId="9" fontId="7" fillId="0" borderId="54" xfId="2" applyFont="1" applyFill="1" applyBorder="1" applyAlignment="1" applyProtection="1">
      <alignment horizontal="center" vertical="center"/>
      <protection locked="0"/>
    </xf>
    <xf numFmtId="9" fontId="7" fillId="0" borderId="21" xfId="2" applyFont="1" applyFill="1" applyBorder="1" applyAlignment="1" applyProtection="1">
      <alignment horizontal="center" vertical="center"/>
      <protection locked="0"/>
    </xf>
    <xf numFmtId="0" fontId="7" fillId="0" borderId="55" xfId="0" applyFont="1" applyBorder="1" applyAlignment="1" applyProtection="1">
      <alignment horizontal="justify" vertical="center" wrapText="1"/>
      <protection locked="0"/>
    </xf>
    <xf numFmtId="44" fontId="7" fillId="0" borderId="55" xfId="1" applyFont="1" applyFill="1" applyBorder="1" applyAlignment="1" applyProtection="1">
      <alignment horizontal="center"/>
      <protection locked="0"/>
    </xf>
    <xf numFmtId="44" fontId="7" fillId="0" borderId="11" xfId="1" applyFont="1" applyFill="1" applyBorder="1" applyAlignment="1" applyProtection="1">
      <alignment horizontal="center"/>
      <protection locked="0"/>
    </xf>
    <xf numFmtId="0" fontId="7" fillId="0" borderId="17" xfId="2" applyNumberFormat="1" applyFont="1" applyFill="1" applyBorder="1" applyAlignment="1" applyProtection="1">
      <alignment horizontal="center" vertical="center"/>
      <protection locked="0"/>
    </xf>
    <xf numFmtId="0" fontId="7" fillId="0" borderId="28" xfId="2" applyNumberFormat="1" applyFont="1" applyFill="1" applyBorder="1" applyAlignment="1" applyProtection="1">
      <alignment horizontal="center" vertical="center"/>
      <protection locked="0"/>
    </xf>
    <xf numFmtId="0" fontId="7" fillId="0" borderId="26" xfId="2" applyNumberFormat="1" applyFont="1" applyFill="1" applyBorder="1" applyAlignment="1" applyProtection="1">
      <alignment horizontal="center" vertical="center"/>
      <protection locked="0"/>
    </xf>
    <xf numFmtId="0" fontId="7" fillId="0" borderId="55" xfId="2" applyNumberFormat="1" applyFont="1" applyFill="1" applyBorder="1" applyAlignment="1" applyProtection="1">
      <alignment horizontal="center" vertical="center"/>
      <protection locked="0"/>
    </xf>
    <xf numFmtId="0" fontId="7" fillId="0" borderId="18" xfId="0" applyFont="1" applyBorder="1" applyAlignment="1" applyProtection="1">
      <alignment horizontal="justify" vertical="center" wrapText="1"/>
      <protection locked="0"/>
    </xf>
    <xf numFmtId="0" fontId="7" fillId="0" borderId="20" xfId="0" applyFont="1" applyBorder="1" applyAlignment="1" applyProtection="1">
      <alignment horizontal="justify" vertical="center"/>
      <protection locked="0"/>
    </xf>
    <xf numFmtId="0" fontId="7" fillId="0" borderId="4" xfId="0" applyFont="1" applyBorder="1" applyAlignment="1" applyProtection="1">
      <alignment horizontal="justify" vertical="center"/>
      <protection locked="0"/>
    </xf>
    <xf numFmtId="9" fontId="7" fillId="0" borderId="17" xfId="2" applyFont="1" applyBorder="1" applyAlignment="1" applyProtection="1">
      <alignment horizontal="center" vertical="center"/>
    </xf>
    <xf numFmtId="9" fontId="7" fillId="0" borderId="28" xfId="0" applyNumberFormat="1" applyFont="1" applyBorder="1" applyAlignment="1">
      <alignment horizontal="center" vertical="center"/>
    </xf>
    <xf numFmtId="0" fontId="18" fillId="0" borderId="17" xfId="0" applyFont="1" applyBorder="1" applyAlignment="1">
      <alignment horizontal="center" vertical="center"/>
    </xf>
    <xf numFmtId="9" fontId="7" fillId="0" borderId="17" xfId="2" applyFont="1" applyFill="1" applyBorder="1" applyAlignment="1" applyProtection="1">
      <alignment horizontal="center"/>
      <protection locked="0"/>
    </xf>
    <xf numFmtId="9" fontId="7" fillId="0" borderId="4" xfId="2" applyFont="1" applyFill="1" applyBorder="1" applyAlignment="1" applyProtection="1">
      <alignment horizontal="center"/>
      <protection locked="0"/>
    </xf>
    <xf numFmtId="0" fontId="7" fillId="0" borderId="45" xfId="0" applyFont="1" applyBorder="1" applyAlignment="1" applyProtection="1">
      <alignment horizontal="left" wrapText="1"/>
      <protection locked="0"/>
    </xf>
    <xf numFmtId="0" fontId="7" fillId="0" borderId="0" xfId="0" applyFont="1" applyAlignment="1" applyProtection="1">
      <alignment horizontal="left" wrapText="1"/>
      <protection locked="0"/>
    </xf>
    <xf numFmtId="0" fontId="7" fillId="0" borderId="29" xfId="0" applyFont="1" applyBorder="1" applyAlignment="1" applyProtection="1">
      <alignment horizontal="left" wrapText="1"/>
      <protection locked="0"/>
    </xf>
    <xf numFmtId="0" fontId="7" fillId="0" borderId="27" xfId="0" applyFont="1" applyBorder="1" applyAlignment="1" applyProtection="1">
      <alignment horizontal="justify" vertical="center" wrapText="1"/>
      <protection locked="0"/>
    </xf>
    <xf numFmtId="0" fontId="7" fillId="0" borderId="19" xfId="0" applyFont="1" applyBorder="1" applyAlignment="1" applyProtection="1">
      <alignment horizontal="justify" vertical="center"/>
      <protection locked="0"/>
    </xf>
    <xf numFmtId="0" fontId="7" fillId="0" borderId="20" xfId="0" applyFont="1" applyBorder="1" applyAlignment="1" applyProtection="1">
      <alignment horizontal="justify" vertical="center" wrapText="1"/>
      <protection locked="0"/>
    </xf>
    <xf numFmtId="0" fontId="7" fillId="0" borderId="55" xfId="0" applyFont="1" applyBorder="1" applyAlignment="1" applyProtection="1">
      <alignment horizontal="left" vertical="center" wrapText="1"/>
      <protection locked="0"/>
    </xf>
    <xf numFmtId="0" fontId="7" fillId="0" borderId="11" xfId="0" applyFont="1" applyBorder="1" applyAlignment="1" applyProtection="1">
      <alignment horizontal="left" vertical="center"/>
      <protection locked="0"/>
    </xf>
    <xf numFmtId="0" fontId="7" fillId="0" borderId="55" xfId="0" applyFont="1" applyBorder="1" applyAlignment="1" applyProtection="1">
      <alignment horizontal="center"/>
      <protection locked="0"/>
    </xf>
    <xf numFmtId="0" fontId="7" fillId="0" borderId="11" xfId="0" applyFont="1" applyBorder="1" applyAlignment="1" applyProtection="1">
      <alignment horizontal="center"/>
      <protection locked="0"/>
    </xf>
    <xf numFmtId="0" fontId="7" fillId="0" borderId="21" xfId="0" applyFont="1" applyBorder="1" applyAlignment="1" applyProtection="1">
      <alignment horizontal="center" vertical="center"/>
      <protection locked="0"/>
    </xf>
    <xf numFmtId="9" fontId="7" fillId="0" borderId="21" xfId="0" applyNumberFormat="1" applyFont="1" applyBorder="1" applyAlignment="1">
      <alignment horizontal="center" vertical="center"/>
    </xf>
    <xf numFmtId="0" fontId="7" fillId="0" borderId="21" xfId="2" applyNumberFormat="1" applyFont="1" applyBorder="1" applyAlignment="1" applyProtection="1">
      <alignment horizontal="center" vertical="center"/>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2" xfId="0" applyBorder="1" applyAlignment="1" applyProtection="1">
      <alignment horizontal="center"/>
      <protection locked="0"/>
    </xf>
    <xf numFmtId="0" fontId="0" fillId="0" borderId="0" xfId="0" applyAlignment="1" applyProtection="1">
      <alignment horizontal="center"/>
      <protection locked="0"/>
    </xf>
    <xf numFmtId="0" fontId="0" fillId="0" borderId="13" xfId="0" applyBorder="1" applyAlignment="1" applyProtection="1">
      <alignment horizontal="center"/>
      <protection locked="0"/>
    </xf>
    <xf numFmtId="0" fontId="0" fillId="0" borderId="3"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14" xfId="0" applyBorder="1" applyAlignment="1" applyProtection="1">
      <alignment horizontal="center"/>
      <protection locked="0"/>
    </xf>
    <xf numFmtId="0" fontId="32" fillId="0" borderId="32" xfId="0" applyFont="1" applyBorder="1" applyAlignment="1" applyProtection="1">
      <alignment horizontal="center" vertical="center"/>
      <protection locked="0"/>
    </xf>
    <xf numFmtId="0" fontId="32" fillId="0" borderId="31" xfId="0" applyFont="1" applyBorder="1" applyAlignment="1" applyProtection="1">
      <alignment horizontal="center" vertical="center"/>
      <protection locked="0"/>
    </xf>
    <xf numFmtId="0" fontId="32" fillId="0" borderId="33" xfId="0" applyFont="1" applyBorder="1" applyAlignment="1" applyProtection="1">
      <alignment horizontal="center" vertical="center"/>
      <protection locked="0"/>
    </xf>
    <xf numFmtId="0" fontId="21" fillId="0" borderId="7" xfId="0" applyFont="1" applyBorder="1" applyAlignment="1" applyProtection="1">
      <alignment horizontal="center" vertical="center"/>
      <protection locked="0"/>
    </xf>
    <xf numFmtId="0" fontId="21" fillId="0" borderId="8" xfId="0" applyFont="1" applyBorder="1" applyAlignment="1" applyProtection="1">
      <alignment horizontal="center" vertical="center"/>
      <protection locked="0"/>
    </xf>
    <xf numFmtId="0" fontId="21" fillId="0" borderId="9" xfId="0" applyFont="1" applyBorder="1" applyAlignment="1" applyProtection="1">
      <alignment horizontal="center" vertical="center"/>
      <protection locked="0"/>
    </xf>
    <xf numFmtId="0" fontId="32" fillId="0" borderId="34" xfId="0" applyFont="1" applyBorder="1" applyAlignment="1" applyProtection="1">
      <alignment horizontal="center" vertical="center" wrapText="1"/>
      <protection locked="0"/>
    </xf>
    <xf numFmtId="0" fontId="32" fillId="0" borderId="35" xfId="0" applyFont="1" applyBorder="1" applyAlignment="1" applyProtection="1">
      <alignment horizontal="center" vertical="center" wrapText="1"/>
      <protection locked="0"/>
    </xf>
    <xf numFmtId="0" fontId="32" fillId="0" borderId="36" xfId="0" applyFont="1" applyBorder="1" applyAlignment="1" applyProtection="1">
      <alignment horizontal="center" vertical="center" wrapText="1"/>
      <protection locked="0"/>
    </xf>
    <xf numFmtId="0" fontId="32" fillId="0" borderId="3" xfId="0" applyFont="1" applyBorder="1" applyAlignment="1" applyProtection="1">
      <alignment horizontal="center" vertical="center" wrapText="1"/>
      <protection locked="0"/>
    </xf>
    <xf numFmtId="0" fontId="32" fillId="0" borderId="30" xfId="0" applyFont="1" applyBorder="1" applyAlignment="1" applyProtection="1">
      <alignment horizontal="center" vertical="center" wrapText="1"/>
      <protection locked="0"/>
    </xf>
    <xf numFmtId="0" fontId="32" fillId="0" borderId="14"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0" fontId="21" fillId="0" borderId="8" xfId="0" applyFont="1" applyBorder="1" applyAlignment="1" applyProtection="1">
      <alignment horizontal="center" vertical="center" wrapText="1"/>
      <protection locked="0"/>
    </xf>
    <xf numFmtId="0" fontId="21" fillId="0" borderId="9" xfId="0" applyFont="1" applyBorder="1" applyAlignment="1" applyProtection="1">
      <alignment horizontal="center" vertical="center" wrapText="1"/>
      <protection locked="0"/>
    </xf>
    <xf numFmtId="0" fontId="22" fillId="0" borderId="7" xfId="0" applyFont="1" applyBorder="1" applyAlignment="1" applyProtection="1">
      <alignment horizontal="center" vertical="center"/>
      <protection locked="0"/>
    </xf>
    <xf numFmtId="0" fontId="22" fillId="0" borderId="8" xfId="0" applyFont="1" applyBorder="1" applyAlignment="1" applyProtection="1">
      <alignment horizontal="center" vertical="center"/>
      <protection locked="0"/>
    </xf>
    <xf numFmtId="0" fontId="22" fillId="0" borderId="9" xfId="0" applyFont="1" applyBorder="1" applyAlignment="1" applyProtection="1">
      <alignment horizontal="center" vertical="center"/>
      <protection locked="0"/>
    </xf>
    <xf numFmtId="0" fontId="40" fillId="0" borderId="28" xfId="0" applyFont="1" applyBorder="1" applyAlignment="1" applyProtection="1">
      <alignment horizontal="center" vertical="center" wrapText="1"/>
      <protection locked="0"/>
    </xf>
    <xf numFmtId="0" fontId="40" fillId="0" borderId="26" xfId="0" applyFont="1" applyBorder="1" applyAlignment="1" applyProtection="1">
      <alignment horizontal="center" vertical="center" wrapText="1"/>
      <protection locked="0"/>
    </xf>
    <xf numFmtId="0" fontId="27" fillId="0" borderId="51" xfId="0" applyFont="1" applyBorder="1" applyAlignment="1" applyProtection="1">
      <alignment horizontal="center" vertical="center"/>
      <protection locked="0"/>
    </xf>
    <xf numFmtId="0" fontId="27" fillId="0" borderId="52" xfId="0" applyFont="1" applyBorder="1" applyAlignment="1" applyProtection="1">
      <alignment horizontal="center" vertical="center"/>
      <protection locked="0"/>
    </xf>
    <xf numFmtId="0" fontId="27" fillId="0" borderId="60" xfId="0" applyFont="1" applyBorder="1" applyAlignment="1" applyProtection="1">
      <alignment horizontal="center" vertical="center"/>
      <protection locked="0"/>
    </xf>
    <xf numFmtId="0" fontId="20" fillId="2" borderId="4" xfId="0" applyFont="1" applyFill="1" applyBorder="1" applyAlignment="1" applyProtection="1">
      <alignment horizontal="left"/>
      <protection locked="0"/>
    </xf>
    <xf numFmtId="0" fontId="24" fillId="3" borderId="7" xfId="0" applyFont="1" applyFill="1" applyBorder="1" applyAlignment="1" applyProtection="1">
      <alignment horizontal="center"/>
      <protection locked="0"/>
    </xf>
    <xf numFmtId="0" fontId="24" fillId="3" borderId="8" xfId="0" applyFont="1" applyFill="1" applyBorder="1" applyAlignment="1" applyProtection="1">
      <alignment horizontal="center"/>
      <protection locked="0"/>
    </xf>
    <xf numFmtId="0" fontId="24" fillId="3" borderId="9" xfId="0" applyFont="1" applyFill="1" applyBorder="1" applyAlignment="1" applyProtection="1">
      <alignment horizontal="center"/>
      <protection locked="0"/>
    </xf>
    <xf numFmtId="0" fontId="25" fillId="2" borderId="7" xfId="0" applyFont="1" applyFill="1" applyBorder="1" applyAlignment="1" applyProtection="1">
      <alignment horizontal="center" vertical="center"/>
      <protection locked="0"/>
    </xf>
    <xf numFmtId="0" fontId="25" fillId="2" borderId="8" xfId="0" applyFont="1" applyFill="1" applyBorder="1" applyAlignment="1" applyProtection="1">
      <alignment horizontal="center" vertical="center"/>
      <protection locked="0"/>
    </xf>
    <xf numFmtId="0" fontId="25" fillId="2" borderId="9" xfId="0" applyFont="1" applyFill="1" applyBorder="1" applyAlignment="1" applyProtection="1">
      <alignment horizontal="center" vertical="center"/>
      <protection locked="0"/>
    </xf>
    <xf numFmtId="0" fontId="22" fillId="4" borderId="8" xfId="0" applyFont="1" applyFill="1" applyBorder="1" applyAlignment="1" applyProtection="1">
      <alignment horizontal="center" vertical="center"/>
      <protection locked="0"/>
    </xf>
    <xf numFmtId="0" fontId="22" fillId="4" borderId="9" xfId="0" applyFont="1" applyFill="1" applyBorder="1" applyAlignment="1" applyProtection="1">
      <alignment horizontal="center" vertical="center"/>
      <protection locked="0"/>
    </xf>
    <xf numFmtId="0" fontId="20" fillId="2" borderId="16" xfId="0" applyFont="1" applyFill="1" applyBorder="1" applyAlignment="1" applyProtection="1">
      <alignment horizontal="center" vertical="center" wrapText="1"/>
      <protection locked="0"/>
    </xf>
    <xf numFmtId="0" fontId="20" fillId="2" borderId="10" xfId="0" applyFont="1" applyFill="1" applyBorder="1" applyAlignment="1" applyProtection="1">
      <alignment horizontal="center" vertical="center" wrapText="1"/>
      <protection locked="0"/>
    </xf>
    <xf numFmtId="0" fontId="20" fillId="2" borderId="17" xfId="0" applyFont="1" applyFill="1" applyBorder="1" applyAlignment="1" applyProtection="1">
      <alignment horizontal="center" vertical="center" wrapText="1"/>
      <protection locked="0"/>
    </xf>
    <xf numFmtId="0" fontId="20" fillId="2" borderId="11" xfId="0" applyFont="1" applyFill="1" applyBorder="1" applyAlignment="1" applyProtection="1">
      <alignment horizontal="center" vertical="center" wrapText="1"/>
      <protection locked="0"/>
    </xf>
    <xf numFmtId="0" fontId="20" fillId="2" borderId="22" xfId="0" applyFont="1" applyFill="1" applyBorder="1" applyAlignment="1" applyProtection="1">
      <alignment horizontal="center" vertical="center" wrapText="1"/>
      <protection locked="0"/>
    </xf>
    <xf numFmtId="0" fontId="20" fillId="2" borderId="31" xfId="0" applyFont="1" applyFill="1" applyBorder="1" applyAlignment="1" applyProtection="1">
      <alignment horizontal="center" vertical="center" wrapText="1"/>
      <protection locked="0"/>
    </xf>
    <xf numFmtId="0" fontId="20" fillId="2" borderId="23" xfId="0" applyFont="1" applyFill="1" applyBorder="1" applyAlignment="1" applyProtection="1">
      <alignment horizontal="center" vertical="center" wrapText="1"/>
      <protection locked="0"/>
    </xf>
    <xf numFmtId="0" fontId="26" fillId="2" borderId="17" xfId="0" applyFont="1" applyFill="1" applyBorder="1" applyAlignment="1" applyProtection="1">
      <alignment horizontal="center" vertical="center" wrapText="1"/>
      <protection locked="0"/>
    </xf>
    <xf numFmtId="0" fontId="26" fillId="2" borderId="11" xfId="0" applyFont="1" applyFill="1" applyBorder="1" applyAlignment="1" applyProtection="1">
      <alignment horizontal="center" vertical="center" wrapText="1"/>
      <protection locked="0"/>
    </xf>
    <xf numFmtId="0" fontId="26" fillId="4" borderId="27" xfId="0" applyFont="1" applyFill="1" applyBorder="1" applyAlignment="1" applyProtection="1">
      <alignment horizontal="center" vertical="center" wrapText="1"/>
      <protection locked="0"/>
    </xf>
    <xf numFmtId="0" fontId="26" fillId="4" borderId="19" xfId="0" applyFont="1" applyFill="1" applyBorder="1" applyAlignment="1" applyProtection="1">
      <alignment horizontal="center" vertical="center" wrapText="1"/>
      <protection locked="0"/>
    </xf>
    <xf numFmtId="0" fontId="26" fillId="4" borderId="25" xfId="0" applyFont="1" applyFill="1" applyBorder="1" applyAlignment="1" applyProtection="1">
      <alignment horizontal="center" vertical="center" wrapText="1"/>
      <protection locked="0"/>
    </xf>
    <xf numFmtId="0" fontId="26" fillId="4" borderId="40" xfId="0" applyFont="1" applyFill="1" applyBorder="1" applyAlignment="1" applyProtection="1">
      <alignment horizontal="center" vertical="center" wrapText="1"/>
      <protection locked="0"/>
    </xf>
    <xf numFmtId="0" fontId="26" fillId="4" borderId="38" xfId="0" applyFont="1" applyFill="1" applyBorder="1" applyAlignment="1" applyProtection="1">
      <alignment horizontal="center" vertical="center" wrapText="1"/>
      <protection locked="0"/>
    </xf>
    <xf numFmtId="0" fontId="26" fillId="4" borderId="37" xfId="0" applyFont="1" applyFill="1" applyBorder="1" applyAlignment="1" applyProtection="1">
      <alignment horizontal="center" vertical="center" wrapText="1"/>
      <protection locked="0"/>
    </xf>
    <xf numFmtId="0" fontId="26" fillId="4" borderId="39" xfId="0" applyFont="1" applyFill="1" applyBorder="1" applyAlignment="1" applyProtection="1">
      <alignment horizontal="center" vertical="center" wrapText="1"/>
      <protection locked="0"/>
    </xf>
    <xf numFmtId="0" fontId="26" fillId="4" borderId="26" xfId="0" applyFont="1" applyFill="1" applyBorder="1" applyAlignment="1" applyProtection="1">
      <alignment horizontal="center" vertical="center" wrapText="1"/>
      <protection locked="0"/>
    </xf>
    <xf numFmtId="0" fontId="26" fillId="4" borderId="41" xfId="0" applyFont="1" applyFill="1" applyBorder="1" applyAlignment="1" applyProtection="1">
      <alignment horizontal="center" vertical="center" wrapText="1"/>
      <protection locked="0"/>
    </xf>
    <xf numFmtId="0" fontId="26" fillId="4" borderId="28" xfId="0" applyFont="1" applyFill="1" applyBorder="1" applyAlignment="1" applyProtection="1">
      <alignment horizontal="center" vertical="center" wrapText="1"/>
      <protection locked="0"/>
    </xf>
    <xf numFmtId="0" fontId="26" fillId="4" borderId="21" xfId="0" applyFont="1" applyFill="1" applyBorder="1" applyAlignment="1" applyProtection="1">
      <alignment horizontal="center" vertical="center" wrapText="1"/>
      <protection locked="0"/>
    </xf>
    <xf numFmtId="0" fontId="32" fillId="2" borderId="68" xfId="0" applyFont="1" applyFill="1" applyBorder="1" applyAlignment="1" applyProtection="1">
      <alignment horizontal="center" vertical="center" wrapText="1"/>
      <protection locked="0"/>
    </xf>
    <xf numFmtId="0" fontId="32" fillId="2" borderId="69" xfId="0" applyFont="1" applyFill="1" applyBorder="1" applyAlignment="1" applyProtection="1">
      <alignment horizontal="center" vertical="center" wrapText="1"/>
      <protection locked="0"/>
    </xf>
    <xf numFmtId="0" fontId="27" fillId="7" borderId="54" xfId="0" applyFont="1" applyFill="1" applyBorder="1" applyAlignment="1" applyProtection="1">
      <alignment horizontal="center" vertical="center" wrapText="1"/>
      <protection locked="0"/>
    </xf>
    <xf numFmtId="0" fontId="27" fillId="7" borderId="26" xfId="0" applyFont="1" applyFill="1" applyBorder="1" applyAlignment="1" applyProtection="1">
      <alignment horizontal="center" vertical="center" wrapText="1"/>
      <protection locked="0"/>
    </xf>
    <xf numFmtId="0" fontId="27" fillId="7" borderId="55" xfId="0" applyFont="1" applyFill="1" applyBorder="1" applyAlignment="1" applyProtection="1">
      <alignment horizontal="center" vertical="center" wrapText="1"/>
      <protection locked="0"/>
    </xf>
    <xf numFmtId="0" fontId="28" fillId="0" borderId="39" xfId="2" applyNumberFormat="1" applyFont="1" applyFill="1" applyBorder="1" applyAlignment="1" applyProtection="1">
      <alignment horizontal="center" vertical="center" wrapText="1"/>
      <protection locked="0"/>
    </xf>
    <xf numFmtId="0" fontId="28" fillId="0" borderId="29" xfId="2" applyNumberFormat="1" applyFont="1" applyFill="1" applyBorder="1" applyAlignment="1" applyProtection="1">
      <alignment horizontal="center" vertical="center" wrapText="1"/>
      <protection locked="0"/>
    </xf>
    <xf numFmtId="0" fontId="0" fillId="0" borderId="28" xfId="2" applyNumberFormat="1" applyFont="1" applyFill="1" applyBorder="1" applyAlignment="1" applyProtection="1">
      <alignment horizontal="center" vertical="center" wrapText="1"/>
      <protection locked="0"/>
    </xf>
    <xf numFmtId="0" fontId="0" fillId="0" borderId="26" xfId="2" applyNumberFormat="1" applyFont="1" applyFill="1" applyBorder="1" applyAlignment="1" applyProtection="1">
      <alignment horizontal="center" vertical="center" wrapText="1"/>
      <protection locked="0"/>
    </xf>
    <xf numFmtId="0" fontId="0" fillId="0" borderId="21" xfId="2" applyNumberFormat="1" applyFont="1" applyFill="1" applyBorder="1" applyAlignment="1" applyProtection="1">
      <alignment horizontal="center" vertical="center" wrapText="1"/>
      <protection locked="0"/>
    </xf>
    <xf numFmtId="164" fontId="0" fillId="0" borderId="28" xfId="1" applyNumberFormat="1" applyFont="1" applyFill="1" applyBorder="1" applyAlignment="1" applyProtection="1">
      <alignment horizontal="center" vertical="center"/>
      <protection locked="0"/>
    </xf>
    <xf numFmtId="164" fontId="0" fillId="0" borderId="21" xfId="1" applyNumberFormat="1" applyFont="1" applyFill="1" applyBorder="1" applyAlignment="1" applyProtection="1">
      <alignment horizontal="center" vertical="center"/>
      <protection locked="0"/>
    </xf>
    <xf numFmtId="164" fontId="28" fillId="0" borderId="28" xfId="1" applyNumberFormat="1" applyFont="1" applyFill="1" applyBorder="1" applyAlignment="1" applyProtection="1">
      <alignment horizontal="center" vertical="center"/>
      <protection locked="0"/>
    </xf>
    <xf numFmtId="164" fontId="28" fillId="0" borderId="26" xfId="1" applyNumberFormat="1" applyFont="1" applyFill="1" applyBorder="1" applyAlignment="1" applyProtection="1">
      <alignment horizontal="center" vertical="center"/>
      <protection locked="0"/>
    </xf>
    <xf numFmtId="164" fontId="28" fillId="0" borderId="21" xfId="1" applyNumberFormat="1" applyFont="1" applyFill="1" applyBorder="1" applyAlignment="1" applyProtection="1">
      <alignment horizontal="center" vertical="center"/>
      <protection locked="0"/>
    </xf>
    <xf numFmtId="0" fontId="0" fillId="0" borderId="28"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9" fontId="0" fillId="0" borderId="28" xfId="2" applyFont="1" applyFill="1" applyBorder="1" applyAlignment="1" applyProtection="1">
      <alignment horizontal="center" vertical="center"/>
      <protection locked="0"/>
    </xf>
    <xf numFmtId="9" fontId="0" fillId="0" borderId="26" xfId="2" applyFont="1" applyFill="1" applyBorder="1" applyAlignment="1" applyProtection="1">
      <alignment horizontal="center" vertical="center"/>
      <protection locked="0"/>
    </xf>
    <xf numFmtId="1" fontId="27" fillId="0" borderId="28" xfId="2" applyNumberFormat="1" applyFont="1" applyFill="1" applyBorder="1" applyAlignment="1" applyProtection="1">
      <alignment horizontal="center" vertical="center"/>
      <protection locked="0"/>
    </xf>
    <xf numFmtId="1" fontId="27" fillId="0" borderId="26" xfId="2" applyNumberFormat="1" applyFont="1" applyFill="1" applyBorder="1" applyAlignment="1" applyProtection="1">
      <alignment horizontal="center" vertical="center"/>
      <protection locked="0"/>
    </xf>
    <xf numFmtId="1" fontId="27" fillId="0" borderId="21" xfId="2" applyNumberFormat="1" applyFont="1" applyFill="1" applyBorder="1" applyAlignment="1" applyProtection="1">
      <alignment horizontal="center" vertical="center"/>
      <protection locked="0"/>
    </xf>
    <xf numFmtId="0" fontId="29" fillId="0" borderId="28" xfId="2" applyNumberFormat="1" applyFont="1" applyBorder="1" applyAlignment="1" applyProtection="1">
      <alignment horizontal="center" vertical="center"/>
    </xf>
    <xf numFmtId="0" fontId="29" fillId="0" borderId="26" xfId="2" applyNumberFormat="1" applyFont="1" applyBorder="1" applyAlignment="1" applyProtection="1">
      <alignment horizontal="center" vertical="center"/>
    </xf>
    <xf numFmtId="0" fontId="29" fillId="0" borderId="21" xfId="2" applyNumberFormat="1" applyFont="1" applyBorder="1" applyAlignment="1" applyProtection="1">
      <alignment horizontal="center" vertical="center"/>
    </xf>
    <xf numFmtId="9" fontId="29" fillId="0" borderId="28" xfId="0" applyNumberFormat="1" applyFont="1" applyBorder="1" applyAlignment="1">
      <alignment horizontal="center" vertical="center"/>
    </xf>
    <xf numFmtId="9" fontId="29" fillId="0" borderId="26" xfId="0" applyNumberFormat="1" applyFont="1" applyBorder="1" applyAlignment="1">
      <alignment horizontal="center" vertical="center"/>
    </xf>
    <xf numFmtId="9" fontId="29" fillId="0" borderId="21" xfId="0" applyNumberFormat="1" applyFont="1" applyBorder="1" applyAlignment="1">
      <alignment horizontal="center" vertical="center"/>
    </xf>
    <xf numFmtId="0" fontId="0" fillId="0" borderId="58" xfId="0" applyBorder="1" applyAlignment="1" applyProtection="1">
      <alignment horizontal="center" vertical="center" wrapText="1"/>
      <protection locked="0"/>
    </xf>
    <xf numFmtId="9" fontId="0" fillId="0" borderId="28" xfId="0" applyNumberFormat="1"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17"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8" xfId="0" applyBorder="1" applyAlignment="1" applyProtection="1">
      <alignment horizontal="center"/>
      <protection locked="0"/>
    </xf>
    <xf numFmtId="0" fontId="0" fillId="0" borderId="26" xfId="0" applyBorder="1" applyAlignment="1" applyProtection="1">
      <alignment horizontal="center"/>
      <protection locked="0"/>
    </xf>
    <xf numFmtId="0" fontId="0" fillId="0" borderId="21" xfId="0" applyBorder="1" applyAlignment="1" applyProtection="1">
      <alignment horizontal="center"/>
      <protection locked="0"/>
    </xf>
    <xf numFmtId="0" fontId="0" fillId="0" borderId="28" xfId="0" applyBorder="1" applyAlignment="1" applyProtection="1">
      <alignment horizontal="center" wrapText="1"/>
      <protection locked="0"/>
    </xf>
    <xf numFmtId="0" fontId="0" fillId="0" borderId="26" xfId="0" applyBorder="1" applyAlignment="1" applyProtection="1">
      <alignment horizontal="center" wrapText="1"/>
      <protection locked="0"/>
    </xf>
    <xf numFmtId="0" fontId="0" fillId="0" borderId="21" xfId="0" applyBorder="1" applyAlignment="1" applyProtection="1">
      <alignment horizontal="center" wrapText="1"/>
      <protection locked="0"/>
    </xf>
    <xf numFmtId="0" fontId="0" fillId="0" borderId="63" xfId="0" applyBorder="1" applyAlignment="1" applyProtection="1">
      <alignment horizontal="center" wrapText="1"/>
      <protection locked="0"/>
    </xf>
    <xf numFmtId="0" fontId="0" fillId="0" borderId="66" xfId="0" applyBorder="1" applyAlignment="1" applyProtection="1">
      <alignment horizontal="center" wrapText="1"/>
      <protection locked="0"/>
    </xf>
    <xf numFmtId="0" fontId="0" fillId="0" borderId="58" xfId="0" applyBorder="1" applyAlignment="1" applyProtection="1">
      <alignment horizontal="center" wrapText="1"/>
      <protection locked="0"/>
    </xf>
    <xf numFmtId="0" fontId="0" fillId="0" borderId="39" xfId="2" applyNumberFormat="1" applyFont="1" applyFill="1" applyBorder="1" applyAlignment="1" applyProtection="1">
      <alignment horizontal="center" vertical="center" wrapText="1"/>
      <protection locked="0"/>
    </xf>
    <xf numFmtId="0" fontId="0" fillId="0" borderId="29" xfId="2" applyNumberFormat="1" applyFont="1" applyFill="1" applyBorder="1" applyAlignment="1" applyProtection="1">
      <alignment horizontal="center" vertical="center" wrapText="1"/>
      <protection locked="0"/>
    </xf>
    <xf numFmtId="0" fontId="0" fillId="0" borderId="29" xfId="0" applyBorder="1" applyAlignment="1" applyProtection="1">
      <alignment horizontal="center"/>
      <protection locked="0"/>
    </xf>
    <xf numFmtId="0" fontId="27" fillId="0" borderId="16" xfId="0" applyFont="1" applyBorder="1" applyAlignment="1" applyProtection="1">
      <alignment horizontal="center" vertical="center"/>
      <protection locked="0"/>
    </xf>
    <xf numFmtId="0" fontId="27" fillId="0" borderId="62" xfId="0" applyFont="1" applyBorder="1" applyAlignment="1" applyProtection="1">
      <alignment horizontal="center" vertical="center"/>
      <protection locked="0"/>
    </xf>
    <xf numFmtId="0" fontId="27" fillId="0" borderId="10" xfId="0" applyFont="1" applyBorder="1" applyAlignment="1" applyProtection="1">
      <alignment horizontal="center" vertical="center"/>
      <protection locked="0"/>
    </xf>
    <xf numFmtId="0" fontId="0" fillId="0" borderId="0" xfId="0"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8" fillId="0" borderId="11" xfId="0" applyFont="1" applyBorder="1" applyAlignment="1" applyProtection="1">
      <alignment horizontal="center" vertical="center" wrapText="1"/>
      <protection locked="0"/>
    </xf>
    <xf numFmtId="0" fontId="0" fillId="0" borderId="4"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21" xfId="2" applyNumberFormat="1" applyFont="1" applyFill="1" applyBorder="1" applyAlignment="1" applyProtection="1">
      <alignment horizontal="center" vertical="center"/>
      <protection locked="0"/>
    </xf>
    <xf numFmtId="0" fontId="31" fillId="0" borderId="0" xfId="4" applyFont="1" applyAlignment="1">
      <alignment horizontal="left" vertical="top" wrapText="1"/>
    </xf>
    <xf numFmtId="0" fontId="31" fillId="0" borderId="30" xfId="4" applyFont="1" applyBorder="1" applyAlignment="1">
      <alignment horizontal="left" vertical="top" wrapText="1"/>
    </xf>
    <xf numFmtId="9" fontId="29" fillId="0" borderId="45" xfId="0" applyNumberFormat="1" applyFont="1" applyBorder="1" applyAlignment="1">
      <alignment horizontal="center" vertical="center"/>
    </xf>
    <xf numFmtId="9" fontId="29" fillId="0" borderId="46" xfId="0" applyNumberFormat="1" applyFont="1" applyBorder="1" applyAlignment="1">
      <alignment horizontal="center" vertical="center"/>
    </xf>
    <xf numFmtId="0" fontId="29" fillId="0" borderId="0" xfId="2" applyNumberFormat="1" applyFont="1" applyBorder="1" applyAlignment="1" applyProtection="1">
      <alignment horizontal="center" vertical="center"/>
    </xf>
    <xf numFmtId="0" fontId="29" fillId="0" borderId="30" xfId="2" applyNumberFormat="1" applyFont="1" applyBorder="1" applyAlignment="1" applyProtection="1">
      <alignment horizontal="center" vertical="center"/>
    </xf>
    <xf numFmtId="9" fontId="29" fillId="0" borderId="55" xfId="2" applyFont="1" applyBorder="1" applyAlignment="1" applyProtection="1">
      <alignment horizontal="center" vertical="center"/>
    </xf>
    <xf numFmtId="0" fontId="27" fillId="7" borderId="37" xfId="0" applyFont="1" applyFill="1" applyBorder="1" applyAlignment="1" applyProtection="1">
      <alignment horizontal="center" vertical="center" wrapText="1"/>
      <protection locked="0"/>
    </xf>
    <xf numFmtId="0" fontId="27" fillId="7" borderId="0" xfId="0" applyFont="1" applyFill="1" applyAlignment="1" applyProtection="1">
      <alignment horizontal="center" vertical="center" wrapText="1"/>
      <protection locked="0"/>
    </xf>
    <xf numFmtId="0" fontId="27" fillId="7" borderId="30" xfId="0" applyFont="1" applyFill="1" applyBorder="1" applyAlignment="1" applyProtection="1">
      <alignment horizontal="center" vertical="center" wrapText="1"/>
      <protection locked="0"/>
    </xf>
    <xf numFmtId="0" fontId="0" fillId="0" borderId="54"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25" xfId="2" applyNumberFormat="1" applyFont="1" applyFill="1" applyBorder="1" applyAlignment="1" applyProtection="1">
      <alignment horizontal="center" vertical="center" wrapText="1"/>
      <protection locked="0"/>
    </xf>
    <xf numFmtId="164" fontId="28" fillId="0" borderId="55" xfId="1" applyNumberFormat="1" applyFont="1" applyFill="1" applyBorder="1" applyAlignment="1" applyProtection="1">
      <alignment horizontal="center" vertical="center"/>
      <protection locked="0"/>
    </xf>
    <xf numFmtId="1" fontId="27" fillId="0" borderId="55" xfId="2" applyNumberFormat="1" applyFont="1" applyFill="1" applyBorder="1" applyAlignment="1" applyProtection="1">
      <alignment horizontal="center" vertical="center"/>
      <protection locked="0"/>
    </xf>
    <xf numFmtId="0" fontId="29" fillId="0" borderId="55" xfId="2" applyNumberFormat="1" applyFont="1" applyBorder="1" applyAlignment="1" applyProtection="1">
      <alignment horizontal="center" vertical="center"/>
    </xf>
    <xf numFmtId="9" fontId="29" fillId="0" borderId="55" xfId="0" applyNumberFormat="1" applyFont="1" applyBorder="1" applyAlignment="1">
      <alignment horizontal="center" vertical="center"/>
    </xf>
    <xf numFmtId="0" fontId="33" fillId="0" borderId="51" xfId="0" applyFont="1" applyBorder="1" applyAlignment="1" applyProtection="1">
      <alignment horizontal="center" vertical="center"/>
      <protection locked="0"/>
    </xf>
    <xf numFmtId="0" fontId="33" fillId="0" borderId="52" xfId="0" applyFont="1" applyBorder="1" applyAlignment="1" applyProtection="1">
      <alignment horizontal="center" vertical="center"/>
      <protection locked="0"/>
    </xf>
    <xf numFmtId="0" fontId="33" fillId="0" borderId="53" xfId="0" applyFont="1" applyBorder="1" applyAlignment="1" applyProtection="1">
      <alignment horizontal="center" vertical="center"/>
      <protection locked="0"/>
    </xf>
    <xf numFmtId="0" fontId="35" fillId="0" borderId="56" xfId="0" applyFont="1" applyBorder="1" applyAlignment="1" applyProtection="1">
      <alignment horizontal="center" vertical="center"/>
      <protection locked="0"/>
    </xf>
    <xf numFmtId="0" fontId="35" fillId="0" borderId="52" xfId="0" applyFont="1" applyBorder="1" applyAlignment="1" applyProtection="1">
      <alignment horizontal="center" vertical="center"/>
      <protection locked="0"/>
    </xf>
    <xf numFmtId="0" fontId="35" fillId="0" borderId="60" xfId="0" applyFont="1" applyBorder="1" applyAlignment="1" applyProtection="1">
      <alignment horizontal="center" vertical="center"/>
      <protection locked="0"/>
    </xf>
    <xf numFmtId="0" fontId="0" fillId="0" borderId="7" xfId="0" applyBorder="1" applyAlignment="1" applyProtection="1">
      <alignment horizontal="center"/>
      <protection locked="0"/>
    </xf>
    <xf numFmtId="0" fontId="0" fillId="0" borderId="9" xfId="0" applyBorder="1" applyAlignment="1" applyProtection="1">
      <alignment horizontal="center"/>
      <protection locked="0"/>
    </xf>
    <xf numFmtId="0" fontId="33" fillId="0" borderId="38" xfId="0" applyFont="1" applyBorder="1" applyAlignment="1" applyProtection="1">
      <alignment horizontal="left" vertical="center" wrapText="1"/>
      <protection locked="0"/>
    </xf>
    <xf numFmtId="0" fontId="33" fillId="0" borderId="39" xfId="0" applyFont="1" applyBorder="1" applyAlignment="1" applyProtection="1">
      <alignment horizontal="left" vertical="center" wrapText="1"/>
      <protection locked="0"/>
    </xf>
    <xf numFmtId="0" fontId="33" fillId="0" borderId="45" xfId="0" applyFont="1" applyBorder="1" applyAlignment="1" applyProtection="1">
      <alignment horizontal="left" vertical="center" wrapText="1"/>
      <protection locked="0"/>
    </xf>
    <xf numFmtId="0" fontId="33" fillId="0" borderId="29" xfId="0" applyFont="1" applyBorder="1" applyAlignment="1" applyProtection="1">
      <alignment horizontal="left" vertical="center" wrapText="1"/>
      <protection locked="0"/>
    </xf>
    <xf numFmtId="0" fontId="33" fillId="0" borderId="46" xfId="0" applyFont="1" applyBorder="1" applyAlignment="1" applyProtection="1">
      <alignment horizontal="left" vertical="center" wrapText="1"/>
      <protection locked="0"/>
    </xf>
    <xf numFmtId="0" fontId="33" fillId="0" borderId="41" xfId="0" applyFont="1" applyBorder="1" applyAlignment="1" applyProtection="1">
      <alignment horizontal="left" vertical="center" wrapText="1"/>
      <protection locked="0"/>
    </xf>
    <xf numFmtId="0" fontId="33" fillId="0" borderId="38" xfId="0" applyFont="1" applyBorder="1" applyAlignment="1" applyProtection="1">
      <alignment horizontal="center" vertical="center" wrapText="1"/>
      <protection locked="0"/>
    </xf>
    <xf numFmtId="0" fontId="33" fillId="0" borderId="12" xfId="0" applyFont="1" applyBorder="1" applyAlignment="1" applyProtection="1">
      <alignment horizontal="center" vertical="center" wrapText="1"/>
      <protection locked="0"/>
    </xf>
    <xf numFmtId="0" fontId="34" fillId="0" borderId="26" xfId="0" applyFont="1" applyBorder="1" applyAlignment="1" applyProtection="1">
      <alignment horizontal="left" vertical="center" wrapText="1"/>
      <protection locked="0"/>
    </xf>
    <xf numFmtId="0" fontId="34" fillId="0" borderId="55" xfId="0" applyFont="1" applyBorder="1" applyAlignment="1" applyProtection="1">
      <alignment horizontal="left" vertical="center" wrapText="1"/>
      <protection locked="0"/>
    </xf>
    <xf numFmtId="0" fontId="34" fillId="0" borderId="21" xfId="0" applyFont="1" applyBorder="1" applyAlignment="1" applyProtection="1">
      <alignment horizontal="left" vertical="center" wrapText="1"/>
      <protection locked="0"/>
    </xf>
    <xf numFmtId="0" fontId="20" fillId="2" borderId="1" xfId="0" applyFont="1" applyFill="1" applyBorder="1" applyAlignment="1" applyProtection="1">
      <alignment horizontal="center" vertical="center" wrapText="1"/>
      <protection locked="0"/>
    </xf>
    <xf numFmtId="0" fontId="20" fillId="2" borderId="12" xfId="0" applyFont="1" applyFill="1" applyBorder="1" applyAlignment="1" applyProtection="1">
      <alignment horizontal="center" vertical="center" wrapText="1"/>
      <protection locked="0"/>
    </xf>
    <xf numFmtId="0" fontId="20" fillId="2" borderId="3" xfId="0" applyFont="1" applyFill="1" applyBorder="1" applyAlignment="1" applyProtection="1">
      <alignment horizontal="center" vertical="center" wrapText="1"/>
      <protection locked="0"/>
    </xf>
    <xf numFmtId="0" fontId="20" fillId="2" borderId="14" xfId="0" applyFont="1" applyFill="1" applyBorder="1" applyAlignment="1" applyProtection="1">
      <alignment horizontal="center" vertical="center" wrapText="1"/>
      <protection locked="0"/>
    </xf>
    <xf numFmtId="0" fontId="35" fillId="0" borderId="54" xfId="0" applyFont="1" applyBorder="1" applyAlignment="1" applyProtection="1">
      <alignment horizontal="center" vertical="center" wrapText="1"/>
      <protection locked="0"/>
    </xf>
    <xf numFmtId="0" fontId="35" fillId="0" borderId="26" xfId="0" applyFont="1" applyBorder="1" applyAlignment="1" applyProtection="1">
      <alignment horizontal="center" vertical="center" wrapText="1"/>
      <protection locked="0"/>
    </xf>
    <xf numFmtId="0" fontId="35" fillId="0" borderId="55" xfId="0" applyFont="1" applyBorder="1" applyAlignment="1" applyProtection="1">
      <alignment horizontal="center" vertical="center" wrapText="1"/>
      <protection locked="0"/>
    </xf>
    <xf numFmtId="0" fontId="36" fillId="0" borderId="54"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55" xfId="0" applyFont="1" applyBorder="1" applyAlignment="1" applyProtection="1">
      <alignment horizontal="left" vertical="center" wrapText="1"/>
      <protection locked="0"/>
    </xf>
    <xf numFmtId="0" fontId="35" fillId="0" borderId="28" xfId="0" applyFont="1" applyBorder="1" applyAlignment="1" applyProtection="1">
      <alignment horizontal="center" vertical="center" wrapText="1"/>
      <protection locked="0"/>
    </xf>
    <xf numFmtId="0" fontId="32" fillId="2" borderId="4" xfId="0" applyFont="1" applyFill="1" applyBorder="1" applyAlignment="1" applyProtection="1">
      <alignment horizontal="left"/>
      <protection locked="0"/>
    </xf>
    <xf numFmtId="0" fontId="21" fillId="0" borderId="32" xfId="0" applyFont="1" applyBorder="1" applyAlignment="1" applyProtection="1">
      <alignment horizontal="center" vertical="center"/>
      <protection locked="0"/>
    </xf>
    <xf numFmtId="0" fontId="21" fillId="0" borderId="31" xfId="0" applyFont="1" applyBorder="1" applyAlignment="1" applyProtection="1">
      <alignment horizontal="center" vertical="center"/>
      <protection locked="0"/>
    </xf>
    <xf numFmtId="0" fontId="21" fillId="0" borderId="33" xfId="0" applyFont="1" applyBorder="1" applyAlignment="1" applyProtection="1">
      <alignment horizontal="center" vertical="center"/>
      <protection locked="0"/>
    </xf>
    <xf numFmtId="0" fontId="21" fillId="0" borderId="34" xfId="0" applyFont="1" applyBorder="1" applyAlignment="1" applyProtection="1">
      <alignment horizontal="center" vertical="center" wrapText="1"/>
      <protection locked="0"/>
    </xf>
    <xf numFmtId="0" fontId="21" fillId="0" borderId="35" xfId="0" applyFont="1" applyBorder="1" applyAlignment="1" applyProtection="1">
      <alignment horizontal="center" vertical="center" wrapText="1"/>
      <protection locked="0"/>
    </xf>
    <xf numFmtId="0" fontId="21" fillId="0" borderId="36" xfId="0" applyFont="1" applyBorder="1" applyAlignment="1" applyProtection="1">
      <alignment horizontal="center" vertical="center" wrapText="1"/>
      <protection locked="0"/>
    </xf>
    <xf numFmtId="0" fontId="21" fillId="0" borderId="3" xfId="0" applyFont="1" applyBorder="1" applyAlignment="1" applyProtection="1">
      <alignment horizontal="center" vertical="center" wrapText="1"/>
      <protection locked="0"/>
    </xf>
    <xf numFmtId="0" fontId="21" fillId="0" borderId="30" xfId="0" applyFont="1" applyBorder="1" applyAlignment="1" applyProtection="1">
      <alignment horizontal="center" vertical="center" wrapText="1"/>
      <protection locked="0"/>
    </xf>
    <xf numFmtId="0" fontId="21" fillId="0" borderId="14" xfId="0" applyFont="1" applyBorder="1" applyAlignment="1" applyProtection="1">
      <alignment horizontal="center" vertical="center" wrapText="1"/>
      <protection locked="0"/>
    </xf>
    <xf numFmtId="0" fontId="21" fillId="7" borderId="50" xfId="0" applyFont="1" applyFill="1" applyBorder="1" applyAlignment="1" applyProtection="1">
      <alignment horizontal="center" vertical="center" wrapText="1"/>
      <protection locked="0"/>
    </xf>
    <xf numFmtId="0" fontId="21" fillId="7" borderId="29" xfId="0" applyFont="1" applyFill="1" applyBorder="1" applyAlignment="1" applyProtection="1">
      <alignment horizontal="center" vertical="center" wrapText="1"/>
      <protection locked="0"/>
    </xf>
    <xf numFmtId="0" fontId="22" fillId="7" borderId="50" xfId="0" applyFont="1" applyFill="1" applyBorder="1" applyAlignment="1" applyProtection="1">
      <alignment horizontal="center" vertical="center" wrapText="1"/>
      <protection locked="0"/>
    </xf>
    <xf numFmtId="0" fontId="31" fillId="7" borderId="29" xfId="0" applyFont="1" applyFill="1" applyBorder="1" applyAlignment="1" applyProtection="1">
      <alignment horizontal="center" vertical="center" wrapText="1"/>
      <protection locked="0"/>
    </xf>
    <xf numFmtId="9" fontId="29" fillId="0" borderId="4" xfId="0" applyNumberFormat="1" applyFont="1" applyBorder="1" applyAlignment="1">
      <alignment horizontal="center" vertical="center"/>
    </xf>
    <xf numFmtId="0" fontId="18" fillId="0" borderId="28" xfId="0" applyFont="1" applyBorder="1" applyAlignment="1">
      <alignment horizontal="center" vertical="center"/>
    </xf>
    <xf numFmtId="9" fontId="0" fillId="0" borderId="4" xfId="0" applyNumberFormat="1" applyBorder="1" applyAlignment="1" applyProtection="1">
      <alignment horizontal="center" vertical="center"/>
      <protection locked="0"/>
    </xf>
    <xf numFmtId="9" fontId="0" fillId="0" borderId="4" xfId="0" applyNumberFormat="1" applyBorder="1" applyAlignment="1" applyProtection="1">
      <alignment horizontal="center" vertical="center" wrapText="1"/>
      <protection locked="0"/>
    </xf>
    <xf numFmtId="0" fontId="0" fillId="0" borderId="4" xfId="0" applyBorder="1" applyAlignment="1" applyProtection="1">
      <alignment horizontal="center" wrapText="1"/>
      <protection locked="0"/>
    </xf>
    <xf numFmtId="0" fontId="27" fillId="7" borderId="50" xfId="0" applyFont="1" applyFill="1" applyBorder="1" applyAlignment="1" applyProtection="1">
      <alignment horizontal="center" vertical="center" wrapText="1"/>
      <protection locked="0"/>
    </xf>
    <xf numFmtId="0" fontId="27" fillId="7" borderId="29" xfId="0" applyFont="1" applyFill="1" applyBorder="1" applyAlignment="1" applyProtection="1">
      <alignment horizontal="center" vertical="center" wrapText="1"/>
      <protection locked="0"/>
    </xf>
    <xf numFmtId="9" fontId="0" fillId="0" borderId="4" xfId="0" applyNumberFormat="1" applyBorder="1" applyAlignment="1" applyProtection="1">
      <alignment horizontal="center"/>
      <protection locked="0"/>
    </xf>
    <xf numFmtId="0" fontId="27" fillId="7" borderId="25" xfId="0" applyFont="1" applyFill="1" applyBorder="1" applyAlignment="1" applyProtection="1">
      <alignment horizontal="center" vertical="center" wrapText="1"/>
      <protection locked="0"/>
    </xf>
    <xf numFmtId="0" fontId="46" fillId="0" borderId="4" xfId="0" applyFont="1" applyBorder="1" applyAlignment="1">
      <alignment horizontal="center" vertical="center" wrapText="1"/>
    </xf>
    <xf numFmtId="0" fontId="43" fillId="0" borderId="28" xfId="0" applyFont="1" applyBorder="1" applyAlignment="1">
      <alignment horizontal="center" vertical="center"/>
    </xf>
    <xf numFmtId="0" fontId="43" fillId="0" borderId="55" xfId="0" applyFont="1" applyBorder="1" applyAlignment="1">
      <alignment horizontal="center" vertical="center"/>
    </xf>
    <xf numFmtId="0" fontId="20" fillId="2" borderId="24" xfId="0" applyFont="1" applyFill="1" applyBorder="1" applyAlignment="1" applyProtection="1">
      <alignment horizontal="center" vertical="center" wrapText="1"/>
      <protection locked="0"/>
    </xf>
    <xf numFmtId="0" fontId="25" fillId="2" borderId="37" xfId="0" applyFont="1" applyFill="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21" fillId="0" borderId="52" xfId="0" applyFont="1" applyBorder="1" applyAlignment="1" applyProtection="1">
      <alignment horizontal="center" vertical="center"/>
      <protection locked="0"/>
    </xf>
    <xf numFmtId="0" fontId="21" fillId="0" borderId="53" xfId="0" applyFont="1" applyBorder="1" applyAlignment="1" applyProtection="1">
      <alignment horizontal="center" vertical="center"/>
      <protection locked="0"/>
    </xf>
    <xf numFmtId="0" fontId="21" fillId="0" borderId="56" xfId="0" applyFont="1" applyBorder="1" applyAlignment="1" applyProtection="1">
      <alignment horizontal="center" vertical="center"/>
      <protection locked="0"/>
    </xf>
    <xf numFmtId="0" fontId="20" fillId="0" borderId="56"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20" fillId="2" borderId="32" xfId="0" applyFont="1" applyFill="1" applyBorder="1" applyAlignment="1" applyProtection="1">
      <alignment horizontal="center" vertical="center" wrapText="1"/>
      <protection locked="0"/>
    </xf>
    <xf numFmtId="0" fontId="20" fillId="2" borderId="78" xfId="0" applyFont="1" applyFill="1" applyBorder="1" applyAlignment="1" applyProtection="1">
      <alignment horizontal="center" vertical="center" wrapText="1"/>
      <protection locked="0"/>
    </xf>
    <xf numFmtId="0" fontId="20" fillId="0" borderId="0" xfId="0" applyFont="1" applyAlignment="1">
      <alignment horizontal="center" vertical="center" wrapText="1"/>
    </xf>
    <xf numFmtId="0" fontId="20" fillId="2" borderId="4" xfId="0" applyFont="1" applyFill="1" applyBorder="1" applyAlignment="1" applyProtection="1">
      <alignment horizontal="center" vertical="center" wrapText="1"/>
      <protection locked="0"/>
    </xf>
    <xf numFmtId="0" fontId="20" fillId="2" borderId="17" xfId="0" applyFont="1" applyFill="1" applyBorder="1" applyAlignment="1" applyProtection="1">
      <alignment horizontal="center" vertical="center"/>
      <protection locked="0"/>
    </xf>
    <xf numFmtId="0" fontId="20" fillId="2" borderId="11" xfId="0" applyFont="1" applyFill="1" applyBorder="1" applyAlignment="1" applyProtection="1">
      <alignment horizontal="center" vertical="center"/>
      <protection locked="0"/>
    </xf>
    <xf numFmtId="0" fontId="36" fillId="0" borderId="4" xfId="0" applyFont="1" applyBorder="1" applyAlignment="1">
      <alignment vertical="center" wrapText="1"/>
    </xf>
    <xf numFmtId="0" fontId="0" fillId="0" borderId="4" xfId="0" applyBorder="1" applyAlignment="1">
      <alignment vertical="center" wrapText="1"/>
    </xf>
    <xf numFmtId="0" fontId="36" fillId="0" borderId="4" xfId="0" applyFont="1" applyBorder="1" applyAlignment="1">
      <alignment horizontal="left" vertical="center" wrapText="1"/>
    </xf>
    <xf numFmtId="0" fontId="0" fillId="0" borderId="4" xfId="0" applyBorder="1" applyAlignment="1">
      <alignment horizontal="left" vertical="center" wrapText="1"/>
    </xf>
  </cellXfs>
  <cellStyles count="8">
    <cellStyle name="Bueno" xfId="5" builtinId="26"/>
    <cellStyle name="Incorrecto" xfId="7" builtinId="27"/>
    <cellStyle name="Millares" xfId="3" builtinId="3"/>
    <cellStyle name="Moneda" xfId="1" builtinId="4"/>
    <cellStyle name="Normal" xfId="0" builtinId="0"/>
    <cellStyle name="Normal 2" xfId="4" xr:uid="{00000000-0005-0000-0000-000005000000}"/>
    <cellStyle name="Normal 2 2" xfId="6" xr:uid="{00000000-0005-0000-0000-000006000000}"/>
    <cellStyle name="Porcentaje" xfId="2" builtinId="5"/>
  </cellStyles>
  <dxfs count="107">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auto="1"/>
      </font>
      <fill>
        <patternFill>
          <bgColor rgb="FFFFFF00"/>
        </patternFill>
      </fill>
    </dxf>
    <dxf>
      <font>
        <color theme="0"/>
      </font>
      <fill>
        <patternFill>
          <bgColor rgb="FF0099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ill>
        <patternFill>
          <bgColor rgb="FF00B05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1. </a:t>
            </a:r>
            <a:r>
              <a:rPr lang="en-US" b="1">
                <a:solidFill>
                  <a:sysClr val="windowText" lastClr="000000"/>
                </a:solidFill>
                <a:latin typeface="Artifex CF Light" panose="00000400000000000000" pitchFamily="50" charset="0"/>
              </a:rPr>
              <a:t>Nivel de Cumplimiento Julio-Septiembre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barChart>
        <c:barDir val="col"/>
        <c:grouping val="clustered"/>
        <c:varyColors val="0"/>
        <c:ser>
          <c:idx val="0"/>
          <c:order val="0"/>
          <c:tx>
            <c:strRef>
              <c:f>'PLANTILLA RESUMEN'!$F$8</c:f>
              <c:strCache>
                <c:ptCount val="1"/>
                <c:pt idx="0">
                  <c:v>Nivel de Cumplimiento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RESUMEN'!$E$9:$E$13</c:f>
              <c:strCache>
                <c:ptCount val="5"/>
                <c:pt idx="0">
                  <c:v>1.1. Detección de desviaciones en los planes, programas y proyectos institucionales</c:v>
                </c:pt>
                <c:pt idx="1">
                  <c:v>1.2. Fortalecimiento de la estructura organizativa</c:v>
                </c:pt>
                <c:pt idx="2">
                  <c:v>1.3. Fortalecimiento del reclutamiento y selección por carrera administrativa</c:v>
                </c:pt>
                <c:pt idx="3">
                  <c:v>1.4. Profesionalización del talento humano</c:v>
                </c:pt>
                <c:pt idx="4">
                  <c:v>1.5. Implementada la Gestión de Riesgos</c:v>
                </c:pt>
              </c:strCache>
            </c:strRef>
          </c:cat>
          <c:val>
            <c:numRef>
              <c:f>'PLANTILLA RESUMEN'!$F$9:$F$13</c:f>
              <c:numCache>
                <c:formatCode>0%</c:formatCode>
                <c:ptCount val="5"/>
                <c:pt idx="0">
                  <c:v>0.9916666666666667</c:v>
                </c:pt>
                <c:pt idx="1">
                  <c:v>1</c:v>
                </c:pt>
                <c:pt idx="2">
                  <c:v>0.66700000000000004</c:v>
                </c:pt>
                <c:pt idx="3">
                  <c:v>1</c:v>
                </c:pt>
                <c:pt idx="4">
                  <c:v>0.92999999999999994</c:v>
                </c:pt>
              </c:numCache>
            </c:numRef>
          </c:val>
          <c:extLst>
            <c:ext xmlns:c16="http://schemas.microsoft.com/office/drawing/2014/chart" uri="{C3380CC4-5D6E-409C-BE32-E72D297353CC}">
              <c16:uniqueId val="{00000000-C590-4AB2-B65D-21BD215683E9}"/>
            </c:ext>
          </c:extLst>
        </c:ser>
        <c:dLbls>
          <c:showLegendKey val="0"/>
          <c:showVal val="1"/>
          <c:showCatName val="0"/>
          <c:showSerName val="0"/>
          <c:showPercent val="0"/>
          <c:showBubbleSize val="0"/>
        </c:dLbls>
        <c:gapWidth val="150"/>
        <c:overlap val="-25"/>
        <c:axId val="488182472"/>
        <c:axId val="488182864"/>
      </c:barChart>
      <c:catAx>
        <c:axId val="48818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488182864"/>
        <c:crosses val="autoZero"/>
        <c:auto val="1"/>
        <c:lblAlgn val="ctr"/>
        <c:lblOffset val="100"/>
        <c:noMultiLvlLbl val="0"/>
      </c:catAx>
      <c:valAx>
        <c:axId val="488182864"/>
        <c:scaling>
          <c:orientation val="minMax"/>
        </c:scaling>
        <c:delete val="1"/>
        <c:axPos val="l"/>
        <c:numFmt formatCode="0%" sourceLinked="1"/>
        <c:majorTickMark val="none"/>
        <c:minorTickMark val="none"/>
        <c:tickLblPos val="nextTo"/>
        <c:crossAx val="4881824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2.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Julio-Septiembre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1.7529618230066806E-2"/>
          <c:y val="0.23780930950921858"/>
          <c:w val="0.95714982210428112"/>
          <c:h val="0.53953914822778004"/>
        </c:manualLayout>
      </c:layout>
      <c:barChart>
        <c:barDir val="col"/>
        <c:grouping val="clustered"/>
        <c:varyColors val="0"/>
        <c:ser>
          <c:idx val="0"/>
          <c:order val="0"/>
          <c:tx>
            <c:strRef>
              <c:f>'PLANTILLA RESUMEN'!$F$16</c:f>
              <c:strCache>
                <c:ptCount val="1"/>
                <c:pt idx="0">
                  <c:v>Nivel de Cumplimiento</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RESUMEN'!$E$17:$E$20</c:f>
              <c:strCache>
                <c:ptCount val="4"/>
                <c:pt idx="0">
                  <c:v>2.1. Permisos de operación para empresas de zonas francas</c:v>
                </c:pt>
                <c:pt idx="1">
                  <c:v>2.2. Estudio de inteligencia comercial para la inserción de los subsectores productivos de zonas francas</c:v>
                </c:pt>
                <c:pt idx="2">
                  <c:v>2.3. Celebración de ferias multisectoriales para promoción de inversión en Zonas Francas</c:v>
                </c:pt>
                <c:pt idx="3">
                  <c:v>2.4. Creación de clústeres de exportación de bienes y servicios</c:v>
                </c:pt>
              </c:strCache>
            </c:strRef>
          </c:cat>
          <c:val>
            <c:numRef>
              <c:f>'PLANTILLA RESUMEN'!$F$17:$F$20</c:f>
              <c:numCache>
                <c:formatCode>0%</c:formatCode>
                <c:ptCount val="4"/>
                <c:pt idx="0">
                  <c:v>0.99199999999999999</c:v>
                </c:pt>
                <c:pt idx="1">
                  <c:v>1</c:v>
                </c:pt>
                <c:pt idx="2">
                  <c:v>1</c:v>
                </c:pt>
                <c:pt idx="3">
                  <c:v>1</c:v>
                </c:pt>
              </c:numCache>
            </c:numRef>
          </c:val>
          <c:extLst>
            <c:ext xmlns:c16="http://schemas.microsoft.com/office/drawing/2014/chart" uri="{C3380CC4-5D6E-409C-BE32-E72D297353CC}">
              <c16:uniqueId val="{00000000-2215-4DDE-843A-C1B548B6F141}"/>
            </c:ext>
          </c:extLst>
        </c:ser>
        <c:dLbls>
          <c:showLegendKey val="0"/>
          <c:showVal val="1"/>
          <c:showCatName val="0"/>
          <c:showSerName val="0"/>
          <c:showPercent val="0"/>
          <c:showBubbleSize val="0"/>
        </c:dLbls>
        <c:gapWidth val="150"/>
        <c:overlap val="-25"/>
        <c:axId val="488183648"/>
        <c:axId val="398212896"/>
      </c:barChart>
      <c:catAx>
        <c:axId val="488183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2896"/>
        <c:crosses val="autoZero"/>
        <c:auto val="1"/>
        <c:lblAlgn val="ctr"/>
        <c:lblOffset val="100"/>
        <c:noMultiLvlLbl val="0"/>
      </c:catAx>
      <c:valAx>
        <c:axId val="398212896"/>
        <c:scaling>
          <c:orientation val="minMax"/>
        </c:scaling>
        <c:delete val="1"/>
        <c:axPos val="l"/>
        <c:numFmt formatCode="0%" sourceLinked="1"/>
        <c:majorTickMark val="none"/>
        <c:minorTickMark val="none"/>
        <c:tickLblPos val="nextTo"/>
        <c:crossAx val="4881836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3.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Julio-Septiembre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barChart>
        <c:barDir val="col"/>
        <c:grouping val="clustered"/>
        <c:varyColors val="0"/>
        <c:ser>
          <c:idx val="0"/>
          <c:order val="0"/>
          <c:tx>
            <c:strRef>
              <c:f>'PLANTILLA RESUMEN'!$F$22</c:f>
              <c:strCache>
                <c:ptCount val="1"/>
                <c:pt idx="0">
                  <c:v>Nivel de Cumplimiento</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RESUMEN'!$E$23:$E$27</c:f>
              <c:strCache>
                <c:ptCount val="5"/>
                <c:pt idx="0">
                  <c:v>3.1. Automatización de los servicios de permisos de operación a parques y zonas francas</c:v>
                </c:pt>
                <c:pt idx="1">
                  <c:v>3.2.Nuevas instalaciones de zonas francas</c:v>
                </c:pt>
                <c:pt idx="2">
                  <c:v>3.3. Nuevas alianzas estratégicas para promoción de inversión y exportaciones</c:v>
                </c:pt>
                <c:pt idx="3">
                  <c:v>3.4. Autorización de ampliación en parques de zonas francas</c:v>
                </c:pt>
                <c:pt idx="4">
                  <c:v>3.5. Creación de encadenamientos productivos</c:v>
                </c:pt>
              </c:strCache>
            </c:strRef>
          </c:cat>
          <c:val>
            <c:numRef>
              <c:f>'PLANTILLA RESUMEN'!$F$23:$F$27</c:f>
              <c:numCache>
                <c:formatCode>0%</c:formatCode>
                <c:ptCount val="5"/>
                <c:pt idx="0">
                  <c:v>0.995</c:v>
                </c:pt>
                <c:pt idx="1">
                  <c:v>1</c:v>
                </c:pt>
                <c:pt idx="2">
                  <c:v>1</c:v>
                </c:pt>
                <c:pt idx="3">
                  <c:v>1</c:v>
                </c:pt>
                <c:pt idx="4">
                  <c:v>1</c:v>
                </c:pt>
              </c:numCache>
            </c:numRef>
          </c:val>
          <c:extLst>
            <c:ext xmlns:c16="http://schemas.microsoft.com/office/drawing/2014/chart" uri="{C3380CC4-5D6E-409C-BE32-E72D297353CC}">
              <c16:uniqueId val="{00000000-2B31-4243-8329-2DE0E5B7D50C}"/>
            </c:ext>
          </c:extLst>
        </c:ser>
        <c:dLbls>
          <c:showLegendKey val="0"/>
          <c:showVal val="1"/>
          <c:showCatName val="0"/>
          <c:showSerName val="0"/>
          <c:showPercent val="0"/>
          <c:showBubbleSize val="0"/>
        </c:dLbls>
        <c:gapWidth val="150"/>
        <c:overlap val="-25"/>
        <c:axId val="398214072"/>
        <c:axId val="398214464"/>
      </c:barChart>
      <c:catAx>
        <c:axId val="39821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4464"/>
        <c:crosses val="autoZero"/>
        <c:auto val="1"/>
        <c:lblAlgn val="ctr"/>
        <c:lblOffset val="100"/>
        <c:noMultiLvlLbl val="0"/>
      </c:catAx>
      <c:valAx>
        <c:axId val="398214464"/>
        <c:scaling>
          <c:orientation val="minMax"/>
        </c:scaling>
        <c:delete val="1"/>
        <c:axPos val="l"/>
        <c:numFmt formatCode="0%" sourceLinked="1"/>
        <c:majorTickMark val="none"/>
        <c:minorTickMark val="none"/>
        <c:tickLblPos val="nextTo"/>
        <c:crossAx val="3982140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4468283</xdr:colOff>
      <xdr:row>0</xdr:row>
      <xdr:rowOff>42333</xdr:rowOff>
    </xdr:from>
    <xdr:to>
      <xdr:col>2</xdr:col>
      <xdr:colOff>324908</xdr:colOff>
      <xdr:row>3</xdr:row>
      <xdr:rowOff>173975</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929033" y="42333"/>
          <a:ext cx="1497542" cy="703142"/>
        </a:xfrm>
        <a:prstGeom prst="rect">
          <a:avLst/>
        </a:prstGeom>
      </xdr:spPr>
    </xdr:pic>
    <xdr:clientData/>
  </xdr:twoCellAnchor>
  <xdr:twoCellAnchor>
    <xdr:from>
      <xdr:col>4</xdr:col>
      <xdr:colOff>207433</xdr:colOff>
      <xdr:row>28</xdr:row>
      <xdr:rowOff>84666</xdr:rowOff>
    </xdr:from>
    <xdr:to>
      <xdr:col>6</xdr:col>
      <xdr:colOff>97367</xdr:colOff>
      <xdr:row>46</xdr:row>
      <xdr:rowOff>113240</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79374</xdr:colOff>
      <xdr:row>47</xdr:row>
      <xdr:rowOff>126999</xdr:rowOff>
    </xdr:from>
    <xdr:to>
      <xdr:col>6</xdr:col>
      <xdr:colOff>127000</xdr:colOff>
      <xdr:row>61</xdr:row>
      <xdr:rowOff>253999</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37042</xdr:colOff>
      <xdr:row>62</xdr:row>
      <xdr:rowOff>31750</xdr:rowOff>
    </xdr:from>
    <xdr:to>
      <xdr:col>5</xdr:col>
      <xdr:colOff>973666</xdr:colOff>
      <xdr:row>84</xdr:row>
      <xdr:rowOff>92076</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1</xdr:row>
      <xdr:rowOff>76200</xdr:rowOff>
    </xdr:from>
    <xdr:to>
      <xdr:col>1</xdr:col>
      <xdr:colOff>1147795</xdr:colOff>
      <xdr:row>4</xdr:row>
      <xdr:rowOff>0</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038" y="276225"/>
          <a:ext cx="1482626" cy="4381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294987</xdr:colOff>
      <xdr:row>1</xdr:row>
      <xdr:rowOff>123825</xdr:rowOff>
    </xdr:from>
    <xdr:to>
      <xdr:col>1</xdr:col>
      <xdr:colOff>768999</xdr:colOff>
      <xdr:row>3</xdr:row>
      <xdr:rowOff>142875</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4987" y="323850"/>
          <a:ext cx="1245537" cy="3619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1</xdr:row>
      <xdr:rowOff>0</xdr:rowOff>
    </xdr:from>
    <xdr:to>
      <xdr:col>1</xdr:col>
      <xdr:colOff>1109131</xdr:colOff>
      <xdr:row>3</xdr:row>
      <xdr:rowOff>123825</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812" y="171450"/>
          <a:ext cx="1579319" cy="4667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93133</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912" y="276225"/>
          <a:ext cx="1553995" cy="42862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2867025"/>
          <a:ext cx="0" cy="363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272762</xdr:colOff>
      <xdr:row>1</xdr:row>
      <xdr:rowOff>47625</xdr:rowOff>
    </xdr:from>
    <xdr:to>
      <xdr:col>1</xdr:col>
      <xdr:colOff>952963</xdr:colOff>
      <xdr:row>3</xdr:row>
      <xdr:rowOff>71438</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2762" y="247650"/>
          <a:ext cx="1442201" cy="4191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796018</xdr:colOff>
      <xdr:row>3</xdr:row>
      <xdr:rowOff>106186</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9575"/>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1226344</xdr:colOff>
      <xdr:row>3</xdr:row>
      <xdr:rowOff>103541</xdr:rowOff>
    </xdr:to>
    <xdr:pic>
      <xdr:nvPicPr>
        <xdr:cNvPr id="3" name="Imagen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1910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809625</xdr:colOff>
      <xdr:row>3</xdr:row>
      <xdr:rowOff>124708</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14325"/>
          <a:ext cx="1356013" cy="39405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4" name="Picture 1" descr="cnzfe logo">
          <a:extLst>
            <a:ext uri="{FF2B5EF4-FFF2-40B4-BE49-F238E27FC236}">
              <a16:creationId xmlns:a16="http://schemas.microsoft.com/office/drawing/2014/main" id="{F357806E-66A0-49FF-A2BC-C8CDEBA24D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2</xdr:col>
      <xdr:colOff>1025434</xdr:colOff>
      <xdr:row>2</xdr:row>
      <xdr:rowOff>446742</xdr:rowOff>
    </xdr:to>
    <xdr:pic>
      <xdr:nvPicPr>
        <xdr:cNvPr id="5" name="Imagen 4">
          <a:extLst>
            <a:ext uri="{FF2B5EF4-FFF2-40B4-BE49-F238E27FC236}">
              <a16:creationId xmlns:a16="http://schemas.microsoft.com/office/drawing/2014/main" id="{7CBBC4B3-4D25-470E-90C2-7A9BAF33FA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4716" cy="110041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92A02AC0-4C99-48DA-960A-501A156E7D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127453</xdr:colOff>
      <xdr:row>2</xdr:row>
      <xdr:rowOff>291438</xdr:rowOff>
    </xdr:from>
    <xdr:to>
      <xdr:col>3</xdr:col>
      <xdr:colOff>1081332</xdr:colOff>
      <xdr:row>4</xdr:row>
      <xdr:rowOff>692248</xdr:rowOff>
    </xdr:to>
    <xdr:pic>
      <xdr:nvPicPr>
        <xdr:cNvPr id="3" name="Imagen 2">
          <a:extLst>
            <a:ext uri="{FF2B5EF4-FFF2-40B4-BE49-F238E27FC236}">
              <a16:creationId xmlns:a16="http://schemas.microsoft.com/office/drawing/2014/main" id="{EFA3ABE1-25D6-45B6-B40F-7F8EBF59982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7453" y="689933"/>
          <a:ext cx="3716777" cy="12561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609600"/>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201325</xdr:colOff>
      <xdr:row>2</xdr:row>
      <xdr:rowOff>202406</xdr:rowOff>
    </xdr:from>
    <xdr:to>
      <xdr:col>4</xdr:col>
      <xdr:colOff>4069046</xdr:colOff>
      <xdr:row>5</xdr:row>
      <xdr:rowOff>229394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56169" y="607219"/>
          <a:ext cx="3867721" cy="105965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571DDB55-165A-4D5A-B62C-33F9AD64D7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185998</xdr:colOff>
      <xdr:row>0</xdr:row>
      <xdr:rowOff>0</xdr:rowOff>
    </xdr:from>
    <xdr:to>
      <xdr:col>2</xdr:col>
      <xdr:colOff>952500</xdr:colOff>
      <xdr:row>2</xdr:row>
      <xdr:rowOff>207187</xdr:rowOff>
    </xdr:to>
    <xdr:pic>
      <xdr:nvPicPr>
        <xdr:cNvPr id="3" name="Imagen 2">
          <a:extLst>
            <a:ext uri="{FF2B5EF4-FFF2-40B4-BE49-F238E27FC236}">
              <a16:creationId xmlns:a16="http://schemas.microsoft.com/office/drawing/2014/main" id="{7543BB47-F324-4755-AD8C-F58B7BE537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998" y="0"/>
          <a:ext cx="2162245" cy="62213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4C0CABB-E81C-4B0B-9019-ABCDAD19B8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0</xdr:rowOff>
    </xdr:from>
    <xdr:to>
      <xdr:col>3</xdr:col>
      <xdr:colOff>1323976</xdr:colOff>
      <xdr:row>3</xdr:row>
      <xdr:rowOff>1248</xdr:rowOff>
    </xdr:to>
    <xdr:pic>
      <xdr:nvPicPr>
        <xdr:cNvPr id="3" name="Imagen 2">
          <a:extLst>
            <a:ext uri="{FF2B5EF4-FFF2-40B4-BE49-F238E27FC236}">
              <a16:creationId xmlns:a16="http://schemas.microsoft.com/office/drawing/2014/main" id="{EB15ACB3-94C6-4055-9FA9-CC4DB8B8217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0"/>
          <a:ext cx="3118138" cy="90612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0CEC3F7D-21A6-4842-BEB7-79A2D5CA67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82263</xdr:colOff>
      <xdr:row>0</xdr:row>
      <xdr:rowOff>47625</xdr:rowOff>
    </xdr:from>
    <xdr:to>
      <xdr:col>2</xdr:col>
      <xdr:colOff>1352551</xdr:colOff>
      <xdr:row>3</xdr:row>
      <xdr:rowOff>28927</xdr:rowOff>
    </xdr:to>
    <xdr:pic>
      <xdr:nvPicPr>
        <xdr:cNvPr id="3" name="Imagen 2">
          <a:extLst>
            <a:ext uri="{FF2B5EF4-FFF2-40B4-BE49-F238E27FC236}">
              <a16:creationId xmlns:a16="http://schemas.microsoft.com/office/drawing/2014/main" id="{E2F49F5F-042F-431D-9359-A3078DD094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2788" y="47625"/>
          <a:ext cx="3213388" cy="9338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158463</xdr:colOff>
      <xdr:row>4</xdr:row>
      <xdr:rowOff>72628</xdr:rowOff>
    </xdr:from>
    <xdr:to>
      <xdr:col>1</xdr:col>
      <xdr:colOff>1007645</xdr:colOff>
      <xdr:row>7</xdr:row>
      <xdr:rowOff>54768</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63" y="772120"/>
          <a:ext cx="1608205" cy="488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123825</xdr:rowOff>
    </xdr:from>
    <xdr:to>
      <xdr:col>1</xdr:col>
      <xdr:colOff>1572874</xdr:colOff>
      <xdr:row>3</xdr:row>
      <xdr:rowOff>142875</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123825"/>
          <a:ext cx="1804936" cy="533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342900"/>
          <a:ext cx="0"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320388</xdr:colOff>
      <xdr:row>2</xdr:row>
      <xdr:rowOff>0</xdr:rowOff>
    </xdr:from>
    <xdr:to>
      <xdr:col>2</xdr:col>
      <xdr:colOff>382249</xdr:colOff>
      <xdr:row>4</xdr:row>
      <xdr:rowOff>161925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0388" y="390525"/>
          <a:ext cx="1804936" cy="561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253713</xdr:colOff>
      <xdr:row>1</xdr:row>
      <xdr:rowOff>0</xdr:rowOff>
    </xdr:from>
    <xdr:to>
      <xdr:col>1</xdr:col>
      <xdr:colOff>1116882</xdr:colOff>
      <xdr:row>3</xdr:row>
      <xdr:rowOff>109537</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3713" y="166688"/>
          <a:ext cx="1570929" cy="4429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215613</xdr:colOff>
      <xdr:row>1</xdr:row>
      <xdr:rowOff>57150</xdr:rowOff>
    </xdr:from>
    <xdr:to>
      <xdr:col>1</xdr:col>
      <xdr:colOff>564764</xdr:colOff>
      <xdr:row>3</xdr:row>
      <xdr:rowOff>152400</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3" y="227747"/>
          <a:ext cx="1486464" cy="43644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65722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152401</xdr:colOff>
      <xdr:row>1</xdr:row>
      <xdr:rowOff>85726</xdr:rowOff>
    </xdr:from>
    <xdr:to>
      <xdr:col>2</xdr:col>
      <xdr:colOff>372033</xdr:colOff>
      <xdr:row>3</xdr:row>
      <xdr:rowOff>142876</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5876" y="257176"/>
          <a:ext cx="1353107" cy="4000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381001</xdr:colOff>
      <xdr:row>1</xdr:row>
      <xdr:rowOff>47626</xdr:rowOff>
    </xdr:from>
    <xdr:to>
      <xdr:col>1</xdr:col>
      <xdr:colOff>1555315</xdr:colOff>
      <xdr:row>3</xdr:row>
      <xdr:rowOff>147638</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001" y="247651"/>
          <a:ext cx="1612464" cy="4953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G76"/>
  <sheetViews>
    <sheetView tabSelected="1" topLeftCell="A51" zoomScale="90" zoomScaleNormal="90" workbookViewId="0">
      <selection activeCell="B74" sqref="B74"/>
    </sheetView>
  </sheetViews>
  <sheetFormatPr baseColWidth="10" defaultColWidth="11.42578125" defaultRowHeight="15"/>
  <cols>
    <col min="1" max="1" width="51.85546875" style="132" customWidth="1"/>
    <col min="2" max="2" width="84.5703125" style="132" customWidth="1"/>
    <col min="3" max="3" width="20.28515625" style="132" customWidth="1"/>
    <col min="4" max="4" width="1.7109375" style="132" customWidth="1"/>
    <col min="5" max="5" width="82.140625" style="132" customWidth="1"/>
    <col min="6" max="6" width="16.5703125" style="132" customWidth="1"/>
    <col min="7" max="7" width="15.42578125" style="132" customWidth="1"/>
    <col min="8" max="16384" width="11.42578125" style="132"/>
  </cols>
  <sheetData>
    <row r="5" spans="1:7" ht="15.75">
      <c r="A5" s="757" t="s">
        <v>943</v>
      </c>
      <c r="B5" s="757"/>
      <c r="C5" s="757"/>
      <c r="D5" s="757"/>
      <c r="E5" s="757"/>
      <c r="F5" s="757"/>
    </row>
    <row r="6" spans="1:7" ht="15.75">
      <c r="A6" s="757" t="s">
        <v>522</v>
      </c>
      <c r="B6" s="757"/>
      <c r="C6" s="757"/>
      <c r="D6" s="757"/>
      <c r="E6" s="757"/>
      <c r="F6" s="757"/>
    </row>
    <row r="7" spans="1:7" ht="15.75">
      <c r="A7" s="757" t="s">
        <v>1109</v>
      </c>
      <c r="B7" s="757"/>
      <c r="C7" s="757"/>
      <c r="D7" s="757"/>
      <c r="E7" s="757"/>
      <c r="F7" s="757"/>
    </row>
    <row r="8" spans="1:7" ht="47.25">
      <c r="A8" s="133" t="s">
        <v>503</v>
      </c>
      <c r="B8" s="133" t="s">
        <v>514</v>
      </c>
      <c r="C8" s="134" t="s">
        <v>504</v>
      </c>
      <c r="D8" s="139"/>
      <c r="E8" s="146" t="s">
        <v>547</v>
      </c>
      <c r="F8" s="134" t="s">
        <v>622</v>
      </c>
      <c r="G8" s="146" t="s">
        <v>596</v>
      </c>
    </row>
    <row r="9" spans="1:7" ht="30.75">
      <c r="A9" s="135" t="s">
        <v>505</v>
      </c>
      <c r="B9" s="136" t="s">
        <v>510</v>
      </c>
      <c r="C9" s="137">
        <v>1</v>
      </c>
      <c r="D9" s="139"/>
      <c r="E9" s="142" t="s">
        <v>454</v>
      </c>
      <c r="F9" s="137">
        <f>AVERAGE(C9+C12+C26+C29+C31+C39)/6</f>
        <v>0.9916666666666667</v>
      </c>
      <c r="G9" s="138"/>
    </row>
    <row r="10" spans="1:7">
      <c r="A10" s="138"/>
      <c r="B10" s="138" t="s">
        <v>511</v>
      </c>
      <c r="C10" s="137">
        <v>1</v>
      </c>
      <c r="D10" s="139"/>
      <c r="E10" s="143" t="s">
        <v>550</v>
      </c>
      <c r="F10" s="137">
        <f>AVERAGE(C10+C13)/2</f>
        <v>1</v>
      </c>
      <c r="G10" s="138"/>
    </row>
    <row r="11" spans="1:7" ht="30">
      <c r="A11" s="139"/>
      <c r="B11" s="139"/>
      <c r="C11" s="140"/>
      <c r="D11" s="139"/>
      <c r="E11" s="143" t="s">
        <v>551</v>
      </c>
      <c r="F11" s="137">
        <f>AVERAGE(C14)/1</f>
        <v>0.66700000000000004</v>
      </c>
      <c r="G11" s="138"/>
    </row>
    <row r="12" spans="1:7" ht="30.75">
      <c r="A12" s="135" t="s">
        <v>506</v>
      </c>
      <c r="B12" s="136" t="s">
        <v>510</v>
      </c>
      <c r="C12" s="137">
        <v>0.95</v>
      </c>
      <c r="D12" s="139"/>
      <c r="E12" s="143" t="s">
        <v>453</v>
      </c>
      <c r="F12" s="137">
        <f>AVERAGE(C15+C40+C47)/3</f>
        <v>1</v>
      </c>
      <c r="G12" s="138"/>
    </row>
    <row r="13" spans="1:7">
      <c r="A13" s="138"/>
      <c r="B13" s="138" t="s">
        <v>511</v>
      </c>
      <c r="C13" s="137">
        <v>1</v>
      </c>
      <c r="D13" s="139"/>
      <c r="E13" s="144" t="s">
        <v>552</v>
      </c>
      <c r="F13" s="137">
        <f>AVERAGE(C23+C27)/2</f>
        <v>0.92999999999999994</v>
      </c>
      <c r="G13" s="138"/>
    </row>
    <row r="14" spans="1:7" ht="30">
      <c r="A14" s="138"/>
      <c r="B14" s="136" t="s">
        <v>512</v>
      </c>
      <c r="C14" s="137">
        <v>0.66700000000000004</v>
      </c>
      <c r="D14" s="139"/>
      <c r="E14" s="138"/>
      <c r="F14" s="138"/>
      <c r="G14" s="138"/>
    </row>
    <row r="15" spans="1:7">
      <c r="A15" s="138"/>
      <c r="B15" s="138" t="s">
        <v>513</v>
      </c>
      <c r="C15" s="137">
        <v>1</v>
      </c>
      <c r="D15" s="139"/>
      <c r="E15" s="138"/>
      <c r="F15" s="138"/>
      <c r="G15" s="138"/>
    </row>
    <row r="16" spans="1:7" ht="47.25">
      <c r="A16" s="139"/>
      <c r="B16" s="139"/>
      <c r="C16" s="141"/>
      <c r="D16" s="139"/>
      <c r="E16" s="146" t="s">
        <v>548</v>
      </c>
      <c r="F16" s="134" t="s">
        <v>622</v>
      </c>
      <c r="G16" s="146" t="s">
        <v>596</v>
      </c>
    </row>
    <row r="17" spans="1:7" ht="15.75">
      <c r="A17" s="135" t="s">
        <v>507</v>
      </c>
      <c r="B17" s="138" t="s">
        <v>508</v>
      </c>
      <c r="C17" s="137">
        <v>1</v>
      </c>
      <c r="D17" s="139"/>
      <c r="E17" s="131" t="s">
        <v>553</v>
      </c>
      <c r="F17" s="137">
        <f>AVERAGE(C41+C50+C54+C58+C64)/5</f>
        <v>0.99199999999999999</v>
      </c>
      <c r="G17" s="138"/>
    </row>
    <row r="18" spans="1:7" ht="30">
      <c r="A18" s="138"/>
      <c r="B18" s="138" t="s">
        <v>509</v>
      </c>
      <c r="C18" s="137">
        <v>1</v>
      </c>
      <c r="D18" s="139"/>
      <c r="E18" s="131" t="s">
        <v>455</v>
      </c>
      <c r="F18" s="137">
        <f>AVERAGE(C44+C48)/2</f>
        <v>1</v>
      </c>
      <c r="G18" s="138"/>
    </row>
    <row r="19" spans="1:7" ht="30">
      <c r="A19" s="139"/>
      <c r="B19" s="139"/>
      <c r="C19" s="140"/>
      <c r="D19" s="139"/>
      <c r="E19" s="136" t="s">
        <v>554</v>
      </c>
      <c r="F19" s="137">
        <f>AVERAGE(C36)/1</f>
        <v>1</v>
      </c>
      <c r="G19" s="138"/>
    </row>
    <row r="20" spans="1:7" ht="30.75">
      <c r="A20" s="135"/>
      <c r="B20" s="138"/>
      <c r="C20" s="137"/>
      <c r="D20" s="139"/>
      <c r="E20" s="136" t="s">
        <v>446</v>
      </c>
      <c r="F20" s="137">
        <f>AVERAGE(C34)/1</f>
        <v>1</v>
      </c>
      <c r="G20" s="138"/>
    </row>
    <row r="21" spans="1:7" ht="15.75">
      <c r="A21" s="135" t="s">
        <v>517</v>
      </c>
      <c r="B21" s="138" t="s">
        <v>518</v>
      </c>
      <c r="C21" s="137">
        <v>1</v>
      </c>
      <c r="D21" s="139"/>
      <c r="E21" s="138"/>
      <c r="F21" s="138"/>
      <c r="G21" s="138"/>
    </row>
    <row r="22" spans="1:7" ht="47.25">
      <c r="A22" s="139"/>
      <c r="B22" s="139"/>
      <c r="C22" s="141"/>
      <c r="D22" s="139"/>
      <c r="E22" s="146" t="s">
        <v>549</v>
      </c>
      <c r="F22" s="134" t="s">
        <v>622</v>
      </c>
      <c r="G22" s="146" t="s">
        <v>596</v>
      </c>
    </row>
    <row r="23" spans="1:7" ht="31.5">
      <c r="A23" s="149" t="s">
        <v>520</v>
      </c>
      <c r="B23" s="138" t="s">
        <v>516</v>
      </c>
      <c r="C23" s="137">
        <v>0.86</v>
      </c>
      <c r="D23" s="139"/>
      <c r="E23" s="143" t="s">
        <v>491</v>
      </c>
      <c r="F23" s="137">
        <f>AVERAGE(C24+C42+C51+C55)/4</f>
        <v>0.995</v>
      </c>
      <c r="G23" s="138"/>
    </row>
    <row r="24" spans="1:7">
      <c r="A24" s="138"/>
      <c r="B24" s="138" t="s">
        <v>519</v>
      </c>
      <c r="C24" s="137">
        <v>1</v>
      </c>
      <c r="D24" s="139"/>
      <c r="E24" s="131" t="s">
        <v>555</v>
      </c>
      <c r="F24" s="137">
        <f>AVERAGE(C17+C45)/2</f>
        <v>1</v>
      </c>
      <c r="G24" s="138"/>
    </row>
    <row r="25" spans="1:7" ht="30">
      <c r="A25" s="139"/>
      <c r="B25" s="139"/>
      <c r="C25" s="141"/>
      <c r="D25" s="139"/>
      <c r="E25" s="131" t="s">
        <v>556</v>
      </c>
      <c r="F25" s="137">
        <f>AVERAGE(C21+C37+C62)/3</f>
        <v>1</v>
      </c>
      <c r="G25" s="138"/>
    </row>
    <row r="26" spans="1:7" ht="15.75">
      <c r="A26" s="135" t="s">
        <v>179</v>
      </c>
      <c r="B26" s="138" t="s">
        <v>510</v>
      </c>
      <c r="C26" s="137">
        <v>1</v>
      </c>
      <c r="D26" s="139"/>
      <c r="E26" s="131" t="s">
        <v>557</v>
      </c>
      <c r="F26" s="137">
        <f>AVERAGE(C18+C52)/2</f>
        <v>1</v>
      </c>
      <c r="G26" s="138"/>
    </row>
    <row r="27" spans="1:7">
      <c r="A27" s="138"/>
      <c r="B27" s="138" t="s">
        <v>516</v>
      </c>
      <c r="C27" s="137">
        <v>1</v>
      </c>
      <c r="D27" s="139"/>
      <c r="E27" s="136" t="s">
        <v>558</v>
      </c>
      <c r="F27" s="137">
        <f>AVERAGE(C34)/1</f>
        <v>1</v>
      </c>
      <c r="G27" s="138"/>
    </row>
    <row r="28" spans="1:7" ht="8.25" customHeight="1">
      <c r="A28" s="139"/>
      <c r="B28" s="139"/>
      <c r="C28" s="141"/>
      <c r="D28" s="139"/>
      <c r="E28" s="139"/>
      <c r="F28" s="139"/>
      <c r="G28" s="138"/>
    </row>
    <row r="29" spans="1:7" ht="15.75">
      <c r="A29" s="147" t="s">
        <v>521</v>
      </c>
      <c r="B29" s="148" t="s">
        <v>510</v>
      </c>
      <c r="C29" s="618">
        <v>1</v>
      </c>
    </row>
    <row r="30" spans="1:7" ht="9" customHeight="1">
      <c r="A30" s="139"/>
      <c r="B30" s="139"/>
      <c r="C30" s="141"/>
    </row>
    <row r="31" spans="1:7" ht="15.75">
      <c r="A31" s="135" t="s">
        <v>523</v>
      </c>
      <c r="B31" s="138" t="s">
        <v>510</v>
      </c>
      <c r="C31" s="137">
        <v>1</v>
      </c>
    </row>
    <row r="32" spans="1:7" ht="10.5" customHeight="1">
      <c r="A32" s="139"/>
      <c r="B32" s="139"/>
      <c r="C32" s="139"/>
    </row>
    <row r="33" spans="1:3" ht="15.75">
      <c r="A33" s="135" t="s">
        <v>328</v>
      </c>
      <c r="B33" s="138" t="s">
        <v>525</v>
      </c>
      <c r="C33" s="137"/>
    </row>
    <row r="34" spans="1:3">
      <c r="A34" s="138"/>
      <c r="B34" s="138" t="s">
        <v>526</v>
      </c>
      <c r="C34" s="137">
        <v>1</v>
      </c>
    </row>
    <row r="35" spans="1:3" ht="9.75" customHeight="1">
      <c r="A35" s="139"/>
      <c r="B35" s="139"/>
      <c r="C35" s="139"/>
    </row>
    <row r="36" spans="1:3" ht="15.75">
      <c r="A36" s="135" t="s">
        <v>527</v>
      </c>
      <c r="B36" s="138" t="s">
        <v>530</v>
      </c>
      <c r="C36" s="137">
        <v>1</v>
      </c>
    </row>
    <row r="37" spans="1:3">
      <c r="A37" s="138"/>
      <c r="B37" s="138" t="s">
        <v>518</v>
      </c>
      <c r="C37" s="137">
        <v>1</v>
      </c>
    </row>
    <row r="38" spans="1:3" ht="12.75" customHeight="1">
      <c r="A38" s="139"/>
      <c r="B38" s="139"/>
      <c r="C38" s="139"/>
    </row>
    <row r="39" spans="1:3" ht="15.75">
      <c r="A39" s="135" t="s">
        <v>142</v>
      </c>
      <c r="B39" s="138" t="s">
        <v>510</v>
      </c>
      <c r="C39" s="137">
        <v>1</v>
      </c>
    </row>
    <row r="40" spans="1:3">
      <c r="A40" s="138"/>
      <c r="B40" s="138" t="s">
        <v>513</v>
      </c>
      <c r="C40" s="137">
        <v>1</v>
      </c>
    </row>
    <row r="41" spans="1:3">
      <c r="A41" s="138"/>
      <c r="B41" s="138" t="s">
        <v>532</v>
      </c>
      <c r="C41" s="137">
        <v>1</v>
      </c>
    </row>
    <row r="42" spans="1:3">
      <c r="A42" s="138"/>
      <c r="B42" s="138" t="s">
        <v>519</v>
      </c>
      <c r="C42" s="137">
        <v>1</v>
      </c>
    </row>
    <row r="43" spans="1:3" ht="10.5" customHeight="1">
      <c r="A43" s="139"/>
      <c r="B43" s="139"/>
      <c r="C43" s="139"/>
    </row>
    <row r="44" spans="1:3" ht="28.5" customHeight="1">
      <c r="A44" s="135" t="s">
        <v>533</v>
      </c>
      <c r="B44" s="136" t="s">
        <v>535</v>
      </c>
      <c r="C44" s="137">
        <v>1</v>
      </c>
    </row>
    <row r="45" spans="1:3">
      <c r="A45" s="138"/>
      <c r="B45" s="138" t="s">
        <v>508</v>
      </c>
      <c r="C45" s="137">
        <v>1</v>
      </c>
    </row>
    <row r="46" spans="1:3" ht="10.5" customHeight="1">
      <c r="A46" s="139"/>
      <c r="B46" s="139"/>
      <c r="C46" s="139"/>
    </row>
    <row r="47" spans="1:3" ht="15.75">
      <c r="A47" s="135" t="s">
        <v>380</v>
      </c>
      <c r="B47" s="138" t="s">
        <v>513</v>
      </c>
      <c r="C47" s="137">
        <v>1</v>
      </c>
    </row>
    <row r="48" spans="1:3" ht="30">
      <c r="A48" s="138"/>
      <c r="B48" s="136" t="s">
        <v>535</v>
      </c>
      <c r="C48" s="137">
        <v>1</v>
      </c>
    </row>
    <row r="49" spans="1:3" ht="9.75" customHeight="1">
      <c r="A49" s="139"/>
      <c r="B49" s="139"/>
      <c r="C49" s="139"/>
    </row>
    <row r="50" spans="1:3" ht="15.75">
      <c r="A50" s="135" t="s">
        <v>528</v>
      </c>
      <c r="B50" s="138" t="s">
        <v>532</v>
      </c>
      <c r="C50" s="137">
        <v>1</v>
      </c>
    </row>
    <row r="51" spans="1:3">
      <c r="A51" s="138"/>
      <c r="B51" s="138" t="s">
        <v>519</v>
      </c>
      <c r="C51" s="137">
        <v>0.98</v>
      </c>
    </row>
    <row r="52" spans="1:3">
      <c r="A52" s="138"/>
      <c r="B52" s="138" t="s">
        <v>509</v>
      </c>
      <c r="C52" s="137">
        <v>1</v>
      </c>
    </row>
    <row r="53" spans="1:3" ht="10.5" customHeight="1">
      <c r="A53" s="139"/>
      <c r="B53" s="139"/>
      <c r="C53" s="139"/>
    </row>
    <row r="54" spans="1:3" ht="15.75">
      <c r="A54" s="149" t="s">
        <v>608</v>
      </c>
      <c r="B54" s="138" t="s">
        <v>532</v>
      </c>
      <c r="C54" s="137">
        <v>0.96</v>
      </c>
    </row>
    <row r="55" spans="1:3">
      <c r="A55" s="138"/>
      <c r="B55" s="138" t="s">
        <v>519</v>
      </c>
      <c r="C55" s="137">
        <v>1</v>
      </c>
    </row>
    <row r="56" spans="1:3">
      <c r="A56" s="138"/>
      <c r="B56" s="138"/>
      <c r="C56" s="138"/>
    </row>
    <row r="57" spans="1:3" ht="10.5" customHeight="1">
      <c r="A57" s="139"/>
      <c r="B57" s="139"/>
      <c r="C57" s="139"/>
    </row>
    <row r="58" spans="1:3" ht="15.75">
      <c r="A58" s="135" t="s">
        <v>529</v>
      </c>
      <c r="B58" s="138" t="s">
        <v>532</v>
      </c>
      <c r="C58" s="137">
        <v>1</v>
      </c>
    </row>
    <row r="59" spans="1:3">
      <c r="A59" s="139"/>
      <c r="B59" s="139"/>
      <c r="C59" s="139"/>
    </row>
    <row r="60" spans="1:3" ht="15.75">
      <c r="A60" s="135" t="s">
        <v>931</v>
      </c>
      <c r="B60" s="136" t="s">
        <v>933</v>
      </c>
      <c r="C60" s="294">
        <v>0.89280000000000004</v>
      </c>
    </row>
    <row r="61" spans="1:3" ht="15.75" customHeight="1">
      <c r="A61" s="139"/>
      <c r="B61" s="139"/>
      <c r="C61" s="139"/>
    </row>
    <row r="62" spans="1:3" ht="30" customHeight="1">
      <c r="A62" s="135" t="s">
        <v>932</v>
      </c>
      <c r="B62" s="300" t="s">
        <v>934</v>
      </c>
      <c r="C62" s="294">
        <v>1</v>
      </c>
    </row>
    <row r="63" spans="1:3" ht="15.75" customHeight="1">
      <c r="A63" s="719"/>
      <c r="B63" s="720"/>
      <c r="C63" s="721"/>
    </row>
    <row r="64" spans="1:3" ht="15.75">
      <c r="A64" s="135" t="s">
        <v>1094</v>
      </c>
      <c r="B64" s="138" t="s">
        <v>532</v>
      </c>
      <c r="C64" s="294">
        <v>1</v>
      </c>
    </row>
    <row r="65" spans="1:3" ht="15.75">
      <c r="A65" s="135"/>
      <c r="B65" s="653"/>
      <c r="C65" s="294"/>
    </row>
    <row r="66" spans="1:3" ht="14.25" customHeight="1">
      <c r="A66" s="138"/>
      <c r="B66" s="652"/>
      <c r="C66" s="294"/>
    </row>
    <row r="67" spans="1:3" ht="14.25" customHeight="1">
      <c r="A67" s="138"/>
      <c r="B67" s="652"/>
      <c r="C67" s="294"/>
    </row>
    <row r="73" spans="1:3" ht="15.75">
      <c r="A73" s="145" t="s">
        <v>560</v>
      </c>
    </row>
    <row r="74" spans="1:3" ht="15.75">
      <c r="A74" s="210" t="s">
        <v>559</v>
      </c>
    </row>
    <row r="75" spans="1:3" ht="15.75">
      <c r="A75" s="145" t="s">
        <v>1107</v>
      </c>
    </row>
    <row r="76" spans="1:3" ht="15.75">
      <c r="A76" s="213"/>
    </row>
  </sheetData>
  <mergeCells count="3">
    <mergeCell ref="A5:F5"/>
    <mergeCell ref="A6:F6"/>
    <mergeCell ref="A7:F7"/>
  </mergeCells>
  <pageMargins left="0.7" right="0.7" top="0.75" bottom="0.75" header="0.3" footer="0.3"/>
  <pageSetup paperSize="5" scale="58" fitToHeight="0"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48"/>
  <sheetViews>
    <sheetView topLeftCell="A2" zoomScale="62" zoomScaleNormal="62" workbookViewId="0">
      <selection activeCell="F9" sqref="F9:M9"/>
    </sheetView>
  </sheetViews>
  <sheetFormatPr baseColWidth="10" defaultColWidth="11.42578125" defaultRowHeight="13.5"/>
  <cols>
    <col min="1" max="1" width="7.85546875" style="1" customWidth="1"/>
    <col min="2" max="2" width="24.28515625" style="1" customWidth="1"/>
    <col min="3" max="3" width="19.28515625" style="1" customWidth="1"/>
    <col min="4" max="4" width="30.85546875" style="1" customWidth="1"/>
    <col min="5" max="5" width="50" style="1" bestFit="1" customWidth="1"/>
    <col min="6" max="6" width="6.42578125" style="1" customWidth="1"/>
    <col min="7" max="7" width="10.42578125" style="1" customWidth="1"/>
    <col min="8" max="8" width="5" style="1" customWidth="1"/>
    <col min="9" max="9" width="6.28515625" style="1" customWidth="1"/>
    <col min="10" max="10" width="35.28515625" style="1" customWidth="1"/>
    <col min="11" max="11" width="17.7109375" style="1" customWidth="1"/>
    <col min="12" max="12" width="23.5703125" style="1" customWidth="1"/>
    <col min="13" max="13" width="9.28515625" style="1" customWidth="1"/>
    <col min="14" max="14" width="16.42578125" style="1" customWidth="1"/>
    <col min="15" max="15" width="9.28515625" style="1" customWidth="1"/>
    <col min="16" max="16" width="11.5703125" style="1" customWidth="1"/>
    <col min="17" max="17" width="30.140625" style="1" customWidth="1"/>
    <col min="18" max="18" width="28.28515625" style="1" customWidth="1"/>
    <col min="19" max="19" width="45.140625" style="1" customWidth="1"/>
    <col min="20" max="20" width="36.85546875" style="1" customWidth="1"/>
    <col min="21" max="16384" width="11.42578125" style="1"/>
  </cols>
  <sheetData>
    <row r="1" spans="1:20" ht="14.25" thickBot="1"/>
    <row r="2" spans="1:20" ht="14.25" thickBot="1">
      <c r="A2" s="813"/>
      <c r="B2" s="814"/>
      <c r="C2" s="814"/>
      <c r="D2" s="814"/>
      <c r="E2" s="815"/>
      <c r="F2" s="822" t="s">
        <v>18</v>
      </c>
      <c r="G2" s="823"/>
      <c r="H2" s="823"/>
      <c r="I2" s="823"/>
      <c r="J2" s="823"/>
      <c r="K2" s="823"/>
      <c r="L2" s="823"/>
      <c r="M2" s="824"/>
      <c r="N2" s="795" t="s">
        <v>944</v>
      </c>
      <c r="O2" s="796"/>
      <c r="P2" s="796"/>
      <c r="Q2" s="796"/>
      <c r="R2" s="796"/>
      <c r="S2" s="796"/>
      <c r="T2" s="797"/>
    </row>
    <row r="3" spans="1:20" ht="14.25" thickBot="1">
      <c r="A3" s="816"/>
      <c r="B3" s="817"/>
      <c r="C3" s="817"/>
      <c r="D3" s="817"/>
      <c r="E3" s="818"/>
      <c r="F3" s="798" t="s">
        <v>17</v>
      </c>
      <c r="G3" s="799"/>
      <c r="H3" s="799"/>
      <c r="I3" s="799"/>
      <c r="J3" s="799"/>
      <c r="K3" s="799"/>
      <c r="L3" s="799"/>
      <c r="M3" s="800"/>
      <c r="N3" s="804" t="s">
        <v>23</v>
      </c>
      <c r="O3" s="805"/>
      <c r="P3" s="805"/>
      <c r="Q3" s="805"/>
      <c r="R3" s="805"/>
      <c r="S3" s="805"/>
      <c r="T3" s="806"/>
    </row>
    <row r="4" spans="1:20" ht="14.25" thickBot="1">
      <c r="A4" s="819"/>
      <c r="B4" s="820"/>
      <c r="C4" s="820"/>
      <c r="D4" s="820"/>
      <c r="E4" s="821"/>
      <c r="F4" s="801"/>
      <c r="G4" s="802"/>
      <c r="H4" s="802"/>
      <c r="I4" s="802"/>
      <c r="J4" s="802"/>
      <c r="K4" s="802"/>
      <c r="L4" s="802"/>
      <c r="M4" s="803"/>
      <c r="N4" s="807" t="s">
        <v>8</v>
      </c>
      <c r="O4" s="808"/>
      <c r="P4" s="808"/>
      <c r="Q4" s="808"/>
      <c r="R4" s="808"/>
      <c r="S4" s="808"/>
      <c r="T4" s="809"/>
    </row>
    <row r="5" spans="1:20">
      <c r="A5" s="2"/>
      <c r="B5" s="2"/>
      <c r="C5" s="2"/>
      <c r="D5" s="2"/>
      <c r="E5" s="2"/>
      <c r="F5" s="2"/>
      <c r="G5" s="2"/>
      <c r="H5" s="2"/>
      <c r="I5" s="2"/>
      <c r="J5" s="3"/>
      <c r="K5" s="3"/>
      <c r="L5" s="4"/>
      <c r="M5" s="4"/>
      <c r="N5" s="4"/>
      <c r="O5" s="4"/>
      <c r="P5" s="4"/>
      <c r="Q5" s="4"/>
      <c r="R5" s="4"/>
      <c r="S5" s="4"/>
      <c r="T5" s="4"/>
    </row>
    <row r="6" spans="1:20">
      <c r="A6" s="758" t="s">
        <v>10</v>
      </c>
      <c r="B6" s="758"/>
      <c r="C6" s="758"/>
      <c r="D6" s="758"/>
      <c r="E6" s="758"/>
      <c r="F6" s="810" t="s">
        <v>328</v>
      </c>
      <c r="G6" s="811"/>
      <c r="H6" s="811"/>
      <c r="I6" s="811"/>
      <c r="J6" s="811"/>
      <c r="K6" s="811"/>
      <c r="L6" s="811"/>
      <c r="M6" s="812"/>
      <c r="N6" s="4"/>
      <c r="O6" s="4"/>
      <c r="P6" s="4"/>
      <c r="Q6" s="4"/>
      <c r="R6" s="4"/>
      <c r="S6" s="4"/>
      <c r="T6" s="4"/>
    </row>
    <row r="7" spans="1:20" ht="15">
      <c r="A7" s="758" t="s">
        <v>25</v>
      </c>
      <c r="B7" s="758"/>
      <c r="C7" s="758"/>
      <c r="D7" s="758"/>
      <c r="E7" s="758"/>
      <c r="F7" s="759">
        <v>2023</v>
      </c>
      <c r="G7" s="760"/>
      <c r="H7" s="760"/>
      <c r="I7" s="760"/>
      <c r="J7" s="760"/>
      <c r="K7" s="760"/>
      <c r="L7" s="760"/>
      <c r="M7" s="761"/>
      <c r="N7" s="4"/>
      <c r="O7" s="4"/>
      <c r="P7" s="4"/>
      <c r="Q7" s="4"/>
      <c r="R7" s="4"/>
      <c r="S7" s="4"/>
      <c r="T7" s="4"/>
    </row>
    <row r="8" spans="1:20" ht="15">
      <c r="A8" s="758" t="s">
        <v>6</v>
      </c>
      <c r="B8" s="758"/>
      <c r="C8" s="758"/>
      <c r="D8" s="758"/>
      <c r="E8" s="758"/>
      <c r="F8" s="759" t="s">
        <v>849</v>
      </c>
      <c r="G8" s="760"/>
      <c r="H8" s="760"/>
      <c r="I8" s="760"/>
      <c r="J8" s="760"/>
      <c r="K8" s="760"/>
      <c r="L8" s="760"/>
      <c r="M8" s="761"/>
      <c r="N8" s="4"/>
      <c r="O8" s="4"/>
      <c r="P8" s="4"/>
      <c r="Q8" s="4"/>
      <c r="R8" s="4"/>
      <c r="S8" s="4"/>
      <c r="T8" s="4"/>
    </row>
    <row r="9" spans="1:20" ht="15">
      <c r="A9" s="758" t="s">
        <v>7</v>
      </c>
      <c r="B9" s="758"/>
      <c r="C9" s="758"/>
      <c r="D9" s="758"/>
      <c r="E9" s="758"/>
      <c r="F9" s="759" t="s">
        <v>1110</v>
      </c>
      <c r="G9" s="760"/>
      <c r="H9" s="760"/>
      <c r="I9" s="760"/>
      <c r="J9" s="760"/>
      <c r="K9" s="760"/>
      <c r="L9" s="760"/>
      <c r="M9" s="761"/>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180" t="s">
        <v>9</v>
      </c>
      <c r="B11" s="1181"/>
      <c r="C11" s="1181"/>
      <c r="D11" s="1181"/>
      <c r="E11" s="1181"/>
      <c r="F11" s="1181"/>
      <c r="G11" s="1181"/>
      <c r="H11" s="1181"/>
      <c r="I11" s="1181"/>
      <c r="J11" s="1181"/>
      <c r="K11" s="1181"/>
      <c r="L11" s="1181"/>
      <c r="M11" s="1181"/>
      <c r="N11" s="1181"/>
      <c r="O11" s="1181"/>
      <c r="P11" s="1181"/>
      <c r="Q11" s="1181"/>
      <c r="R11" s="1181"/>
      <c r="S11" s="1181"/>
      <c r="T11" s="1182"/>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65" t="s">
        <v>16</v>
      </c>
      <c r="B13" s="766"/>
      <c r="C13" s="766"/>
      <c r="D13" s="766"/>
      <c r="E13" s="766"/>
      <c r="F13" s="766"/>
      <c r="G13" s="766"/>
      <c r="H13" s="766"/>
      <c r="I13" s="766"/>
      <c r="J13" s="766"/>
      <c r="K13" s="766"/>
      <c r="L13" s="767"/>
      <c r="M13" s="768" t="s">
        <v>1</v>
      </c>
      <c r="N13" s="768"/>
      <c r="O13" s="768"/>
      <c r="P13" s="768"/>
      <c r="Q13" s="768"/>
      <c r="R13" s="768"/>
      <c r="S13" s="768"/>
      <c r="T13" s="769"/>
    </row>
    <row r="14" spans="1:20" ht="15.75" customHeight="1" thickBot="1">
      <c r="A14" s="774" t="s">
        <v>27</v>
      </c>
      <c r="B14" s="783" t="s">
        <v>433</v>
      </c>
      <c r="C14" s="783" t="s">
        <v>434</v>
      </c>
      <c r="D14" s="774" t="s">
        <v>26</v>
      </c>
      <c r="E14" s="778" t="s">
        <v>19</v>
      </c>
      <c r="F14" s="780" t="s">
        <v>11</v>
      </c>
      <c r="G14" s="781"/>
      <c r="H14" s="781"/>
      <c r="I14" s="782"/>
      <c r="J14" s="770" t="s">
        <v>20</v>
      </c>
      <c r="K14" s="770" t="s">
        <v>21</v>
      </c>
      <c r="L14" s="770" t="s">
        <v>2</v>
      </c>
      <c r="M14" s="772" t="s">
        <v>22</v>
      </c>
      <c r="N14" s="786" t="s">
        <v>3</v>
      </c>
      <c r="O14" s="787"/>
      <c r="P14" s="788"/>
      <c r="Q14" s="789" t="s">
        <v>302</v>
      </c>
      <c r="R14" s="791" t="s">
        <v>5</v>
      </c>
      <c r="S14" s="10" t="s">
        <v>29</v>
      </c>
      <c r="T14" s="793" t="s">
        <v>0</v>
      </c>
    </row>
    <row r="15" spans="1:20" ht="39.75" customHeight="1" thickBot="1">
      <c r="A15" s="775"/>
      <c r="B15" s="784"/>
      <c r="C15" s="784"/>
      <c r="D15" s="775"/>
      <c r="E15" s="779"/>
      <c r="F15" s="11" t="s">
        <v>12</v>
      </c>
      <c r="G15" s="11" t="s">
        <v>13</v>
      </c>
      <c r="H15" s="11" t="s">
        <v>14</v>
      </c>
      <c r="I15" s="11" t="s">
        <v>15</v>
      </c>
      <c r="J15" s="771"/>
      <c r="K15" s="771"/>
      <c r="L15" s="771"/>
      <c r="M15" s="773"/>
      <c r="N15" s="59" t="s">
        <v>30</v>
      </c>
      <c r="O15" s="13" t="s">
        <v>28</v>
      </c>
      <c r="P15" s="14" t="s">
        <v>31</v>
      </c>
      <c r="Q15" s="790"/>
      <c r="R15" s="792"/>
      <c r="S15" s="15"/>
      <c r="T15" s="794"/>
    </row>
    <row r="16" spans="1:20" ht="14.25" thickBot="1">
      <c r="A16" s="2"/>
      <c r="B16" s="2"/>
      <c r="C16" s="2"/>
      <c r="D16" s="2"/>
      <c r="E16" s="2"/>
      <c r="F16" s="2"/>
      <c r="G16" s="2"/>
      <c r="H16" s="2"/>
      <c r="I16" s="2"/>
      <c r="J16" s="2"/>
      <c r="K16" s="2"/>
      <c r="L16" s="16"/>
      <c r="M16" s="2"/>
      <c r="P16" s="224"/>
      <c r="Q16" s="2"/>
      <c r="R16" s="2"/>
      <c r="S16" s="2"/>
      <c r="T16" s="2"/>
    </row>
    <row r="17" spans="1:20" ht="50.25" customHeight="1" thickBot="1">
      <c r="A17" s="1029">
        <v>1</v>
      </c>
      <c r="B17" s="867" t="s">
        <v>447</v>
      </c>
      <c r="C17" s="1185" t="s">
        <v>524</v>
      </c>
      <c r="D17" s="867" t="s">
        <v>755</v>
      </c>
      <c r="E17" s="237" t="s">
        <v>329</v>
      </c>
      <c r="F17" s="235">
        <v>1</v>
      </c>
      <c r="G17" s="235">
        <v>1</v>
      </c>
      <c r="H17" s="112"/>
      <c r="I17" s="112"/>
      <c r="J17" s="74" t="s">
        <v>582</v>
      </c>
      <c r="K17" s="238">
        <v>0</v>
      </c>
      <c r="L17" s="263">
        <v>0</v>
      </c>
      <c r="M17" s="386">
        <v>1</v>
      </c>
      <c r="N17" s="220">
        <v>1</v>
      </c>
      <c r="O17" s="221">
        <v>1</v>
      </c>
      <c r="P17" s="224" t="str">
        <f t="shared" ref="P17:P33" si="0">IF(O17&lt;=V$17,"T",IF(O17&lt;$Y$17,"R",IF(O17&gt;=$Y$17,"P")))</f>
        <v>P</v>
      </c>
      <c r="Q17" s="61"/>
      <c r="R17" s="61"/>
      <c r="S17" s="867" t="s">
        <v>330</v>
      </c>
      <c r="T17" s="1084" t="s">
        <v>331</v>
      </c>
    </row>
    <row r="18" spans="1:20" ht="41.25" thickBot="1">
      <c r="A18" s="834"/>
      <c r="B18" s="868"/>
      <c r="C18" s="1186"/>
      <c r="D18" s="868"/>
      <c r="E18" s="39" t="s">
        <v>332</v>
      </c>
      <c r="F18" s="235">
        <v>1</v>
      </c>
      <c r="G18" s="235">
        <v>1</v>
      </c>
      <c r="H18" s="79"/>
      <c r="I18" s="229"/>
      <c r="J18" s="28" t="s">
        <v>583</v>
      </c>
      <c r="K18" s="92">
        <v>0</v>
      </c>
      <c r="L18" s="232">
        <v>0</v>
      </c>
      <c r="M18" s="386">
        <v>1</v>
      </c>
      <c r="N18" s="35">
        <f>G18-M18</f>
        <v>0</v>
      </c>
      <c r="O18" s="31">
        <v>1</v>
      </c>
      <c r="P18" s="241" t="str">
        <f t="shared" si="0"/>
        <v>P</v>
      </c>
      <c r="Q18" s="941"/>
      <c r="R18" s="941"/>
      <c r="S18" s="868"/>
      <c r="T18" s="1002"/>
    </row>
    <row r="19" spans="1:20" ht="41.25" thickBot="1">
      <c r="A19" s="834"/>
      <c r="B19" s="868"/>
      <c r="C19" s="1186"/>
      <c r="D19" s="868"/>
      <c r="E19" s="39" t="s">
        <v>333</v>
      </c>
      <c r="F19" s="235">
        <v>1</v>
      </c>
      <c r="G19" s="235">
        <v>1</v>
      </c>
      <c r="H19" s="230"/>
      <c r="I19" s="229"/>
      <c r="J19" s="222" t="s">
        <v>584</v>
      </c>
      <c r="K19" s="92">
        <v>0</v>
      </c>
      <c r="L19" s="80">
        <v>0</v>
      </c>
      <c r="M19" s="386">
        <v>1</v>
      </c>
      <c r="N19" s="30">
        <f>G19-M19</f>
        <v>0</v>
      </c>
      <c r="O19" s="31">
        <v>1</v>
      </c>
      <c r="P19" s="241" t="str">
        <f t="shared" si="0"/>
        <v>P</v>
      </c>
      <c r="Q19" s="942"/>
      <c r="R19" s="942"/>
      <c r="S19" s="868"/>
      <c r="T19" s="1002"/>
    </row>
    <row r="20" spans="1:20" ht="63.75" customHeight="1" thickBot="1">
      <c r="A20" s="834"/>
      <c r="B20" s="868"/>
      <c r="C20" s="1186"/>
      <c r="D20" s="868"/>
      <c r="E20" s="39" t="s">
        <v>334</v>
      </c>
      <c r="F20" s="235">
        <v>1</v>
      </c>
      <c r="G20" s="235">
        <v>1</v>
      </c>
      <c r="H20" s="229"/>
      <c r="I20" s="229"/>
      <c r="J20" s="28" t="s">
        <v>582</v>
      </c>
      <c r="K20" s="227">
        <v>0</v>
      </c>
      <c r="L20" s="233">
        <v>0</v>
      </c>
      <c r="M20" s="386">
        <v>1</v>
      </c>
      <c r="N20" s="35">
        <f>G20-M20</f>
        <v>0</v>
      </c>
      <c r="O20" s="31">
        <v>1</v>
      </c>
      <c r="P20" s="241" t="str">
        <f t="shared" si="0"/>
        <v>P</v>
      </c>
      <c r="Q20" s="942"/>
      <c r="R20" s="942"/>
      <c r="S20" s="868"/>
      <c r="T20" s="1002"/>
    </row>
    <row r="21" spans="1:20" ht="51" customHeight="1" thickBot="1">
      <c r="A21" s="834"/>
      <c r="B21" s="868"/>
      <c r="C21" s="1186"/>
      <c r="D21" s="868"/>
      <c r="E21" s="39" t="s">
        <v>335</v>
      </c>
      <c r="F21" s="235">
        <v>1</v>
      </c>
      <c r="G21" s="235">
        <v>1</v>
      </c>
      <c r="H21" s="79"/>
      <c r="I21" s="229"/>
      <c r="J21" s="222" t="s">
        <v>585</v>
      </c>
      <c r="K21" s="92">
        <v>0</v>
      </c>
      <c r="L21" s="80">
        <v>0</v>
      </c>
      <c r="M21" s="386">
        <v>1</v>
      </c>
      <c r="N21" s="30">
        <v>-2</v>
      </c>
      <c r="O21" s="31">
        <v>1</v>
      </c>
      <c r="P21" s="241" t="str">
        <f t="shared" si="0"/>
        <v>P</v>
      </c>
      <c r="Q21" s="942"/>
      <c r="R21" s="942"/>
      <c r="S21" s="868"/>
      <c r="T21" s="1002"/>
    </row>
    <row r="22" spans="1:20" ht="44.25" customHeight="1" thickBot="1">
      <c r="A22" s="834"/>
      <c r="B22" s="868"/>
      <c r="C22" s="1186"/>
      <c r="D22" s="868"/>
      <c r="E22" s="39" t="s">
        <v>336</v>
      </c>
      <c r="F22" s="235">
        <v>1</v>
      </c>
      <c r="G22" s="235">
        <v>1</v>
      </c>
      <c r="H22" s="231"/>
      <c r="I22" s="79"/>
      <c r="J22" s="28" t="s">
        <v>585</v>
      </c>
      <c r="K22" s="227">
        <v>0</v>
      </c>
      <c r="L22" s="233">
        <v>0</v>
      </c>
      <c r="M22" s="386">
        <v>1</v>
      </c>
      <c r="N22" s="35">
        <f>G22-M22</f>
        <v>0</v>
      </c>
      <c r="O22" s="31">
        <v>1</v>
      </c>
      <c r="P22" s="241" t="str">
        <f t="shared" si="0"/>
        <v>P</v>
      </c>
      <c r="Q22" s="943"/>
      <c r="R22" s="943"/>
      <c r="S22" s="869"/>
      <c r="T22" s="1037"/>
    </row>
    <row r="23" spans="1:20" ht="38.25" customHeight="1" thickBot="1">
      <c r="A23" s="835"/>
      <c r="B23" s="869"/>
      <c r="C23" s="1186"/>
      <c r="D23" s="869"/>
      <c r="E23" s="228" t="s">
        <v>580</v>
      </c>
      <c r="F23" s="235">
        <v>1</v>
      </c>
      <c r="G23" s="242"/>
      <c r="H23" s="69"/>
      <c r="I23" s="69"/>
      <c r="J23" s="28" t="s">
        <v>581</v>
      </c>
      <c r="K23" s="225">
        <v>500000</v>
      </c>
      <c r="L23" s="124"/>
      <c r="M23" s="386">
        <v>1</v>
      </c>
      <c r="N23" s="35">
        <f t="shared" ref="N23:N28" si="1">G23-M23</f>
        <v>-1</v>
      </c>
      <c r="O23" s="31">
        <v>0.01</v>
      </c>
      <c r="P23" s="32" t="str">
        <f t="shared" si="0"/>
        <v>P</v>
      </c>
      <c r="Q23" s="33"/>
      <c r="R23" s="33"/>
      <c r="S23" s="28" t="s">
        <v>338</v>
      </c>
      <c r="T23" s="66" t="s">
        <v>339</v>
      </c>
    </row>
    <row r="24" spans="1:20" ht="38.25" customHeight="1" thickBot="1">
      <c r="A24" s="833">
        <v>2</v>
      </c>
      <c r="B24" s="562"/>
      <c r="C24" s="1186"/>
      <c r="D24" s="841" t="s">
        <v>762</v>
      </c>
      <c r="E24" s="563" t="s">
        <v>756</v>
      </c>
      <c r="F24" s="235">
        <v>1</v>
      </c>
      <c r="G24" s="623">
        <v>1</v>
      </c>
      <c r="H24" s="566"/>
      <c r="I24" s="566"/>
      <c r="J24" s="481"/>
      <c r="K24" s="556"/>
      <c r="L24" s="559"/>
      <c r="M24" s="386">
        <v>1</v>
      </c>
      <c r="N24" s="35">
        <f t="shared" si="1"/>
        <v>0</v>
      </c>
      <c r="O24" s="557">
        <v>1</v>
      </c>
      <c r="P24" s="32" t="str">
        <f t="shared" si="0"/>
        <v>P</v>
      </c>
      <c r="Q24" s="85"/>
      <c r="R24" s="85"/>
      <c r="S24" s="481"/>
      <c r="T24" s="567"/>
    </row>
    <row r="25" spans="1:20" ht="38.25" customHeight="1" thickBot="1">
      <c r="A25" s="834"/>
      <c r="B25" s="562"/>
      <c r="C25" s="1186"/>
      <c r="D25" s="842"/>
      <c r="E25" s="564" t="s">
        <v>757</v>
      </c>
      <c r="F25" s="235">
        <v>1</v>
      </c>
      <c r="G25" s="623">
        <v>1</v>
      </c>
      <c r="H25" s="566"/>
      <c r="I25" s="566"/>
      <c r="J25" s="481"/>
      <c r="K25" s="556"/>
      <c r="L25" s="559"/>
      <c r="M25" s="386">
        <v>1</v>
      </c>
      <c r="N25" s="35">
        <f t="shared" si="1"/>
        <v>0</v>
      </c>
      <c r="O25" s="557">
        <v>0.01</v>
      </c>
      <c r="P25" s="32" t="str">
        <f t="shared" si="0"/>
        <v>P</v>
      </c>
      <c r="Q25" s="85"/>
      <c r="R25" s="85"/>
      <c r="S25" s="481"/>
      <c r="T25" s="567"/>
    </row>
    <row r="26" spans="1:20" ht="38.25" customHeight="1" thickBot="1">
      <c r="A26" s="834"/>
      <c r="B26" s="562"/>
      <c r="C26" s="1186"/>
      <c r="D26" s="842"/>
      <c r="E26" s="564" t="s">
        <v>758</v>
      </c>
      <c r="F26" s="235">
        <v>1</v>
      </c>
      <c r="G26" s="623">
        <v>1</v>
      </c>
      <c r="H26" s="566"/>
      <c r="I26" s="566"/>
      <c r="J26" s="481"/>
      <c r="K26" s="556"/>
      <c r="L26" s="559"/>
      <c r="M26" s="386">
        <v>1</v>
      </c>
      <c r="N26" s="35">
        <f t="shared" si="1"/>
        <v>0</v>
      </c>
      <c r="O26" s="557">
        <v>0.01</v>
      </c>
      <c r="P26" s="32" t="str">
        <f t="shared" si="0"/>
        <v>P</v>
      </c>
      <c r="Q26" s="85"/>
      <c r="R26" s="85"/>
      <c r="S26" s="481"/>
      <c r="T26" s="567"/>
    </row>
    <row r="27" spans="1:20" ht="38.25" customHeight="1" thickBot="1">
      <c r="A27" s="834"/>
      <c r="B27" s="562"/>
      <c r="C27" s="1186"/>
      <c r="D27" s="842"/>
      <c r="E27" s="564" t="s">
        <v>759</v>
      </c>
      <c r="F27" s="235">
        <v>1</v>
      </c>
      <c r="G27" s="623">
        <v>1</v>
      </c>
      <c r="H27" s="566"/>
      <c r="I27" s="566"/>
      <c r="J27" s="481"/>
      <c r="K27" s="556"/>
      <c r="L27" s="559"/>
      <c r="M27" s="386">
        <v>1</v>
      </c>
      <c r="N27" s="35">
        <f t="shared" si="1"/>
        <v>0</v>
      </c>
      <c r="O27" s="557">
        <v>0.01</v>
      </c>
      <c r="P27" s="32" t="str">
        <f t="shared" si="0"/>
        <v>P</v>
      </c>
      <c r="Q27" s="85"/>
      <c r="R27" s="85"/>
      <c r="S27" s="481"/>
      <c r="T27" s="567"/>
    </row>
    <row r="28" spans="1:20" ht="38.25" customHeight="1" thickBot="1">
      <c r="A28" s="834"/>
      <c r="B28" s="562"/>
      <c r="C28" s="1186"/>
      <c r="D28" s="842"/>
      <c r="E28" s="564" t="s">
        <v>760</v>
      </c>
      <c r="F28" s="235">
        <v>1</v>
      </c>
      <c r="G28" s="623">
        <v>1</v>
      </c>
      <c r="H28" s="566"/>
      <c r="I28" s="566"/>
      <c r="J28" s="481"/>
      <c r="K28" s="556"/>
      <c r="L28" s="559"/>
      <c r="M28" s="386">
        <v>1</v>
      </c>
      <c r="N28" s="35">
        <f t="shared" si="1"/>
        <v>0</v>
      </c>
      <c r="O28" s="557">
        <v>0.01</v>
      </c>
      <c r="P28" s="32" t="str">
        <f t="shared" si="0"/>
        <v>P</v>
      </c>
      <c r="Q28" s="85"/>
      <c r="R28" s="85"/>
      <c r="S28" s="481"/>
      <c r="T28" s="567"/>
    </row>
    <row r="29" spans="1:20" ht="47.25" customHeight="1" thickBot="1">
      <c r="A29" s="1062"/>
      <c r="B29" s="236" t="s">
        <v>445</v>
      </c>
      <c r="C29" s="1186"/>
      <c r="D29" s="842"/>
      <c r="E29" s="568" t="s">
        <v>761</v>
      </c>
      <c r="F29" s="235">
        <v>1</v>
      </c>
      <c r="G29" s="623">
        <v>1</v>
      </c>
      <c r="H29" s="458"/>
      <c r="I29" s="458"/>
      <c r="J29" s="481" t="s">
        <v>337</v>
      </c>
      <c r="K29" s="559">
        <v>0</v>
      </c>
      <c r="L29" s="104">
        <v>0</v>
      </c>
      <c r="M29" s="386">
        <v>1</v>
      </c>
      <c r="N29" s="558">
        <v>0</v>
      </c>
      <c r="O29" s="557">
        <v>0.01</v>
      </c>
      <c r="P29" s="241" t="str">
        <f t="shared" si="0"/>
        <v>P</v>
      </c>
      <c r="Q29" s="85"/>
      <c r="R29" s="85"/>
      <c r="S29" s="85"/>
      <c r="T29" s="569"/>
    </row>
    <row r="30" spans="1:20" ht="27" customHeight="1" thickBot="1">
      <c r="A30" s="1191">
        <v>3</v>
      </c>
      <c r="B30" s="1188" t="s">
        <v>442</v>
      </c>
      <c r="C30" s="1186"/>
      <c r="D30" s="1183" t="s">
        <v>763</v>
      </c>
      <c r="E30" s="564" t="s">
        <v>764</v>
      </c>
      <c r="F30" s="235">
        <v>1</v>
      </c>
      <c r="G30" s="261">
        <v>1</v>
      </c>
      <c r="H30" s="80">
        <v>100</v>
      </c>
      <c r="I30" s="80"/>
      <c r="J30" s="864" t="s">
        <v>590</v>
      </c>
      <c r="K30" s="264">
        <v>0</v>
      </c>
      <c r="L30" s="264">
        <v>0</v>
      </c>
      <c r="M30" s="386">
        <v>1</v>
      </c>
      <c r="N30" s="25">
        <v>0</v>
      </c>
      <c r="O30" s="25">
        <v>1</v>
      </c>
      <c r="P30" s="32" t="str">
        <f t="shared" si="0"/>
        <v>P</v>
      </c>
      <c r="Q30" s="71" t="s">
        <v>591</v>
      </c>
      <c r="R30" s="71" t="s">
        <v>591</v>
      </c>
      <c r="S30" s="840" t="s">
        <v>592</v>
      </c>
      <c r="T30" s="40" t="s">
        <v>593</v>
      </c>
    </row>
    <row r="31" spans="1:20" ht="15.75" customHeight="1" thickBot="1">
      <c r="A31" s="1192"/>
      <c r="B31" s="1189"/>
      <c r="C31" s="1186"/>
      <c r="D31" s="1183"/>
      <c r="E31" s="564" t="s">
        <v>765</v>
      </c>
      <c r="F31" s="235">
        <v>1</v>
      </c>
      <c r="G31" s="261">
        <v>1</v>
      </c>
      <c r="H31" s="80">
        <v>100</v>
      </c>
      <c r="I31" s="80"/>
      <c r="J31" s="864"/>
      <c r="K31" s="264">
        <v>0</v>
      </c>
      <c r="L31" s="264">
        <v>0</v>
      </c>
      <c r="M31" s="386">
        <v>1</v>
      </c>
      <c r="N31" s="25">
        <v>0</v>
      </c>
      <c r="O31" s="25">
        <v>1</v>
      </c>
      <c r="P31" s="32" t="str">
        <f t="shared" si="0"/>
        <v>P</v>
      </c>
      <c r="Q31" s="71" t="s">
        <v>591</v>
      </c>
      <c r="R31" s="71" t="s">
        <v>591</v>
      </c>
      <c r="S31" s="840"/>
      <c r="T31" s="864" t="s">
        <v>594</v>
      </c>
    </row>
    <row r="32" spans="1:20" ht="27" customHeight="1" thickBot="1">
      <c r="A32" s="1192"/>
      <c r="B32" s="1189"/>
      <c r="C32" s="1186"/>
      <c r="D32" s="1183"/>
      <c r="E32" s="564" t="s">
        <v>766</v>
      </c>
      <c r="F32" s="235">
        <v>1</v>
      </c>
      <c r="G32" s="261">
        <v>1</v>
      </c>
      <c r="H32" s="80">
        <v>100</v>
      </c>
      <c r="I32" s="80"/>
      <c r="J32" s="864"/>
      <c r="K32" s="264">
        <v>0</v>
      </c>
      <c r="L32" s="264">
        <v>0</v>
      </c>
      <c r="M32" s="386">
        <v>1</v>
      </c>
      <c r="N32" s="25">
        <v>0</v>
      </c>
      <c r="O32" s="25">
        <v>1</v>
      </c>
      <c r="P32" s="32" t="str">
        <f t="shared" si="0"/>
        <v>P</v>
      </c>
      <c r="Q32" s="71" t="s">
        <v>591</v>
      </c>
      <c r="R32" s="71" t="s">
        <v>591</v>
      </c>
      <c r="S32" s="840"/>
      <c r="T32" s="864"/>
    </row>
    <row r="33" spans="1:20" ht="24.75" thickBot="1">
      <c r="A33" s="1193"/>
      <c r="B33" s="1190"/>
      <c r="C33" s="1187"/>
      <c r="D33" s="1184"/>
      <c r="E33" s="565" t="s">
        <v>767</v>
      </c>
      <c r="F33" s="235">
        <v>1</v>
      </c>
      <c r="G33" s="261">
        <v>1</v>
      </c>
      <c r="H33" s="80">
        <v>100</v>
      </c>
      <c r="I33" s="48"/>
      <c r="J33" s="223"/>
      <c r="K33" s="218"/>
      <c r="L33" s="48"/>
      <c r="M33" s="386">
        <v>1</v>
      </c>
      <c r="N33" s="53">
        <v>0</v>
      </c>
      <c r="O33" s="46">
        <v>1</v>
      </c>
      <c r="P33" s="32" t="str">
        <f t="shared" si="0"/>
        <v>P</v>
      </c>
      <c r="Q33" s="48"/>
      <c r="R33" s="48"/>
      <c r="S33" s="48"/>
      <c r="T33" s="48"/>
    </row>
    <row r="34" spans="1:20" ht="49.5" customHeight="1">
      <c r="A34" s="2">
        <v>4</v>
      </c>
      <c r="B34" s="1170" t="s">
        <v>953</v>
      </c>
      <c r="C34" s="1167" t="s">
        <v>946</v>
      </c>
      <c r="D34" s="1177" t="s">
        <v>947</v>
      </c>
      <c r="E34" s="628" t="s">
        <v>948</v>
      </c>
      <c r="F34" s="1168">
        <v>0</v>
      </c>
      <c r="G34" s="1175">
        <v>1</v>
      </c>
      <c r="H34" s="1179"/>
      <c r="I34" s="1179"/>
      <c r="J34" s="927" t="s">
        <v>949</v>
      </c>
      <c r="K34" s="1174">
        <v>0</v>
      </c>
      <c r="L34" s="1174">
        <v>0</v>
      </c>
      <c r="M34" s="1175">
        <v>1</v>
      </c>
      <c r="N34" s="1176">
        <v>0</v>
      </c>
      <c r="O34" s="1169">
        <v>100</v>
      </c>
      <c r="P34" s="1171" t="str">
        <f t="shared" ref="P34" si="2">IF(O34&lt;=V$21,"T",IF(O34&lt;$Y$21,"R",IF(O34&gt;=$Y$21,"P")))</f>
        <v>P</v>
      </c>
      <c r="Q34" s="1172" t="s">
        <v>591</v>
      </c>
      <c r="R34" s="1172" t="s">
        <v>591</v>
      </c>
      <c r="S34" s="1173" t="s">
        <v>592</v>
      </c>
      <c r="T34" s="927" t="s">
        <v>950</v>
      </c>
    </row>
    <row r="35" spans="1:20" ht="78.75">
      <c r="A35" s="50"/>
      <c r="B35" s="1170"/>
      <c r="C35" s="1167"/>
      <c r="D35" s="1177"/>
      <c r="E35" s="627" t="s">
        <v>951</v>
      </c>
      <c r="F35" s="1169"/>
      <c r="G35" s="1178"/>
      <c r="H35" s="1179"/>
      <c r="I35" s="1179"/>
      <c r="J35" s="927"/>
      <c r="K35" s="1174"/>
      <c r="L35" s="1174"/>
      <c r="M35" s="1175"/>
      <c r="N35" s="1176"/>
      <c r="O35" s="1169"/>
      <c r="P35" s="1171"/>
      <c r="Q35" s="1172"/>
      <c r="R35" s="1172"/>
      <c r="S35" s="1173"/>
      <c r="T35" s="927"/>
    </row>
    <row r="36" spans="1:20" ht="15.75">
      <c r="A36" s="2"/>
      <c r="B36" s="1170"/>
      <c r="C36" s="1167"/>
      <c r="D36" s="1177"/>
      <c r="E36" s="627" t="s">
        <v>952</v>
      </c>
      <c r="F36" s="1169"/>
      <c r="G36" s="1178"/>
      <c r="H36" s="1179"/>
      <c r="I36" s="1179"/>
      <c r="J36" s="927"/>
      <c r="K36" s="1174"/>
      <c r="L36" s="1174"/>
      <c r="M36" s="1175"/>
      <c r="N36" s="1176"/>
      <c r="O36" s="1169"/>
      <c r="P36" s="1171"/>
      <c r="Q36" s="1172"/>
      <c r="R36" s="1172"/>
      <c r="S36" s="1173"/>
      <c r="T36" s="927"/>
    </row>
    <row r="37" spans="1:20">
      <c r="A37" s="50" t="s">
        <v>24</v>
      </c>
      <c r="B37" s="119"/>
      <c r="C37" s="119"/>
      <c r="D37" s="119"/>
      <c r="E37" s="2"/>
      <c r="F37" s="119"/>
      <c r="G37" s="119"/>
      <c r="H37" s="119"/>
      <c r="I37" s="119"/>
      <c r="J37" s="119"/>
      <c r="K37" s="119"/>
      <c r="L37" s="119"/>
      <c r="M37" s="119"/>
      <c r="N37" s="119"/>
      <c r="O37" s="119"/>
      <c r="P37" s="119"/>
      <c r="Q37" s="119"/>
      <c r="R37" s="119"/>
      <c r="S37" s="119"/>
      <c r="T37" s="120"/>
    </row>
    <row r="38" spans="1:20">
      <c r="A38" s="118"/>
      <c r="B38" s="119"/>
      <c r="C38" s="119"/>
      <c r="D38" s="119"/>
      <c r="E38" s="119"/>
      <c r="F38" s="119"/>
      <c r="G38" s="119"/>
      <c r="H38" s="119"/>
      <c r="I38" s="119"/>
      <c r="J38" s="119"/>
      <c r="K38" s="119"/>
      <c r="L38" s="119"/>
      <c r="M38" s="119"/>
      <c r="N38" s="119"/>
      <c r="O38" s="119"/>
      <c r="P38" s="119"/>
      <c r="Q38" s="119"/>
      <c r="R38" s="119"/>
      <c r="S38" s="119"/>
      <c r="T38" s="120"/>
    </row>
    <row r="39" spans="1:20">
      <c r="A39" s="118"/>
      <c r="B39" s="119"/>
      <c r="C39" s="119"/>
      <c r="D39" s="119"/>
      <c r="E39" s="119"/>
      <c r="F39" s="119"/>
      <c r="G39" s="119"/>
      <c r="H39" s="119"/>
      <c r="I39" s="119"/>
      <c r="J39" s="119"/>
      <c r="K39" s="119"/>
      <c r="L39" s="119"/>
      <c r="M39" s="119"/>
      <c r="N39" s="119"/>
      <c r="O39" s="119"/>
      <c r="P39" s="119"/>
      <c r="Q39" s="119"/>
      <c r="R39" s="119"/>
      <c r="S39" s="119"/>
      <c r="T39" s="120"/>
    </row>
    <row r="40" spans="1:20">
      <c r="A40" s="118"/>
      <c r="B40" s="119"/>
      <c r="C40" s="119"/>
      <c r="D40" s="119"/>
      <c r="E40" s="119"/>
      <c r="F40" s="119"/>
      <c r="G40" s="119"/>
      <c r="H40" s="119"/>
      <c r="I40" s="119"/>
      <c r="J40" s="119"/>
      <c r="K40" s="119"/>
      <c r="L40" s="119"/>
      <c r="M40" s="119"/>
      <c r="N40" s="119"/>
      <c r="O40" s="119"/>
      <c r="P40" s="119"/>
      <c r="Q40" s="119"/>
      <c r="R40" s="119"/>
      <c r="S40" s="119"/>
      <c r="T40" s="120"/>
    </row>
    <row r="41" spans="1:20">
      <c r="A41" s="118"/>
      <c r="B41" s="119"/>
      <c r="C41" s="119"/>
      <c r="D41" s="119"/>
      <c r="E41" s="119"/>
      <c r="F41" s="119"/>
      <c r="G41" s="119"/>
      <c r="H41" s="119"/>
      <c r="I41" s="119"/>
      <c r="J41" s="119"/>
      <c r="K41" s="119"/>
      <c r="L41" s="119"/>
      <c r="M41" s="119"/>
      <c r="N41" s="119"/>
      <c r="O41" s="119"/>
      <c r="P41" s="119"/>
      <c r="Q41" s="119"/>
      <c r="R41" s="119"/>
      <c r="S41" s="119"/>
      <c r="T41" s="120"/>
    </row>
    <row r="42" spans="1:20">
      <c r="A42" s="118"/>
      <c r="B42" s="119"/>
      <c r="C42" s="119"/>
      <c r="D42" s="119"/>
      <c r="E42" s="119"/>
      <c r="F42" s="119"/>
      <c r="G42" s="119"/>
      <c r="H42" s="119"/>
      <c r="I42" s="119"/>
      <c r="J42" s="119"/>
      <c r="K42" s="119"/>
      <c r="L42" s="119"/>
      <c r="M42" s="119"/>
      <c r="N42" s="119"/>
      <c r="O42" s="119"/>
      <c r="P42" s="119"/>
      <c r="Q42" s="119"/>
      <c r="R42" s="119"/>
      <c r="S42" s="119"/>
      <c r="T42" s="120"/>
    </row>
    <row r="43" spans="1:20">
      <c r="A43" s="118"/>
      <c r="B43" s="119"/>
      <c r="C43" s="119"/>
      <c r="D43" s="119"/>
      <c r="E43" s="119"/>
      <c r="F43" s="119"/>
      <c r="G43" s="119"/>
      <c r="H43" s="119"/>
      <c r="I43" s="119"/>
      <c r="J43" s="119"/>
      <c r="K43" s="119"/>
      <c r="L43" s="119"/>
      <c r="M43" s="119"/>
      <c r="N43" s="119"/>
      <c r="O43" s="119"/>
      <c r="P43" s="119"/>
      <c r="Q43" s="119"/>
      <c r="R43" s="119"/>
      <c r="S43" s="119"/>
      <c r="T43" s="120"/>
    </row>
    <row r="44" spans="1:20">
      <c r="A44" s="118"/>
      <c r="B44" s="119"/>
      <c r="C44" s="119"/>
      <c r="D44" s="119"/>
      <c r="E44" s="119"/>
      <c r="F44" s="119"/>
      <c r="G44" s="119"/>
      <c r="H44" s="119"/>
      <c r="I44" s="119"/>
      <c r="J44" s="119"/>
      <c r="K44" s="119"/>
      <c r="L44" s="119"/>
      <c r="M44" s="119"/>
      <c r="N44" s="119"/>
      <c r="O44" s="119"/>
      <c r="P44" s="119"/>
      <c r="Q44" s="119"/>
      <c r="R44" s="119"/>
      <c r="S44" s="119"/>
      <c r="T44" s="120"/>
    </row>
    <row r="45" spans="1:20">
      <c r="A45" s="118"/>
      <c r="B45" s="119"/>
      <c r="C45" s="119"/>
      <c r="D45" s="119"/>
      <c r="E45" s="119"/>
      <c r="F45" s="119"/>
      <c r="G45" s="119"/>
      <c r="H45" s="119"/>
      <c r="I45" s="119"/>
      <c r="J45" s="119"/>
      <c r="K45" s="119"/>
      <c r="L45" s="119"/>
      <c r="M45" s="119"/>
      <c r="N45" s="119"/>
      <c r="O45" s="119"/>
      <c r="P45" s="119"/>
      <c r="Q45" s="119"/>
      <c r="R45" s="119"/>
      <c r="S45" s="119"/>
      <c r="T45" s="120"/>
    </row>
    <row r="46" spans="1:20">
      <c r="A46" s="118"/>
      <c r="B46" s="119"/>
      <c r="C46" s="119"/>
      <c r="D46" s="119"/>
      <c r="E46" s="119"/>
      <c r="F46" s="119"/>
      <c r="G46" s="119"/>
      <c r="H46" s="119"/>
      <c r="I46" s="119"/>
      <c r="J46" s="119"/>
      <c r="K46" s="119"/>
      <c r="L46" s="119"/>
      <c r="M46" s="119"/>
      <c r="N46" s="119"/>
      <c r="O46" s="119"/>
      <c r="P46" s="119"/>
      <c r="Q46" s="119"/>
      <c r="R46" s="119"/>
      <c r="S46" s="119"/>
      <c r="T46" s="120"/>
    </row>
    <row r="47" spans="1:20">
      <c r="A47" s="118"/>
      <c r="B47" s="119"/>
      <c r="C47" s="119"/>
      <c r="D47" s="119"/>
      <c r="E47" s="119"/>
      <c r="F47" s="119"/>
      <c r="G47" s="119"/>
      <c r="H47" s="119"/>
      <c r="I47" s="119"/>
      <c r="J47" s="119"/>
      <c r="K47" s="119"/>
      <c r="L47" s="119"/>
      <c r="M47" s="119"/>
      <c r="N47" s="119"/>
      <c r="O47" s="119"/>
      <c r="P47" s="119"/>
      <c r="Q47" s="119"/>
      <c r="R47" s="119"/>
      <c r="S47" s="119"/>
      <c r="T47" s="120"/>
    </row>
    <row r="48" spans="1:20">
      <c r="E48" s="219"/>
    </row>
  </sheetData>
  <mergeCells count="65">
    <mergeCell ref="D24:D29"/>
    <mergeCell ref="D30:D33"/>
    <mergeCell ref="C17:C33"/>
    <mergeCell ref="A24:A29"/>
    <mergeCell ref="J30:J32"/>
    <mergeCell ref="A17:A23"/>
    <mergeCell ref="B17:B23"/>
    <mergeCell ref="D17:D23"/>
    <mergeCell ref="B30:B33"/>
    <mergeCell ref="A30:A33"/>
    <mergeCell ref="S30:S32"/>
    <mergeCell ref="T31:T32"/>
    <mergeCell ref="T17:T22"/>
    <mergeCell ref="S17:S22"/>
    <mergeCell ref="Q18:Q22"/>
    <mergeCell ref="R18:R22"/>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M14:M15"/>
    <mergeCell ref="A14:A15"/>
    <mergeCell ref="D14:D15"/>
    <mergeCell ref="E14:E15"/>
    <mergeCell ref="F14:I14"/>
    <mergeCell ref="J14:J15"/>
    <mergeCell ref="B14:B15"/>
    <mergeCell ref="C14:C15"/>
    <mergeCell ref="H34:H36"/>
    <mergeCell ref="I34:I36"/>
    <mergeCell ref="N14:P14"/>
    <mergeCell ref="Q14:Q15"/>
    <mergeCell ref="R14:R15"/>
    <mergeCell ref="T34:T36"/>
    <mergeCell ref="C34:C36"/>
    <mergeCell ref="F34:F36"/>
    <mergeCell ref="B34:B36"/>
    <mergeCell ref="O34:O36"/>
    <mergeCell ref="P34:P36"/>
    <mergeCell ref="Q34:Q36"/>
    <mergeCell ref="R34:R36"/>
    <mergeCell ref="S34:S36"/>
    <mergeCell ref="J34:J36"/>
    <mergeCell ref="K34:K36"/>
    <mergeCell ref="L34:L36"/>
    <mergeCell ref="M34:M36"/>
    <mergeCell ref="N34:N36"/>
    <mergeCell ref="D34:D36"/>
    <mergeCell ref="G34:G36"/>
  </mergeCells>
  <conditionalFormatting sqref="P16:P33">
    <cfRule type="iconSet" priority="160">
      <iconSet iconSet="3Symbols2">
        <cfvo type="percent" val="0"/>
        <cfvo type="percent" val="0.74"/>
        <cfvo type="percent" val="0.85"/>
      </iconSet>
    </cfRule>
  </conditionalFormatting>
  <conditionalFormatting sqref="P16:P34">
    <cfRule type="containsText" dxfId="67" priority="1" stopIfTrue="1" operator="containsText" text="P">
      <formula>NOT(ISERROR(SEARCH("P",P16)))</formula>
    </cfRule>
    <cfRule type="containsText" dxfId="66" priority="2" stopIfTrue="1" operator="containsText" text="R">
      <formula>NOT(ISERROR(SEARCH("R",P16)))</formula>
    </cfRule>
    <cfRule type="containsText" dxfId="65" priority="3" operator="containsText" text="T">
      <formula>NOT(ISERROR(SEARCH("T",P16)))</formula>
    </cfRule>
  </conditionalFormatting>
  <conditionalFormatting sqref="P34">
    <cfRule type="iconSet" priority="4">
      <iconSet iconSet="3Symbols2">
        <cfvo type="percent" val="0"/>
        <cfvo type="percent" val="0.74"/>
        <cfvo type="percent" val="0.85"/>
      </iconSet>
    </cfRule>
  </conditionalFormatting>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47"/>
  <sheetViews>
    <sheetView topLeftCell="C1" zoomScale="75" zoomScaleNormal="75" workbookViewId="0">
      <selection activeCell="F9" sqref="F9:M9"/>
    </sheetView>
  </sheetViews>
  <sheetFormatPr baseColWidth="10" defaultColWidth="11.42578125" defaultRowHeight="13.5"/>
  <cols>
    <col min="1" max="1" width="11.5703125" style="1" bestFit="1" customWidth="1"/>
    <col min="2" max="2" width="18" style="1" customWidth="1"/>
    <col min="3" max="3" width="19.42578125" style="1" customWidth="1"/>
    <col min="4" max="4" width="36.5703125" style="1" customWidth="1"/>
    <col min="5" max="5" width="64.42578125" style="1" customWidth="1"/>
    <col min="6" max="6" width="11.5703125" style="1" bestFit="1" customWidth="1"/>
    <col min="7" max="9" width="11.42578125" style="1"/>
    <col min="10" max="10" width="55.42578125" style="1" customWidth="1"/>
    <col min="11" max="11" width="16.7109375" style="1" bestFit="1" customWidth="1"/>
    <col min="12" max="12" width="20.85546875" style="1" customWidth="1"/>
    <col min="13" max="13" width="11.5703125" style="1" bestFit="1" customWidth="1"/>
    <col min="14" max="14" width="15.5703125" style="1" customWidth="1"/>
    <col min="15" max="15" width="11.5703125" style="1" bestFit="1" customWidth="1"/>
    <col min="16" max="16" width="11.42578125" style="1"/>
    <col min="17" max="17" width="20.28515625" style="1" customWidth="1"/>
    <col min="18" max="18" width="46.28515625" style="1" customWidth="1"/>
    <col min="19" max="19" width="53.85546875" style="1" customWidth="1"/>
    <col min="20" max="20" width="30.42578125" style="1" customWidth="1"/>
    <col min="21" max="16384" width="11.42578125" style="1"/>
  </cols>
  <sheetData>
    <row r="1" spans="1:20" ht="14.25" thickBot="1"/>
    <row r="2" spans="1:20" ht="14.25" thickBot="1">
      <c r="A2" s="813"/>
      <c r="B2" s="814"/>
      <c r="C2" s="814"/>
      <c r="D2" s="814"/>
      <c r="E2" s="815"/>
      <c r="F2" s="822" t="s">
        <v>18</v>
      </c>
      <c r="G2" s="823"/>
      <c r="H2" s="823"/>
      <c r="I2" s="823"/>
      <c r="J2" s="823"/>
      <c r="K2" s="823"/>
      <c r="L2" s="823"/>
      <c r="M2" s="824"/>
      <c r="N2" s="795" t="s">
        <v>944</v>
      </c>
      <c r="O2" s="796"/>
      <c r="P2" s="796"/>
      <c r="Q2" s="796"/>
      <c r="R2" s="796"/>
      <c r="S2" s="796"/>
      <c r="T2" s="797"/>
    </row>
    <row r="3" spans="1:20" ht="14.25" thickBot="1">
      <c r="A3" s="816"/>
      <c r="B3" s="817"/>
      <c r="C3" s="817"/>
      <c r="D3" s="817"/>
      <c r="E3" s="818"/>
      <c r="F3" s="798" t="s">
        <v>17</v>
      </c>
      <c r="G3" s="799"/>
      <c r="H3" s="799"/>
      <c r="I3" s="799"/>
      <c r="J3" s="799"/>
      <c r="K3" s="799"/>
      <c r="L3" s="799"/>
      <c r="M3" s="800"/>
      <c r="N3" s="804" t="s">
        <v>23</v>
      </c>
      <c r="O3" s="805"/>
      <c r="P3" s="805"/>
      <c r="Q3" s="805"/>
      <c r="R3" s="805"/>
      <c r="S3" s="805"/>
      <c r="T3" s="806"/>
    </row>
    <row r="4" spans="1:20" ht="14.25" thickBot="1">
      <c r="A4" s="819"/>
      <c r="B4" s="820"/>
      <c r="C4" s="820"/>
      <c r="D4" s="820"/>
      <c r="E4" s="821"/>
      <c r="F4" s="801"/>
      <c r="G4" s="802"/>
      <c r="H4" s="802"/>
      <c r="I4" s="802"/>
      <c r="J4" s="802"/>
      <c r="K4" s="802"/>
      <c r="L4" s="802"/>
      <c r="M4" s="803"/>
      <c r="N4" s="807" t="s">
        <v>8</v>
      </c>
      <c r="O4" s="808"/>
      <c r="P4" s="808"/>
      <c r="Q4" s="808"/>
      <c r="R4" s="808"/>
      <c r="S4" s="808"/>
      <c r="T4" s="809"/>
    </row>
    <row r="5" spans="1:20">
      <c r="A5" s="2"/>
      <c r="B5" s="2"/>
      <c r="C5" s="2"/>
      <c r="D5" s="2"/>
      <c r="E5" s="2"/>
      <c r="F5" s="2"/>
      <c r="G5" s="2"/>
      <c r="H5" s="2"/>
      <c r="I5" s="2"/>
      <c r="J5" s="3"/>
      <c r="K5" s="3"/>
      <c r="L5" s="4"/>
      <c r="M5" s="4"/>
      <c r="N5" s="4"/>
      <c r="O5" s="4"/>
      <c r="P5" s="4"/>
      <c r="Q5" s="4"/>
      <c r="R5" s="4"/>
      <c r="S5" s="4"/>
      <c r="T5" s="4"/>
    </row>
    <row r="6" spans="1:20">
      <c r="A6" s="758" t="s">
        <v>10</v>
      </c>
      <c r="B6" s="758"/>
      <c r="C6" s="758"/>
      <c r="D6" s="758"/>
      <c r="E6" s="758"/>
      <c r="F6" s="810" t="s">
        <v>33</v>
      </c>
      <c r="G6" s="811"/>
      <c r="H6" s="811"/>
      <c r="I6" s="811"/>
      <c r="J6" s="811"/>
      <c r="K6" s="811"/>
      <c r="L6" s="811"/>
      <c r="M6" s="812"/>
      <c r="N6" s="4"/>
      <c r="O6" s="4"/>
      <c r="P6" s="4"/>
      <c r="Q6" s="4"/>
      <c r="R6" s="4"/>
      <c r="S6" s="4"/>
      <c r="T6" s="4"/>
    </row>
    <row r="7" spans="1:20" ht="15">
      <c r="A7" s="758" t="s">
        <v>25</v>
      </c>
      <c r="B7" s="758"/>
      <c r="C7" s="758"/>
      <c r="D7" s="758"/>
      <c r="E7" s="758"/>
      <c r="F7" s="759">
        <v>2023</v>
      </c>
      <c r="G7" s="760"/>
      <c r="H7" s="760"/>
      <c r="I7" s="760"/>
      <c r="J7" s="760"/>
      <c r="K7" s="760"/>
      <c r="L7" s="760"/>
      <c r="M7" s="761"/>
      <c r="N7" s="4"/>
      <c r="O7" s="4"/>
      <c r="P7" s="4"/>
      <c r="Q7" s="4"/>
      <c r="R7" s="4"/>
      <c r="S7" s="4"/>
      <c r="T7" s="4"/>
    </row>
    <row r="8" spans="1:20" ht="15">
      <c r="A8" s="758" t="s">
        <v>6</v>
      </c>
      <c r="B8" s="758"/>
      <c r="C8" s="758"/>
      <c r="D8" s="758"/>
      <c r="E8" s="758"/>
      <c r="F8" s="759" t="s">
        <v>849</v>
      </c>
      <c r="G8" s="760"/>
      <c r="H8" s="760"/>
      <c r="I8" s="760"/>
      <c r="J8" s="760"/>
      <c r="K8" s="760"/>
      <c r="L8" s="760"/>
      <c r="M8" s="761"/>
      <c r="N8" s="4"/>
      <c r="O8" s="4"/>
      <c r="P8" s="4"/>
      <c r="Q8" s="4"/>
      <c r="R8" s="4"/>
      <c r="S8" s="4"/>
      <c r="T8" s="4"/>
    </row>
    <row r="9" spans="1:20" ht="15">
      <c r="A9" s="758" t="s">
        <v>7</v>
      </c>
      <c r="B9" s="758"/>
      <c r="C9" s="758"/>
      <c r="D9" s="758"/>
      <c r="E9" s="758"/>
      <c r="F9" s="759" t="s">
        <v>1110</v>
      </c>
      <c r="G9" s="760"/>
      <c r="H9" s="760"/>
      <c r="I9" s="760"/>
      <c r="J9" s="760"/>
      <c r="K9" s="760"/>
      <c r="L9" s="760"/>
      <c r="M9" s="761"/>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62" t="s">
        <v>9</v>
      </c>
      <c r="B11" s="763"/>
      <c r="C11" s="763"/>
      <c r="D11" s="763"/>
      <c r="E11" s="763"/>
      <c r="F11" s="763"/>
      <c r="G11" s="763"/>
      <c r="H11" s="763"/>
      <c r="I11" s="763"/>
      <c r="J11" s="763"/>
      <c r="K11" s="763"/>
      <c r="L11" s="763"/>
      <c r="M11" s="763"/>
      <c r="N11" s="763"/>
      <c r="O11" s="763"/>
      <c r="P11" s="763"/>
      <c r="Q11" s="763"/>
      <c r="R11" s="763"/>
      <c r="S11" s="763"/>
      <c r="T11" s="764"/>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65" t="s">
        <v>16</v>
      </c>
      <c r="B13" s="766"/>
      <c r="C13" s="766"/>
      <c r="D13" s="766"/>
      <c r="E13" s="766"/>
      <c r="F13" s="766"/>
      <c r="G13" s="766"/>
      <c r="H13" s="766"/>
      <c r="I13" s="766"/>
      <c r="J13" s="766"/>
      <c r="K13" s="766"/>
      <c r="L13" s="767"/>
      <c r="M13" s="768" t="s">
        <v>1</v>
      </c>
      <c r="N13" s="768"/>
      <c r="O13" s="768"/>
      <c r="P13" s="768"/>
      <c r="Q13" s="768"/>
      <c r="R13" s="768"/>
      <c r="S13" s="768"/>
      <c r="T13" s="769"/>
    </row>
    <row r="14" spans="1:20" ht="26.25" customHeight="1" thickBot="1">
      <c r="A14" s="774" t="s">
        <v>27</v>
      </c>
      <c r="B14" s="783" t="s">
        <v>433</v>
      </c>
      <c r="C14" s="783" t="s">
        <v>434</v>
      </c>
      <c r="D14" s="774" t="s">
        <v>26</v>
      </c>
      <c r="E14" s="778" t="s">
        <v>19</v>
      </c>
      <c r="F14" s="780" t="s">
        <v>11</v>
      </c>
      <c r="G14" s="781"/>
      <c r="H14" s="781"/>
      <c r="I14" s="782"/>
      <c r="J14" s="770" t="s">
        <v>20</v>
      </c>
      <c r="K14" s="770" t="s">
        <v>21</v>
      </c>
      <c r="L14" s="770" t="s">
        <v>2</v>
      </c>
      <c r="M14" s="772" t="s">
        <v>22</v>
      </c>
      <c r="N14" s="786" t="s">
        <v>3</v>
      </c>
      <c r="O14" s="787"/>
      <c r="P14" s="788"/>
      <c r="Q14" s="789" t="s">
        <v>4</v>
      </c>
      <c r="R14" s="791" t="s">
        <v>5</v>
      </c>
      <c r="S14" s="10" t="s">
        <v>29</v>
      </c>
      <c r="T14" s="793" t="s">
        <v>0</v>
      </c>
    </row>
    <row r="15" spans="1:20" ht="23.25" customHeight="1" thickBot="1">
      <c r="A15" s="775"/>
      <c r="B15" s="784"/>
      <c r="C15" s="784"/>
      <c r="D15" s="775"/>
      <c r="E15" s="779"/>
      <c r="F15" s="11" t="s">
        <v>12</v>
      </c>
      <c r="G15" s="11" t="s">
        <v>13</v>
      </c>
      <c r="H15" s="11" t="s">
        <v>14</v>
      </c>
      <c r="I15" s="11" t="s">
        <v>15</v>
      </c>
      <c r="J15" s="771"/>
      <c r="K15" s="771"/>
      <c r="L15" s="771"/>
      <c r="M15" s="773"/>
      <c r="N15" s="59" t="s">
        <v>30</v>
      </c>
      <c r="O15" s="13" t="s">
        <v>28</v>
      </c>
      <c r="P15" s="14" t="s">
        <v>31</v>
      </c>
      <c r="Q15" s="790"/>
      <c r="R15" s="792"/>
      <c r="S15" s="15"/>
      <c r="T15" s="794"/>
    </row>
    <row r="16" spans="1:20" ht="14.25" thickBot="1">
      <c r="A16" s="2"/>
      <c r="B16" s="2"/>
      <c r="C16" s="2"/>
      <c r="D16" s="2"/>
      <c r="E16" s="2"/>
      <c r="F16" s="2"/>
      <c r="G16" s="2"/>
      <c r="H16" s="2"/>
      <c r="I16" s="2"/>
      <c r="J16" s="2"/>
      <c r="K16" s="2"/>
      <c r="L16" s="16"/>
      <c r="M16" s="2"/>
      <c r="Q16" s="2"/>
      <c r="R16" s="2"/>
      <c r="S16" s="2"/>
      <c r="T16" s="2"/>
    </row>
    <row r="17" spans="1:20" ht="27.75" thickBot="1">
      <c r="A17" s="1206">
        <v>1</v>
      </c>
      <c r="B17" s="1205" t="s">
        <v>448</v>
      </c>
      <c r="C17" s="839" t="s">
        <v>530</v>
      </c>
      <c r="D17" s="839" t="s">
        <v>34</v>
      </c>
      <c r="E17" s="234" t="s">
        <v>36</v>
      </c>
      <c r="F17" s="703">
        <v>35</v>
      </c>
      <c r="G17" s="703">
        <v>30</v>
      </c>
      <c r="H17" s="391">
        <v>38</v>
      </c>
      <c r="I17" s="235"/>
      <c r="J17" s="234" t="s">
        <v>53</v>
      </c>
      <c r="K17" s="1210">
        <v>5800000</v>
      </c>
      <c r="L17" s="1207"/>
      <c r="M17" s="740">
        <v>125</v>
      </c>
      <c r="N17" s="18">
        <f>IF(M17&lt;1,M17-AVERAGE(F17:I17),M17-(SUM(F17:I17)))</f>
        <v>22</v>
      </c>
      <c r="O17" s="19">
        <v>1</v>
      </c>
      <c r="P17" s="20" t="str">
        <f t="shared" ref="P17:P29" si="0">IF(O17&lt;=V$17,"T",IF(O17&lt;$Y$17,"R",IF(O17&gt;=$Y$17,"P")))</f>
        <v>P</v>
      </c>
      <c r="Q17" s="61"/>
      <c r="R17" s="234" t="s">
        <v>73</v>
      </c>
      <c r="S17" s="127" t="s">
        <v>65</v>
      </c>
      <c r="T17" s="113"/>
    </row>
    <row r="18" spans="1:20" ht="40.5">
      <c r="A18" s="1020"/>
      <c r="B18" s="828"/>
      <c r="C18" s="840"/>
      <c r="D18" s="840"/>
      <c r="E18" s="28" t="s">
        <v>37</v>
      </c>
      <c r="F18" s="703">
        <v>100</v>
      </c>
      <c r="G18" s="703">
        <v>150</v>
      </c>
      <c r="H18" s="242">
        <v>150</v>
      </c>
      <c r="I18" s="242"/>
      <c r="J18" s="28" t="s">
        <v>52</v>
      </c>
      <c r="K18" s="1211"/>
      <c r="L18" s="1208"/>
      <c r="M18" s="740">
        <v>300</v>
      </c>
      <c r="N18" s="30">
        <f>IF(M18&lt;1,M18-AVERAGE(F18:I18),M18-(SUM(F18:I18)))</f>
        <v>-100</v>
      </c>
      <c r="O18" s="31">
        <v>1</v>
      </c>
      <c r="P18" s="32" t="str">
        <f t="shared" si="0"/>
        <v>P</v>
      </c>
      <c r="Q18" s="126" t="e">
        <f>L17/#REF!</f>
        <v>#REF!</v>
      </c>
      <c r="R18" s="28" t="s">
        <v>64</v>
      </c>
      <c r="S18" s="240" t="s">
        <v>65</v>
      </c>
      <c r="T18" s="36"/>
    </row>
    <row r="19" spans="1:20" ht="94.5">
      <c r="A19" s="1020"/>
      <c r="B19" s="828"/>
      <c r="C19" s="840"/>
      <c r="D19" s="840"/>
      <c r="E19" s="28" t="s">
        <v>38</v>
      </c>
      <c r="F19" s="572">
        <v>10</v>
      </c>
      <c r="G19" s="572">
        <v>6</v>
      </c>
      <c r="H19" s="68">
        <v>8</v>
      </c>
      <c r="I19" s="68"/>
      <c r="J19" s="28" t="s">
        <v>54</v>
      </c>
      <c r="K19" s="1212"/>
      <c r="L19" s="1209"/>
      <c r="M19" s="741">
        <v>30</v>
      </c>
      <c r="N19" s="30">
        <f t="shared" ref="N19:N30" si="1">IF(M19&lt;1,M19-AVERAGE(F19:I19),M19-(SUM(F19:I19)))</f>
        <v>6</v>
      </c>
      <c r="O19" s="31">
        <v>1</v>
      </c>
      <c r="P19" s="32" t="str">
        <f t="shared" si="0"/>
        <v>P</v>
      </c>
      <c r="Q19" s="33"/>
      <c r="R19" s="28" t="s">
        <v>75</v>
      </c>
      <c r="S19" s="240" t="s">
        <v>66</v>
      </c>
      <c r="T19" s="36"/>
    </row>
    <row r="20" spans="1:20" ht="54">
      <c r="A20" s="829">
        <v>2</v>
      </c>
      <c r="B20" s="828"/>
      <c r="C20" s="840"/>
      <c r="D20" s="840" t="s">
        <v>35</v>
      </c>
      <c r="E20" s="28" t="s">
        <v>39</v>
      </c>
      <c r="F20" s="572">
        <v>3</v>
      </c>
      <c r="G20" s="572">
        <v>1</v>
      </c>
      <c r="H20" s="68">
        <v>4</v>
      </c>
      <c r="I20" s="68"/>
      <c r="J20" s="28" t="s">
        <v>55</v>
      </c>
      <c r="K20" s="1194">
        <v>5643300</v>
      </c>
      <c r="L20" s="1083"/>
      <c r="M20" s="741">
        <v>5</v>
      </c>
      <c r="N20" s="30">
        <f t="shared" si="1"/>
        <v>-3</v>
      </c>
      <c r="O20" s="31">
        <f t="shared" ref="O20:O26" si="2">IF(M20&lt;1,(AVERAGE(F20:I20)/M20),SUM(F20:I20)/M20)</f>
        <v>1.6</v>
      </c>
      <c r="P20" s="32" t="str">
        <f t="shared" si="0"/>
        <v>P</v>
      </c>
      <c r="Q20" s="33"/>
      <c r="R20" s="28" t="s">
        <v>74</v>
      </c>
      <c r="S20" s="240" t="s">
        <v>67</v>
      </c>
      <c r="T20" s="36"/>
    </row>
    <row r="21" spans="1:20" ht="67.5">
      <c r="A21" s="829"/>
      <c r="B21" s="828"/>
      <c r="C21" s="840"/>
      <c r="D21" s="840"/>
      <c r="E21" s="28" t="s">
        <v>40</v>
      </c>
      <c r="F21" s="572">
        <v>14</v>
      </c>
      <c r="G21" s="572">
        <v>2</v>
      </c>
      <c r="H21" s="68">
        <v>6</v>
      </c>
      <c r="I21" s="68"/>
      <c r="J21" s="28" t="s">
        <v>56</v>
      </c>
      <c r="K21" s="1195"/>
      <c r="L21" s="1083"/>
      <c r="M21" s="741">
        <v>25</v>
      </c>
      <c r="N21" s="30">
        <f t="shared" si="1"/>
        <v>3</v>
      </c>
      <c r="O21" s="31">
        <f t="shared" si="2"/>
        <v>0.88</v>
      </c>
      <c r="P21" s="32" t="str">
        <f t="shared" si="0"/>
        <v>P</v>
      </c>
      <c r="Q21" s="33"/>
      <c r="R21" s="28"/>
      <c r="S21" s="240" t="s">
        <v>77</v>
      </c>
      <c r="T21" s="36"/>
    </row>
    <row r="22" spans="1:20" ht="81">
      <c r="A22" s="829"/>
      <c r="B22" s="828"/>
      <c r="C22" s="840"/>
      <c r="D22" s="840"/>
      <c r="E22" s="28" t="s">
        <v>41</v>
      </c>
      <c r="F22" s="572">
        <v>25</v>
      </c>
      <c r="G22" s="572">
        <v>15</v>
      </c>
      <c r="H22" s="68">
        <v>10</v>
      </c>
      <c r="I22" s="68"/>
      <c r="J22" s="28" t="s">
        <v>57</v>
      </c>
      <c r="K22" s="1195"/>
      <c r="L22" s="1083"/>
      <c r="M22" s="741">
        <v>50</v>
      </c>
      <c r="N22" s="30">
        <f t="shared" si="1"/>
        <v>0</v>
      </c>
      <c r="O22" s="31">
        <f t="shared" si="2"/>
        <v>1</v>
      </c>
      <c r="P22" s="32" t="str">
        <f t="shared" si="0"/>
        <v>P</v>
      </c>
      <c r="Q22" s="33"/>
      <c r="R22" s="28" t="s">
        <v>73</v>
      </c>
      <c r="S22" s="240" t="s">
        <v>78</v>
      </c>
      <c r="T22" s="36"/>
    </row>
    <row r="23" spans="1:20" ht="81">
      <c r="A23" s="829"/>
      <c r="B23" s="828"/>
      <c r="C23" s="840"/>
      <c r="D23" s="840"/>
      <c r="E23" s="28" t="s">
        <v>42</v>
      </c>
      <c r="F23" s="572">
        <v>5</v>
      </c>
      <c r="G23" s="572">
        <v>4</v>
      </c>
      <c r="H23" s="68">
        <v>4</v>
      </c>
      <c r="I23" s="68"/>
      <c r="J23" s="28" t="s">
        <v>58</v>
      </c>
      <c r="K23" s="1196"/>
      <c r="L23" s="1083"/>
      <c r="M23" s="741">
        <v>12</v>
      </c>
      <c r="N23" s="30">
        <f t="shared" si="1"/>
        <v>-1</v>
      </c>
      <c r="O23" s="31">
        <v>1</v>
      </c>
      <c r="P23" s="32" t="str">
        <f t="shared" si="0"/>
        <v>P</v>
      </c>
      <c r="Q23" s="33"/>
      <c r="R23" s="28" t="s">
        <v>73</v>
      </c>
      <c r="S23" s="240" t="s">
        <v>79</v>
      </c>
      <c r="T23" s="36"/>
    </row>
    <row r="24" spans="1:20" ht="67.5">
      <c r="A24" s="829">
        <v>3</v>
      </c>
      <c r="B24" s="840" t="s">
        <v>436</v>
      </c>
      <c r="C24" s="840" t="s">
        <v>518</v>
      </c>
      <c r="D24" s="840" t="s">
        <v>48</v>
      </c>
      <c r="E24" s="122" t="s">
        <v>43</v>
      </c>
      <c r="F24" s="572">
        <v>4</v>
      </c>
      <c r="G24" s="572">
        <v>2</v>
      </c>
      <c r="H24" s="68">
        <v>2</v>
      </c>
      <c r="I24" s="68"/>
      <c r="J24" s="28" t="s">
        <v>60</v>
      </c>
      <c r="K24" s="1197">
        <v>5200000</v>
      </c>
      <c r="L24" s="1083"/>
      <c r="M24" s="741">
        <v>10</v>
      </c>
      <c r="N24" s="30">
        <f t="shared" si="1"/>
        <v>2</v>
      </c>
      <c r="O24" s="31">
        <f t="shared" si="2"/>
        <v>0.8</v>
      </c>
      <c r="P24" s="32" t="str">
        <f t="shared" si="0"/>
        <v>P</v>
      </c>
      <c r="Q24" s="1201">
        <f>L24/K24</f>
        <v>0</v>
      </c>
      <c r="R24" s="28" t="s">
        <v>73</v>
      </c>
      <c r="S24" s="240" t="s">
        <v>68</v>
      </c>
      <c r="T24" s="36"/>
    </row>
    <row r="25" spans="1:20" ht="54">
      <c r="A25" s="829"/>
      <c r="B25" s="840"/>
      <c r="C25" s="840"/>
      <c r="D25" s="840"/>
      <c r="E25" s="28" t="s">
        <v>44</v>
      </c>
      <c r="F25" s="572">
        <v>4</v>
      </c>
      <c r="G25" s="572">
        <v>4</v>
      </c>
      <c r="H25" s="68">
        <v>3</v>
      </c>
      <c r="I25" s="68"/>
      <c r="J25" s="28" t="s">
        <v>59</v>
      </c>
      <c r="K25" s="1198"/>
      <c r="L25" s="1083"/>
      <c r="M25" s="741">
        <v>10</v>
      </c>
      <c r="N25" s="30">
        <f t="shared" si="1"/>
        <v>-1</v>
      </c>
      <c r="O25" s="31">
        <f t="shared" si="2"/>
        <v>1.1000000000000001</v>
      </c>
      <c r="P25" s="32" t="str">
        <f t="shared" si="0"/>
        <v>P</v>
      </c>
      <c r="Q25" s="1201"/>
      <c r="R25" s="28" t="s">
        <v>73</v>
      </c>
      <c r="S25" s="240" t="s">
        <v>69</v>
      </c>
      <c r="T25" s="36"/>
    </row>
    <row r="26" spans="1:20" ht="105" customHeight="1">
      <c r="A26" s="829"/>
      <c r="B26" s="840"/>
      <c r="C26" s="840"/>
      <c r="D26" s="840"/>
      <c r="E26" s="28" t="s">
        <v>45</v>
      </c>
      <c r="F26" s="572">
        <v>8</v>
      </c>
      <c r="G26" s="572">
        <v>4</v>
      </c>
      <c r="H26" s="68">
        <v>3</v>
      </c>
      <c r="I26" s="68"/>
      <c r="J26" s="28" t="s">
        <v>449</v>
      </c>
      <c r="K26" s="1198"/>
      <c r="L26" s="1083"/>
      <c r="M26" s="741">
        <v>12</v>
      </c>
      <c r="N26" s="30">
        <f t="shared" si="1"/>
        <v>-3</v>
      </c>
      <c r="O26" s="31">
        <f t="shared" si="2"/>
        <v>1.25</v>
      </c>
      <c r="P26" s="32" t="str">
        <f t="shared" si="0"/>
        <v>P</v>
      </c>
      <c r="Q26" s="1201"/>
      <c r="R26" s="28" t="s">
        <v>73</v>
      </c>
      <c r="S26" s="240" t="s">
        <v>70</v>
      </c>
      <c r="T26" s="36"/>
    </row>
    <row r="27" spans="1:20" ht="26.25" customHeight="1">
      <c r="A27" s="829"/>
      <c r="B27" s="840"/>
      <c r="C27" s="840"/>
      <c r="D27" s="840"/>
      <c r="E27" s="28" t="s">
        <v>46</v>
      </c>
      <c r="F27" s="572">
        <v>3</v>
      </c>
      <c r="G27" s="572">
        <v>4</v>
      </c>
      <c r="H27" s="68">
        <v>3</v>
      </c>
      <c r="I27" s="68"/>
      <c r="J27" s="28" t="s">
        <v>61</v>
      </c>
      <c r="K27" s="1198"/>
      <c r="L27" s="1083"/>
      <c r="M27" s="741">
        <v>12</v>
      </c>
      <c r="N27" s="30">
        <f>F27-M27</f>
        <v>-9</v>
      </c>
      <c r="O27" s="31">
        <v>1</v>
      </c>
      <c r="P27" s="32" t="str">
        <f t="shared" si="0"/>
        <v>P</v>
      </c>
      <c r="Q27" s="1201"/>
      <c r="R27" s="28" t="s">
        <v>73</v>
      </c>
      <c r="S27" s="240" t="s">
        <v>71</v>
      </c>
      <c r="T27" s="36"/>
    </row>
    <row r="28" spans="1:20" ht="27">
      <c r="A28" s="829"/>
      <c r="B28" s="840"/>
      <c r="C28" s="840"/>
      <c r="D28" s="840"/>
      <c r="E28" s="28" t="s">
        <v>47</v>
      </c>
      <c r="F28" s="572">
        <v>3</v>
      </c>
      <c r="G28" s="572">
        <v>4</v>
      </c>
      <c r="H28" s="68">
        <v>3</v>
      </c>
      <c r="I28" s="68"/>
      <c r="J28" s="28" t="s">
        <v>61</v>
      </c>
      <c r="K28" s="1199"/>
      <c r="L28" s="1083"/>
      <c r="M28" s="741">
        <v>12</v>
      </c>
      <c r="N28" s="30">
        <f>F28-M28</f>
        <v>-9</v>
      </c>
      <c r="O28" s="31">
        <v>1</v>
      </c>
      <c r="P28" s="32" t="str">
        <f t="shared" si="0"/>
        <v>P</v>
      </c>
      <c r="Q28" s="1201"/>
      <c r="R28" s="28" t="s">
        <v>73</v>
      </c>
      <c r="S28" s="240" t="s">
        <v>72</v>
      </c>
      <c r="T28" s="36"/>
    </row>
    <row r="29" spans="1:20" ht="94.5">
      <c r="A29" s="829">
        <v>4</v>
      </c>
      <c r="B29" s="840"/>
      <c r="C29" s="840"/>
      <c r="D29" s="1203" t="s">
        <v>49</v>
      </c>
      <c r="E29" s="28" t="s">
        <v>50</v>
      </c>
      <c r="F29" s="572">
        <v>2</v>
      </c>
      <c r="G29" s="572">
        <v>1</v>
      </c>
      <c r="H29" s="68">
        <v>1</v>
      </c>
      <c r="I29" s="68"/>
      <c r="J29" s="28" t="s">
        <v>62</v>
      </c>
      <c r="K29" s="1202">
        <v>10065727</v>
      </c>
      <c r="L29" s="1200"/>
      <c r="M29" s="741">
        <v>4</v>
      </c>
      <c r="N29" s="30">
        <f t="shared" si="1"/>
        <v>0</v>
      </c>
      <c r="O29" s="31">
        <v>1</v>
      </c>
      <c r="P29" s="32" t="str">
        <f t="shared" si="0"/>
        <v>P</v>
      </c>
      <c r="Q29" s="33"/>
      <c r="R29" s="28" t="s">
        <v>76</v>
      </c>
      <c r="S29" s="240" t="s">
        <v>80</v>
      </c>
      <c r="T29" s="36"/>
    </row>
    <row r="30" spans="1:20" ht="81">
      <c r="A30" s="829"/>
      <c r="B30" s="840"/>
      <c r="C30" s="840"/>
      <c r="D30" s="1203"/>
      <c r="E30" s="28" t="s">
        <v>51</v>
      </c>
      <c r="F30" s="572">
        <v>3</v>
      </c>
      <c r="G30" s="572">
        <v>3</v>
      </c>
      <c r="H30" s="68">
        <v>1</v>
      </c>
      <c r="I30" s="68"/>
      <c r="J30" s="34" t="s">
        <v>63</v>
      </c>
      <c r="K30" s="1202"/>
      <c r="L30" s="1200"/>
      <c r="M30" s="741">
        <v>8</v>
      </c>
      <c r="N30" s="30">
        <f t="shared" si="1"/>
        <v>1</v>
      </c>
      <c r="O30" s="31">
        <v>1</v>
      </c>
      <c r="P30" s="32" t="str">
        <f>IF(O29&lt;=V$17,"T",IF(O29&lt;$Y$17,"R",IF(O29&gt;=$Y$17,"P")))</f>
        <v>P</v>
      </c>
      <c r="Q30" s="33"/>
      <c r="R30" s="28" t="s">
        <v>76</v>
      </c>
      <c r="S30" s="240" t="s">
        <v>81</v>
      </c>
      <c r="T30" s="36"/>
    </row>
    <row r="31" spans="1:20" ht="23.25" customHeight="1">
      <c r="A31" s="829"/>
      <c r="B31" s="840"/>
      <c r="C31" s="840"/>
      <c r="D31" s="1203"/>
      <c r="E31" s="33" t="s">
        <v>568</v>
      </c>
      <c r="F31" s="572">
        <v>1</v>
      </c>
      <c r="G31" s="572">
        <v>1</v>
      </c>
      <c r="H31" s="68">
        <v>1</v>
      </c>
      <c r="I31" s="68"/>
      <c r="J31" s="34" t="s">
        <v>570</v>
      </c>
      <c r="K31" s="1202"/>
      <c r="L31" s="125"/>
      <c r="M31" s="741">
        <v>3</v>
      </c>
      <c r="N31" s="260">
        <v>0</v>
      </c>
      <c r="O31" s="31">
        <v>1</v>
      </c>
      <c r="P31" s="32" t="str">
        <f>IF(O30&lt;=V$17,"T",IF(O30&lt;$Y$17,"R",IF(O30&gt;=$Y$17,"P")))</f>
        <v>P</v>
      </c>
      <c r="Q31" s="33"/>
      <c r="R31" s="33"/>
      <c r="S31" s="33"/>
      <c r="T31" s="36"/>
    </row>
    <row r="32" spans="1:20" ht="21" customHeight="1">
      <c r="A32" s="829"/>
      <c r="B32" s="840"/>
      <c r="C32" s="840"/>
      <c r="D32" s="1203"/>
      <c r="E32" s="33" t="s">
        <v>569</v>
      </c>
      <c r="F32" s="572">
        <v>14</v>
      </c>
      <c r="G32" s="572">
        <v>10</v>
      </c>
      <c r="H32" s="68">
        <v>10</v>
      </c>
      <c r="I32" s="68"/>
      <c r="J32" s="24" t="s">
        <v>570</v>
      </c>
      <c r="K32" s="1202"/>
      <c r="L32" s="258"/>
      <c r="M32" s="741">
        <v>40</v>
      </c>
      <c r="N32" s="30">
        <v>0</v>
      </c>
      <c r="O32" s="260">
        <v>100</v>
      </c>
      <c r="P32" s="32" t="str">
        <f>IF(O31&lt;=V$17,"T",IF(O31&lt;$Y$17,"R",IF(O31&gt;=$Y$17,"P")))</f>
        <v>P</v>
      </c>
      <c r="Q32" s="33"/>
      <c r="R32" s="33"/>
      <c r="S32" s="33"/>
      <c r="T32" s="36"/>
    </row>
    <row r="33" spans="1:20" ht="27" customHeight="1" thickBot="1">
      <c r="A33" s="830"/>
      <c r="B33" s="866"/>
      <c r="C33" s="866"/>
      <c r="D33" s="1204"/>
      <c r="E33" s="248" t="s">
        <v>571</v>
      </c>
      <c r="F33" s="572">
        <v>14</v>
      </c>
      <c r="G33" s="572">
        <v>10</v>
      </c>
      <c r="H33" s="218">
        <v>10</v>
      </c>
      <c r="I33" s="218"/>
      <c r="J33" s="48" t="s">
        <v>570</v>
      </c>
      <c r="K33" s="1194"/>
      <c r="L33" s="265"/>
      <c r="M33" s="742">
        <v>40</v>
      </c>
      <c r="N33" s="218">
        <v>0</v>
      </c>
      <c r="O33" s="218">
        <v>100</v>
      </c>
      <c r="P33" s="47" t="str">
        <f>IF(O30&lt;=V$17,"T",IF(O30&lt;$Y$17,"R",IF(O30&gt;=$Y$17,"P")))</f>
        <v>P</v>
      </c>
      <c r="Q33" s="48"/>
      <c r="R33" s="48"/>
      <c r="S33" s="48"/>
      <c r="T33" s="70"/>
    </row>
    <row r="34" spans="1:20" ht="15.75" thickBot="1">
      <c r="A34" s="50" t="s">
        <v>24</v>
      </c>
      <c r="B34" s="50"/>
      <c r="C34" s="50"/>
      <c r="D34" s="50"/>
      <c r="E34" s="2"/>
      <c r="F34" s="2"/>
      <c r="G34" s="2"/>
      <c r="H34" s="2"/>
      <c r="I34" s="2"/>
      <c r="J34" s="2"/>
      <c r="K34" s="456"/>
      <c r="L34" s="2"/>
      <c r="M34" s="743"/>
      <c r="N34" s="2"/>
      <c r="O34" s="2"/>
      <c r="P34" s="239"/>
      <c r="Q34" s="2"/>
      <c r="R34" s="2"/>
      <c r="S34" s="2"/>
      <c r="T34" s="2"/>
    </row>
    <row r="35" spans="1:20">
      <c r="A35" s="2"/>
      <c r="B35" s="2"/>
      <c r="C35" s="2"/>
      <c r="D35" s="2"/>
      <c r="E35" s="239"/>
      <c r="F35" s="2"/>
      <c r="G35" s="2"/>
      <c r="H35" s="2"/>
      <c r="I35" s="2"/>
      <c r="J35" s="2"/>
      <c r="K35" s="2"/>
      <c r="L35" s="2"/>
      <c r="M35" s="2"/>
      <c r="N35" s="2"/>
      <c r="O35" s="2"/>
      <c r="P35" s="2"/>
      <c r="Q35" s="2"/>
      <c r="R35" s="2"/>
      <c r="S35" s="2"/>
      <c r="T35" s="2"/>
    </row>
    <row r="36" spans="1:20">
      <c r="A36" s="118"/>
      <c r="B36" s="119"/>
      <c r="C36" s="119"/>
      <c r="D36" s="119"/>
      <c r="E36" s="239"/>
      <c r="F36" s="119"/>
      <c r="G36" s="119"/>
      <c r="H36" s="119"/>
      <c r="I36" s="119"/>
      <c r="J36" s="119"/>
      <c r="K36" s="119"/>
      <c r="L36" s="119"/>
      <c r="M36" s="119"/>
      <c r="N36" s="119"/>
      <c r="O36" s="119"/>
      <c r="P36" s="119"/>
      <c r="Q36" s="119"/>
      <c r="R36" s="119"/>
      <c r="S36" s="119"/>
      <c r="T36" s="120"/>
    </row>
    <row r="37" spans="1:20">
      <c r="A37" s="118"/>
      <c r="B37" s="119"/>
      <c r="C37" s="119"/>
      <c r="D37" s="119"/>
      <c r="E37" s="119"/>
      <c r="F37" s="119"/>
      <c r="G37" s="119"/>
      <c r="H37" s="119"/>
      <c r="I37" s="119"/>
      <c r="J37" s="119"/>
      <c r="K37" s="119"/>
      <c r="L37" s="119"/>
      <c r="M37" s="119"/>
      <c r="N37" s="119"/>
      <c r="O37" s="119"/>
      <c r="P37" s="119"/>
      <c r="Q37" s="119"/>
      <c r="R37" s="119"/>
      <c r="S37" s="119"/>
      <c r="T37" s="120"/>
    </row>
    <row r="38" spans="1:20">
      <c r="A38" s="118"/>
      <c r="B38" s="119"/>
      <c r="C38" s="119"/>
      <c r="D38" s="119"/>
      <c r="E38" s="119"/>
      <c r="F38" s="119"/>
      <c r="G38" s="119"/>
      <c r="H38" s="119"/>
      <c r="I38" s="119"/>
      <c r="J38" s="119"/>
      <c r="K38" s="119"/>
      <c r="L38" s="119"/>
      <c r="M38" s="119"/>
      <c r="N38" s="119"/>
      <c r="O38" s="119"/>
      <c r="P38" s="119"/>
      <c r="Q38" s="119"/>
      <c r="R38" s="119"/>
      <c r="S38" s="119"/>
      <c r="T38" s="120"/>
    </row>
    <row r="39" spans="1:20">
      <c r="A39" s="118"/>
      <c r="B39" s="119"/>
      <c r="C39" s="119"/>
      <c r="D39" s="119"/>
      <c r="E39" s="119"/>
      <c r="F39" s="119"/>
      <c r="G39" s="119"/>
      <c r="H39" s="119"/>
      <c r="I39" s="119"/>
      <c r="J39" s="119"/>
      <c r="K39" s="119"/>
      <c r="L39" s="119"/>
      <c r="M39" s="119"/>
      <c r="N39" s="119"/>
      <c r="O39" s="119"/>
      <c r="P39" s="119"/>
      <c r="Q39" s="119"/>
      <c r="R39" s="119"/>
      <c r="S39" s="119"/>
      <c r="T39" s="120"/>
    </row>
    <row r="40" spans="1:20">
      <c r="A40" s="118"/>
      <c r="B40" s="119"/>
      <c r="C40" s="119"/>
      <c r="D40" s="119"/>
      <c r="E40" s="119"/>
      <c r="F40" s="119"/>
      <c r="G40" s="119"/>
      <c r="H40" s="119"/>
      <c r="I40" s="119"/>
      <c r="J40" s="119"/>
      <c r="K40" s="119"/>
      <c r="L40" s="119"/>
      <c r="M40" s="119"/>
      <c r="N40" s="119"/>
      <c r="O40" s="119"/>
      <c r="P40" s="119"/>
      <c r="Q40" s="119"/>
      <c r="R40" s="119"/>
      <c r="S40" s="119"/>
      <c r="T40" s="120"/>
    </row>
    <row r="41" spans="1:20">
      <c r="A41" s="118"/>
      <c r="B41" s="119"/>
      <c r="C41" s="119"/>
      <c r="D41" s="119"/>
      <c r="E41" s="119"/>
      <c r="F41" s="119"/>
      <c r="G41" s="119"/>
      <c r="H41" s="119"/>
      <c r="I41" s="119"/>
      <c r="J41" s="119"/>
      <c r="K41" s="119"/>
      <c r="L41" s="119"/>
      <c r="M41" s="119"/>
      <c r="N41" s="119"/>
      <c r="O41" s="119"/>
      <c r="P41" s="119"/>
      <c r="Q41" s="119"/>
      <c r="R41" s="119"/>
      <c r="S41" s="119"/>
      <c r="T41" s="120"/>
    </row>
    <row r="42" spans="1:20">
      <c r="A42" s="118"/>
      <c r="B42" s="119"/>
      <c r="C42" s="119"/>
      <c r="D42" s="119"/>
      <c r="E42" s="119"/>
      <c r="F42" s="119"/>
      <c r="G42" s="119"/>
      <c r="H42" s="119"/>
      <c r="I42" s="119"/>
      <c r="J42" s="119"/>
      <c r="K42" s="119"/>
      <c r="L42" s="119"/>
      <c r="M42" s="119"/>
      <c r="N42" s="119"/>
      <c r="O42" s="119"/>
      <c r="P42" s="119"/>
      <c r="Q42" s="119"/>
      <c r="R42" s="119"/>
      <c r="S42" s="119"/>
      <c r="T42" s="120"/>
    </row>
    <row r="43" spans="1:20">
      <c r="A43" s="118"/>
      <c r="B43" s="119"/>
      <c r="C43" s="119"/>
      <c r="D43" s="119"/>
      <c r="E43" s="119"/>
      <c r="F43" s="119"/>
      <c r="G43" s="119"/>
      <c r="H43" s="119"/>
      <c r="I43" s="119"/>
      <c r="J43" s="119"/>
      <c r="K43" s="119"/>
      <c r="L43" s="119"/>
      <c r="M43" s="119"/>
      <c r="N43" s="119"/>
      <c r="O43" s="119"/>
      <c r="P43" s="119"/>
      <c r="Q43" s="119"/>
      <c r="R43" s="119"/>
      <c r="S43" s="119"/>
      <c r="T43" s="120"/>
    </row>
    <row r="44" spans="1:20">
      <c r="A44" s="118"/>
      <c r="B44" s="119"/>
      <c r="C44" s="119"/>
      <c r="D44" s="119"/>
      <c r="E44" s="119"/>
      <c r="F44" s="119"/>
      <c r="G44" s="119"/>
      <c r="H44" s="119"/>
      <c r="I44" s="119"/>
      <c r="J44" s="119"/>
      <c r="K44" s="119"/>
      <c r="L44" s="119"/>
      <c r="M44" s="119"/>
      <c r="N44" s="119"/>
      <c r="O44" s="119"/>
      <c r="P44" s="119"/>
      <c r="Q44" s="119"/>
      <c r="R44" s="119"/>
      <c r="S44" s="119"/>
      <c r="T44" s="120"/>
    </row>
    <row r="45" spans="1:20">
      <c r="A45" s="118"/>
      <c r="B45" s="119"/>
      <c r="C45" s="119"/>
      <c r="D45" s="119"/>
      <c r="E45" s="119"/>
      <c r="F45" s="119"/>
      <c r="G45" s="119"/>
      <c r="H45" s="119"/>
      <c r="I45" s="119"/>
      <c r="J45" s="119"/>
      <c r="K45" s="119"/>
      <c r="L45" s="119"/>
      <c r="M45" s="119"/>
      <c r="N45" s="119"/>
      <c r="O45" s="119"/>
      <c r="P45" s="119"/>
      <c r="Q45" s="119"/>
      <c r="R45" s="119"/>
      <c r="S45" s="119"/>
      <c r="T45" s="120"/>
    </row>
    <row r="46" spans="1:20">
      <c r="A46" s="118"/>
      <c r="B46" s="119"/>
      <c r="C46" s="119"/>
      <c r="D46" s="119"/>
      <c r="E46" s="119"/>
      <c r="F46" s="119"/>
      <c r="G46" s="119"/>
      <c r="H46" s="119"/>
      <c r="I46" s="119"/>
      <c r="J46" s="119"/>
      <c r="K46" s="119"/>
      <c r="L46" s="119"/>
      <c r="M46" s="119"/>
      <c r="N46" s="119"/>
      <c r="O46" s="119"/>
      <c r="P46" s="119"/>
      <c r="Q46" s="119"/>
      <c r="R46" s="119"/>
      <c r="S46" s="119"/>
      <c r="T46" s="120"/>
    </row>
    <row r="47" spans="1:20">
      <c r="E47" s="219"/>
    </row>
  </sheetData>
  <mergeCells count="52">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C17:C23"/>
    <mergeCell ref="B17:B23"/>
    <mergeCell ref="L20:L23"/>
    <mergeCell ref="Q14:Q15"/>
    <mergeCell ref="A7:E7"/>
    <mergeCell ref="F7:M7"/>
    <mergeCell ref="A8:E8"/>
    <mergeCell ref="F8:M8"/>
    <mergeCell ref="A17:A19"/>
    <mergeCell ref="D17:D19"/>
    <mergeCell ref="B14:B15"/>
    <mergeCell ref="C14:C15"/>
    <mergeCell ref="L17:L19"/>
    <mergeCell ref="A20:A23"/>
    <mergeCell ref="D20:D23"/>
    <mergeCell ref="K17:K19"/>
    <mergeCell ref="R14:R15"/>
    <mergeCell ref="A14:A15"/>
    <mergeCell ref="D14:D15"/>
    <mergeCell ref="E14:E15"/>
    <mergeCell ref="F14:I14"/>
    <mergeCell ref="J14:J15"/>
    <mergeCell ref="N14:P14"/>
    <mergeCell ref="M14:M15"/>
    <mergeCell ref="A24:A28"/>
    <mergeCell ref="D24:D28"/>
    <mergeCell ref="A29:A33"/>
    <mergeCell ref="B24:B33"/>
    <mergeCell ref="C24:C33"/>
    <mergeCell ref="D29:D33"/>
    <mergeCell ref="K20:K23"/>
    <mergeCell ref="K24:K28"/>
    <mergeCell ref="L29:L30"/>
    <mergeCell ref="Q24:Q28"/>
    <mergeCell ref="K29:K33"/>
    <mergeCell ref="L24:L28"/>
  </mergeCells>
  <conditionalFormatting sqref="P17:P33">
    <cfRule type="containsText" dxfId="64" priority="2" stopIfTrue="1" operator="containsText" text="P">
      <formula>NOT(ISERROR(SEARCH("P",P17)))</formula>
    </cfRule>
    <cfRule type="containsText" dxfId="63" priority="3" stopIfTrue="1" operator="containsText" text="R">
      <formula>NOT(ISERROR(SEARCH("R",P17)))</formula>
    </cfRule>
    <cfRule type="containsText" dxfId="62" priority="4" operator="containsText" text="T">
      <formula>NOT(ISERROR(SEARCH("T",P17)))</formula>
    </cfRule>
    <cfRule type="iconSet" priority="15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44"/>
  <sheetViews>
    <sheetView topLeftCell="A4" zoomScale="86" zoomScaleNormal="86" workbookViewId="0">
      <selection activeCell="F9" sqref="F9:M9"/>
    </sheetView>
  </sheetViews>
  <sheetFormatPr baseColWidth="10" defaultColWidth="11.42578125" defaultRowHeight="13.5"/>
  <cols>
    <col min="1" max="1" width="11.42578125" style="1"/>
    <col min="2" max="2" width="24.42578125" style="1" customWidth="1"/>
    <col min="3" max="3" width="28.5703125" style="1" customWidth="1"/>
    <col min="4" max="4" width="33.140625" style="1" customWidth="1"/>
    <col min="5" max="5" width="43.28515625" style="1" customWidth="1"/>
    <col min="6" max="6" width="7" style="1" customWidth="1"/>
    <col min="7" max="7" width="6" style="1" customWidth="1"/>
    <col min="8" max="8" width="7" style="1" customWidth="1"/>
    <col min="9" max="9" width="11.28515625" style="1" customWidth="1"/>
    <col min="10" max="10" width="40.28515625" style="1" customWidth="1"/>
    <col min="11" max="11" width="17.85546875" style="1" customWidth="1"/>
    <col min="12" max="12" width="21.140625" style="1" customWidth="1"/>
    <col min="13" max="13" width="9.28515625" style="1" customWidth="1"/>
    <col min="14" max="14" width="13.85546875" style="1" customWidth="1"/>
    <col min="15" max="15" width="9.5703125" style="1" customWidth="1"/>
    <col min="16" max="16" width="10" style="1" customWidth="1"/>
    <col min="17" max="17" width="28.5703125" style="1" customWidth="1"/>
    <col min="18" max="18" width="29.28515625" style="1" customWidth="1"/>
    <col min="19" max="19" width="58.85546875" style="1" customWidth="1"/>
    <col min="20" max="20" width="36" style="1" customWidth="1"/>
    <col min="21" max="16384" width="11.42578125" style="1"/>
  </cols>
  <sheetData>
    <row r="1" spans="1:20" ht="14.25" thickBot="1"/>
    <row r="2" spans="1:20" ht="14.25" thickBot="1">
      <c r="A2" s="813"/>
      <c r="B2" s="814"/>
      <c r="C2" s="814"/>
      <c r="D2" s="814"/>
      <c r="E2" s="815"/>
      <c r="F2" s="822" t="s">
        <v>18</v>
      </c>
      <c r="G2" s="823"/>
      <c r="H2" s="823"/>
      <c r="I2" s="823"/>
      <c r="J2" s="823"/>
      <c r="K2" s="823"/>
      <c r="L2" s="823"/>
      <c r="M2" s="824"/>
      <c r="N2" s="795" t="s">
        <v>944</v>
      </c>
      <c r="O2" s="796"/>
      <c r="P2" s="796"/>
      <c r="Q2" s="796"/>
      <c r="R2" s="796"/>
      <c r="S2" s="796"/>
      <c r="T2" s="797"/>
    </row>
    <row r="3" spans="1:20" ht="14.25" thickBot="1">
      <c r="A3" s="816"/>
      <c r="B3" s="817"/>
      <c r="C3" s="817"/>
      <c r="D3" s="817"/>
      <c r="E3" s="818"/>
      <c r="F3" s="798" t="s">
        <v>17</v>
      </c>
      <c r="G3" s="799"/>
      <c r="H3" s="799"/>
      <c r="I3" s="799"/>
      <c r="J3" s="799"/>
      <c r="K3" s="799"/>
      <c r="L3" s="799"/>
      <c r="M3" s="800"/>
      <c r="N3" s="804" t="s">
        <v>23</v>
      </c>
      <c r="O3" s="805"/>
      <c r="P3" s="805"/>
      <c r="Q3" s="805"/>
      <c r="R3" s="805"/>
      <c r="S3" s="805"/>
      <c r="T3" s="806"/>
    </row>
    <row r="4" spans="1:20" ht="14.25" thickBot="1">
      <c r="A4" s="819"/>
      <c r="B4" s="820"/>
      <c r="C4" s="820"/>
      <c r="D4" s="820"/>
      <c r="E4" s="821"/>
      <c r="F4" s="801"/>
      <c r="G4" s="802"/>
      <c r="H4" s="802"/>
      <c r="I4" s="802"/>
      <c r="J4" s="802"/>
      <c r="K4" s="802"/>
      <c r="L4" s="802"/>
      <c r="M4" s="803"/>
      <c r="N4" s="807" t="s">
        <v>8</v>
      </c>
      <c r="O4" s="808"/>
      <c r="P4" s="808"/>
      <c r="Q4" s="808"/>
      <c r="R4" s="808"/>
      <c r="S4" s="808"/>
      <c r="T4" s="809"/>
    </row>
    <row r="5" spans="1:20">
      <c r="A5" s="2"/>
      <c r="B5" s="2"/>
      <c r="C5" s="2"/>
      <c r="D5" s="2"/>
      <c r="E5" s="2"/>
      <c r="F5" s="2"/>
      <c r="G5" s="2"/>
      <c r="H5" s="2"/>
      <c r="I5" s="2"/>
      <c r="J5" s="3"/>
      <c r="K5" s="3"/>
      <c r="L5" s="4"/>
      <c r="M5" s="4"/>
      <c r="N5" s="4"/>
      <c r="O5" s="4"/>
      <c r="P5" s="4"/>
      <c r="Q5" s="4"/>
      <c r="R5" s="4"/>
      <c r="S5" s="4"/>
      <c r="T5" s="4"/>
    </row>
    <row r="6" spans="1:20">
      <c r="A6" s="758" t="s">
        <v>10</v>
      </c>
      <c r="B6" s="758"/>
      <c r="C6" s="758"/>
      <c r="D6" s="758"/>
      <c r="E6" s="758"/>
      <c r="F6" s="810" t="s">
        <v>142</v>
      </c>
      <c r="G6" s="811"/>
      <c r="H6" s="811"/>
      <c r="I6" s="811"/>
      <c r="J6" s="811"/>
      <c r="K6" s="811"/>
      <c r="L6" s="811"/>
      <c r="M6" s="812"/>
      <c r="N6" s="4"/>
      <c r="O6" s="4"/>
      <c r="P6" s="4"/>
      <c r="Q6" s="4"/>
      <c r="R6" s="4"/>
      <c r="S6" s="4"/>
      <c r="T6" s="4"/>
    </row>
    <row r="7" spans="1:20" ht="15">
      <c r="A7" s="758" t="s">
        <v>25</v>
      </c>
      <c r="B7" s="758"/>
      <c r="C7" s="758"/>
      <c r="D7" s="758"/>
      <c r="E7" s="758"/>
      <c r="F7" s="759">
        <v>2023</v>
      </c>
      <c r="G7" s="760"/>
      <c r="H7" s="760"/>
      <c r="I7" s="760"/>
      <c r="J7" s="760"/>
      <c r="K7" s="760"/>
      <c r="L7" s="760"/>
      <c r="M7" s="761"/>
      <c r="N7" s="4"/>
      <c r="O7" s="4"/>
      <c r="P7" s="4"/>
      <c r="Q7" s="4"/>
      <c r="R7" s="4"/>
      <c r="S7" s="4"/>
      <c r="T7" s="4"/>
    </row>
    <row r="8" spans="1:20" ht="15">
      <c r="A8" s="758" t="s">
        <v>6</v>
      </c>
      <c r="B8" s="758"/>
      <c r="C8" s="758"/>
      <c r="D8" s="758"/>
      <c r="E8" s="758"/>
      <c r="F8" s="759" t="s">
        <v>849</v>
      </c>
      <c r="G8" s="760"/>
      <c r="H8" s="760"/>
      <c r="I8" s="760"/>
      <c r="J8" s="760"/>
      <c r="K8" s="760"/>
      <c r="L8" s="760"/>
      <c r="M8" s="761"/>
      <c r="N8" s="4"/>
      <c r="O8" s="4"/>
      <c r="P8" s="4"/>
      <c r="Q8" s="4"/>
      <c r="R8" s="4"/>
      <c r="S8" s="4"/>
      <c r="T8" s="4"/>
    </row>
    <row r="9" spans="1:20" ht="15">
      <c r="A9" s="758" t="s">
        <v>7</v>
      </c>
      <c r="B9" s="758"/>
      <c r="C9" s="758"/>
      <c r="D9" s="758"/>
      <c r="E9" s="758"/>
      <c r="F9" s="759" t="s">
        <v>1110</v>
      </c>
      <c r="G9" s="760"/>
      <c r="H9" s="760"/>
      <c r="I9" s="760"/>
      <c r="J9" s="760"/>
      <c r="K9" s="760"/>
      <c r="L9" s="760"/>
      <c r="M9" s="761"/>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62" t="s">
        <v>9</v>
      </c>
      <c r="B11" s="763"/>
      <c r="C11" s="763"/>
      <c r="D11" s="763"/>
      <c r="E11" s="763"/>
      <c r="F11" s="763"/>
      <c r="G11" s="763"/>
      <c r="H11" s="763"/>
      <c r="I11" s="763"/>
      <c r="J11" s="763"/>
      <c r="K11" s="763"/>
      <c r="L11" s="763"/>
      <c r="M11" s="763"/>
      <c r="N11" s="763"/>
      <c r="O11" s="763"/>
      <c r="P11" s="763"/>
      <c r="Q11" s="763"/>
      <c r="R11" s="763"/>
      <c r="S11" s="763"/>
      <c r="T11" s="764"/>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65" t="s">
        <v>16</v>
      </c>
      <c r="B13" s="766"/>
      <c r="C13" s="766"/>
      <c r="D13" s="766"/>
      <c r="E13" s="766"/>
      <c r="F13" s="766"/>
      <c r="G13" s="766"/>
      <c r="H13" s="766"/>
      <c r="I13" s="766"/>
      <c r="J13" s="766"/>
      <c r="K13" s="766"/>
      <c r="L13" s="767"/>
      <c r="M13" s="768" t="s">
        <v>1</v>
      </c>
      <c r="N13" s="768"/>
      <c r="O13" s="768"/>
      <c r="P13" s="768"/>
      <c r="Q13" s="768"/>
      <c r="R13" s="768"/>
      <c r="S13" s="768"/>
      <c r="T13" s="769"/>
    </row>
    <row r="14" spans="1:20" ht="14.25" thickBot="1">
      <c r="A14" s="774" t="s">
        <v>27</v>
      </c>
      <c r="B14" s="116" t="s">
        <v>433</v>
      </c>
      <c r="C14" s="116" t="s">
        <v>434</v>
      </c>
      <c r="D14" s="774" t="s">
        <v>26</v>
      </c>
      <c r="E14" s="778" t="s">
        <v>19</v>
      </c>
      <c r="F14" s="780" t="s">
        <v>11</v>
      </c>
      <c r="G14" s="781"/>
      <c r="H14" s="781"/>
      <c r="I14" s="782"/>
      <c r="J14" s="770" t="s">
        <v>20</v>
      </c>
      <c r="K14" s="770" t="s">
        <v>21</v>
      </c>
      <c r="L14" s="770" t="s">
        <v>2</v>
      </c>
      <c r="M14" s="772" t="s">
        <v>22</v>
      </c>
      <c r="N14" s="786" t="s">
        <v>3</v>
      </c>
      <c r="O14" s="787"/>
      <c r="P14" s="788"/>
      <c r="Q14" s="789" t="s">
        <v>302</v>
      </c>
      <c r="R14" s="791" t="s">
        <v>5</v>
      </c>
      <c r="S14" s="10" t="s">
        <v>29</v>
      </c>
      <c r="T14" s="793" t="s">
        <v>0</v>
      </c>
    </row>
    <row r="15" spans="1:20" ht="40.5" customHeight="1" thickBot="1">
      <c r="A15" s="775"/>
      <c r="B15" s="117"/>
      <c r="C15" s="117"/>
      <c r="D15" s="775"/>
      <c r="E15" s="779"/>
      <c r="F15" s="11" t="s">
        <v>12</v>
      </c>
      <c r="G15" s="11" t="s">
        <v>13</v>
      </c>
      <c r="H15" s="11" t="s">
        <v>14</v>
      </c>
      <c r="I15" s="11" t="s">
        <v>15</v>
      </c>
      <c r="J15" s="771"/>
      <c r="K15" s="771"/>
      <c r="L15" s="771"/>
      <c r="M15" s="773"/>
      <c r="N15" s="59" t="s">
        <v>30</v>
      </c>
      <c r="O15" s="13" t="s">
        <v>28</v>
      </c>
      <c r="P15" s="14" t="s">
        <v>31</v>
      </c>
      <c r="Q15" s="790"/>
      <c r="R15" s="792"/>
      <c r="S15" s="15"/>
      <c r="T15" s="794"/>
    </row>
    <row r="16" spans="1:20" ht="14.25" thickBot="1">
      <c r="A16" s="2"/>
      <c r="B16" s="2"/>
      <c r="C16" s="2"/>
      <c r="D16" s="130"/>
      <c r="E16" s="130"/>
      <c r="F16" s="2"/>
      <c r="G16" s="2"/>
      <c r="H16" s="2"/>
      <c r="I16" s="2"/>
      <c r="J16" s="2"/>
      <c r="K16" s="2"/>
      <c r="L16" s="16"/>
      <c r="M16" s="2"/>
      <c r="Q16" s="2"/>
      <c r="R16" s="2"/>
      <c r="S16" s="2"/>
      <c r="T16" s="2"/>
    </row>
    <row r="17" spans="1:21" ht="25.5" customHeight="1">
      <c r="A17" s="844">
        <v>1</v>
      </c>
      <c r="B17" s="867" t="s">
        <v>439</v>
      </c>
      <c r="C17" s="867" t="s">
        <v>510</v>
      </c>
      <c r="D17" s="839" t="s">
        <v>157</v>
      </c>
      <c r="E17" s="22" t="s">
        <v>158</v>
      </c>
      <c r="F17" s="1223">
        <v>1</v>
      </c>
      <c r="G17" s="1224">
        <v>1</v>
      </c>
      <c r="H17" s="1224">
        <v>1</v>
      </c>
      <c r="I17" s="1224"/>
      <c r="J17" s="839" t="s">
        <v>451</v>
      </c>
      <c r="K17" s="1244">
        <v>0</v>
      </c>
      <c r="L17" s="1244">
        <v>0</v>
      </c>
      <c r="M17" s="1223">
        <v>3</v>
      </c>
      <c r="N17" s="1228">
        <f>F17+G17-2</f>
        <v>0</v>
      </c>
      <c r="O17" s="1231">
        <f>IF(M17&lt;1,(AVERAGE(F17:I17)/M17),SUM(F17:I17)/M17)</f>
        <v>1</v>
      </c>
      <c r="P17" s="1226" t="str">
        <f>IF(O17&lt;=V$23,"T",IF(O17&lt;$Y$23,"R",IF(O17&gt;=$Y$23,"P")))</f>
        <v>P</v>
      </c>
      <c r="Q17" s="940"/>
      <c r="R17" s="1227" t="s">
        <v>159</v>
      </c>
      <c r="S17" s="1227" t="s">
        <v>160</v>
      </c>
      <c r="T17" s="403"/>
    </row>
    <row r="18" spans="1:21" ht="27.75" customHeight="1">
      <c r="A18" s="829"/>
      <c r="B18" s="868"/>
      <c r="C18" s="868"/>
      <c r="D18" s="840"/>
      <c r="E18" s="34" t="s">
        <v>161</v>
      </c>
      <c r="F18" s="1007"/>
      <c r="G18" s="1225"/>
      <c r="H18" s="1225"/>
      <c r="I18" s="1225"/>
      <c r="J18" s="840"/>
      <c r="K18" s="1083"/>
      <c r="L18" s="1083"/>
      <c r="M18" s="1007"/>
      <c r="N18" s="1216"/>
      <c r="O18" s="931"/>
      <c r="P18" s="929"/>
      <c r="Q18" s="903"/>
      <c r="R18" s="1213"/>
      <c r="S18" s="1213"/>
      <c r="T18" s="404"/>
    </row>
    <row r="19" spans="1:21" ht="119.25" customHeight="1">
      <c r="A19" s="115">
        <v>2</v>
      </c>
      <c r="B19" s="869"/>
      <c r="C19" s="869"/>
      <c r="D19" s="122" t="s">
        <v>452</v>
      </c>
      <c r="E19" s="34" t="s">
        <v>694</v>
      </c>
      <c r="F19" s="123">
        <v>0.25</v>
      </c>
      <c r="G19" s="261">
        <v>0.75</v>
      </c>
      <c r="H19" s="261" t="s">
        <v>591</v>
      </c>
      <c r="I19" s="68"/>
      <c r="J19" s="34" t="s">
        <v>695</v>
      </c>
      <c r="K19" s="124"/>
      <c r="L19" s="124">
        <v>0</v>
      </c>
      <c r="M19" s="123">
        <v>0.25</v>
      </c>
      <c r="N19" s="30">
        <f>IF(M19&lt;1,M19-AVERAGE(F19:I19),M19-(SUM(F19:I19)))</f>
        <v>-0.25</v>
      </c>
      <c r="O19" s="31">
        <f>IF(M19&lt;1,(AVERAGE(F19:I19)/M19),SUM(F19:I19)/M19)</f>
        <v>2</v>
      </c>
      <c r="P19" s="32" t="str">
        <f>IF(O19&lt;=V$23,"T",IF(O19&lt;$Y$23,"R",IF(O19&gt;=$Y$23,"P")))</f>
        <v>P</v>
      </c>
      <c r="Q19" s="71"/>
      <c r="R19" s="405" t="s">
        <v>162</v>
      </c>
      <c r="S19" s="406" t="s">
        <v>163</v>
      </c>
      <c r="T19" s="407" t="s">
        <v>164</v>
      </c>
    </row>
    <row r="20" spans="1:21" ht="32.25" customHeight="1">
      <c r="A20" s="115"/>
      <c r="B20" s="23"/>
      <c r="C20" s="23"/>
      <c r="D20" s="840" t="s">
        <v>768</v>
      </c>
      <c r="E20" s="34" t="s">
        <v>769</v>
      </c>
      <c r="F20" s="941">
        <v>37</v>
      </c>
      <c r="G20" s="1218">
        <v>0.31</v>
      </c>
      <c r="H20" s="1218">
        <v>0.34</v>
      </c>
      <c r="I20" s="941"/>
      <c r="J20" s="841" t="s">
        <v>165</v>
      </c>
      <c r="K20" s="1215">
        <v>0</v>
      </c>
      <c r="L20" s="1215">
        <v>0</v>
      </c>
      <c r="M20" s="941">
        <v>105</v>
      </c>
      <c r="N20" s="1069">
        <v>0</v>
      </c>
      <c r="O20" s="896">
        <v>1</v>
      </c>
      <c r="P20" s="883" t="str">
        <f>IF(O20&lt;=V$23,"T",IF(O20&lt;$Y$23,"R",IF(O20&gt;=$Y$23,"P")))</f>
        <v>P</v>
      </c>
      <c r="Q20" s="71"/>
      <c r="R20" s="405"/>
      <c r="S20" s="406"/>
      <c r="T20" s="407"/>
    </row>
    <row r="21" spans="1:21" ht="12.75" customHeight="1">
      <c r="A21" s="829">
        <v>3</v>
      </c>
      <c r="B21" s="840" t="s">
        <v>438</v>
      </c>
      <c r="C21" s="840" t="s">
        <v>513</v>
      </c>
      <c r="D21" s="840"/>
      <c r="E21" s="34" t="s">
        <v>770</v>
      </c>
      <c r="F21" s="942"/>
      <c r="G21" s="1219"/>
      <c r="H21" s="1219"/>
      <c r="I21" s="942"/>
      <c r="J21" s="842"/>
      <c r="K21" s="1208"/>
      <c r="L21" s="1208"/>
      <c r="M21" s="942"/>
      <c r="N21" s="1230"/>
      <c r="O21" s="897"/>
      <c r="P21" s="899"/>
      <c r="Q21" s="930"/>
      <c r="R21" s="1213" t="s">
        <v>166</v>
      </c>
      <c r="S21" s="1213" t="s">
        <v>167</v>
      </c>
      <c r="T21" s="1221" t="s">
        <v>168</v>
      </c>
    </row>
    <row r="22" spans="1:21" ht="27">
      <c r="A22" s="829"/>
      <c r="B22" s="840"/>
      <c r="C22" s="840"/>
      <c r="D22" s="840"/>
      <c r="E22" s="34" t="s">
        <v>771</v>
      </c>
      <c r="F22" s="943"/>
      <c r="G22" s="1220"/>
      <c r="H22" s="1220"/>
      <c r="I22" s="943"/>
      <c r="J22" s="843"/>
      <c r="K22" s="1209"/>
      <c r="L22" s="1209"/>
      <c r="M22" s="943"/>
      <c r="N22" s="888"/>
      <c r="O22" s="871"/>
      <c r="P22" s="884"/>
      <c r="Q22" s="930"/>
      <c r="R22" s="1213"/>
      <c r="S22" s="1229"/>
      <c r="T22" s="1221"/>
    </row>
    <row r="23" spans="1:21" ht="78.75" customHeight="1">
      <c r="A23" s="829">
        <v>4</v>
      </c>
      <c r="B23" s="840" t="s">
        <v>450</v>
      </c>
      <c r="C23" s="840" t="s">
        <v>531</v>
      </c>
      <c r="D23" s="840" t="s">
        <v>143</v>
      </c>
      <c r="E23" s="34" t="s">
        <v>144</v>
      </c>
      <c r="F23" s="1217">
        <v>5257</v>
      </c>
      <c r="G23" s="1225">
        <v>5965</v>
      </c>
      <c r="H23" s="1217">
        <v>5686</v>
      </c>
      <c r="I23" s="1201"/>
      <c r="J23" s="28" t="s">
        <v>696</v>
      </c>
      <c r="K23" s="1083">
        <v>0</v>
      </c>
      <c r="L23" s="1083">
        <v>0</v>
      </c>
      <c r="M23" s="1217">
        <v>17000</v>
      </c>
      <c r="N23" s="1216">
        <f>IF(M23&lt;1,M23-AVERAGE(F23:I23),M23-(SUM(F23:I23)))</f>
        <v>92</v>
      </c>
      <c r="O23" s="931">
        <f>IF(M23&lt;1,(AVERAGE(F23:I23)/M23),SUM(F23:I23)/M23)</f>
        <v>0.99458823529411766</v>
      </c>
      <c r="P23" s="929" t="str">
        <f>IF(O23&lt;=V$23,"T",IF(O23&lt;$Y$23,"R",IF(O23&gt;=$Y$23,"P")))</f>
        <v>P</v>
      </c>
      <c r="Q23" s="80"/>
      <c r="R23" s="406" t="s">
        <v>145</v>
      </c>
      <c r="S23" s="406" t="s">
        <v>146</v>
      </c>
      <c r="T23" s="1221" t="s">
        <v>147</v>
      </c>
    </row>
    <row r="24" spans="1:21" ht="108">
      <c r="A24" s="829"/>
      <c r="B24" s="840"/>
      <c r="C24" s="840"/>
      <c r="D24" s="840"/>
      <c r="E24" s="34" t="s">
        <v>148</v>
      </c>
      <c r="F24" s="1217"/>
      <c r="G24" s="1225"/>
      <c r="H24" s="1225"/>
      <c r="I24" s="1201"/>
      <c r="J24" s="481" t="s">
        <v>609</v>
      </c>
      <c r="K24" s="1215"/>
      <c r="L24" s="1215"/>
      <c r="M24" s="1217"/>
      <c r="N24" s="1216"/>
      <c r="O24" s="931"/>
      <c r="P24" s="929"/>
      <c r="Q24" s="80"/>
      <c r="R24" s="406" t="s">
        <v>149</v>
      </c>
      <c r="S24" s="406" t="s">
        <v>150</v>
      </c>
      <c r="T24" s="1222"/>
    </row>
    <row r="25" spans="1:21" ht="95.25" thickBot="1">
      <c r="A25" s="121">
        <v>5</v>
      </c>
      <c r="B25" s="866"/>
      <c r="C25" s="866"/>
      <c r="D25" s="114" t="s">
        <v>151</v>
      </c>
      <c r="E25" s="114" t="s">
        <v>152</v>
      </c>
      <c r="F25" s="397">
        <v>127</v>
      </c>
      <c r="G25" s="397">
        <v>134</v>
      </c>
      <c r="H25" s="242"/>
      <c r="I25" s="242"/>
      <c r="J25" s="28" t="s">
        <v>153</v>
      </c>
      <c r="K25" s="124">
        <v>0</v>
      </c>
      <c r="L25" s="124">
        <v>0</v>
      </c>
      <c r="M25" s="68">
        <v>400</v>
      </c>
      <c r="N25" s="30">
        <f>IF(M25&lt;1,M25-AVERAGE(F25:I25),M25-(SUM(F25:I25)))</f>
        <v>139</v>
      </c>
      <c r="O25" s="31">
        <f>IF(M25&lt;1,(AVERAGE(F25:I25)/M25),SUM(F25:I25)/M25)</f>
        <v>0.65249999999999997</v>
      </c>
      <c r="P25" s="32" t="str">
        <f>IF(O25&lt;=V$23,"T",IF(O25&lt;$Y$23,"R",IF(O25&gt;=$Y$23,"P")))</f>
        <v>P</v>
      </c>
      <c r="Q25" s="33"/>
      <c r="R25" s="406" t="s">
        <v>154</v>
      </c>
      <c r="S25" s="406" t="s">
        <v>155</v>
      </c>
      <c r="T25" s="533" t="s">
        <v>156</v>
      </c>
      <c r="U25" s="485"/>
    </row>
    <row r="26" spans="1:21" ht="20.25" customHeight="1">
      <c r="A26" s="1232">
        <v>6</v>
      </c>
      <c r="B26" s="840" t="s">
        <v>442</v>
      </c>
      <c r="C26" s="840" t="s">
        <v>491</v>
      </c>
      <c r="D26" s="828" t="s">
        <v>586</v>
      </c>
      <c r="E26" s="39" t="s">
        <v>587</v>
      </c>
      <c r="F26" s="1236"/>
      <c r="G26" s="1033"/>
      <c r="H26" s="941"/>
      <c r="I26" s="941"/>
      <c r="J26" s="837" t="s">
        <v>590</v>
      </c>
      <c r="K26" s="901"/>
      <c r="L26" s="901"/>
      <c r="M26" s="901"/>
      <c r="N26" s="1240"/>
      <c r="O26" s="1240"/>
      <c r="P26" s="883" t="str">
        <f>IF(O26&lt;=V$17,"T",IF(O26&lt;$Y$17,"R",IF(O26&gt;=$Y$17,"P")))</f>
        <v>T</v>
      </c>
      <c r="Q26" s="71" t="s">
        <v>591</v>
      </c>
      <c r="R26" s="405" t="s">
        <v>591</v>
      </c>
      <c r="S26" s="1213" t="s">
        <v>592</v>
      </c>
      <c r="T26" s="533" t="s">
        <v>593</v>
      </c>
      <c r="U26" s="485"/>
    </row>
    <row r="27" spans="1:21" ht="15" customHeight="1">
      <c r="A27" s="1232"/>
      <c r="B27" s="840"/>
      <c r="C27" s="840"/>
      <c r="D27" s="828"/>
      <c r="E27" s="39" t="s">
        <v>588</v>
      </c>
      <c r="F27" s="1237"/>
      <c r="G27" s="942"/>
      <c r="H27" s="942"/>
      <c r="I27" s="942"/>
      <c r="J27" s="837"/>
      <c r="K27" s="902"/>
      <c r="L27" s="902"/>
      <c r="M27" s="902"/>
      <c r="N27" s="1241"/>
      <c r="O27" s="1241"/>
      <c r="P27" s="899"/>
      <c r="Q27" s="71" t="s">
        <v>591</v>
      </c>
      <c r="R27" s="405" t="s">
        <v>591</v>
      </c>
      <c r="S27" s="1213"/>
      <c r="T27" s="1213" t="s">
        <v>594</v>
      </c>
    </row>
    <row r="28" spans="1:21" ht="47.25" customHeight="1" thickBot="1">
      <c r="A28" s="1233"/>
      <c r="B28" s="866"/>
      <c r="C28" s="866"/>
      <c r="D28" s="1234"/>
      <c r="E28" s="44" t="s">
        <v>589</v>
      </c>
      <c r="F28" s="1238"/>
      <c r="G28" s="1239"/>
      <c r="H28" s="1239"/>
      <c r="I28" s="1239"/>
      <c r="J28" s="1235"/>
      <c r="K28" s="904"/>
      <c r="L28" s="904"/>
      <c r="M28" s="904"/>
      <c r="N28" s="1242"/>
      <c r="O28" s="1242"/>
      <c r="P28" s="900"/>
      <c r="Q28" s="226" t="s">
        <v>591</v>
      </c>
      <c r="R28" s="532" t="s">
        <v>591</v>
      </c>
      <c r="S28" s="1214"/>
      <c r="T28" s="1243"/>
      <c r="U28" s="485"/>
    </row>
    <row r="30" spans="1:21">
      <c r="A30" s="2"/>
      <c r="B30" s="2"/>
      <c r="C30" s="2"/>
      <c r="D30" s="2"/>
      <c r="E30" s="2"/>
      <c r="F30" s="2"/>
      <c r="G30" s="2"/>
      <c r="H30" s="2"/>
      <c r="I30" s="2"/>
      <c r="J30" s="2"/>
      <c r="K30" s="2"/>
      <c r="L30" s="2"/>
      <c r="M30" s="2"/>
      <c r="N30" s="3"/>
      <c r="O30" s="3"/>
      <c r="P30" s="3"/>
      <c r="Q30" s="2"/>
      <c r="R30" s="2"/>
      <c r="S30" s="2"/>
      <c r="T30" s="2"/>
    </row>
    <row r="31" spans="1:21">
      <c r="A31" s="2"/>
      <c r="B31" s="2"/>
      <c r="C31" s="2"/>
      <c r="D31" s="2"/>
      <c r="E31" s="2"/>
      <c r="F31" s="2"/>
      <c r="G31" s="2"/>
      <c r="H31" s="2"/>
      <c r="I31" s="2"/>
      <c r="J31" s="2"/>
      <c r="K31" s="2"/>
      <c r="L31" s="2"/>
      <c r="M31" s="2"/>
      <c r="N31" s="2"/>
      <c r="O31" s="2"/>
      <c r="P31" s="2"/>
      <c r="Q31" s="2"/>
      <c r="R31" s="2"/>
      <c r="S31" s="2"/>
      <c r="T31" s="2"/>
    </row>
    <row r="32" spans="1:21">
      <c r="A32" s="50" t="s">
        <v>24</v>
      </c>
      <c r="B32" s="50"/>
      <c r="C32" s="50"/>
      <c r="D32" s="50"/>
      <c r="E32" s="2"/>
      <c r="F32" s="2"/>
      <c r="G32" s="2"/>
      <c r="H32" s="2"/>
      <c r="I32" s="2"/>
      <c r="J32" s="2"/>
      <c r="K32" s="2"/>
      <c r="L32" s="2"/>
      <c r="M32" s="2"/>
      <c r="N32" s="2"/>
      <c r="O32" s="2"/>
      <c r="P32" s="2"/>
      <c r="Q32" s="2"/>
      <c r="R32" s="2"/>
      <c r="S32" s="2"/>
      <c r="T32" s="2"/>
    </row>
    <row r="33" spans="1:20">
      <c r="A33" s="2"/>
      <c r="B33" s="2"/>
      <c r="C33" s="2"/>
      <c r="D33" s="2"/>
      <c r="E33" s="2"/>
      <c r="F33" s="2"/>
      <c r="G33" s="2"/>
      <c r="H33" s="2"/>
      <c r="I33" s="2"/>
      <c r="J33" s="2"/>
      <c r="K33" s="2"/>
      <c r="L33" s="2"/>
      <c r="M33" s="2"/>
      <c r="N33" s="2"/>
      <c r="O33" s="2"/>
      <c r="P33" s="2"/>
      <c r="Q33" s="2"/>
      <c r="R33" s="2"/>
      <c r="S33" s="2"/>
      <c r="T33" s="2"/>
    </row>
    <row r="34" spans="1:20">
      <c r="A34" s="118"/>
      <c r="B34" s="119"/>
      <c r="C34" s="119"/>
      <c r="D34" s="119"/>
      <c r="E34" s="119"/>
      <c r="F34" s="119"/>
      <c r="G34" s="119"/>
      <c r="H34" s="119"/>
      <c r="I34" s="119"/>
      <c r="J34" s="119"/>
      <c r="K34" s="119"/>
      <c r="L34" s="119"/>
      <c r="M34" s="119"/>
      <c r="N34" s="128"/>
      <c r="O34" s="128"/>
      <c r="P34" s="128"/>
      <c r="Q34" s="119"/>
      <c r="R34" s="119"/>
      <c r="S34" s="119"/>
      <c r="T34" s="120"/>
    </row>
    <row r="35" spans="1:20">
      <c r="A35" s="118"/>
      <c r="B35" s="119"/>
      <c r="C35" s="119"/>
      <c r="D35" s="119"/>
      <c r="E35" s="119"/>
      <c r="F35" s="119"/>
      <c r="G35" s="119"/>
      <c r="H35" s="119"/>
      <c r="I35" s="119"/>
      <c r="J35" s="119"/>
      <c r="K35" s="119"/>
      <c r="L35" s="119"/>
      <c r="M35" s="119"/>
      <c r="N35" s="128"/>
      <c r="O35" s="128"/>
      <c r="P35" s="128"/>
      <c r="Q35" s="119"/>
      <c r="R35" s="119"/>
      <c r="S35" s="119"/>
      <c r="T35" s="120"/>
    </row>
    <row r="36" spans="1:20">
      <c r="A36" s="118"/>
      <c r="B36" s="119"/>
      <c r="C36" s="119"/>
      <c r="D36" s="119"/>
      <c r="E36" s="119"/>
      <c r="F36" s="119"/>
      <c r="G36" s="119"/>
      <c r="H36" s="119"/>
      <c r="I36" s="119"/>
      <c r="J36" s="119"/>
      <c r="K36" s="119"/>
      <c r="L36" s="119"/>
      <c r="M36" s="119"/>
      <c r="N36" s="128"/>
      <c r="O36" s="128"/>
      <c r="P36" s="128"/>
      <c r="Q36" s="119"/>
      <c r="R36" s="119"/>
      <c r="S36" s="119"/>
      <c r="T36" s="120"/>
    </row>
    <row r="37" spans="1:20">
      <c r="A37" s="118"/>
      <c r="B37" s="119"/>
      <c r="C37" s="119"/>
      <c r="D37" s="119"/>
      <c r="E37" s="119"/>
      <c r="F37" s="119"/>
      <c r="G37" s="119"/>
      <c r="H37" s="119"/>
      <c r="I37" s="119"/>
      <c r="J37" s="119"/>
      <c r="K37" s="119"/>
      <c r="L37" s="119"/>
      <c r="M37" s="119"/>
      <c r="N37" s="128"/>
      <c r="O37" s="128"/>
      <c r="P37" s="128"/>
      <c r="Q37" s="119"/>
      <c r="R37" s="119"/>
      <c r="S37" s="119"/>
      <c r="T37" s="120"/>
    </row>
    <row r="38" spans="1:20">
      <c r="A38" s="118"/>
      <c r="B38" s="119"/>
      <c r="C38" s="119"/>
      <c r="D38" s="119"/>
      <c r="E38" s="119"/>
      <c r="F38" s="119"/>
      <c r="G38" s="119"/>
      <c r="H38" s="119"/>
      <c r="I38" s="119"/>
      <c r="J38" s="119"/>
      <c r="K38" s="119"/>
      <c r="L38" s="119"/>
      <c r="M38" s="119"/>
      <c r="N38" s="128"/>
      <c r="O38" s="128"/>
      <c r="P38" s="128"/>
      <c r="Q38" s="119"/>
      <c r="R38" s="119"/>
      <c r="S38" s="119"/>
      <c r="T38" s="120"/>
    </row>
    <row r="39" spans="1:20">
      <c r="A39" s="118"/>
      <c r="B39" s="119"/>
      <c r="C39" s="119"/>
      <c r="D39" s="119"/>
      <c r="E39" s="119"/>
      <c r="F39" s="119"/>
      <c r="G39" s="119"/>
      <c r="H39" s="119"/>
      <c r="I39" s="119"/>
      <c r="J39" s="119"/>
      <c r="K39" s="119"/>
      <c r="L39" s="119"/>
      <c r="M39" s="119"/>
      <c r="N39" s="128"/>
      <c r="O39" s="128"/>
      <c r="P39" s="128"/>
      <c r="Q39" s="119"/>
      <c r="R39" s="119"/>
      <c r="S39" s="119"/>
      <c r="T39" s="120"/>
    </row>
    <row r="40" spans="1:20">
      <c r="A40" s="118"/>
      <c r="B40" s="119"/>
      <c r="C40" s="119"/>
      <c r="D40" s="119"/>
      <c r="E40" s="119"/>
      <c r="F40" s="119"/>
      <c r="G40" s="119"/>
      <c r="H40" s="119"/>
      <c r="I40" s="119"/>
      <c r="J40" s="119"/>
      <c r="K40" s="119"/>
      <c r="L40" s="119"/>
      <c r="M40" s="119"/>
      <c r="N40" s="128"/>
      <c r="O40" s="128"/>
      <c r="P40" s="128"/>
      <c r="Q40" s="119"/>
      <c r="R40" s="119"/>
      <c r="S40" s="119"/>
      <c r="T40" s="120"/>
    </row>
    <row r="41" spans="1:20">
      <c r="A41" s="118"/>
      <c r="B41" s="119"/>
      <c r="C41" s="119"/>
      <c r="D41" s="119"/>
      <c r="E41" s="119"/>
      <c r="F41" s="119"/>
      <c r="G41" s="119"/>
      <c r="H41" s="119"/>
      <c r="I41" s="119"/>
      <c r="J41" s="119"/>
      <c r="K41" s="119"/>
      <c r="L41" s="119"/>
      <c r="M41" s="119"/>
      <c r="N41" s="128"/>
      <c r="O41" s="128"/>
      <c r="P41" s="128"/>
      <c r="Q41" s="119"/>
      <c r="R41" s="119"/>
      <c r="S41" s="119"/>
      <c r="T41" s="120"/>
    </row>
    <row r="42" spans="1:20">
      <c r="A42" s="118"/>
      <c r="B42" s="119"/>
      <c r="C42" s="119"/>
      <c r="D42" s="119"/>
      <c r="E42" s="119"/>
      <c r="F42" s="119"/>
      <c r="G42" s="119"/>
      <c r="H42" s="119"/>
      <c r="I42" s="119"/>
      <c r="J42" s="119"/>
      <c r="K42" s="119"/>
      <c r="L42" s="119"/>
      <c r="M42" s="119"/>
      <c r="N42" s="128"/>
      <c r="O42" s="128"/>
      <c r="P42" s="128"/>
      <c r="Q42" s="119"/>
      <c r="R42" s="119"/>
      <c r="S42" s="119"/>
      <c r="T42" s="120"/>
    </row>
    <row r="43" spans="1:20">
      <c r="A43" s="118"/>
      <c r="B43" s="119"/>
      <c r="C43" s="119"/>
      <c r="D43" s="119"/>
      <c r="E43" s="119"/>
      <c r="F43" s="119"/>
      <c r="G43" s="119"/>
      <c r="H43" s="119"/>
      <c r="I43" s="119"/>
      <c r="J43" s="119"/>
      <c r="K43" s="119"/>
      <c r="L43" s="119"/>
      <c r="M43" s="119"/>
      <c r="N43" s="128"/>
      <c r="O43" s="128"/>
      <c r="P43" s="128"/>
      <c r="Q43" s="119"/>
      <c r="R43" s="119"/>
      <c r="S43" s="119"/>
      <c r="T43" s="120"/>
    </row>
    <row r="44" spans="1:20">
      <c r="A44" s="118"/>
      <c r="B44" s="119"/>
      <c r="C44" s="119"/>
      <c r="D44" s="119"/>
      <c r="E44" s="119"/>
      <c r="F44" s="119"/>
      <c r="G44" s="119"/>
      <c r="H44" s="119"/>
      <c r="I44" s="119"/>
      <c r="J44" s="119"/>
      <c r="K44" s="119"/>
      <c r="L44" s="119"/>
      <c r="M44" s="119"/>
      <c r="N44" s="129"/>
      <c r="O44" s="129"/>
      <c r="P44" s="129"/>
      <c r="Q44" s="119"/>
      <c r="R44" s="119"/>
      <c r="S44" s="119"/>
      <c r="T44" s="120"/>
    </row>
  </sheetData>
  <mergeCells count="98">
    <mergeCell ref="O26:O28"/>
    <mergeCell ref="P26:P28"/>
    <mergeCell ref="B17:B19"/>
    <mergeCell ref="C17:C19"/>
    <mergeCell ref="T27:T28"/>
    <mergeCell ref="K26:K28"/>
    <mergeCell ref="L26:L28"/>
    <mergeCell ref="M26:M28"/>
    <mergeCell ref="N26:N28"/>
    <mergeCell ref="K23:K24"/>
    <mergeCell ref="L23:L24"/>
    <mergeCell ref="C21:C22"/>
    <mergeCell ref="T21:T22"/>
    <mergeCell ref="J17:J18"/>
    <mergeCell ref="K17:K18"/>
    <mergeCell ref="L17:L18"/>
    <mergeCell ref="A26:A28"/>
    <mergeCell ref="B26:B28"/>
    <mergeCell ref="C26:C28"/>
    <mergeCell ref="D26:D28"/>
    <mergeCell ref="J26:J28"/>
    <mergeCell ref="F26:F28"/>
    <mergeCell ref="G26:G28"/>
    <mergeCell ref="H26:H28"/>
    <mergeCell ref="I26:I28"/>
    <mergeCell ref="T14:T15"/>
    <mergeCell ref="K14:K15"/>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R14:R15"/>
    <mergeCell ref="A23:A24"/>
    <mergeCell ref="D23:D24"/>
    <mergeCell ref="G23:G24"/>
    <mergeCell ref="H23:H24"/>
    <mergeCell ref="I23:I24"/>
    <mergeCell ref="C23:C25"/>
    <mergeCell ref="E14:E15"/>
    <mergeCell ref="F14:I14"/>
    <mergeCell ref="J14:J15"/>
    <mergeCell ref="B23:B25"/>
    <mergeCell ref="L14:L15"/>
    <mergeCell ref="M14:M15"/>
    <mergeCell ref="N14:P14"/>
    <mergeCell ref="Q14:Q15"/>
    <mergeCell ref="M20:M22"/>
    <mergeCell ref="N20:N22"/>
    <mergeCell ref="A14:A15"/>
    <mergeCell ref="D14:D15"/>
    <mergeCell ref="Q17:Q18"/>
    <mergeCell ref="Q21:Q22"/>
    <mergeCell ref="O17:O18"/>
    <mergeCell ref="T23:T24"/>
    <mergeCell ref="A17:A18"/>
    <mergeCell ref="D17:D18"/>
    <mergeCell ref="F17:F18"/>
    <mergeCell ref="G17:G18"/>
    <mergeCell ref="H17:H18"/>
    <mergeCell ref="I17:I18"/>
    <mergeCell ref="P17:P18"/>
    <mergeCell ref="R17:R18"/>
    <mergeCell ref="S17:S18"/>
    <mergeCell ref="M17:M18"/>
    <mergeCell ref="N17:N18"/>
    <mergeCell ref="R21:R22"/>
    <mergeCell ref="S21:S22"/>
    <mergeCell ref="O23:O24"/>
    <mergeCell ref="P23:P24"/>
    <mergeCell ref="S26:S28"/>
    <mergeCell ref="A21:A22"/>
    <mergeCell ref="I20:I22"/>
    <mergeCell ref="J20:J22"/>
    <mergeCell ref="K20:K22"/>
    <mergeCell ref="N23:N24"/>
    <mergeCell ref="B21:B22"/>
    <mergeCell ref="L20:L22"/>
    <mergeCell ref="F23:F24"/>
    <mergeCell ref="D20:D22"/>
    <mergeCell ref="F20:F22"/>
    <mergeCell ref="G20:G22"/>
    <mergeCell ref="H20:H22"/>
    <mergeCell ref="M23:M24"/>
    <mergeCell ref="O20:O22"/>
    <mergeCell ref="P20:P22"/>
  </mergeCells>
  <conditionalFormatting sqref="P17 P19:P20 P23">
    <cfRule type="containsText" dxfId="61" priority="5" stopIfTrue="1" operator="containsText" text="P">
      <formula>NOT(ISERROR(SEARCH("P",P17)))</formula>
    </cfRule>
    <cfRule type="containsText" dxfId="60" priority="6" stopIfTrue="1" operator="containsText" text="R">
      <formula>NOT(ISERROR(SEARCH("R",P17)))</formula>
    </cfRule>
    <cfRule type="containsText" dxfId="59" priority="7" operator="containsText" text="T">
      <formula>NOT(ISERROR(SEARCH("T",P17)))</formula>
    </cfRule>
  </conditionalFormatting>
  <conditionalFormatting sqref="P23 P25 P17 P19:P20">
    <cfRule type="iconSet" priority="8">
      <iconSet iconSet="3Symbols2">
        <cfvo type="percent" val="0"/>
        <cfvo type="percent" val="0.74"/>
        <cfvo type="percent" val="0.85"/>
      </iconSet>
    </cfRule>
  </conditionalFormatting>
  <conditionalFormatting sqref="P25:P26">
    <cfRule type="containsText" dxfId="58" priority="1" stopIfTrue="1" operator="containsText" text="P">
      <formula>NOT(ISERROR(SEARCH("P",P25)))</formula>
    </cfRule>
    <cfRule type="containsText" dxfId="57" priority="2" stopIfTrue="1" operator="containsText" text="R">
      <formula>NOT(ISERROR(SEARCH("R",P25)))</formula>
    </cfRule>
    <cfRule type="containsText" dxfId="56" priority="3" operator="containsText" text="T">
      <formula>NOT(ISERROR(SEARCH("T",P25)))</formula>
    </cfRule>
  </conditionalFormatting>
  <conditionalFormatting sqref="P26">
    <cfRule type="iconSet" priority="4">
      <iconSet iconSet="3Symbols2">
        <cfvo type="percent" val="0"/>
        <cfvo type="percent" val="0.74"/>
        <cfvo type="percent" val="0.85"/>
      </iconSet>
    </cfRule>
  </conditionalFormatting>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43"/>
  <sheetViews>
    <sheetView topLeftCell="C1" zoomScale="83" zoomScaleNormal="83" workbookViewId="0">
      <selection activeCell="F9" sqref="F9:M9"/>
    </sheetView>
  </sheetViews>
  <sheetFormatPr baseColWidth="10" defaultColWidth="39.140625" defaultRowHeight="15.75"/>
  <cols>
    <col min="1" max="1" width="4.28515625" style="145" customWidth="1"/>
    <col min="2" max="2" width="23.42578125" style="132" customWidth="1"/>
    <col min="3" max="3" width="20.7109375" style="132" customWidth="1"/>
    <col min="4" max="4" width="65.140625" style="132" customWidth="1"/>
    <col min="5" max="5" width="48.28515625" style="132" customWidth="1"/>
    <col min="6" max="6" width="6.140625" style="132" customWidth="1"/>
    <col min="7" max="7" width="9.28515625" style="132" customWidth="1"/>
    <col min="8" max="8" width="7.140625" style="132" customWidth="1"/>
    <col min="9" max="9" width="5.5703125" style="132" customWidth="1"/>
    <col min="10" max="10" width="43.7109375" style="132" customWidth="1"/>
    <col min="11" max="11" width="18.28515625" style="132" customWidth="1"/>
    <col min="12" max="12" width="19.85546875" style="132" customWidth="1"/>
    <col min="13" max="13" width="9.42578125" style="132" customWidth="1"/>
    <col min="14" max="14" width="16" style="132" customWidth="1"/>
    <col min="15" max="15" width="8.85546875" style="132" customWidth="1"/>
    <col min="16" max="16" width="12.7109375" style="132" customWidth="1"/>
    <col min="17" max="17" width="27.85546875" style="132" customWidth="1"/>
    <col min="18" max="18" width="19.42578125" style="132" customWidth="1"/>
    <col min="19" max="19" width="30.28515625" style="132" customWidth="1"/>
    <col min="20" max="20" width="31.28515625" style="132" customWidth="1"/>
    <col min="21" max="16384" width="39.140625" style="132"/>
  </cols>
  <sheetData>
    <row r="1" spans="1:20" ht="16.5" thickBot="1"/>
    <row r="2" spans="1:20" ht="16.5" thickBot="1">
      <c r="A2" s="1321"/>
      <c r="B2" s="1322"/>
      <c r="C2" s="1322"/>
      <c r="D2" s="1322"/>
      <c r="E2" s="1323"/>
      <c r="F2" s="1330" t="s">
        <v>18</v>
      </c>
      <c r="G2" s="1331"/>
      <c r="H2" s="1331"/>
      <c r="I2" s="1331"/>
      <c r="J2" s="1331"/>
      <c r="K2" s="1331"/>
      <c r="L2" s="1331"/>
      <c r="M2" s="1332"/>
      <c r="N2" s="1283" t="s">
        <v>944</v>
      </c>
      <c r="O2" s="1284"/>
      <c r="P2" s="1284"/>
      <c r="Q2" s="1284"/>
      <c r="R2" s="1284"/>
      <c r="S2" s="1284"/>
      <c r="T2" s="1285"/>
    </row>
    <row r="3" spans="1:20" ht="16.5" customHeight="1" thickBot="1">
      <c r="A3" s="1324"/>
      <c r="B3" s="1325"/>
      <c r="C3" s="1325"/>
      <c r="D3" s="1325"/>
      <c r="E3" s="1326"/>
      <c r="F3" s="1286" t="s">
        <v>17</v>
      </c>
      <c r="G3" s="1287"/>
      <c r="H3" s="1287"/>
      <c r="I3" s="1287"/>
      <c r="J3" s="1287"/>
      <c r="K3" s="1287"/>
      <c r="L3" s="1287"/>
      <c r="M3" s="1288"/>
      <c r="N3" s="1292" t="s">
        <v>23</v>
      </c>
      <c r="O3" s="1293"/>
      <c r="P3" s="1293"/>
      <c r="Q3" s="1293"/>
      <c r="R3" s="1293"/>
      <c r="S3" s="1293"/>
      <c r="T3" s="1294"/>
    </row>
    <row r="4" spans="1:20" ht="16.5" thickBot="1">
      <c r="A4" s="1327"/>
      <c r="B4" s="1328"/>
      <c r="C4" s="1328"/>
      <c r="D4" s="1328"/>
      <c r="E4" s="1329"/>
      <c r="F4" s="1289"/>
      <c r="G4" s="1290"/>
      <c r="H4" s="1290"/>
      <c r="I4" s="1290"/>
      <c r="J4" s="1290"/>
      <c r="K4" s="1290"/>
      <c r="L4" s="1290"/>
      <c r="M4" s="1291"/>
      <c r="N4" s="1295" t="s">
        <v>8</v>
      </c>
      <c r="O4" s="1296"/>
      <c r="P4" s="1296"/>
      <c r="Q4" s="1296"/>
      <c r="R4" s="1296"/>
      <c r="S4" s="1296"/>
      <c r="T4" s="1297"/>
    </row>
    <row r="5" spans="1:20">
      <c r="A5" s="288"/>
      <c r="B5" s="177"/>
      <c r="C5" s="177"/>
      <c r="D5" s="177"/>
      <c r="E5" s="177"/>
      <c r="F5" s="177"/>
      <c r="G5" s="177"/>
      <c r="H5" s="177"/>
      <c r="I5" s="177"/>
      <c r="J5" s="266"/>
      <c r="K5" s="266"/>
      <c r="L5" s="268"/>
      <c r="M5" s="268"/>
      <c r="N5" s="268"/>
      <c r="O5" s="268"/>
      <c r="P5" s="268"/>
      <c r="Q5" s="268"/>
      <c r="R5" s="268"/>
      <c r="S5" s="268"/>
      <c r="T5" s="268"/>
    </row>
    <row r="6" spans="1:20">
      <c r="A6" s="1307" t="s">
        <v>169</v>
      </c>
      <c r="B6" s="1307"/>
      <c r="C6" s="1307"/>
      <c r="D6" s="1307"/>
      <c r="E6" s="1307"/>
      <c r="F6" s="1308" t="s">
        <v>170</v>
      </c>
      <c r="G6" s="1309"/>
      <c r="H6" s="1309"/>
      <c r="I6" s="1309"/>
      <c r="J6" s="1309"/>
      <c r="K6" s="1309"/>
      <c r="L6" s="1309"/>
      <c r="M6" s="1310"/>
      <c r="N6" s="268"/>
      <c r="O6" s="268"/>
      <c r="P6" s="268"/>
      <c r="Q6" s="268"/>
      <c r="R6" s="268"/>
      <c r="S6" s="268"/>
      <c r="T6" s="268"/>
    </row>
    <row r="7" spans="1:20">
      <c r="A7" s="1307" t="s">
        <v>25</v>
      </c>
      <c r="B7" s="1307"/>
      <c r="C7" s="1307"/>
      <c r="D7" s="1307"/>
      <c r="E7" s="1307"/>
      <c r="F7" s="759">
        <v>2023</v>
      </c>
      <c r="G7" s="760"/>
      <c r="H7" s="760"/>
      <c r="I7" s="760"/>
      <c r="J7" s="760"/>
      <c r="K7" s="760"/>
      <c r="L7" s="760"/>
      <c r="M7" s="761"/>
      <c r="N7" s="268"/>
      <c r="O7" s="268"/>
      <c r="P7" s="268"/>
      <c r="Q7" s="268"/>
      <c r="R7" s="268"/>
      <c r="S7" s="268"/>
      <c r="T7" s="268"/>
    </row>
    <row r="8" spans="1:20">
      <c r="A8" s="1307" t="s">
        <v>6</v>
      </c>
      <c r="B8" s="1307"/>
      <c r="C8" s="1307"/>
      <c r="D8" s="1307"/>
      <c r="E8" s="1307"/>
      <c r="F8" s="759" t="s">
        <v>849</v>
      </c>
      <c r="G8" s="760"/>
      <c r="H8" s="760"/>
      <c r="I8" s="760"/>
      <c r="J8" s="760"/>
      <c r="K8" s="760"/>
      <c r="L8" s="760"/>
      <c r="M8" s="761"/>
      <c r="N8" s="268"/>
      <c r="O8" s="268"/>
      <c r="P8" s="268"/>
      <c r="Q8" s="268"/>
      <c r="R8" s="268"/>
      <c r="S8" s="268"/>
      <c r="T8" s="268"/>
    </row>
    <row r="9" spans="1:20">
      <c r="A9" s="1307" t="s">
        <v>7</v>
      </c>
      <c r="B9" s="1307"/>
      <c r="C9" s="1307"/>
      <c r="D9" s="1307"/>
      <c r="E9" s="1307"/>
      <c r="F9" s="759" t="s">
        <v>1110</v>
      </c>
      <c r="G9" s="760"/>
      <c r="H9" s="760"/>
      <c r="I9" s="760"/>
      <c r="J9" s="760"/>
      <c r="K9" s="760"/>
      <c r="L9" s="760"/>
      <c r="M9" s="761"/>
      <c r="N9" s="268"/>
      <c r="O9" s="268"/>
      <c r="P9" s="268"/>
      <c r="Q9" s="268"/>
      <c r="R9" s="268"/>
      <c r="S9" s="268"/>
      <c r="T9" s="268"/>
    </row>
    <row r="10" spans="1:20" ht="16.5" thickBot="1">
      <c r="A10" s="269"/>
      <c r="B10" s="269"/>
      <c r="C10" s="269"/>
      <c r="D10" s="269"/>
      <c r="E10" s="269"/>
      <c r="F10" s="269"/>
      <c r="G10" s="269"/>
      <c r="H10" s="269"/>
      <c r="I10" s="269"/>
      <c r="J10" s="266"/>
      <c r="K10" s="266"/>
      <c r="L10" s="266"/>
      <c r="M10" s="266"/>
      <c r="N10" s="268"/>
      <c r="O10" s="268"/>
      <c r="P10" s="268"/>
      <c r="Q10" s="268"/>
      <c r="R10" s="268"/>
      <c r="S10" s="268"/>
      <c r="T10" s="268"/>
    </row>
    <row r="11" spans="1:20" ht="16.5" thickBot="1">
      <c r="A11" s="1311" t="s">
        <v>9</v>
      </c>
      <c r="B11" s="1312"/>
      <c r="C11" s="1312"/>
      <c r="D11" s="1312"/>
      <c r="E11" s="1312"/>
      <c r="F11" s="1312"/>
      <c r="G11" s="1312"/>
      <c r="H11" s="1312"/>
      <c r="I11" s="1312"/>
      <c r="J11" s="1312"/>
      <c r="K11" s="1312"/>
      <c r="L11" s="1312"/>
      <c r="M11" s="1312"/>
      <c r="N11" s="1312"/>
      <c r="O11" s="1312"/>
      <c r="P11" s="1312"/>
      <c r="Q11" s="1312"/>
      <c r="R11" s="1312"/>
      <c r="S11" s="1312"/>
      <c r="T11" s="1313"/>
    </row>
    <row r="12" spans="1:20" ht="16.5" thickBot="1">
      <c r="A12" s="270"/>
      <c r="B12" s="271"/>
      <c r="C12" s="271"/>
      <c r="D12" s="621"/>
      <c r="E12" s="271"/>
      <c r="F12" s="271"/>
      <c r="G12" s="271"/>
      <c r="H12" s="271"/>
      <c r="I12" s="271"/>
      <c r="J12" s="271"/>
      <c r="K12" s="271"/>
      <c r="L12" s="271"/>
      <c r="M12" s="271"/>
      <c r="N12" s="271"/>
      <c r="O12" s="271"/>
      <c r="P12" s="271"/>
      <c r="Q12" s="271"/>
      <c r="R12" s="271"/>
      <c r="S12" s="271"/>
      <c r="T12" s="272"/>
    </row>
    <row r="13" spans="1:20" ht="16.5" thickBot="1">
      <c r="A13" s="1314" t="s">
        <v>16</v>
      </c>
      <c r="B13" s="1315"/>
      <c r="C13" s="1315"/>
      <c r="D13" s="1315"/>
      <c r="E13" s="1315"/>
      <c r="F13" s="1315"/>
      <c r="G13" s="1315"/>
      <c r="H13" s="1315"/>
      <c r="I13" s="1315"/>
      <c r="J13" s="1315"/>
      <c r="K13" s="1315"/>
      <c r="L13" s="1316"/>
      <c r="M13" s="1317" t="s">
        <v>1</v>
      </c>
      <c r="N13" s="1317"/>
      <c r="O13" s="1317"/>
      <c r="P13" s="1317"/>
      <c r="Q13" s="1317"/>
      <c r="R13" s="1317"/>
      <c r="S13" s="1317"/>
      <c r="T13" s="1318"/>
    </row>
    <row r="14" spans="1:20" ht="24.75" customHeight="1" thickBot="1">
      <c r="A14" s="1333" t="s">
        <v>27</v>
      </c>
      <c r="B14" s="1319" t="s">
        <v>433</v>
      </c>
      <c r="C14" s="1319" t="s">
        <v>434</v>
      </c>
      <c r="D14" s="1342" t="s">
        <v>26</v>
      </c>
      <c r="E14" s="1344" t="s">
        <v>19</v>
      </c>
      <c r="F14" s="1346" t="s">
        <v>11</v>
      </c>
      <c r="G14" s="1347"/>
      <c r="H14" s="1347"/>
      <c r="I14" s="1348"/>
      <c r="J14" s="1305" t="s">
        <v>20</v>
      </c>
      <c r="K14" s="1305" t="s">
        <v>21</v>
      </c>
      <c r="L14" s="1305" t="s">
        <v>2</v>
      </c>
      <c r="M14" s="1269" t="s">
        <v>22</v>
      </c>
      <c r="N14" s="1271" t="s">
        <v>3</v>
      </c>
      <c r="O14" s="1272"/>
      <c r="P14" s="1273"/>
      <c r="Q14" s="1276" t="s">
        <v>302</v>
      </c>
      <c r="R14" s="1274" t="s">
        <v>5</v>
      </c>
      <c r="S14" s="273" t="s">
        <v>29</v>
      </c>
      <c r="T14" s="1267" t="s">
        <v>0</v>
      </c>
    </row>
    <row r="15" spans="1:20" ht="38.25" customHeight="1" thickBot="1">
      <c r="A15" s="1334"/>
      <c r="B15" s="1320"/>
      <c r="C15" s="1320"/>
      <c r="D15" s="1343"/>
      <c r="E15" s="1345"/>
      <c r="F15" s="274" t="s">
        <v>12</v>
      </c>
      <c r="G15" s="274" t="s">
        <v>13</v>
      </c>
      <c r="H15" s="274" t="s">
        <v>14</v>
      </c>
      <c r="I15" s="274" t="s">
        <v>15</v>
      </c>
      <c r="J15" s="1306"/>
      <c r="K15" s="1306"/>
      <c r="L15" s="1306"/>
      <c r="M15" s="1270"/>
      <c r="N15" s="275" t="s">
        <v>30</v>
      </c>
      <c r="O15" s="276" t="s">
        <v>28</v>
      </c>
      <c r="P15" s="277" t="s">
        <v>31</v>
      </c>
      <c r="Q15" s="1277"/>
      <c r="R15" s="1275"/>
      <c r="S15" s="278"/>
      <c r="T15" s="1268"/>
    </row>
    <row r="16" spans="1:20" ht="16.5" thickBot="1">
      <c r="A16" s="288"/>
      <c r="B16" s="177"/>
      <c r="C16" s="177"/>
      <c r="D16" s="177"/>
      <c r="E16" s="177"/>
      <c r="F16" s="177"/>
      <c r="G16" s="177"/>
      <c r="H16" s="177"/>
      <c r="I16" s="177"/>
      <c r="J16" s="177"/>
      <c r="K16" s="177"/>
      <c r="L16" s="279"/>
      <c r="M16" s="177"/>
      <c r="Q16" s="177"/>
      <c r="R16" s="177"/>
      <c r="S16" s="177"/>
      <c r="T16" s="177"/>
    </row>
    <row r="17" spans="1:20" ht="69" customHeight="1">
      <c r="A17" s="1298">
        <v>1</v>
      </c>
      <c r="B17" s="1373" t="s">
        <v>492</v>
      </c>
      <c r="C17" s="1371" t="s">
        <v>534</v>
      </c>
      <c r="D17" s="645" t="s">
        <v>748</v>
      </c>
      <c r="E17" s="646" t="s">
        <v>996</v>
      </c>
      <c r="F17" s="647">
        <v>1</v>
      </c>
      <c r="G17" s="652"/>
      <c r="H17" s="392"/>
      <c r="I17" s="392"/>
      <c r="J17" s="1335" t="s">
        <v>754</v>
      </c>
      <c r="K17" s="1365">
        <v>420000</v>
      </c>
      <c r="L17" s="1367"/>
      <c r="M17" s="1369"/>
      <c r="N17" s="1280">
        <v>100</v>
      </c>
      <c r="O17" s="1282">
        <v>1</v>
      </c>
      <c r="P17" s="1279" t="str">
        <f>IF(O17&lt;=V$17,"T",IF(O17&lt;$X$17,"R",IF(O17&gt;=$X$17,"P")))</f>
        <v>P</v>
      </c>
      <c r="Q17" s="1300"/>
      <c r="R17" s="1302" t="s">
        <v>162</v>
      </c>
      <c r="S17" s="1303" t="s">
        <v>171</v>
      </c>
      <c r="T17" s="1304" t="s">
        <v>457</v>
      </c>
    </row>
    <row r="18" spans="1:20" ht="15" customHeight="1">
      <c r="A18" s="1299"/>
      <c r="B18" s="1374"/>
      <c r="C18" s="1372"/>
      <c r="D18" s="648" t="s">
        <v>997</v>
      </c>
      <c r="E18" s="1349" t="s">
        <v>998</v>
      </c>
      <c r="F18" s="1352"/>
      <c r="G18" s="1375">
        <v>1</v>
      </c>
      <c r="H18" s="1339"/>
      <c r="I18" s="1339"/>
      <c r="J18" s="1336"/>
      <c r="K18" s="1366"/>
      <c r="L18" s="1368"/>
      <c r="M18" s="1339"/>
      <c r="N18" s="1281"/>
      <c r="O18" s="1247"/>
      <c r="P18" s="1278"/>
      <c r="Q18" s="1301"/>
      <c r="R18" s="1245"/>
      <c r="S18" s="1252"/>
      <c r="T18" s="1251"/>
    </row>
    <row r="19" spans="1:20" ht="15" customHeight="1">
      <c r="A19" s="1299"/>
      <c r="B19" s="1374"/>
      <c r="C19" s="1372"/>
      <c r="D19" s="649" t="s">
        <v>999</v>
      </c>
      <c r="E19" s="1350"/>
      <c r="F19" s="1353"/>
      <c r="G19" s="1375"/>
      <c r="H19" s="1339"/>
      <c r="I19" s="1339"/>
      <c r="J19" s="1336"/>
      <c r="K19" s="1366"/>
      <c r="L19" s="1368"/>
      <c r="M19" s="1339"/>
      <c r="N19" s="1281"/>
      <c r="O19" s="1247"/>
      <c r="P19" s="1278"/>
      <c r="Q19" s="1301"/>
      <c r="R19" s="1245"/>
      <c r="S19" s="1252"/>
      <c r="T19" s="1251"/>
    </row>
    <row r="20" spans="1:20" ht="15" customHeight="1">
      <c r="A20" s="1299"/>
      <c r="B20" s="1374"/>
      <c r="C20" s="1372"/>
      <c r="D20" s="649" t="s">
        <v>1000</v>
      </c>
      <c r="E20" s="1350"/>
      <c r="F20" s="1353"/>
      <c r="G20" s="1375"/>
      <c r="H20" s="1339"/>
      <c r="I20" s="1339"/>
      <c r="J20" s="1337"/>
      <c r="K20" s="1366"/>
      <c r="L20" s="1368"/>
      <c r="M20" s="1339"/>
      <c r="N20" s="1281"/>
      <c r="O20" s="1247"/>
      <c r="P20" s="1278"/>
      <c r="Q20" s="1301"/>
      <c r="R20" s="1245"/>
      <c r="S20" s="1252"/>
      <c r="T20" s="1251"/>
    </row>
    <row r="21" spans="1:20" ht="28.5" customHeight="1">
      <c r="A21" s="1299">
        <v>2</v>
      </c>
      <c r="B21" s="1374"/>
      <c r="C21" s="1372"/>
      <c r="D21" s="649" t="s">
        <v>1001</v>
      </c>
      <c r="E21" s="1350"/>
      <c r="F21" s="1353"/>
      <c r="G21" s="1375"/>
      <c r="H21" s="1339"/>
      <c r="I21" s="1339"/>
      <c r="J21" s="1370" t="s">
        <v>750</v>
      </c>
      <c r="K21" s="1340"/>
      <c r="L21" s="1341"/>
      <c r="M21" s="1339">
        <v>1</v>
      </c>
      <c r="N21" s="1281">
        <f>IF(M21&lt;1,M21-AVERAGE(F21:I21),M21-(SUM(F21:I21)))</f>
        <v>1</v>
      </c>
      <c r="O21" s="1247">
        <v>1</v>
      </c>
      <c r="P21" s="1278" t="str">
        <f>IF(O21&lt;=V$17,"T",IF(O21&lt;$X$17,"R",IF(O21&gt;=$X$17,"P")))</f>
        <v>P</v>
      </c>
      <c r="Q21" s="1246"/>
      <c r="R21" s="1245" t="s">
        <v>172</v>
      </c>
      <c r="S21" s="1252" t="s">
        <v>173</v>
      </c>
      <c r="T21" s="1251" t="s">
        <v>174</v>
      </c>
    </row>
    <row r="22" spans="1:20" ht="15" customHeight="1">
      <c r="A22" s="1299"/>
      <c r="B22" s="1374"/>
      <c r="C22" s="1372"/>
      <c r="D22" s="649" t="s">
        <v>1002</v>
      </c>
      <c r="E22" s="1350"/>
      <c r="F22" s="1353"/>
      <c r="G22" s="1375"/>
      <c r="H22" s="1339"/>
      <c r="I22" s="1339"/>
      <c r="J22" s="1336"/>
      <c r="K22" s="1340"/>
      <c r="L22" s="1341"/>
      <c r="M22" s="1339"/>
      <c r="N22" s="1281"/>
      <c r="O22" s="1247"/>
      <c r="P22" s="1278"/>
      <c r="Q22" s="1246"/>
      <c r="R22" s="1245"/>
      <c r="S22" s="1252"/>
      <c r="T22" s="1251"/>
    </row>
    <row r="23" spans="1:20" ht="30">
      <c r="A23" s="1299"/>
      <c r="B23" s="1374"/>
      <c r="C23" s="1372"/>
      <c r="D23" s="649" t="s">
        <v>1003</v>
      </c>
      <c r="E23" s="1350"/>
      <c r="F23" s="1353"/>
      <c r="G23" s="1375"/>
      <c r="H23" s="1339"/>
      <c r="I23" s="1339"/>
      <c r="J23" s="1337"/>
      <c r="K23" s="1340"/>
      <c r="L23" s="1341"/>
      <c r="M23" s="1339"/>
      <c r="N23" s="1281"/>
      <c r="O23" s="1247"/>
      <c r="P23" s="1278"/>
      <c r="Q23" s="1246"/>
      <c r="R23" s="1245"/>
      <c r="S23" s="1252"/>
      <c r="T23" s="1251"/>
    </row>
    <row r="24" spans="1:20" ht="28.5" customHeight="1" thickBot="1">
      <c r="A24" s="1299">
        <v>3</v>
      </c>
      <c r="B24" s="1374"/>
      <c r="C24" s="1372"/>
      <c r="D24" s="650" t="s">
        <v>1004</v>
      </c>
      <c r="E24" s="1351"/>
      <c r="F24" s="1354"/>
      <c r="G24" s="1375"/>
      <c r="H24" s="1339"/>
      <c r="I24" s="1339"/>
      <c r="J24" s="1338" t="s">
        <v>751</v>
      </c>
      <c r="K24" s="1340"/>
      <c r="L24" s="1341"/>
      <c r="M24" s="1339"/>
      <c r="N24" s="1281">
        <f>F24-M24</f>
        <v>0</v>
      </c>
      <c r="O24" s="1247">
        <v>1</v>
      </c>
      <c r="P24" s="1248" t="str">
        <f>IF(O24&lt;=V$17,"T",IF(O24&lt;$X$17,"R",IF(O24&gt;=$X$17,"P")))</f>
        <v>P</v>
      </c>
      <c r="Q24" s="1246"/>
      <c r="R24" s="1245" t="s">
        <v>175</v>
      </c>
      <c r="S24" s="1252" t="s">
        <v>176</v>
      </c>
      <c r="T24" s="1251" t="s">
        <v>177</v>
      </c>
    </row>
    <row r="25" spans="1:20" ht="15">
      <c r="A25" s="1299"/>
      <c r="B25" s="1374"/>
      <c r="C25" s="1372"/>
      <c r="D25" s="648" t="s">
        <v>1005</v>
      </c>
      <c r="E25" s="1355" t="s">
        <v>1006</v>
      </c>
      <c r="F25" s="1358"/>
      <c r="G25" s="1375">
        <v>1</v>
      </c>
      <c r="H25" s="1253"/>
      <c r="I25" s="1253"/>
      <c r="J25" s="1338"/>
      <c r="K25" s="1340"/>
      <c r="L25" s="1341"/>
      <c r="M25" s="1339"/>
      <c r="N25" s="1281"/>
      <c r="O25" s="1247"/>
      <c r="P25" s="1249"/>
      <c r="Q25" s="1246"/>
      <c r="R25" s="1245"/>
      <c r="S25" s="1252"/>
      <c r="T25" s="1251"/>
    </row>
    <row r="26" spans="1:20" ht="15" customHeight="1">
      <c r="A26" s="1299"/>
      <c r="B26" s="1374"/>
      <c r="C26" s="1372"/>
      <c r="D26" s="649" t="s">
        <v>1007</v>
      </c>
      <c r="E26" s="1356"/>
      <c r="F26" s="1353"/>
      <c r="G26" s="1375"/>
      <c r="H26" s="1253"/>
      <c r="I26" s="1253"/>
      <c r="J26" s="1338"/>
      <c r="K26" s="1340"/>
      <c r="L26" s="1341"/>
      <c r="M26" s="1339"/>
      <c r="N26" s="1281"/>
      <c r="O26" s="1247"/>
      <c r="P26" s="1249"/>
      <c r="Q26" s="1246"/>
      <c r="R26" s="1245"/>
      <c r="S26" s="1252"/>
      <c r="T26" s="1251"/>
    </row>
    <row r="27" spans="1:20" ht="15">
      <c r="A27" s="1299"/>
      <c r="B27" s="1374"/>
      <c r="C27" s="1372"/>
      <c r="D27" s="649" t="s">
        <v>1008</v>
      </c>
      <c r="E27" s="1356"/>
      <c r="F27" s="1353"/>
      <c r="G27" s="1375"/>
      <c r="H27" s="1253"/>
      <c r="I27" s="1253"/>
      <c r="J27" s="1338"/>
      <c r="K27" s="1340"/>
      <c r="L27" s="1341"/>
      <c r="M27" s="1339"/>
      <c r="N27" s="1281"/>
      <c r="O27" s="1247"/>
      <c r="P27" s="1250"/>
      <c r="Q27" s="1246"/>
      <c r="R27" s="1245"/>
      <c r="S27" s="1252"/>
      <c r="T27" s="1251"/>
    </row>
    <row r="28" spans="1:20" ht="42.75" customHeight="1" thickBot="1">
      <c r="A28" s="1359">
        <v>4</v>
      </c>
      <c r="B28" s="1374"/>
      <c r="C28" s="1372"/>
      <c r="D28" s="650" t="s">
        <v>1009</v>
      </c>
      <c r="E28" s="1357"/>
      <c r="F28" s="1354"/>
      <c r="G28" s="1375"/>
      <c r="H28" s="1253"/>
      <c r="I28" s="1253"/>
      <c r="J28" s="1361" t="s">
        <v>752</v>
      </c>
      <c r="K28" s="1363">
        <v>60000</v>
      </c>
      <c r="L28" s="1363"/>
      <c r="M28" s="1265">
        <v>1</v>
      </c>
      <c r="N28" s="1254">
        <v>100</v>
      </c>
      <c r="O28" s="1254">
        <v>100</v>
      </c>
      <c r="P28" s="1248" t="str">
        <f>IF(O28&lt;=V$17,"T",IF(O28&lt;$X$17,"R",IF(O28&gt;=$X$17,"P")))</f>
        <v>P</v>
      </c>
      <c r="Q28" s="1260"/>
      <c r="R28" s="1262"/>
      <c r="S28" s="1254"/>
      <c r="T28" s="1256"/>
    </row>
    <row r="29" spans="1:20" ht="99" customHeight="1" thickBot="1">
      <c r="A29" s="1360"/>
      <c r="B29" s="1374"/>
      <c r="C29" s="1372"/>
      <c r="D29" s="560" t="s">
        <v>1010</v>
      </c>
      <c r="E29" s="651" t="s">
        <v>1011</v>
      </c>
      <c r="F29" s="647">
        <v>1</v>
      </c>
      <c r="G29" s="739"/>
      <c r="H29" s="421">
        <v>1</v>
      </c>
      <c r="I29" s="307"/>
      <c r="J29" s="1362"/>
      <c r="K29" s="1364"/>
      <c r="L29" s="1364"/>
      <c r="M29" s="1266"/>
      <c r="N29" s="1255"/>
      <c r="O29" s="1255"/>
      <c r="P29" s="1249"/>
      <c r="Q29" s="1261"/>
      <c r="R29" s="1263"/>
      <c r="S29" s="1255"/>
      <c r="T29" s="1257"/>
    </row>
    <row r="30" spans="1:20" ht="90" customHeight="1" thickBot="1">
      <c r="A30" s="1360"/>
      <c r="B30" s="1374"/>
      <c r="C30" s="1372"/>
      <c r="D30" s="560" t="s">
        <v>1012</v>
      </c>
      <c r="E30" s="651"/>
      <c r="F30" s="647"/>
      <c r="G30" s="739">
        <v>1</v>
      </c>
      <c r="H30" s="421">
        <v>1</v>
      </c>
      <c r="I30" s="307"/>
      <c r="J30" s="1362"/>
      <c r="K30" s="1364"/>
      <c r="L30" s="1364"/>
      <c r="M30" s="1266"/>
      <c r="N30" s="1255"/>
      <c r="O30" s="1255"/>
      <c r="P30" s="1249"/>
      <c r="Q30" s="1261"/>
      <c r="R30" s="1263"/>
      <c r="S30" s="1255"/>
      <c r="T30" s="1257"/>
    </row>
    <row r="31" spans="1:20" ht="154.5" customHeight="1">
      <c r="A31" s="1360"/>
      <c r="B31" s="1374"/>
      <c r="C31" s="1372"/>
      <c r="D31" s="652" t="s">
        <v>749</v>
      </c>
      <c r="E31" s="653" t="s">
        <v>1013</v>
      </c>
      <c r="F31" s="647"/>
      <c r="G31" s="739"/>
      <c r="H31" s="307"/>
      <c r="I31" s="307"/>
      <c r="J31" s="1362"/>
      <c r="K31" s="1364"/>
      <c r="L31" s="1364"/>
      <c r="M31" s="1266"/>
      <c r="N31" s="1255"/>
      <c r="O31" s="1255"/>
      <c r="P31" s="1249"/>
      <c r="Q31" s="1261"/>
      <c r="R31" s="1263"/>
      <c r="S31" s="1255"/>
      <c r="T31" s="1257"/>
    </row>
    <row r="32" spans="1:20" ht="60" customHeight="1">
      <c r="A32" s="1359">
        <v>5</v>
      </c>
      <c r="B32" s="1374"/>
      <c r="C32" s="1372"/>
      <c r="D32" s="654" t="s">
        <v>1014</v>
      </c>
      <c r="E32" s="653"/>
      <c r="F32" s="655"/>
      <c r="G32" s="739"/>
      <c r="H32" s="307"/>
      <c r="I32" s="307"/>
      <c r="J32" s="1258" t="s">
        <v>753</v>
      </c>
      <c r="K32" s="1262"/>
      <c r="L32" s="1262"/>
      <c r="M32" s="1264">
        <v>1</v>
      </c>
      <c r="N32" s="1264">
        <v>1</v>
      </c>
      <c r="O32" s="1264">
        <v>1</v>
      </c>
      <c r="P32" s="1248" t="str">
        <f>IF(O32&lt;=V$17,"T",IF(O32&lt;$X$17,"R",IF(O32&gt;=$X$17,"P")))</f>
        <v>P</v>
      </c>
      <c r="Q32" s="1260"/>
      <c r="R32" s="1262"/>
      <c r="S32" s="1262"/>
      <c r="T32" s="1256"/>
    </row>
    <row r="33" spans="1:20" ht="93" customHeight="1" thickBot="1">
      <c r="A33" s="1360"/>
      <c r="B33" s="1374"/>
      <c r="C33" s="1372"/>
      <c r="D33" s="560" t="s">
        <v>1015</v>
      </c>
      <c r="E33" s="651" t="s">
        <v>1016</v>
      </c>
      <c r="F33" s="656"/>
      <c r="G33" s="656"/>
      <c r="H33" s="307"/>
      <c r="I33" s="307"/>
      <c r="J33" s="1259"/>
      <c r="K33" s="1263"/>
      <c r="L33" s="1263"/>
      <c r="M33" s="1255"/>
      <c r="N33" s="1255"/>
      <c r="O33" s="1255"/>
      <c r="P33" s="1249"/>
      <c r="Q33" s="1261"/>
      <c r="R33" s="1263"/>
      <c r="S33" s="1263"/>
      <c r="T33" s="1257"/>
    </row>
    <row r="34" spans="1:20" ht="19.5">
      <c r="A34" s="488"/>
      <c r="B34" s="503" t="s">
        <v>24</v>
      </c>
      <c r="C34" s="480"/>
      <c r="D34" s="480"/>
      <c r="E34" s="480"/>
      <c r="F34" s="480"/>
      <c r="G34" s="480"/>
      <c r="H34" s="480"/>
      <c r="I34" s="480"/>
      <c r="J34" s="480"/>
      <c r="K34" s="480"/>
      <c r="L34" s="480"/>
      <c r="M34" s="480"/>
      <c r="N34" s="2"/>
      <c r="O34" s="2"/>
      <c r="P34" s="239"/>
      <c r="Q34" s="480"/>
      <c r="R34" s="480"/>
      <c r="S34" s="480"/>
      <c r="T34" s="498"/>
    </row>
    <row r="35" spans="1:20" ht="15">
      <c r="A35" s="118"/>
      <c r="B35" s="119"/>
      <c r="C35" s="119"/>
      <c r="D35" s="119"/>
      <c r="E35" s="119"/>
      <c r="F35" s="119"/>
      <c r="G35" s="119"/>
      <c r="H35" s="119"/>
      <c r="I35" s="119"/>
      <c r="J35" s="119"/>
      <c r="K35" s="119"/>
      <c r="L35" s="119"/>
      <c r="M35" s="119"/>
      <c r="N35" s="128"/>
      <c r="O35" s="128"/>
      <c r="P35" s="128"/>
      <c r="Q35" s="119"/>
      <c r="R35" s="119"/>
      <c r="S35" s="119"/>
      <c r="T35" s="120"/>
    </row>
    <row r="36" spans="1:20" ht="15">
      <c r="A36" s="118"/>
      <c r="B36" s="119"/>
      <c r="C36" s="119"/>
      <c r="D36" s="119"/>
      <c r="E36" s="119"/>
      <c r="F36" s="119"/>
      <c r="G36" s="119"/>
      <c r="H36" s="119"/>
      <c r="I36" s="119"/>
      <c r="J36" s="119"/>
      <c r="K36" s="119"/>
      <c r="L36" s="119"/>
      <c r="M36" s="119"/>
      <c r="N36" s="128"/>
      <c r="O36" s="128"/>
      <c r="P36" s="128"/>
      <c r="Q36" s="119"/>
      <c r="R36" s="119"/>
      <c r="S36" s="119"/>
      <c r="T36" s="120"/>
    </row>
    <row r="37" spans="1:20" ht="15">
      <c r="A37" s="118"/>
      <c r="B37" s="119"/>
      <c r="C37" s="119"/>
      <c r="D37" s="119"/>
      <c r="E37" s="119"/>
      <c r="F37" s="119"/>
      <c r="G37" s="119"/>
      <c r="H37" s="119"/>
      <c r="I37" s="119"/>
      <c r="J37" s="119"/>
      <c r="K37" s="119"/>
      <c r="L37" s="119"/>
      <c r="M37" s="119"/>
      <c r="N37" s="128"/>
      <c r="O37" s="128"/>
      <c r="P37" s="128"/>
      <c r="Q37" s="119"/>
      <c r="R37" s="119"/>
      <c r="S37" s="119"/>
      <c r="T37" s="120"/>
    </row>
    <row r="38" spans="1:20" ht="15">
      <c r="A38" s="118"/>
      <c r="B38" s="119"/>
      <c r="C38" s="119"/>
      <c r="D38" s="119"/>
      <c r="E38" s="119"/>
      <c r="F38" s="119"/>
      <c r="G38" s="119"/>
      <c r="H38" s="119"/>
      <c r="I38" s="119"/>
      <c r="J38" s="119"/>
      <c r="K38" s="119"/>
      <c r="L38" s="119"/>
      <c r="M38" s="119"/>
      <c r="N38" s="128"/>
      <c r="O38" s="128"/>
      <c r="P38" s="128"/>
      <c r="Q38" s="119"/>
      <c r="R38" s="119"/>
      <c r="S38" s="119"/>
      <c r="T38" s="120"/>
    </row>
    <row r="39" spans="1:20" ht="15">
      <c r="A39" s="118"/>
      <c r="B39" s="119"/>
      <c r="C39" s="119"/>
      <c r="D39" s="119"/>
      <c r="E39" s="119"/>
      <c r="F39" s="119"/>
      <c r="G39" s="119"/>
      <c r="H39" s="119"/>
      <c r="I39" s="119"/>
      <c r="J39" s="119"/>
      <c r="K39" s="119"/>
      <c r="L39" s="119"/>
      <c r="M39" s="119"/>
      <c r="N39" s="128"/>
      <c r="O39" s="128"/>
      <c r="P39" s="128"/>
      <c r="Q39" s="119"/>
      <c r="R39" s="119"/>
      <c r="S39" s="119"/>
      <c r="T39" s="120"/>
    </row>
    <row r="40" spans="1:20" ht="15">
      <c r="A40" s="118"/>
      <c r="B40" s="119"/>
      <c r="C40" s="119"/>
      <c r="D40" s="119"/>
      <c r="E40" s="119"/>
      <c r="F40" s="119"/>
      <c r="G40" s="119"/>
      <c r="H40" s="119"/>
      <c r="I40" s="119"/>
      <c r="J40" s="119"/>
      <c r="K40" s="119"/>
      <c r="L40" s="119"/>
      <c r="M40" s="119"/>
      <c r="N40" s="128"/>
      <c r="O40" s="128"/>
      <c r="P40" s="128"/>
      <c r="Q40" s="119"/>
      <c r="R40" s="119"/>
      <c r="S40" s="119"/>
      <c r="T40" s="120"/>
    </row>
    <row r="41" spans="1:20" ht="15">
      <c r="A41" s="118"/>
      <c r="B41" s="119"/>
      <c r="C41" s="119"/>
      <c r="D41" s="119"/>
      <c r="E41" s="119"/>
      <c r="F41" s="119"/>
      <c r="G41" s="119"/>
      <c r="H41" s="119"/>
      <c r="I41" s="119"/>
      <c r="J41" s="119"/>
      <c r="K41" s="119"/>
      <c r="L41" s="119"/>
      <c r="M41" s="119"/>
      <c r="N41" s="128"/>
      <c r="O41" s="128"/>
      <c r="P41" s="128"/>
      <c r="Q41" s="119"/>
      <c r="R41" s="119"/>
      <c r="S41" s="119"/>
      <c r="T41" s="120"/>
    </row>
    <row r="42" spans="1:20" ht="15">
      <c r="A42" s="118"/>
      <c r="B42" s="119"/>
      <c r="C42" s="119"/>
      <c r="D42" s="119"/>
      <c r="E42" s="119"/>
      <c r="F42" s="119"/>
      <c r="G42" s="119"/>
      <c r="H42" s="119"/>
      <c r="I42" s="119"/>
      <c r="J42" s="119"/>
      <c r="K42" s="119"/>
      <c r="L42" s="119"/>
      <c r="M42" s="119"/>
      <c r="N42" s="129"/>
      <c r="O42" s="129"/>
      <c r="P42" s="129"/>
      <c r="Q42" s="119"/>
      <c r="R42" s="119"/>
      <c r="S42" s="119"/>
      <c r="T42" s="120"/>
    </row>
    <row r="43" spans="1:20" ht="15">
      <c r="A43" s="1"/>
      <c r="B43" s="1"/>
      <c r="C43" s="1"/>
      <c r="D43" s="1"/>
      <c r="E43" s="1"/>
      <c r="F43" s="1"/>
      <c r="G43" s="1"/>
      <c r="H43" s="1"/>
      <c r="I43" s="1"/>
      <c r="J43" s="1"/>
      <c r="K43" s="1"/>
      <c r="L43" s="1"/>
      <c r="M43" s="1"/>
      <c r="N43" s="1"/>
      <c r="O43" s="1"/>
      <c r="P43" s="1"/>
      <c r="Q43" s="1"/>
      <c r="R43" s="1"/>
      <c r="S43" s="1"/>
      <c r="T43" s="1"/>
    </row>
  </sheetData>
  <mergeCells count="103">
    <mergeCell ref="A32:A33"/>
    <mergeCell ref="K17:K20"/>
    <mergeCell ref="L17:L20"/>
    <mergeCell ref="M17:M20"/>
    <mergeCell ref="N24:N27"/>
    <mergeCell ref="N21:N23"/>
    <mergeCell ref="K21:K23"/>
    <mergeCell ref="J21:J23"/>
    <mergeCell ref="C17:C33"/>
    <mergeCell ref="B17:B33"/>
    <mergeCell ref="K32:K33"/>
    <mergeCell ref="L32:L33"/>
    <mergeCell ref="M32:M33"/>
    <mergeCell ref="N32:N33"/>
    <mergeCell ref="H18:H24"/>
    <mergeCell ref="I25:I28"/>
    <mergeCell ref="I18:I24"/>
    <mergeCell ref="G18:G24"/>
    <mergeCell ref="G25:G28"/>
    <mergeCell ref="A2:E4"/>
    <mergeCell ref="F2:M2"/>
    <mergeCell ref="A21:A23"/>
    <mergeCell ref="A14:A15"/>
    <mergeCell ref="J17:J20"/>
    <mergeCell ref="A24:A27"/>
    <mergeCell ref="J24:J27"/>
    <mergeCell ref="M24:M27"/>
    <mergeCell ref="K24:K27"/>
    <mergeCell ref="L24:L27"/>
    <mergeCell ref="L21:L23"/>
    <mergeCell ref="M21:M23"/>
    <mergeCell ref="D14:D15"/>
    <mergeCell ref="E14:E15"/>
    <mergeCell ref="F14:I14"/>
    <mergeCell ref="J14:J15"/>
    <mergeCell ref="E18:E24"/>
    <mergeCell ref="F18:F24"/>
    <mergeCell ref="E25:E28"/>
    <mergeCell ref="F25:F28"/>
    <mergeCell ref="A28:A31"/>
    <mergeCell ref="J28:J31"/>
    <mergeCell ref="K28:K31"/>
    <mergeCell ref="L28:L31"/>
    <mergeCell ref="N2:T2"/>
    <mergeCell ref="F3:M4"/>
    <mergeCell ref="N3:T3"/>
    <mergeCell ref="N4:T4"/>
    <mergeCell ref="A17:A20"/>
    <mergeCell ref="Q17:Q20"/>
    <mergeCell ref="R17:R20"/>
    <mergeCell ref="S17:S20"/>
    <mergeCell ref="T17:T20"/>
    <mergeCell ref="K14:K15"/>
    <mergeCell ref="L14:L15"/>
    <mergeCell ref="A6:E6"/>
    <mergeCell ref="F6:M6"/>
    <mergeCell ref="A7:E7"/>
    <mergeCell ref="F7:M7"/>
    <mergeCell ref="A8:E8"/>
    <mergeCell ref="F8:M8"/>
    <mergeCell ref="A9:E9"/>
    <mergeCell ref="F9:M9"/>
    <mergeCell ref="A11:T11"/>
    <mergeCell ref="A13:L13"/>
    <mergeCell ref="M13:T13"/>
    <mergeCell ref="B14:B15"/>
    <mergeCell ref="C14:C15"/>
    <mergeCell ref="T14:T15"/>
    <mergeCell ref="M14:M15"/>
    <mergeCell ref="N14:P14"/>
    <mergeCell ref="R14:R15"/>
    <mergeCell ref="Q14:Q15"/>
    <mergeCell ref="P21:P23"/>
    <mergeCell ref="P17:P20"/>
    <mergeCell ref="N17:N20"/>
    <mergeCell ref="O17:O20"/>
    <mergeCell ref="O21:O23"/>
    <mergeCell ref="S21:S23"/>
    <mergeCell ref="T21:T23"/>
    <mergeCell ref="R21:R23"/>
    <mergeCell ref="Q21:Q23"/>
    <mergeCell ref="P32:P33"/>
    <mergeCell ref="T28:T31"/>
    <mergeCell ref="J32:J33"/>
    <mergeCell ref="Q28:Q31"/>
    <mergeCell ref="R28:R31"/>
    <mergeCell ref="S28:S31"/>
    <mergeCell ref="Q32:Q33"/>
    <mergeCell ref="R32:R33"/>
    <mergeCell ref="S32:S33"/>
    <mergeCell ref="T32:T33"/>
    <mergeCell ref="O32:O33"/>
    <mergeCell ref="M28:M31"/>
    <mergeCell ref="N28:N31"/>
    <mergeCell ref="R24:R27"/>
    <mergeCell ref="Q24:Q27"/>
    <mergeCell ref="O24:O27"/>
    <mergeCell ref="P24:P27"/>
    <mergeCell ref="T24:T27"/>
    <mergeCell ref="S24:S27"/>
    <mergeCell ref="H25:H28"/>
    <mergeCell ref="O28:O31"/>
    <mergeCell ref="P28:P31"/>
  </mergeCells>
  <conditionalFormatting sqref="P17 P21 P24 P28 P32">
    <cfRule type="containsText" dxfId="55" priority="9" stopIfTrue="1" operator="containsText" text="P">
      <formula>NOT(ISERROR(SEARCH("P",P17)))</formula>
    </cfRule>
    <cfRule type="containsText" dxfId="54" priority="10" stopIfTrue="1" operator="containsText" text="R">
      <formula>NOT(ISERROR(SEARCH("R",P17)))</formula>
    </cfRule>
    <cfRule type="containsText" dxfId="53" priority="11" operator="containsText" text="T">
      <formula>NOT(ISERROR(SEARCH("T",P17)))</formula>
    </cfRule>
  </conditionalFormatting>
  <conditionalFormatting sqref="P24 P17 P21 P28 P32">
    <cfRule type="iconSet" priority="23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59"/>
  <sheetViews>
    <sheetView topLeftCell="B1" zoomScale="53" zoomScaleNormal="53" workbookViewId="0">
      <selection activeCell="F9" sqref="F9:M9"/>
    </sheetView>
  </sheetViews>
  <sheetFormatPr baseColWidth="10" defaultColWidth="11.42578125" defaultRowHeight="15"/>
  <cols>
    <col min="1" max="1" width="11.42578125" style="132"/>
    <col min="2" max="2" width="34.5703125" style="132" customWidth="1"/>
    <col min="3" max="3" width="30" style="132" customWidth="1"/>
    <col min="4" max="4" width="46.5703125" style="132" customWidth="1"/>
    <col min="5" max="5" width="81.85546875" style="132" customWidth="1"/>
    <col min="6" max="9" width="11.42578125" style="132"/>
    <col min="10" max="10" width="67.42578125" style="132" customWidth="1"/>
    <col min="11" max="11" width="27" style="132" customWidth="1"/>
    <col min="12" max="12" width="31.5703125" style="132" customWidth="1"/>
    <col min="13" max="13" width="11.42578125" style="132"/>
    <col min="14" max="14" width="21" style="132" customWidth="1"/>
    <col min="15" max="16" width="11.42578125" style="132"/>
    <col min="17" max="17" width="31.85546875" style="132" customWidth="1"/>
    <col min="18" max="18" width="24.140625" style="132" customWidth="1"/>
    <col min="19" max="19" width="11.42578125" style="132"/>
    <col min="20" max="20" width="19.42578125" style="132" customWidth="1"/>
    <col min="21" max="16384" width="11.42578125" style="132"/>
  </cols>
  <sheetData>
    <row r="1" spans="1:20" ht="15.75" thickBot="1"/>
    <row r="2" spans="1:20" ht="16.5" thickBot="1">
      <c r="A2" s="1321"/>
      <c r="B2" s="1322"/>
      <c r="C2" s="1322"/>
      <c r="D2" s="1322"/>
      <c r="E2" s="1323"/>
      <c r="F2" s="1330" t="s">
        <v>18</v>
      </c>
      <c r="G2" s="1331"/>
      <c r="H2" s="1331"/>
      <c r="I2" s="1331"/>
      <c r="J2" s="1331"/>
      <c r="K2" s="1331"/>
      <c r="L2" s="1331"/>
      <c r="M2" s="1332"/>
      <c r="N2" s="1283" t="s">
        <v>944</v>
      </c>
      <c r="O2" s="1284"/>
      <c r="P2" s="1284"/>
      <c r="Q2" s="1284"/>
      <c r="R2" s="1284"/>
      <c r="S2" s="1284"/>
      <c r="T2" s="1285"/>
    </row>
    <row r="3" spans="1:20" ht="16.5" thickBot="1">
      <c r="A3" s="1324"/>
      <c r="B3" s="1325"/>
      <c r="C3" s="1325"/>
      <c r="D3" s="1325"/>
      <c r="E3" s="1326"/>
      <c r="F3" s="1286" t="s">
        <v>17</v>
      </c>
      <c r="G3" s="1287"/>
      <c r="H3" s="1287"/>
      <c r="I3" s="1287"/>
      <c r="J3" s="1287"/>
      <c r="K3" s="1287"/>
      <c r="L3" s="1287"/>
      <c r="M3" s="1288"/>
      <c r="N3" s="1292" t="s">
        <v>178</v>
      </c>
      <c r="O3" s="1293"/>
      <c r="P3" s="1293"/>
      <c r="Q3" s="1293"/>
      <c r="R3" s="1293"/>
      <c r="S3" s="1293"/>
      <c r="T3" s="1294"/>
    </row>
    <row r="4" spans="1:20" ht="16.5" thickBot="1">
      <c r="A4" s="1327"/>
      <c r="B4" s="1328"/>
      <c r="C4" s="1328"/>
      <c r="D4" s="1328"/>
      <c r="E4" s="1329"/>
      <c r="F4" s="1289"/>
      <c r="G4" s="1290"/>
      <c r="H4" s="1290"/>
      <c r="I4" s="1290"/>
      <c r="J4" s="1290"/>
      <c r="K4" s="1290"/>
      <c r="L4" s="1290"/>
      <c r="M4" s="1291"/>
      <c r="N4" s="1295" t="s">
        <v>8</v>
      </c>
      <c r="O4" s="1296"/>
      <c r="P4" s="1296"/>
      <c r="Q4" s="1296"/>
      <c r="R4" s="1296"/>
      <c r="S4" s="1296"/>
      <c r="T4" s="1297"/>
    </row>
    <row r="5" spans="1:20" ht="15.75">
      <c r="A5" s="177"/>
      <c r="B5" s="177"/>
      <c r="C5" s="177"/>
      <c r="D5" s="177"/>
      <c r="E5" s="177"/>
      <c r="F5" s="177"/>
      <c r="G5" s="177"/>
      <c r="H5" s="177"/>
      <c r="I5" s="177"/>
      <c r="J5" s="266"/>
      <c r="K5" s="266"/>
      <c r="L5" s="268"/>
      <c r="M5" s="268"/>
      <c r="N5" s="268"/>
      <c r="O5" s="268"/>
      <c r="P5" s="268"/>
      <c r="Q5" s="268"/>
      <c r="R5" s="268"/>
      <c r="S5" s="268"/>
      <c r="T5" s="268"/>
    </row>
    <row r="6" spans="1:20" ht="15.75">
      <c r="A6" s="1307" t="s">
        <v>10</v>
      </c>
      <c r="B6" s="1307"/>
      <c r="C6" s="1307"/>
      <c r="D6" s="1307"/>
      <c r="E6" s="1307"/>
      <c r="F6" s="1308" t="s">
        <v>380</v>
      </c>
      <c r="G6" s="1309"/>
      <c r="H6" s="1309"/>
      <c r="I6" s="1309"/>
      <c r="J6" s="1309"/>
      <c r="K6" s="1309"/>
      <c r="L6" s="1309"/>
      <c r="M6" s="1310"/>
      <c r="N6" s="268"/>
      <c r="O6" s="268"/>
      <c r="P6" s="268"/>
      <c r="Q6" s="268"/>
      <c r="R6" s="268"/>
      <c r="S6" s="268"/>
      <c r="T6" s="268"/>
    </row>
    <row r="7" spans="1:20" ht="15.75">
      <c r="A7" s="1435">
        <f t="array" aca="1" ref="A7" ca="1">+I37+A7:T43</f>
        <v>3</v>
      </c>
      <c r="B7" s="1307"/>
      <c r="C7" s="1307"/>
      <c r="D7" s="1307"/>
      <c r="E7" s="1307"/>
      <c r="F7" s="759">
        <v>2023</v>
      </c>
      <c r="G7" s="760"/>
      <c r="H7" s="760"/>
      <c r="I7" s="760"/>
      <c r="J7" s="760"/>
      <c r="K7" s="760"/>
      <c r="L7" s="760"/>
      <c r="M7" s="761"/>
      <c r="N7" s="268"/>
      <c r="O7" s="268"/>
      <c r="P7" s="268"/>
      <c r="Q7" s="268"/>
      <c r="R7" s="268"/>
      <c r="S7" s="268"/>
      <c r="T7" s="268"/>
    </row>
    <row r="8" spans="1:20" ht="15.75">
      <c r="A8" s="1307" t="s">
        <v>6</v>
      </c>
      <c r="B8" s="1307"/>
      <c r="C8" s="1307"/>
      <c r="D8" s="1307"/>
      <c r="E8" s="1307"/>
      <c r="F8" s="759" t="s">
        <v>849</v>
      </c>
      <c r="G8" s="760"/>
      <c r="H8" s="760"/>
      <c r="I8" s="760"/>
      <c r="J8" s="760"/>
      <c r="K8" s="760"/>
      <c r="L8" s="760"/>
      <c r="M8" s="761"/>
      <c r="N8" s="268"/>
      <c r="O8" s="268"/>
      <c r="P8" s="268"/>
      <c r="Q8" s="268"/>
      <c r="R8" s="268"/>
      <c r="S8" s="268"/>
      <c r="T8" s="268"/>
    </row>
    <row r="9" spans="1:20" ht="15.75">
      <c r="A9" s="1307" t="s">
        <v>7</v>
      </c>
      <c r="B9" s="1307"/>
      <c r="C9" s="1307"/>
      <c r="D9" s="1307"/>
      <c r="E9" s="1307"/>
      <c r="F9" s="759" t="s">
        <v>1110</v>
      </c>
      <c r="G9" s="760"/>
      <c r="H9" s="760"/>
      <c r="I9" s="760"/>
      <c r="J9" s="760"/>
      <c r="K9" s="760"/>
      <c r="L9" s="760"/>
      <c r="M9" s="761"/>
      <c r="N9" s="268"/>
      <c r="O9" s="268"/>
      <c r="P9" s="268"/>
      <c r="Q9" s="268"/>
      <c r="R9" s="268"/>
      <c r="S9" s="268"/>
      <c r="T9" s="268"/>
    </row>
    <row r="10" spans="1:20" ht="16.5" thickBot="1">
      <c r="A10" s="356"/>
      <c r="B10" s="356"/>
      <c r="C10" s="356"/>
      <c r="D10" s="357"/>
      <c r="E10" s="357"/>
      <c r="F10" s="358"/>
      <c r="G10" s="357"/>
      <c r="H10" s="357"/>
      <c r="I10" s="357"/>
      <c r="J10" s="359"/>
      <c r="K10" s="360"/>
      <c r="L10" s="360"/>
      <c r="M10" s="361"/>
      <c r="N10" s="362"/>
      <c r="O10" s="362"/>
      <c r="P10" s="362"/>
      <c r="Q10" s="362"/>
      <c r="R10" s="362"/>
      <c r="S10" s="362"/>
      <c r="T10" s="362"/>
    </row>
    <row r="11" spans="1:20" ht="16.5" thickBot="1">
      <c r="A11" s="1436" t="s">
        <v>9</v>
      </c>
      <c r="B11" s="1437"/>
      <c r="C11" s="1437"/>
      <c r="D11" s="1437"/>
      <c r="E11" s="1437"/>
      <c r="F11" s="1437"/>
      <c r="G11" s="1437"/>
      <c r="H11" s="1437"/>
      <c r="I11" s="1437"/>
      <c r="J11" s="1437"/>
      <c r="K11" s="1437"/>
      <c r="L11" s="1437"/>
      <c r="M11" s="1437"/>
      <c r="N11" s="1437"/>
      <c r="O11" s="1437"/>
      <c r="P11" s="1437"/>
      <c r="Q11" s="1437"/>
      <c r="R11" s="1437"/>
      <c r="S11" s="1437"/>
      <c r="T11" s="1438"/>
    </row>
    <row r="12" spans="1:20" ht="16.5" thickBot="1">
      <c r="A12" s="363"/>
      <c r="B12" s="364"/>
      <c r="C12" s="364"/>
      <c r="D12" s="365"/>
      <c r="E12" s="365"/>
      <c r="F12" s="364"/>
      <c r="G12" s="365"/>
      <c r="H12" s="365"/>
      <c r="I12" s="365"/>
      <c r="J12" s="366"/>
      <c r="K12" s="365"/>
      <c r="L12" s="365"/>
      <c r="M12" s="364"/>
      <c r="N12" s="365"/>
      <c r="O12" s="365"/>
      <c r="P12" s="365"/>
      <c r="Q12" s="365"/>
      <c r="R12" s="365"/>
      <c r="S12" s="365"/>
      <c r="T12" s="367"/>
    </row>
    <row r="13" spans="1:20" ht="16.5" thickBot="1">
      <c r="A13" s="1439" t="s">
        <v>16</v>
      </c>
      <c r="B13" s="1440"/>
      <c r="C13" s="1440"/>
      <c r="D13" s="1440"/>
      <c r="E13" s="1440"/>
      <c r="F13" s="1440"/>
      <c r="G13" s="1440"/>
      <c r="H13" s="1440"/>
      <c r="I13" s="1440"/>
      <c r="J13" s="1440"/>
      <c r="K13" s="1440"/>
      <c r="L13" s="1441"/>
      <c r="M13" s="1442" t="s">
        <v>1</v>
      </c>
      <c r="N13" s="1443"/>
      <c r="O13" s="1443"/>
      <c r="P13" s="1443"/>
      <c r="Q13" s="1443"/>
      <c r="R13" s="1443"/>
      <c r="S13" s="1443"/>
      <c r="T13" s="1444"/>
    </row>
    <row r="14" spans="1:20" ht="32.25" customHeight="1" thickBot="1">
      <c r="A14" s="1449" t="s">
        <v>27</v>
      </c>
      <c r="B14" s="1445" t="s">
        <v>433</v>
      </c>
      <c r="C14" s="1445" t="s">
        <v>434</v>
      </c>
      <c r="D14" s="1449" t="s">
        <v>26</v>
      </c>
      <c r="E14" s="1425" t="s">
        <v>19</v>
      </c>
      <c r="F14" s="1432" t="s">
        <v>11</v>
      </c>
      <c r="G14" s="1433"/>
      <c r="H14" s="1433"/>
      <c r="I14" s="1434"/>
      <c r="J14" s="1410" t="s">
        <v>20</v>
      </c>
      <c r="K14" s="1410" t="s">
        <v>21</v>
      </c>
      <c r="L14" s="1410" t="s">
        <v>2</v>
      </c>
      <c r="M14" s="1412" t="s">
        <v>22</v>
      </c>
      <c r="N14" s="1414" t="s">
        <v>3</v>
      </c>
      <c r="O14" s="1415"/>
      <c r="P14" s="1416"/>
      <c r="Q14" s="1417" t="s">
        <v>302</v>
      </c>
      <c r="R14" s="1419" t="s">
        <v>5</v>
      </c>
      <c r="S14" s="368" t="s">
        <v>29</v>
      </c>
      <c r="T14" s="1447" t="s">
        <v>0</v>
      </c>
    </row>
    <row r="15" spans="1:20" ht="16.5" thickBot="1">
      <c r="A15" s="1450"/>
      <c r="B15" s="1446"/>
      <c r="C15" s="1446"/>
      <c r="D15" s="1450"/>
      <c r="E15" s="1426"/>
      <c r="F15" s="369" t="s">
        <v>12</v>
      </c>
      <c r="G15" s="369" t="s">
        <v>13</v>
      </c>
      <c r="H15" s="369" t="s">
        <v>14</v>
      </c>
      <c r="I15" s="369" t="s">
        <v>15</v>
      </c>
      <c r="J15" s="1411"/>
      <c r="K15" s="1411"/>
      <c r="L15" s="1411"/>
      <c r="M15" s="1413"/>
      <c r="N15" s="275" t="s">
        <v>30</v>
      </c>
      <c r="O15" s="276" t="s">
        <v>28</v>
      </c>
      <c r="P15" s="277" t="s">
        <v>31</v>
      </c>
      <c r="Q15" s="1418"/>
      <c r="R15" s="1420"/>
      <c r="S15" s="370"/>
      <c r="T15" s="1448"/>
    </row>
    <row r="16" spans="1:20" ht="15.75" thickBot="1">
      <c r="A16" s="361"/>
      <c r="B16" s="361"/>
      <c r="C16" s="361"/>
      <c r="F16" s="371"/>
      <c r="J16" s="372"/>
      <c r="L16" s="373"/>
      <c r="M16" s="361"/>
    </row>
    <row r="17" spans="1:20" ht="28.5" customHeight="1">
      <c r="A17" s="1427">
        <v>1</v>
      </c>
      <c r="B17" s="1370" t="s">
        <v>438</v>
      </c>
      <c r="C17" s="1370" t="s">
        <v>513</v>
      </c>
      <c r="D17" s="1382" t="s">
        <v>954</v>
      </c>
      <c r="E17" s="634" t="s">
        <v>955</v>
      </c>
      <c r="F17" s="1388">
        <v>1</v>
      </c>
      <c r="G17" s="1388">
        <v>1</v>
      </c>
      <c r="H17" s="1393">
        <v>1</v>
      </c>
      <c r="I17" s="1393"/>
      <c r="J17" s="1382" t="s">
        <v>956</v>
      </c>
      <c r="K17" s="629"/>
      <c r="L17" s="632"/>
      <c r="M17" s="1400">
        <v>1</v>
      </c>
      <c r="N17" s="1403">
        <v>0</v>
      </c>
      <c r="O17" s="1376">
        <v>1</v>
      </c>
      <c r="P17" s="1379" t="str">
        <f>IF(O17&lt;=V$42,"T",IF(O17&lt;$Y$42,"R",IF(O17&gt;=$Y$42,"P")))</f>
        <v>P</v>
      </c>
      <c r="Q17" s="1406"/>
      <c r="R17" s="1406"/>
      <c r="S17" s="1406"/>
      <c r="T17" s="1408"/>
    </row>
    <row r="18" spans="1:20" ht="30">
      <c r="A18" s="1428"/>
      <c r="B18" s="1336"/>
      <c r="C18" s="1336"/>
      <c r="D18" s="1383"/>
      <c r="E18" s="635" t="s">
        <v>957</v>
      </c>
      <c r="F18" s="1389"/>
      <c r="G18" s="1389"/>
      <c r="H18" s="1430"/>
      <c r="I18" s="1430"/>
      <c r="J18" s="1383"/>
      <c r="K18" s="630"/>
      <c r="L18" s="633"/>
      <c r="M18" s="1401"/>
      <c r="N18" s="1404"/>
      <c r="O18" s="1377"/>
      <c r="P18" s="1380"/>
      <c r="Q18" s="1407"/>
      <c r="R18" s="1407"/>
      <c r="S18" s="1407"/>
      <c r="T18" s="1409"/>
    </row>
    <row r="19" spans="1:20" ht="30">
      <c r="A19" s="1428"/>
      <c r="B19" s="1336"/>
      <c r="C19" s="1336"/>
      <c r="D19" s="1383"/>
      <c r="E19" s="635" t="s">
        <v>958</v>
      </c>
      <c r="F19" s="1389"/>
      <c r="G19" s="1389"/>
      <c r="H19" s="1430"/>
      <c r="I19" s="1430"/>
      <c r="J19" s="1383"/>
      <c r="K19" s="630"/>
      <c r="L19" s="633"/>
      <c r="M19" s="1401"/>
      <c r="N19" s="1404"/>
      <c r="O19" s="1377"/>
      <c r="P19" s="1380"/>
      <c r="Q19" s="1407"/>
      <c r="R19" s="1407"/>
      <c r="S19" s="1407"/>
      <c r="T19" s="1409"/>
    </row>
    <row r="20" spans="1:20" ht="54" customHeight="1" thickBot="1">
      <c r="A20" s="1429"/>
      <c r="B20" s="1336"/>
      <c r="C20" s="1336"/>
      <c r="D20" s="1384"/>
      <c r="E20" s="636" t="s">
        <v>959</v>
      </c>
      <c r="F20" s="1390"/>
      <c r="G20" s="1390"/>
      <c r="H20" s="1431"/>
      <c r="I20" s="1431"/>
      <c r="J20" s="1384"/>
      <c r="K20" s="631"/>
      <c r="L20" s="148"/>
      <c r="M20" s="1402"/>
      <c r="N20" s="1405"/>
      <c r="O20" s="1378"/>
      <c r="P20" s="1381"/>
      <c r="Q20" s="1421"/>
      <c r="R20" s="1421"/>
      <c r="S20" s="1421"/>
      <c r="T20" s="1422"/>
    </row>
    <row r="21" spans="1:20" ht="30" customHeight="1">
      <c r="A21" s="1427">
        <v>2</v>
      </c>
      <c r="B21" s="1336"/>
      <c r="C21" s="1336"/>
      <c r="D21" s="1385" t="s">
        <v>960</v>
      </c>
      <c r="E21" s="634" t="s">
        <v>961</v>
      </c>
      <c r="F21" s="1388">
        <v>1</v>
      </c>
      <c r="G21" s="1388">
        <v>1</v>
      </c>
      <c r="H21" s="1393">
        <v>1</v>
      </c>
      <c r="I21" s="1393"/>
      <c r="J21" s="1382" t="s">
        <v>962</v>
      </c>
      <c r="K21" s="1406"/>
      <c r="L21" s="1406"/>
      <c r="M21" s="1400">
        <v>1</v>
      </c>
      <c r="N21" s="1457" t="e">
        <f>IF(M24&lt;1,M24-AVERAGE(F24:I24),M24-(SUM(F24:I24)))</f>
        <v>#DIV/0!</v>
      </c>
      <c r="O21" s="1376">
        <v>1</v>
      </c>
      <c r="P21" s="1379" t="str">
        <f>IF(O21&lt;=V$42,"T",IF(O21&lt;$Y$42,"R",IF(O21&gt;=$Y$42,"P")))</f>
        <v>P</v>
      </c>
      <c r="Q21" s="1406"/>
      <c r="R21" s="1406"/>
      <c r="S21" s="1406"/>
      <c r="T21" s="1408"/>
    </row>
    <row r="22" spans="1:20" ht="30">
      <c r="A22" s="1428"/>
      <c r="B22" s="1336"/>
      <c r="C22" s="1336"/>
      <c r="D22" s="1386"/>
      <c r="E22" s="635" t="s">
        <v>963</v>
      </c>
      <c r="F22" s="1389"/>
      <c r="G22" s="1389"/>
      <c r="H22" s="1394"/>
      <c r="I22" s="1394"/>
      <c r="J22" s="1383"/>
      <c r="K22" s="1407"/>
      <c r="L22" s="1407"/>
      <c r="M22" s="1401"/>
      <c r="N22" s="1458"/>
      <c r="O22" s="1377"/>
      <c r="P22" s="1380"/>
      <c r="Q22" s="1407"/>
      <c r="R22" s="1407"/>
      <c r="S22" s="1407"/>
      <c r="T22" s="1409"/>
    </row>
    <row r="23" spans="1:20" ht="30.75" thickBot="1">
      <c r="A23" s="1428"/>
      <c r="B23" s="1336"/>
      <c r="C23" s="1336"/>
      <c r="D23" s="1386"/>
      <c r="E23" s="635" t="s">
        <v>964</v>
      </c>
      <c r="F23" s="1389"/>
      <c r="G23" s="1389"/>
      <c r="H23" s="1394"/>
      <c r="I23" s="1394"/>
      <c r="J23" s="1383"/>
      <c r="K23" s="1407"/>
      <c r="L23" s="1407"/>
      <c r="M23" s="1401"/>
      <c r="N23" s="1458"/>
      <c r="O23" s="1377"/>
      <c r="P23" s="1380"/>
      <c r="Q23" s="1407"/>
      <c r="R23" s="1407"/>
      <c r="S23" s="1407"/>
      <c r="T23" s="1409"/>
    </row>
    <row r="24" spans="1:20" ht="31.5" customHeight="1" thickBot="1">
      <c r="A24" s="1473">
        <v>3</v>
      </c>
      <c r="B24" s="1471" t="s">
        <v>456</v>
      </c>
      <c r="C24" s="1470" t="s">
        <v>535</v>
      </c>
      <c r="D24" s="1387"/>
      <c r="E24" s="636" t="s">
        <v>965</v>
      </c>
      <c r="F24" s="1390"/>
      <c r="G24" s="1390"/>
      <c r="H24" s="1395"/>
      <c r="I24" s="1395"/>
      <c r="J24" s="1384"/>
      <c r="K24" s="1421"/>
      <c r="L24" s="1421"/>
      <c r="M24" s="1402"/>
      <c r="N24" s="1459"/>
      <c r="O24" s="1378"/>
      <c r="P24" s="1478"/>
      <c r="Q24" s="1451"/>
      <c r="R24" s="1451"/>
      <c r="S24" s="1451"/>
      <c r="T24" s="1423"/>
    </row>
    <row r="25" spans="1:20" ht="31.5" customHeight="1">
      <c r="A25" s="1469"/>
      <c r="B25" s="1472"/>
      <c r="C25" s="1338"/>
      <c r="D25" s="1385" t="s">
        <v>381</v>
      </c>
      <c r="E25" s="634" t="s">
        <v>966</v>
      </c>
      <c r="F25" s="1388">
        <v>0</v>
      </c>
      <c r="G25" s="1396"/>
      <c r="H25" s="1396"/>
      <c r="I25" s="1388"/>
      <c r="J25" s="1397" t="s">
        <v>967</v>
      </c>
      <c r="K25" s="1463"/>
      <c r="L25" s="1460"/>
      <c r="M25" s="1400">
        <v>1</v>
      </c>
      <c r="N25" s="1457">
        <v>1</v>
      </c>
      <c r="O25" s="1264">
        <v>1</v>
      </c>
      <c r="P25" s="1479" t="str">
        <f>IF(O25&lt;=V$42,"T",IF(O25&lt;$Y$42,"R",IF(O25&gt;=$Y$42,"P")))</f>
        <v>P</v>
      </c>
      <c r="Q25" s="1452"/>
      <c r="R25" s="1452"/>
      <c r="S25" s="1452"/>
      <c r="T25" s="1424"/>
    </row>
    <row r="26" spans="1:20" ht="30">
      <c r="A26" s="1469"/>
      <c r="B26" s="1472"/>
      <c r="C26" s="1338"/>
      <c r="D26" s="1386"/>
      <c r="E26" s="635" t="s">
        <v>968</v>
      </c>
      <c r="F26" s="1391"/>
      <c r="G26" s="1391"/>
      <c r="H26" s="1391"/>
      <c r="I26" s="1389"/>
      <c r="J26" s="1398"/>
      <c r="K26" s="1464"/>
      <c r="L26" s="1461"/>
      <c r="M26" s="1456"/>
      <c r="N26" s="1458"/>
      <c r="O26" s="1474"/>
      <c r="P26" s="1480"/>
      <c r="Q26" s="1452"/>
      <c r="R26" s="1452"/>
      <c r="S26" s="1452"/>
      <c r="T26" s="1424"/>
    </row>
    <row r="27" spans="1:20" ht="30.75" thickBot="1">
      <c r="A27" s="1469"/>
      <c r="B27" s="1472"/>
      <c r="C27" s="1338"/>
      <c r="D27" s="1387"/>
      <c r="E27" s="636" t="s">
        <v>969</v>
      </c>
      <c r="F27" s="1392"/>
      <c r="G27" s="1392"/>
      <c r="H27" s="1392"/>
      <c r="I27" s="1390"/>
      <c r="J27" s="1399"/>
      <c r="K27" s="1465"/>
      <c r="L27" s="1462"/>
      <c r="M27" s="1455"/>
      <c r="N27" s="1459"/>
      <c r="O27" s="1475"/>
      <c r="P27" s="1481"/>
      <c r="Q27" s="1452"/>
      <c r="R27" s="1452"/>
      <c r="S27" s="1452"/>
      <c r="T27" s="1424"/>
    </row>
    <row r="28" spans="1:20" ht="28.5" customHeight="1">
      <c r="A28" s="1469">
        <v>4</v>
      </c>
      <c r="B28" s="1472"/>
      <c r="C28" s="1338"/>
      <c r="D28" s="1385" t="s">
        <v>382</v>
      </c>
      <c r="E28" s="634" t="s">
        <v>970</v>
      </c>
      <c r="F28" s="1388">
        <v>1</v>
      </c>
      <c r="G28" s="1388">
        <v>1</v>
      </c>
      <c r="H28" s="1388">
        <v>1</v>
      </c>
      <c r="I28" s="1388"/>
      <c r="J28" s="1382" t="s">
        <v>971</v>
      </c>
      <c r="K28" s="1466"/>
      <c r="L28" s="1406"/>
      <c r="M28" s="1400">
        <v>1</v>
      </c>
      <c r="N28" s="1403">
        <f>IF(M28&lt;1,M28-AVERAGE(F28:I28),M28-(SUM(F28:I28)))</f>
        <v>-2</v>
      </c>
      <c r="O28" s="1376">
        <f>IF(M28&lt;1,(AVERAGE(F28:I28)/M28),SUM(F28:I28)/M28)</f>
        <v>3</v>
      </c>
      <c r="P28" s="1476" t="str">
        <f>IF(O28&lt;=V$42,"T",IF(O28&lt;$Y$42,"R",IF(O28&gt;=$Y$42,"P")))</f>
        <v>P</v>
      </c>
      <c r="Q28" s="138"/>
      <c r="R28" s="138"/>
      <c r="S28" s="138"/>
      <c r="T28" s="504"/>
    </row>
    <row r="29" spans="1:20" ht="30.75" thickBot="1">
      <c r="A29" s="1469"/>
      <c r="B29" s="1472"/>
      <c r="C29" s="1338"/>
      <c r="D29" s="1387"/>
      <c r="E29" s="636" t="s">
        <v>972</v>
      </c>
      <c r="F29" s="1392"/>
      <c r="G29" s="1392"/>
      <c r="H29" s="1392"/>
      <c r="I29" s="1390"/>
      <c r="J29" s="1384"/>
      <c r="K29" s="1467"/>
      <c r="L29" s="1407"/>
      <c r="M29" s="1402"/>
      <c r="N29" s="1405"/>
      <c r="O29" s="1378"/>
      <c r="P29" s="1477"/>
      <c r="Q29" s="138"/>
      <c r="R29" s="138"/>
      <c r="S29" s="138"/>
      <c r="T29" s="504"/>
    </row>
    <row r="30" spans="1:20" ht="30" customHeight="1">
      <c r="A30" s="1469"/>
      <c r="B30" s="1472"/>
      <c r="C30" s="1338"/>
      <c r="D30" s="1385" t="s">
        <v>973</v>
      </c>
      <c r="E30" s="634" t="s">
        <v>974</v>
      </c>
      <c r="F30" s="1388">
        <v>1</v>
      </c>
      <c r="G30" s="1388">
        <v>1</v>
      </c>
      <c r="H30" s="1388">
        <v>1</v>
      </c>
      <c r="I30" s="1396"/>
      <c r="J30" s="1382" t="s">
        <v>975</v>
      </c>
      <c r="K30" s="1466"/>
      <c r="L30" s="1407"/>
      <c r="M30" s="1400">
        <v>1</v>
      </c>
      <c r="N30" s="1403">
        <v>1</v>
      </c>
      <c r="O30" s="1376">
        <v>1</v>
      </c>
      <c r="P30" s="1476" t="str">
        <f>IF(O30&lt;=V$42,"T",IF(O30&lt;$Y$42,"R",IF(O30&gt;=$Y$42,"P")))</f>
        <v>P</v>
      </c>
      <c r="Q30" s="138"/>
      <c r="R30" s="138"/>
      <c r="S30" s="138"/>
      <c r="T30" s="504"/>
    </row>
    <row r="31" spans="1:20" ht="30.75" thickBot="1">
      <c r="A31" s="1469"/>
      <c r="B31" s="1472"/>
      <c r="C31" s="1338"/>
      <c r="D31" s="1387"/>
      <c r="E31" s="636" t="s">
        <v>976</v>
      </c>
      <c r="F31" s="1392"/>
      <c r="G31" s="1392"/>
      <c r="H31" s="1392"/>
      <c r="I31" s="1392"/>
      <c r="J31" s="1384"/>
      <c r="K31" s="1467"/>
      <c r="L31" s="1421"/>
      <c r="M31" s="1455"/>
      <c r="N31" s="1405"/>
      <c r="O31" s="1378"/>
      <c r="P31" s="1477"/>
      <c r="Q31" s="138"/>
      <c r="R31" s="138"/>
      <c r="S31" s="138"/>
      <c r="T31" s="504"/>
    </row>
    <row r="32" spans="1:20" ht="57.75" customHeight="1">
      <c r="A32" s="1469">
        <v>5</v>
      </c>
      <c r="B32" s="1472"/>
      <c r="C32" s="1338"/>
      <c r="D32" s="1385" t="s">
        <v>383</v>
      </c>
      <c r="E32" s="634" t="s">
        <v>977</v>
      </c>
      <c r="F32" s="1388">
        <v>0</v>
      </c>
      <c r="G32" s="1388">
        <v>1</v>
      </c>
      <c r="H32" s="1393">
        <v>1</v>
      </c>
      <c r="I32" s="1393"/>
      <c r="J32" s="1382" t="s">
        <v>978</v>
      </c>
      <c r="K32" s="1466"/>
      <c r="L32" s="1406"/>
      <c r="M32" s="1454">
        <v>1</v>
      </c>
      <c r="N32" s="1403">
        <f>IF(M32&lt;1,M32-AVERAGE(F32:I32),M32-(SUM(F32:I32)))</f>
        <v>-1</v>
      </c>
      <c r="O32" s="1376">
        <f>IF(M32&lt;1,(AVERAGE(F32:I32)/M32),SUM(F32:I32)/M32)</f>
        <v>2</v>
      </c>
      <c r="P32" s="1453" t="str">
        <f>IF(O32&lt;=V$42,"T",IF(O32&lt;$Y$42,"R",IF(O32&gt;=$Y$42,"P")))</f>
        <v>P</v>
      </c>
      <c r="Q32" s="1406"/>
      <c r="R32" s="1406"/>
      <c r="S32" s="1406"/>
      <c r="T32" s="1408"/>
    </row>
    <row r="33" spans="1:20" ht="22.5" customHeight="1">
      <c r="A33" s="1469"/>
      <c r="B33" s="1472"/>
      <c r="C33" s="1338"/>
      <c r="D33" s="1386"/>
      <c r="E33" s="635" t="s">
        <v>979</v>
      </c>
      <c r="F33" s="1389"/>
      <c r="G33" s="1389"/>
      <c r="H33" s="1394"/>
      <c r="I33" s="1394"/>
      <c r="J33" s="1383"/>
      <c r="K33" s="1468"/>
      <c r="L33" s="1407"/>
      <c r="M33" s="1454"/>
      <c r="N33" s="1404"/>
      <c r="O33" s="1377"/>
      <c r="P33" s="1453"/>
      <c r="Q33" s="1407"/>
      <c r="R33" s="1407"/>
      <c r="S33" s="1407"/>
      <c r="T33" s="1409"/>
    </row>
    <row r="34" spans="1:20" ht="37.5" customHeight="1" thickBot="1">
      <c r="A34" s="1469"/>
      <c r="B34" s="1472"/>
      <c r="C34" s="1338"/>
      <c r="D34" s="1387"/>
      <c r="E34" s="637" t="s">
        <v>980</v>
      </c>
      <c r="F34" s="1390"/>
      <c r="G34" s="1390"/>
      <c r="H34" s="1395"/>
      <c r="I34" s="1395"/>
      <c r="J34" s="1384"/>
      <c r="K34" s="1467"/>
      <c r="L34" s="1421"/>
      <c r="M34" s="1454"/>
      <c r="N34" s="1405"/>
      <c r="O34" s="1378"/>
      <c r="P34" s="1453"/>
      <c r="Q34" s="1421"/>
      <c r="R34" s="1421"/>
      <c r="S34" s="1421"/>
      <c r="T34" s="1422"/>
    </row>
    <row r="35" spans="1:20" ht="57" customHeight="1">
      <c r="A35" s="1469">
        <v>6</v>
      </c>
      <c r="B35" s="1472"/>
      <c r="C35" s="1338"/>
      <c r="D35" s="1385" t="s">
        <v>981</v>
      </c>
      <c r="E35" s="638" t="s">
        <v>982</v>
      </c>
      <c r="F35" s="1388">
        <v>1</v>
      </c>
      <c r="G35" s="1388">
        <v>1</v>
      </c>
      <c r="H35" s="1393">
        <v>1</v>
      </c>
      <c r="I35" s="1393"/>
      <c r="J35" s="1382" t="s">
        <v>983</v>
      </c>
      <c r="K35" s="1460"/>
      <c r="L35" s="1460"/>
      <c r="M35" s="1400">
        <v>1</v>
      </c>
      <c r="N35" s="1403" t="e">
        <f>IF(M37&lt;1,M37-AVERAGE(F37:I37),M37-(SUM(F37:I37)))</f>
        <v>#DIV/0!</v>
      </c>
      <c r="O35" s="1376">
        <f>IF(M35&lt;1,(AVERAGE(F35:I35)/M35),SUM(F35:I35)/M35)</f>
        <v>3</v>
      </c>
      <c r="P35" s="1476" t="str">
        <f>IF(O35&lt;=V$42,"T",IF(O35&lt;$Y$42,"R",IF(O35&gt;=$Y$42,"P")))</f>
        <v>P</v>
      </c>
      <c r="Q35" s="374"/>
      <c r="R35" s="374"/>
      <c r="S35" s="374"/>
      <c r="T35" s="505"/>
    </row>
    <row r="36" spans="1:20" ht="46.5" customHeight="1">
      <c r="A36" s="1469"/>
      <c r="B36" s="1472"/>
      <c r="C36" s="1338"/>
      <c r="D36" s="1386"/>
      <c r="E36" s="635" t="s">
        <v>984</v>
      </c>
      <c r="F36" s="1391"/>
      <c r="G36" s="1391"/>
      <c r="H36" s="1430"/>
      <c r="I36" s="1394"/>
      <c r="J36" s="1383"/>
      <c r="K36" s="1461"/>
      <c r="L36" s="1461"/>
      <c r="M36" s="1401"/>
      <c r="N36" s="1404"/>
      <c r="O36" s="1377"/>
      <c r="P36" s="1380"/>
      <c r="Q36" s="374"/>
      <c r="R36" s="374"/>
      <c r="S36" s="374"/>
      <c r="T36" s="505"/>
    </row>
    <row r="37" spans="1:20" ht="42" customHeight="1">
      <c r="A37" s="1469">
        <v>7</v>
      </c>
      <c r="B37" s="1472"/>
      <c r="C37" s="1338"/>
      <c r="D37" s="1386"/>
      <c r="E37" s="635" t="s">
        <v>985</v>
      </c>
      <c r="F37" s="1391"/>
      <c r="G37" s="1391"/>
      <c r="H37" s="1430"/>
      <c r="I37" s="1394"/>
      <c r="J37" s="1383"/>
      <c r="K37" s="1461"/>
      <c r="L37" s="1461"/>
      <c r="M37" s="1401"/>
      <c r="N37" s="1404"/>
      <c r="O37" s="1377"/>
      <c r="P37" s="1380"/>
      <c r="Q37" s="138"/>
      <c r="R37" s="138"/>
      <c r="S37" s="138"/>
      <c r="T37" s="504"/>
    </row>
    <row r="38" spans="1:20" ht="86.25" customHeight="1">
      <c r="A38" s="1469"/>
      <c r="B38" s="1472"/>
      <c r="C38" s="1338"/>
      <c r="D38" s="1386"/>
      <c r="E38" s="635" t="s">
        <v>986</v>
      </c>
      <c r="F38" s="1391"/>
      <c r="G38" s="1391"/>
      <c r="H38" s="1430"/>
      <c r="I38" s="1394"/>
      <c r="J38" s="1383"/>
      <c r="K38" s="1461"/>
      <c r="L38" s="1461"/>
      <c r="M38" s="1401"/>
      <c r="N38" s="1404"/>
      <c r="O38" s="1377"/>
      <c r="P38" s="1380"/>
      <c r="Q38" s="138"/>
      <c r="R38" s="138"/>
      <c r="S38" s="138"/>
      <c r="T38" s="504"/>
    </row>
    <row r="39" spans="1:20" ht="42.75" customHeight="1" thickBot="1">
      <c r="A39" s="1469">
        <v>8</v>
      </c>
      <c r="B39" s="1472"/>
      <c r="C39" s="1338"/>
      <c r="D39" s="1387"/>
      <c r="E39" s="636" t="s">
        <v>987</v>
      </c>
      <c r="F39" s="1392"/>
      <c r="G39" s="1392"/>
      <c r="H39" s="1431"/>
      <c r="I39" s="1395"/>
      <c r="J39" s="1384"/>
      <c r="K39" s="1462"/>
      <c r="L39" s="1462"/>
      <c r="M39" s="1402"/>
      <c r="N39" s="1405"/>
      <c r="O39" s="1378"/>
      <c r="P39" s="1477"/>
      <c r="Q39" s="1406"/>
      <c r="R39" s="1406"/>
      <c r="S39" s="1406"/>
      <c r="T39" s="1408"/>
    </row>
    <row r="40" spans="1:20" ht="30" customHeight="1">
      <c r="A40" s="1469"/>
      <c r="B40" s="1472"/>
      <c r="C40" s="1338"/>
      <c r="D40" s="1385" t="s">
        <v>988</v>
      </c>
      <c r="E40" s="634" t="s">
        <v>989</v>
      </c>
      <c r="F40" s="1388">
        <v>1</v>
      </c>
      <c r="G40" s="1388">
        <v>1</v>
      </c>
      <c r="H40" s="1393">
        <v>1</v>
      </c>
      <c r="I40" s="1393"/>
      <c r="J40" s="1382" t="s">
        <v>990</v>
      </c>
      <c r="K40" s="1466"/>
      <c r="L40" s="1406"/>
      <c r="M40" s="1400">
        <v>1</v>
      </c>
      <c r="N40" s="1403">
        <f>IF(M40&lt;1,M40-AVERAGE(F42:I42),M40-(SUM(F42:I42)))</f>
        <v>1</v>
      </c>
      <c r="O40" s="1376">
        <v>1</v>
      </c>
      <c r="P40" s="1476" t="str">
        <f>IF(O40&lt;=V$42,"T",IF(O40&lt;$Y$42,"R",IF(O40&gt;=$Y$42,"P")))</f>
        <v>P</v>
      </c>
      <c r="Q40" s="1407"/>
      <c r="R40" s="1407"/>
      <c r="S40" s="1407"/>
      <c r="T40" s="1409"/>
    </row>
    <row r="41" spans="1:20">
      <c r="A41" s="1469"/>
      <c r="B41" s="1472"/>
      <c r="C41" s="1338"/>
      <c r="D41" s="1386"/>
      <c r="E41" s="635" t="s">
        <v>991</v>
      </c>
      <c r="F41" s="1391"/>
      <c r="G41" s="1389"/>
      <c r="H41" s="1430"/>
      <c r="I41" s="1394"/>
      <c r="J41" s="1383"/>
      <c r="K41" s="1468"/>
      <c r="L41" s="1407"/>
      <c r="M41" s="1401"/>
      <c r="N41" s="1404"/>
      <c r="O41" s="1377"/>
      <c r="P41" s="1380"/>
      <c r="Q41" s="1421"/>
      <c r="R41" s="1421"/>
      <c r="S41" s="1421"/>
      <c r="T41" s="1422"/>
    </row>
    <row r="42" spans="1:20" ht="45.75" customHeight="1" thickBot="1">
      <c r="A42" s="1469">
        <v>7</v>
      </c>
      <c r="B42" s="1472"/>
      <c r="C42" s="1338"/>
      <c r="D42" s="1387"/>
      <c r="E42" s="636" t="s">
        <v>992</v>
      </c>
      <c r="F42" s="1392"/>
      <c r="G42" s="1390"/>
      <c r="H42" s="1431"/>
      <c r="I42" s="1395"/>
      <c r="J42" s="1384"/>
      <c r="K42" s="1468"/>
      <c r="L42" s="1407"/>
      <c r="M42" s="1401"/>
      <c r="N42" s="1404"/>
      <c r="O42" s="1377"/>
      <c r="P42" s="1380"/>
      <c r="Q42" s="1406"/>
      <c r="R42" s="1406"/>
      <c r="S42" s="1406"/>
      <c r="T42" s="1408"/>
    </row>
    <row r="43" spans="1:20" ht="29.25" customHeight="1" thickBot="1">
      <c r="A43" s="1469"/>
      <c r="B43" s="1472"/>
      <c r="C43" s="1338"/>
      <c r="D43" s="639" t="s">
        <v>993</v>
      </c>
      <c r="E43" s="640" t="s">
        <v>994</v>
      </c>
      <c r="F43" s="641">
        <v>1</v>
      </c>
      <c r="G43" s="642">
        <v>1</v>
      </c>
      <c r="H43" s="643">
        <v>1</v>
      </c>
      <c r="I43" s="643"/>
      <c r="J43" s="644" t="s">
        <v>995</v>
      </c>
      <c r="K43" s="630"/>
      <c r="L43" s="633"/>
      <c r="M43" s="722">
        <v>1</v>
      </c>
      <c r="N43" s="723">
        <v>1</v>
      </c>
      <c r="O43" s="724">
        <v>1</v>
      </c>
      <c r="P43" s="683" t="str">
        <f>IF(O43&lt;=V$42,"T",IF(O43&lt;$Y$42,"R",IF(O43&gt;=$Y$42,"P")))</f>
        <v>P</v>
      </c>
      <c r="Q43" s="1407"/>
      <c r="R43" s="1407"/>
      <c r="S43" s="1407"/>
      <c r="T43" s="1409"/>
    </row>
    <row r="44" spans="1:20" ht="15.75">
      <c r="A44" s="361"/>
      <c r="B44" s="361"/>
      <c r="C44" s="361"/>
      <c r="F44" s="371"/>
      <c r="J44" s="372"/>
      <c r="M44" s="361"/>
      <c r="P44" s="725"/>
    </row>
    <row r="45" spans="1:20" ht="15.75">
      <c r="A45" s="361"/>
      <c r="B45" s="358"/>
      <c r="C45" s="356"/>
      <c r="D45" s="145"/>
      <c r="F45" s="371"/>
      <c r="J45" s="372"/>
      <c r="M45" s="361"/>
    </row>
    <row r="46" spans="1:20">
      <c r="A46" s="361"/>
      <c r="B46" s="361"/>
      <c r="C46" s="361"/>
      <c r="F46" s="371"/>
      <c r="J46" s="372"/>
      <c r="M46" s="361"/>
    </row>
    <row r="47" spans="1:20" ht="15.75">
      <c r="A47" s="358" t="s">
        <v>24</v>
      </c>
      <c r="B47" s="554"/>
      <c r="C47" s="554"/>
      <c r="D47" s="554"/>
      <c r="E47" s="554"/>
      <c r="F47" s="554"/>
      <c r="G47" s="554"/>
      <c r="H47" s="554"/>
      <c r="I47" s="554"/>
      <c r="J47" s="554"/>
      <c r="K47" s="554"/>
      <c r="L47" s="554"/>
      <c r="M47" s="554"/>
      <c r="N47" s="554"/>
      <c r="O47" s="554"/>
      <c r="P47" s="554"/>
      <c r="Q47" s="554"/>
      <c r="R47" s="554"/>
      <c r="S47" s="554"/>
      <c r="T47" s="555"/>
    </row>
    <row r="48" spans="1:20">
      <c r="A48" s="361"/>
      <c r="B48" s="551"/>
      <c r="C48" s="551"/>
      <c r="D48" s="551"/>
      <c r="E48" s="551"/>
      <c r="F48" s="551"/>
      <c r="G48" s="551"/>
      <c r="H48" s="551"/>
      <c r="I48" s="551"/>
      <c r="J48" s="551"/>
      <c r="K48" s="551"/>
      <c r="L48" s="551"/>
      <c r="M48" s="551"/>
      <c r="N48" s="551"/>
      <c r="O48" s="551"/>
      <c r="P48" s="551"/>
      <c r="Q48" s="551"/>
      <c r="R48" s="551"/>
      <c r="S48" s="551"/>
      <c r="T48" s="552"/>
    </row>
    <row r="49" spans="1:20">
      <c r="A49" s="553" t="s">
        <v>384</v>
      </c>
      <c r="B49" s="551"/>
      <c r="C49" s="551"/>
      <c r="D49" s="551"/>
      <c r="E49" s="551"/>
      <c r="F49" s="551"/>
      <c r="G49" s="551"/>
      <c r="H49" s="551"/>
      <c r="I49" s="551"/>
      <c r="J49" s="551"/>
      <c r="K49" s="551"/>
      <c r="L49" s="551"/>
      <c r="M49" s="551"/>
      <c r="N49" s="551"/>
      <c r="O49" s="551"/>
      <c r="P49" s="551"/>
      <c r="Q49" s="551"/>
      <c r="R49" s="551"/>
      <c r="S49" s="551"/>
      <c r="T49" s="552"/>
    </row>
    <row r="50" spans="1:20">
      <c r="A50" s="550"/>
      <c r="B50" s="551"/>
      <c r="C50" s="551"/>
      <c r="D50" s="551"/>
      <c r="E50" s="551"/>
      <c r="F50" s="551"/>
      <c r="G50" s="551"/>
      <c r="H50" s="551"/>
      <c r="I50" s="551"/>
      <c r="J50" s="551"/>
      <c r="K50" s="551"/>
      <c r="L50" s="551"/>
      <c r="M50" s="551"/>
      <c r="N50" s="551"/>
      <c r="O50" s="551"/>
      <c r="P50" s="551"/>
      <c r="Q50" s="551"/>
      <c r="R50" s="551"/>
      <c r="S50" s="551"/>
      <c r="T50" s="552"/>
    </row>
    <row r="51" spans="1:20">
      <c r="A51" s="550"/>
      <c r="B51" s="551"/>
      <c r="C51" s="551"/>
      <c r="D51" s="551"/>
      <c r="E51" s="551"/>
      <c r="F51" s="551"/>
      <c r="G51" s="551"/>
      <c r="H51" s="551"/>
      <c r="I51" s="551"/>
      <c r="J51" s="551"/>
      <c r="K51" s="551"/>
      <c r="L51" s="551"/>
      <c r="M51" s="551"/>
      <c r="N51" s="551"/>
      <c r="O51" s="551"/>
      <c r="P51" s="551"/>
      <c r="Q51" s="551"/>
      <c r="R51" s="551"/>
      <c r="S51" s="551"/>
      <c r="T51" s="552"/>
    </row>
    <row r="52" spans="1:20">
      <c r="A52" s="550"/>
      <c r="B52" s="551"/>
      <c r="C52" s="551"/>
      <c r="D52" s="551"/>
      <c r="E52" s="551"/>
      <c r="F52" s="551"/>
      <c r="G52" s="551"/>
      <c r="H52" s="551"/>
      <c r="I52" s="551"/>
      <c r="J52" s="551"/>
      <c r="K52" s="551"/>
      <c r="L52" s="551"/>
      <c r="M52" s="551"/>
      <c r="N52" s="551"/>
      <c r="O52" s="551"/>
      <c r="P52" s="551"/>
      <c r="Q52" s="551"/>
      <c r="R52" s="551"/>
      <c r="S52" s="551"/>
      <c r="T52" s="552"/>
    </row>
    <row r="53" spans="1:20">
      <c r="A53" s="550"/>
      <c r="B53" s="551"/>
      <c r="C53" s="551"/>
      <c r="D53" s="551"/>
      <c r="E53" s="551"/>
      <c r="F53" s="551"/>
      <c r="G53" s="551"/>
      <c r="H53" s="551"/>
      <c r="I53" s="551"/>
      <c r="J53" s="551"/>
      <c r="K53" s="551"/>
      <c r="L53" s="551"/>
      <c r="M53" s="551"/>
      <c r="N53" s="551"/>
      <c r="O53" s="551"/>
      <c r="P53" s="551"/>
      <c r="Q53" s="551"/>
      <c r="R53" s="551"/>
      <c r="S53" s="551"/>
      <c r="T53" s="552"/>
    </row>
    <row r="54" spans="1:20">
      <c r="A54" s="550"/>
      <c r="B54" s="551"/>
      <c r="C54" s="551"/>
      <c r="D54" s="551"/>
      <c r="E54" s="551"/>
      <c r="F54" s="551"/>
      <c r="G54" s="551"/>
      <c r="H54" s="551"/>
      <c r="I54" s="551"/>
      <c r="J54" s="551"/>
      <c r="K54" s="551"/>
      <c r="L54" s="551"/>
      <c r="M54" s="551"/>
      <c r="N54" s="551"/>
      <c r="O54" s="551"/>
      <c r="P54" s="551"/>
      <c r="Q54" s="551"/>
      <c r="R54" s="551"/>
      <c r="S54" s="551"/>
      <c r="T54" s="552"/>
    </row>
    <row r="55" spans="1:20">
      <c r="A55" s="550"/>
      <c r="B55" s="551"/>
      <c r="C55" s="551"/>
      <c r="D55" s="551"/>
      <c r="E55" s="551"/>
      <c r="F55" s="551"/>
      <c r="G55" s="551"/>
      <c r="H55" s="551"/>
      <c r="I55" s="551"/>
      <c r="J55" s="551"/>
      <c r="K55" s="551"/>
      <c r="L55" s="551"/>
      <c r="M55" s="551"/>
      <c r="N55" s="551"/>
      <c r="O55" s="551"/>
      <c r="P55" s="551"/>
      <c r="Q55" s="551"/>
      <c r="R55" s="551"/>
      <c r="S55" s="551"/>
      <c r="T55" s="552"/>
    </row>
    <row r="56" spans="1:20">
      <c r="A56" s="550"/>
      <c r="B56" s="551"/>
      <c r="C56" s="551"/>
      <c r="D56" s="551"/>
      <c r="E56" s="551"/>
      <c r="F56" s="551"/>
      <c r="G56" s="551"/>
      <c r="H56" s="551"/>
      <c r="I56" s="551"/>
      <c r="J56" s="551"/>
      <c r="K56" s="551"/>
      <c r="L56" s="551"/>
      <c r="M56" s="551"/>
      <c r="N56" s="551"/>
      <c r="O56" s="551"/>
      <c r="P56" s="551"/>
      <c r="Q56" s="551"/>
      <c r="R56" s="551"/>
      <c r="S56" s="551"/>
      <c r="T56" s="552"/>
    </row>
    <row r="57" spans="1:20">
      <c r="A57" s="550"/>
      <c r="B57" s="551"/>
      <c r="C57" s="551"/>
      <c r="D57" s="551"/>
      <c r="E57" s="551"/>
      <c r="F57" s="551"/>
      <c r="G57" s="551"/>
      <c r="H57" s="551"/>
      <c r="I57" s="551"/>
      <c r="J57" s="551"/>
      <c r="K57" s="551"/>
      <c r="L57" s="551"/>
      <c r="M57" s="551"/>
      <c r="N57" s="551"/>
      <c r="O57" s="551"/>
      <c r="P57" s="551"/>
      <c r="Q57" s="551"/>
      <c r="R57" s="551"/>
      <c r="S57" s="551"/>
      <c r="T57" s="552"/>
    </row>
    <row r="58" spans="1:20">
      <c r="A58" s="550"/>
    </row>
    <row r="59" spans="1:20">
      <c r="A59" s="550"/>
    </row>
  </sheetData>
  <mergeCells count="162">
    <mergeCell ref="K35:K39"/>
    <mergeCell ref="L35:L39"/>
    <mergeCell ref="O21:O24"/>
    <mergeCell ref="O25:O27"/>
    <mergeCell ref="O28:O29"/>
    <mergeCell ref="O30:O31"/>
    <mergeCell ref="O35:O39"/>
    <mergeCell ref="O40:O42"/>
    <mergeCell ref="P35:P39"/>
    <mergeCell ref="P28:P29"/>
    <mergeCell ref="P30:P31"/>
    <mergeCell ref="P21:P24"/>
    <mergeCell ref="P25:P27"/>
    <mergeCell ref="P40:P42"/>
    <mergeCell ref="T32:T34"/>
    <mergeCell ref="Q32:Q34"/>
    <mergeCell ref="R32:R34"/>
    <mergeCell ref="R39:R41"/>
    <mergeCell ref="S39:S41"/>
    <mergeCell ref="T39:T41"/>
    <mergeCell ref="Q42:Q43"/>
    <mergeCell ref="G28:G29"/>
    <mergeCell ref="H28:H29"/>
    <mergeCell ref="I28:I29"/>
    <mergeCell ref="J28:J29"/>
    <mergeCell ref="G30:G31"/>
    <mergeCell ref="H30:H31"/>
    <mergeCell ref="I30:I31"/>
    <mergeCell ref="J30:J31"/>
    <mergeCell ref="K40:K42"/>
    <mergeCell ref="L40:L42"/>
    <mergeCell ref="M35:M39"/>
    <mergeCell ref="M40:M42"/>
    <mergeCell ref="N28:N29"/>
    <mergeCell ref="N30:N31"/>
    <mergeCell ref="N35:N39"/>
    <mergeCell ref="N40:N42"/>
    <mergeCell ref="K28:K29"/>
    <mergeCell ref="A35:A36"/>
    <mergeCell ref="C24:C43"/>
    <mergeCell ref="B24:B43"/>
    <mergeCell ref="A42:A43"/>
    <mergeCell ref="A37:A38"/>
    <mergeCell ref="A39:A41"/>
    <mergeCell ref="G35:G39"/>
    <mergeCell ref="H35:H39"/>
    <mergeCell ref="I35:I39"/>
    <mergeCell ref="A24:A27"/>
    <mergeCell ref="G40:G42"/>
    <mergeCell ref="H40:H42"/>
    <mergeCell ref="I40:I42"/>
    <mergeCell ref="A28:A31"/>
    <mergeCell ref="A32:A34"/>
    <mergeCell ref="H32:H34"/>
    <mergeCell ref="F32:F34"/>
    <mergeCell ref="G32:G34"/>
    <mergeCell ref="I32:I34"/>
    <mergeCell ref="R24:R27"/>
    <mergeCell ref="S24:S27"/>
    <mergeCell ref="Q24:Q27"/>
    <mergeCell ref="J35:J39"/>
    <mergeCell ref="S32:S34"/>
    <mergeCell ref="P32:P34"/>
    <mergeCell ref="J32:J34"/>
    <mergeCell ref="M32:M34"/>
    <mergeCell ref="O32:O34"/>
    <mergeCell ref="K21:K24"/>
    <mergeCell ref="L21:L24"/>
    <mergeCell ref="M30:M31"/>
    <mergeCell ref="M28:M29"/>
    <mergeCell ref="M25:M27"/>
    <mergeCell ref="M21:M24"/>
    <mergeCell ref="L28:L29"/>
    <mergeCell ref="N21:N24"/>
    <mergeCell ref="N25:N27"/>
    <mergeCell ref="L25:L27"/>
    <mergeCell ref="K25:K27"/>
    <mergeCell ref="L30:L31"/>
    <mergeCell ref="K30:K31"/>
    <mergeCell ref="K32:K34"/>
    <mergeCell ref="L32:L34"/>
    <mergeCell ref="A2:E4"/>
    <mergeCell ref="F2:M2"/>
    <mergeCell ref="N2:T2"/>
    <mergeCell ref="F3:M4"/>
    <mergeCell ref="N3:T3"/>
    <mergeCell ref="N4:T4"/>
    <mergeCell ref="F14:I14"/>
    <mergeCell ref="J14:J15"/>
    <mergeCell ref="A6:E6"/>
    <mergeCell ref="F6:M6"/>
    <mergeCell ref="A7:E7"/>
    <mergeCell ref="F7:M7"/>
    <mergeCell ref="A8:E8"/>
    <mergeCell ref="F8:M8"/>
    <mergeCell ref="A9:E9"/>
    <mergeCell ref="F9:M9"/>
    <mergeCell ref="A11:T11"/>
    <mergeCell ref="A13:L13"/>
    <mergeCell ref="M13:T13"/>
    <mergeCell ref="B14:B15"/>
    <mergeCell ref="C14:C15"/>
    <mergeCell ref="T14:T15"/>
    <mergeCell ref="A14:A15"/>
    <mergeCell ref="D14:D15"/>
    <mergeCell ref="E14:E15"/>
    <mergeCell ref="B17:B23"/>
    <mergeCell ref="A17:A20"/>
    <mergeCell ref="A21:A23"/>
    <mergeCell ref="G17:G20"/>
    <mergeCell ref="H17:H20"/>
    <mergeCell ref="I17:I20"/>
    <mergeCell ref="C17:C23"/>
    <mergeCell ref="J17:J20"/>
    <mergeCell ref="M17:M20"/>
    <mergeCell ref="D17:D20"/>
    <mergeCell ref="F17:F20"/>
    <mergeCell ref="N17:N20"/>
    <mergeCell ref="R42:R43"/>
    <mergeCell ref="T42:T43"/>
    <mergeCell ref="S42:S43"/>
    <mergeCell ref="K14:K15"/>
    <mergeCell ref="L14:L15"/>
    <mergeCell ref="M14:M15"/>
    <mergeCell ref="N14:P14"/>
    <mergeCell ref="Q14:Q15"/>
    <mergeCell ref="R14:R15"/>
    <mergeCell ref="Q39:Q41"/>
    <mergeCell ref="S21:S23"/>
    <mergeCell ref="T21:T23"/>
    <mergeCell ref="Q17:Q20"/>
    <mergeCell ref="R17:R20"/>
    <mergeCell ref="S17:S20"/>
    <mergeCell ref="T17:T20"/>
    <mergeCell ref="Q21:Q23"/>
    <mergeCell ref="R21:R23"/>
    <mergeCell ref="T24:T27"/>
    <mergeCell ref="N32:N34"/>
    <mergeCell ref="O17:O20"/>
    <mergeCell ref="P17:P20"/>
    <mergeCell ref="J40:J42"/>
    <mergeCell ref="D21:D24"/>
    <mergeCell ref="F21:F24"/>
    <mergeCell ref="D25:D27"/>
    <mergeCell ref="F25:F27"/>
    <mergeCell ref="D28:D29"/>
    <mergeCell ref="F28:F29"/>
    <mergeCell ref="D30:D31"/>
    <mergeCell ref="F30:F31"/>
    <mergeCell ref="D35:D39"/>
    <mergeCell ref="F35:F39"/>
    <mergeCell ref="D40:D42"/>
    <mergeCell ref="F40:F42"/>
    <mergeCell ref="G21:G24"/>
    <mergeCell ref="H21:H24"/>
    <mergeCell ref="I21:I24"/>
    <mergeCell ref="J21:J24"/>
    <mergeCell ref="G25:G27"/>
    <mergeCell ref="H25:H27"/>
    <mergeCell ref="I25:I27"/>
    <mergeCell ref="J25:J27"/>
    <mergeCell ref="D32:D34"/>
  </mergeCells>
  <conditionalFormatting sqref="P17 P21 P25 P28 P32 P35 P40">
    <cfRule type="containsText" dxfId="52" priority="13" stopIfTrue="1" operator="containsText" text="P">
      <formula>NOT(ISERROR(SEARCH("P",P17)))</formula>
    </cfRule>
    <cfRule type="containsText" dxfId="51" priority="14" stopIfTrue="1" operator="containsText" text="R">
      <formula>NOT(ISERROR(SEARCH("R",P17)))</formula>
    </cfRule>
    <cfRule type="containsText" dxfId="50" priority="15" operator="containsText" text="T">
      <formula>NOT(ISERROR(SEARCH("T",P17)))</formula>
    </cfRule>
  </conditionalFormatting>
  <conditionalFormatting sqref="P30">
    <cfRule type="containsText" dxfId="49" priority="5" stopIfTrue="1" operator="containsText" text="P">
      <formula>NOT(ISERROR(SEARCH("P",P30)))</formula>
    </cfRule>
    <cfRule type="containsText" dxfId="48" priority="6" stopIfTrue="1" operator="containsText" text="R">
      <formula>NOT(ISERROR(SEARCH("R",P30)))</formula>
    </cfRule>
    <cfRule type="containsText" dxfId="47" priority="7" operator="containsText" text="T">
      <formula>NOT(ISERROR(SEARCH("T",P30)))</formula>
    </cfRule>
    <cfRule type="iconSet" priority="8">
      <iconSet iconSet="3Symbols2">
        <cfvo type="percent" val="0"/>
        <cfvo type="percent" val="0.74"/>
        <cfvo type="percent" val="0.85"/>
      </iconSet>
    </cfRule>
  </conditionalFormatting>
  <conditionalFormatting sqref="P40 P17 P21 P28 P32 P35 P25">
    <cfRule type="iconSet" priority="16">
      <iconSet iconSet="3Symbols2">
        <cfvo type="percent" val="0"/>
        <cfvo type="percent" val="0.74"/>
        <cfvo type="percent" val="0.85"/>
      </iconSet>
    </cfRule>
  </conditionalFormatting>
  <conditionalFormatting sqref="P43">
    <cfRule type="containsText" dxfId="46" priority="1" stopIfTrue="1" operator="containsText" text="P">
      <formula>NOT(ISERROR(SEARCH("P",P43)))</formula>
    </cfRule>
    <cfRule type="containsText" dxfId="45" priority="2" stopIfTrue="1" operator="containsText" text="R">
      <formula>NOT(ISERROR(SEARCH("R",P43)))</formula>
    </cfRule>
    <cfRule type="containsText" dxfId="44" priority="3" operator="containsText" text="T">
      <formula>NOT(ISERROR(SEARCH("T",P43)))</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T58"/>
  <sheetViews>
    <sheetView zoomScale="54" zoomScaleNormal="54" workbookViewId="0">
      <selection activeCell="F9" sqref="F9:M9"/>
    </sheetView>
  </sheetViews>
  <sheetFormatPr baseColWidth="10" defaultColWidth="11.42578125" defaultRowHeight="15"/>
  <cols>
    <col min="1" max="1" width="11.5703125" style="132" bestFit="1" customWidth="1"/>
    <col min="2" max="2" width="39.140625" style="132" customWidth="1"/>
    <col min="3" max="3" width="36.140625" style="132" customWidth="1"/>
    <col min="4" max="4" width="37.7109375" style="132" customWidth="1"/>
    <col min="5" max="5" width="44" style="132" customWidth="1"/>
    <col min="6" max="6" width="13.42578125" style="132" customWidth="1"/>
    <col min="7" max="7" width="7.140625" style="132" bestFit="1" customWidth="1"/>
    <col min="8" max="8" width="8" style="132" customWidth="1"/>
    <col min="9" max="9" width="7" style="132" customWidth="1"/>
    <col min="10" max="10" width="42.28515625" style="132" customWidth="1"/>
    <col min="11" max="11" width="18.7109375" style="132" customWidth="1"/>
    <col min="12" max="12" width="29.7109375" style="132" customWidth="1"/>
    <col min="13" max="13" width="11.5703125" style="132" bestFit="1" customWidth="1"/>
    <col min="14" max="14" width="12.5703125" style="132" customWidth="1"/>
    <col min="15" max="15" width="11.5703125" style="132" bestFit="1" customWidth="1"/>
    <col min="16" max="16" width="11.42578125" style="132"/>
    <col min="17" max="17" width="26.140625" style="132" customWidth="1"/>
    <col min="18" max="18" width="26.28515625" style="132" customWidth="1"/>
    <col min="19" max="19" width="11.42578125" style="132"/>
    <col min="20" max="20" width="27.28515625" style="132" customWidth="1"/>
    <col min="21" max="16384" width="11.42578125" style="132"/>
  </cols>
  <sheetData>
    <row r="1" spans="1:20" ht="15.75" thickBot="1"/>
    <row r="2" spans="1:20" ht="16.5" thickBot="1">
      <c r="A2" s="1321"/>
      <c r="B2" s="1322"/>
      <c r="C2" s="1322"/>
      <c r="D2" s="1322"/>
      <c r="E2" s="1323"/>
      <c r="F2" s="1330" t="s">
        <v>18</v>
      </c>
      <c r="G2" s="1331"/>
      <c r="H2" s="1331"/>
      <c r="I2" s="1331"/>
      <c r="J2" s="1331"/>
      <c r="K2" s="1331"/>
      <c r="L2" s="1331"/>
      <c r="M2" s="1332"/>
      <c r="N2" s="1283" t="s">
        <v>945</v>
      </c>
      <c r="O2" s="1284"/>
      <c r="P2" s="1284"/>
      <c r="Q2" s="1284"/>
      <c r="R2" s="1284"/>
      <c r="S2" s="1284"/>
      <c r="T2" s="1285"/>
    </row>
    <row r="3" spans="1:20" ht="16.5" thickBot="1">
      <c r="A3" s="1324"/>
      <c r="B3" s="1325"/>
      <c r="C3" s="1325"/>
      <c r="D3" s="1325"/>
      <c r="E3" s="1326"/>
      <c r="F3" s="1286" t="s">
        <v>17</v>
      </c>
      <c r="G3" s="1287"/>
      <c r="H3" s="1287"/>
      <c r="I3" s="1287"/>
      <c r="J3" s="1287"/>
      <c r="K3" s="1287"/>
      <c r="L3" s="1287"/>
      <c r="M3" s="1288"/>
      <c r="N3" s="1292" t="s">
        <v>23</v>
      </c>
      <c r="O3" s="1293"/>
      <c r="P3" s="1293"/>
      <c r="Q3" s="1293"/>
      <c r="R3" s="1293"/>
      <c r="S3" s="1293"/>
      <c r="T3" s="1294"/>
    </row>
    <row r="4" spans="1:20" ht="16.5" thickBot="1">
      <c r="A4" s="1327"/>
      <c r="B4" s="1328"/>
      <c r="C4" s="1328"/>
      <c r="D4" s="1328"/>
      <c r="E4" s="1329"/>
      <c r="F4" s="1289"/>
      <c r="G4" s="1290"/>
      <c r="H4" s="1290"/>
      <c r="I4" s="1290"/>
      <c r="J4" s="1290"/>
      <c r="K4" s="1290"/>
      <c r="L4" s="1290"/>
      <c r="M4" s="1291"/>
      <c r="N4" s="1295" t="s">
        <v>8</v>
      </c>
      <c r="O4" s="1296"/>
      <c r="P4" s="1296"/>
      <c r="Q4" s="1296"/>
      <c r="R4" s="1296"/>
      <c r="S4" s="1296"/>
      <c r="T4" s="1297"/>
    </row>
    <row r="5" spans="1:20" ht="15.75">
      <c r="A5" s="177"/>
      <c r="B5" s="177"/>
      <c r="C5" s="177"/>
      <c r="D5" s="177"/>
      <c r="E5" s="177"/>
      <c r="F5" s="177"/>
      <c r="G5" s="177"/>
      <c r="H5" s="177"/>
      <c r="I5" s="177"/>
      <c r="J5" s="266"/>
      <c r="K5" s="266"/>
      <c r="L5" s="268"/>
      <c r="M5" s="268"/>
      <c r="N5" s="268"/>
      <c r="O5" s="268"/>
      <c r="P5" s="268"/>
      <c r="Q5" s="268"/>
      <c r="R5" s="268"/>
      <c r="S5" s="268"/>
      <c r="T5" s="268"/>
    </row>
    <row r="6" spans="1:20" ht="15.75">
      <c r="A6" s="1307" t="s">
        <v>10</v>
      </c>
      <c r="B6" s="1307"/>
      <c r="C6" s="1307"/>
      <c r="D6" s="1307"/>
      <c r="E6" s="1307"/>
      <c r="F6" s="1308" t="s">
        <v>356</v>
      </c>
      <c r="G6" s="1309"/>
      <c r="H6" s="1309"/>
      <c r="I6" s="1309"/>
      <c r="J6" s="1309"/>
      <c r="K6" s="1309"/>
      <c r="L6" s="1309"/>
      <c r="M6" s="1310"/>
      <c r="N6" s="268"/>
      <c r="O6" s="268"/>
      <c r="P6" s="268"/>
      <c r="Q6" s="268"/>
      <c r="R6" s="268"/>
      <c r="S6" s="268"/>
      <c r="T6" s="268"/>
    </row>
    <row r="7" spans="1:20" ht="15.75">
      <c r="A7" s="1307" t="s">
        <v>25</v>
      </c>
      <c r="B7" s="1307"/>
      <c r="C7" s="1307"/>
      <c r="D7" s="1307"/>
      <c r="E7" s="1307"/>
      <c r="F7" s="759">
        <v>2023</v>
      </c>
      <c r="G7" s="760"/>
      <c r="H7" s="760"/>
      <c r="I7" s="760"/>
      <c r="J7" s="760"/>
      <c r="K7" s="760"/>
      <c r="L7" s="760"/>
      <c r="M7" s="761"/>
      <c r="N7" s="268"/>
      <c r="O7" s="268"/>
      <c r="P7" s="268"/>
      <c r="Q7" s="268"/>
      <c r="R7" s="268"/>
      <c r="S7" s="268"/>
      <c r="T7" s="268"/>
    </row>
    <row r="8" spans="1:20" ht="15.75">
      <c r="A8" s="1307" t="s">
        <v>6</v>
      </c>
      <c r="B8" s="1307"/>
      <c r="C8" s="1307"/>
      <c r="D8" s="1307"/>
      <c r="E8" s="1307"/>
      <c r="F8" s="759" t="s">
        <v>849</v>
      </c>
      <c r="G8" s="760"/>
      <c r="H8" s="760"/>
      <c r="I8" s="760"/>
      <c r="J8" s="760"/>
      <c r="K8" s="760"/>
      <c r="L8" s="760"/>
      <c r="M8" s="761"/>
      <c r="N8" s="268"/>
      <c r="O8" s="268"/>
      <c r="P8" s="268"/>
      <c r="Q8" s="268"/>
      <c r="R8" s="268"/>
      <c r="S8" s="268"/>
      <c r="T8" s="268"/>
    </row>
    <row r="9" spans="1:20" ht="15.75">
      <c r="A9" s="1307" t="s">
        <v>7</v>
      </c>
      <c r="B9" s="1307"/>
      <c r="C9" s="1307"/>
      <c r="D9" s="1307"/>
      <c r="E9" s="1307"/>
      <c r="F9" s="759" t="s">
        <v>1110</v>
      </c>
      <c r="G9" s="760"/>
      <c r="H9" s="760"/>
      <c r="I9" s="760"/>
      <c r="J9" s="760"/>
      <c r="K9" s="760"/>
      <c r="L9" s="760"/>
      <c r="M9" s="761"/>
      <c r="N9" s="268"/>
      <c r="O9" s="268"/>
      <c r="P9" s="268"/>
      <c r="Q9" s="268"/>
      <c r="R9" s="268"/>
      <c r="S9" s="268"/>
      <c r="T9" s="268"/>
    </row>
    <row r="10" spans="1:20" ht="16.5" thickBot="1">
      <c r="A10" s="269"/>
      <c r="B10" s="269"/>
      <c r="C10" s="269"/>
      <c r="D10" s="269"/>
      <c r="E10" s="269"/>
      <c r="F10" s="269"/>
      <c r="G10" s="269"/>
      <c r="H10" s="269"/>
      <c r="I10" s="269"/>
      <c r="J10" s="266"/>
      <c r="K10" s="266"/>
      <c r="L10" s="266"/>
      <c r="M10" s="266"/>
      <c r="N10" s="268"/>
      <c r="O10" s="268"/>
      <c r="P10" s="268"/>
      <c r="Q10" s="268"/>
      <c r="R10" s="268"/>
      <c r="S10" s="268"/>
      <c r="T10" s="268"/>
    </row>
    <row r="11" spans="1:20" ht="16.5" thickBot="1">
      <c r="A11" s="1311" t="s">
        <v>9</v>
      </c>
      <c r="B11" s="1312"/>
      <c r="C11" s="1312"/>
      <c r="D11" s="1312"/>
      <c r="E11" s="1312"/>
      <c r="F11" s="1312"/>
      <c r="G11" s="1312"/>
      <c r="H11" s="1312"/>
      <c r="I11" s="1312"/>
      <c r="J11" s="1312"/>
      <c r="K11" s="1312"/>
      <c r="L11" s="1312"/>
      <c r="M11" s="1312"/>
      <c r="N11" s="1312"/>
      <c r="O11" s="1312"/>
      <c r="P11" s="1312"/>
      <c r="Q11" s="1312"/>
      <c r="R11" s="1312"/>
      <c r="S11" s="1312"/>
      <c r="T11" s="1313"/>
    </row>
    <row r="12" spans="1:20" ht="16.5" thickBot="1">
      <c r="A12" s="270"/>
      <c r="B12" s="271"/>
      <c r="C12" s="271"/>
      <c r="D12" s="271"/>
      <c r="E12" s="271"/>
      <c r="F12" s="271"/>
      <c r="G12" s="271"/>
      <c r="H12" s="271"/>
      <c r="I12" s="271"/>
      <c r="J12" s="271"/>
      <c r="K12" s="271"/>
      <c r="L12" s="271"/>
      <c r="M12" s="271"/>
      <c r="N12" s="271"/>
      <c r="O12" s="271"/>
      <c r="P12" s="271"/>
      <c r="Q12" s="271"/>
      <c r="R12" s="271"/>
      <c r="S12" s="271"/>
      <c r="T12" s="272"/>
    </row>
    <row r="13" spans="1:20" ht="16.5" thickBot="1">
      <c r="A13" s="1314" t="s">
        <v>16</v>
      </c>
      <c r="B13" s="1315"/>
      <c r="C13" s="1315"/>
      <c r="D13" s="1315"/>
      <c r="E13" s="1315"/>
      <c r="F13" s="1315"/>
      <c r="G13" s="1315"/>
      <c r="H13" s="1315"/>
      <c r="I13" s="1315"/>
      <c r="J13" s="1315"/>
      <c r="K13" s="1315"/>
      <c r="L13" s="1316"/>
      <c r="M13" s="1317" t="s">
        <v>1</v>
      </c>
      <c r="N13" s="1317"/>
      <c r="O13" s="1317"/>
      <c r="P13" s="1317"/>
      <c r="Q13" s="1317"/>
      <c r="R13" s="1317"/>
      <c r="S13" s="1317"/>
      <c r="T13" s="1318"/>
    </row>
    <row r="14" spans="1:20" ht="32.25" customHeight="1" thickBot="1">
      <c r="A14" s="1333" t="s">
        <v>27</v>
      </c>
      <c r="B14" s="1319" t="s">
        <v>433</v>
      </c>
      <c r="C14" s="1319" t="s">
        <v>434</v>
      </c>
      <c r="D14" s="1333" t="s">
        <v>26</v>
      </c>
      <c r="E14" s="1344" t="s">
        <v>19</v>
      </c>
      <c r="F14" s="1346" t="s">
        <v>11</v>
      </c>
      <c r="G14" s="1347"/>
      <c r="H14" s="1347"/>
      <c r="I14" s="1348"/>
      <c r="J14" s="1305" t="s">
        <v>20</v>
      </c>
      <c r="K14" s="1305" t="s">
        <v>21</v>
      </c>
      <c r="L14" s="1305" t="s">
        <v>2</v>
      </c>
      <c r="M14" s="1269" t="s">
        <v>22</v>
      </c>
      <c r="N14" s="1271" t="s">
        <v>3</v>
      </c>
      <c r="O14" s="1272"/>
      <c r="P14" s="1273"/>
      <c r="Q14" s="1276" t="s">
        <v>302</v>
      </c>
      <c r="R14" s="1274" t="s">
        <v>5</v>
      </c>
      <c r="S14" s="273" t="s">
        <v>29</v>
      </c>
      <c r="T14" s="1267" t="s">
        <v>0</v>
      </c>
    </row>
    <row r="15" spans="1:20" ht="28.5" customHeight="1" thickBot="1">
      <c r="A15" s="1334"/>
      <c r="B15" s="1320"/>
      <c r="C15" s="1320"/>
      <c r="D15" s="1334"/>
      <c r="E15" s="1345"/>
      <c r="F15" s="274" t="s">
        <v>12</v>
      </c>
      <c r="G15" s="274" t="s">
        <v>13</v>
      </c>
      <c r="H15" s="274" t="s">
        <v>14</v>
      </c>
      <c r="I15" s="274" t="s">
        <v>15</v>
      </c>
      <c r="J15" s="1306"/>
      <c r="K15" s="1306"/>
      <c r="L15" s="1306"/>
      <c r="M15" s="1270"/>
      <c r="N15" s="275" t="s">
        <v>30</v>
      </c>
      <c r="O15" s="276" t="s">
        <v>28</v>
      </c>
      <c r="P15" s="277" t="s">
        <v>31</v>
      </c>
      <c r="Q15" s="1277"/>
      <c r="R15" s="1275"/>
      <c r="S15" s="278"/>
      <c r="T15" s="1268"/>
    </row>
    <row r="16" spans="1:20" ht="8.25" customHeight="1" thickBot="1">
      <c r="A16" s="177"/>
      <c r="B16" s="177"/>
      <c r="C16" s="177"/>
      <c r="D16" s="177"/>
      <c r="E16" s="177"/>
      <c r="F16" s="177"/>
      <c r="G16" s="177"/>
      <c r="H16" s="177"/>
      <c r="I16" s="177"/>
      <c r="J16" s="177"/>
      <c r="K16" s="177"/>
      <c r="L16" s="279"/>
      <c r="M16" s="177"/>
      <c r="Q16" s="177"/>
      <c r="R16" s="177"/>
      <c r="S16" s="177"/>
      <c r="T16" s="177"/>
    </row>
    <row r="17" spans="1:20" ht="75.75" thickBot="1">
      <c r="A17" s="1491">
        <v>1</v>
      </c>
      <c r="B17" s="1489" t="s">
        <v>493</v>
      </c>
      <c r="C17" s="1489" t="s">
        <v>536</v>
      </c>
      <c r="D17" s="1470" t="s">
        <v>357</v>
      </c>
      <c r="E17" s="309" t="s">
        <v>358</v>
      </c>
      <c r="F17" s="310">
        <v>1</v>
      </c>
      <c r="G17" s="281">
        <v>100</v>
      </c>
      <c r="H17" s="282">
        <v>1</v>
      </c>
      <c r="I17" s="282"/>
      <c r="J17" s="280" t="s">
        <v>458</v>
      </c>
      <c r="K17" s="311"/>
      <c r="L17" s="312"/>
      <c r="M17" s="313">
        <v>1</v>
      </c>
      <c r="N17" s="314">
        <f>F17-M17</f>
        <v>0</v>
      </c>
      <c r="O17" s="296">
        <f>IF(M17&lt;1,(AVERAGE(F17:I17)/M17),SUM(F17:I17)/M17)</f>
        <v>102</v>
      </c>
      <c r="P17" s="315" t="str">
        <f>IF(O17&lt;=V$17,"T",IF(O17&lt;$Y$17,"R",IF(O17&gt;=$Y$17,"P")))</f>
        <v>P</v>
      </c>
      <c r="Q17" s="312"/>
      <c r="R17" s="312"/>
      <c r="S17" s="316"/>
      <c r="T17" s="317"/>
    </row>
    <row r="18" spans="1:20" ht="90.75" thickBot="1">
      <c r="A18" s="1484"/>
      <c r="B18" s="1490"/>
      <c r="C18" s="1490"/>
      <c r="D18" s="1338"/>
      <c r="E18" s="131" t="s">
        <v>359</v>
      </c>
      <c r="F18" s="399">
        <v>1</v>
      </c>
      <c r="G18" s="284">
        <v>100</v>
      </c>
      <c r="H18" s="392">
        <v>1</v>
      </c>
      <c r="I18" s="392"/>
      <c r="J18" s="267" t="s">
        <v>459</v>
      </c>
      <c r="K18" s="318"/>
      <c r="L18" s="285"/>
      <c r="M18" s="313">
        <v>1</v>
      </c>
      <c r="N18" s="293">
        <f t="shared" ref="N18:N36" si="0">F18-M18</f>
        <v>0</v>
      </c>
      <c r="O18" s="294">
        <f>IF(M18&lt;1,(AVERAGE(F18:I18)/M18),SUM(F18:I18)/M18)</f>
        <v>102</v>
      </c>
      <c r="P18" s="319" t="str">
        <f t="shared" ref="P18:P29" si="1">IF(O18&lt;=V$17,"T",IF(O18&lt;$Y$17,"R",IF(O18&gt;=$Y$17,"P")))</f>
        <v>P</v>
      </c>
      <c r="Q18" s="285"/>
      <c r="R18" s="285"/>
      <c r="S18" s="320"/>
      <c r="T18" s="321"/>
    </row>
    <row r="19" spans="1:20" ht="75.75" thickBot="1">
      <c r="A19" s="1484"/>
      <c r="B19" s="1490"/>
      <c r="C19" s="1490"/>
      <c r="D19" s="1338"/>
      <c r="E19" s="131" t="s">
        <v>360</v>
      </c>
      <c r="F19" s="399">
        <v>1</v>
      </c>
      <c r="G19" s="307">
        <v>100</v>
      </c>
      <c r="H19" s="421">
        <v>1</v>
      </c>
      <c r="I19" s="421"/>
      <c r="J19" s="267" t="s">
        <v>460</v>
      </c>
      <c r="K19" s="322"/>
      <c r="L19" s="285"/>
      <c r="M19" s="313">
        <v>1</v>
      </c>
      <c r="N19" s="293">
        <f t="shared" si="0"/>
        <v>0</v>
      </c>
      <c r="O19" s="294">
        <f t="shared" ref="O19:O37" si="2">IF(M19&lt;1,(AVERAGE(F19:I19)/M19),SUM(F19:I19)/M19)</f>
        <v>102</v>
      </c>
      <c r="P19" s="319" t="str">
        <f t="shared" si="1"/>
        <v>P</v>
      </c>
      <c r="Q19" s="285"/>
      <c r="R19" s="285"/>
      <c r="S19" s="320"/>
      <c r="T19" s="321"/>
    </row>
    <row r="20" spans="1:20" ht="90.75" thickBot="1">
      <c r="A20" s="1484">
        <v>2</v>
      </c>
      <c r="B20" s="1490"/>
      <c r="C20" s="1490"/>
      <c r="D20" s="1338" t="s">
        <v>361</v>
      </c>
      <c r="E20" s="131" t="s">
        <v>362</v>
      </c>
      <c r="F20" s="399">
        <v>1</v>
      </c>
      <c r="G20" s="307">
        <v>100</v>
      </c>
      <c r="H20" s="421">
        <v>1</v>
      </c>
      <c r="I20" s="421"/>
      <c r="J20" s="267" t="s">
        <v>461</v>
      </c>
      <c r="K20" s="318"/>
      <c r="L20" s="285"/>
      <c r="M20" s="313">
        <v>1</v>
      </c>
      <c r="N20" s="293">
        <f t="shared" si="0"/>
        <v>0</v>
      </c>
      <c r="O20" s="294">
        <f t="shared" si="2"/>
        <v>102</v>
      </c>
      <c r="P20" s="319" t="str">
        <f t="shared" si="1"/>
        <v>P</v>
      </c>
      <c r="Q20" s="285"/>
      <c r="R20" s="285"/>
      <c r="S20" s="320"/>
      <c r="T20" s="321"/>
    </row>
    <row r="21" spans="1:20" ht="60.75" thickBot="1">
      <c r="A21" s="1484"/>
      <c r="B21" s="1490"/>
      <c r="C21" s="1490"/>
      <c r="D21" s="1338"/>
      <c r="E21" s="131" t="s">
        <v>363</v>
      </c>
      <c r="F21" s="399">
        <v>1</v>
      </c>
      <c r="G21" s="307">
        <v>100</v>
      </c>
      <c r="H21" s="421">
        <v>1</v>
      </c>
      <c r="I21" s="421"/>
      <c r="J21" s="267" t="s">
        <v>462</v>
      </c>
      <c r="K21" s="318"/>
      <c r="L21" s="285"/>
      <c r="M21" s="313">
        <v>1</v>
      </c>
      <c r="N21" s="293">
        <f t="shared" si="0"/>
        <v>0</v>
      </c>
      <c r="O21" s="294">
        <f t="shared" si="2"/>
        <v>102</v>
      </c>
      <c r="P21" s="319" t="str">
        <f t="shared" si="1"/>
        <v>P</v>
      </c>
      <c r="Q21" s="285"/>
      <c r="R21" s="285"/>
      <c r="S21" s="320"/>
      <c r="T21" s="321"/>
    </row>
    <row r="22" spans="1:20" ht="59.25" customHeight="1" thickBot="1">
      <c r="A22" s="1484"/>
      <c r="B22" s="1490"/>
      <c r="C22" s="1490"/>
      <c r="D22" s="1338"/>
      <c r="E22" s="131" t="s">
        <v>364</v>
      </c>
      <c r="F22" s="398">
        <v>28</v>
      </c>
      <c r="G22" s="307">
        <v>38</v>
      </c>
      <c r="H22" s="421">
        <v>0.25</v>
      </c>
      <c r="I22" s="307"/>
      <c r="J22" s="267" t="s">
        <v>463</v>
      </c>
      <c r="K22" s="191">
        <v>56700</v>
      </c>
      <c r="L22" s="207">
        <v>36000</v>
      </c>
      <c r="M22" s="323">
        <v>13</v>
      </c>
      <c r="N22" s="293">
        <f t="shared" si="0"/>
        <v>15</v>
      </c>
      <c r="O22" s="294">
        <f t="shared" si="2"/>
        <v>5.0961538461538458</v>
      </c>
      <c r="P22" s="319" t="str">
        <f t="shared" si="1"/>
        <v>P</v>
      </c>
      <c r="Q22" s="285"/>
      <c r="R22" s="285"/>
      <c r="S22" s="320"/>
      <c r="T22" s="321"/>
    </row>
    <row r="23" spans="1:20" ht="45.75" customHeight="1" thickBot="1">
      <c r="A23" s="1484"/>
      <c r="B23" s="1490"/>
      <c r="C23" s="1490"/>
      <c r="D23" s="1338"/>
      <c r="E23" s="131" t="s">
        <v>365</v>
      </c>
      <c r="F23" s="399">
        <v>1</v>
      </c>
      <c r="G23" s="307">
        <v>100</v>
      </c>
      <c r="H23" s="421">
        <v>1</v>
      </c>
      <c r="I23" s="421"/>
      <c r="J23" s="324" t="s">
        <v>464</v>
      </c>
      <c r="K23" s="322"/>
      <c r="L23" s="285"/>
      <c r="M23" s="313">
        <v>1</v>
      </c>
      <c r="N23" s="293">
        <f>F23-M23</f>
        <v>0</v>
      </c>
      <c r="O23" s="294">
        <f t="shared" si="2"/>
        <v>102</v>
      </c>
      <c r="P23" s="319" t="str">
        <f t="shared" si="1"/>
        <v>P</v>
      </c>
      <c r="Q23" s="285"/>
      <c r="R23" s="285"/>
      <c r="S23" s="320"/>
      <c r="T23" s="321"/>
    </row>
    <row r="24" spans="1:20" ht="90.75" thickBot="1">
      <c r="A24" s="1488">
        <v>3</v>
      </c>
      <c r="B24" s="1490"/>
      <c r="C24" s="1490"/>
      <c r="D24" s="1338" t="s">
        <v>366</v>
      </c>
      <c r="E24" s="131" t="s">
        <v>367</v>
      </c>
      <c r="F24" s="401">
        <v>100</v>
      </c>
      <c r="G24" s="300">
        <v>100</v>
      </c>
      <c r="H24" s="422">
        <v>1</v>
      </c>
      <c r="I24" s="300"/>
      <c r="J24" s="267" t="s">
        <v>465</v>
      </c>
      <c r="K24" s="322"/>
      <c r="L24" s="322"/>
      <c r="M24" s="323">
        <v>23</v>
      </c>
      <c r="N24" s="293">
        <f t="shared" si="0"/>
        <v>77</v>
      </c>
      <c r="O24" s="325">
        <f t="shared" si="2"/>
        <v>8.7391304347826093</v>
      </c>
      <c r="P24" s="319" t="str">
        <f t="shared" si="1"/>
        <v>P</v>
      </c>
      <c r="Q24" s="322"/>
      <c r="R24" s="322"/>
      <c r="S24" s="326"/>
      <c r="T24" s="327"/>
    </row>
    <row r="25" spans="1:20" ht="60.75" thickBot="1">
      <c r="A25" s="1488"/>
      <c r="B25" s="1490"/>
      <c r="C25" s="1490"/>
      <c r="D25" s="1338"/>
      <c r="E25" s="131" t="s">
        <v>368</v>
      </c>
      <c r="F25" s="401">
        <v>28</v>
      </c>
      <c r="G25" s="307">
        <v>38</v>
      </c>
      <c r="H25" s="421">
        <v>0.25</v>
      </c>
      <c r="I25" s="307"/>
      <c r="J25" s="324" t="s">
        <v>466</v>
      </c>
      <c r="K25" s="328"/>
      <c r="L25" s="329"/>
      <c r="M25" s="323">
        <v>15</v>
      </c>
      <c r="N25" s="306">
        <f t="shared" si="0"/>
        <v>13</v>
      </c>
      <c r="O25" s="294">
        <f t="shared" si="2"/>
        <v>4.416666666666667</v>
      </c>
      <c r="P25" s="319" t="str">
        <f t="shared" si="1"/>
        <v>P</v>
      </c>
      <c r="Q25" s="330" t="e">
        <f>L25/K25</f>
        <v>#DIV/0!</v>
      </c>
      <c r="R25" s="285"/>
      <c r="S25" s="320"/>
      <c r="T25" s="321"/>
    </row>
    <row r="26" spans="1:20" ht="90.75" thickBot="1">
      <c r="A26" s="1488"/>
      <c r="B26" s="1490"/>
      <c r="C26" s="1490"/>
      <c r="D26" s="1338"/>
      <c r="E26" s="131" t="s">
        <v>398</v>
      </c>
      <c r="F26" s="401">
        <v>100</v>
      </c>
      <c r="G26" s="307">
        <v>100</v>
      </c>
      <c r="H26" s="421">
        <v>1</v>
      </c>
      <c r="I26" s="307"/>
      <c r="J26" s="324" t="s">
        <v>467</v>
      </c>
      <c r="K26" s="322"/>
      <c r="L26" s="285"/>
      <c r="M26" s="313">
        <v>1</v>
      </c>
      <c r="N26" s="293">
        <f t="shared" si="0"/>
        <v>99</v>
      </c>
      <c r="O26" s="294">
        <f t="shared" si="2"/>
        <v>201</v>
      </c>
      <c r="P26" s="319" t="str">
        <f t="shared" si="1"/>
        <v>P</v>
      </c>
      <c r="Q26" s="285"/>
      <c r="R26" s="285"/>
      <c r="S26" s="320"/>
      <c r="T26" s="321"/>
    </row>
    <row r="27" spans="1:20" ht="69" customHeight="1" thickBot="1">
      <c r="A27" s="1488"/>
      <c r="B27" s="1490"/>
      <c r="C27" s="1490"/>
      <c r="D27" s="1338"/>
      <c r="E27" s="131" t="s">
        <v>399</v>
      </c>
      <c r="F27" s="401">
        <v>100</v>
      </c>
      <c r="G27" s="307">
        <v>100</v>
      </c>
      <c r="H27" s="421">
        <v>1</v>
      </c>
      <c r="I27" s="421"/>
      <c r="J27" s="267" t="s">
        <v>468</v>
      </c>
      <c r="K27" s="322"/>
      <c r="L27" s="285"/>
      <c r="M27" s="323">
        <v>2</v>
      </c>
      <c r="N27" s="306">
        <f t="shared" si="0"/>
        <v>98</v>
      </c>
      <c r="O27" s="294">
        <f t="shared" si="2"/>
        <v>100.5</v>
      </c>
      <c r="P27" s="319" t="str">
        <f t="shared" si="1"/>
        <v>P</v>
      </c>
      <c r="Q27" s="285"/>
      <c r="R27" s="285"/>
      <c r="S27" s="320"/>
      <c r="T27" s="321"/>
    </row>
    <row r="28" spans="1:20" ht="61.5" customHeight="1" thickBot="1">
      <c r="A28" s="1488"/>
      <c r="B28" s="1490"/>
      <c r="C28" s="1490"/>
      <c r="D28" s="1338"/>
      <c r="E28" s="131" t="s">
        <v>369</v>
      </c>
      <c r="F28" s="401">
        <v>100</v>
      </c>
      <c r="G28" s="307">
        <v>100</v>
      </c>
      <c r="H28" s="421">
        <v>1</v>
      </c>
      <c r="I28" s="307"/>
      <c r="J28" s="267" t="s">
        <v>469</v>
      </c>
      <c r="K28" s="322"/>
      <c r="L28" s="285"/>
      <c r="M28" s="323">
        <v>23</v>
      </c>
      <c r="N28" s="306">
        <f t="shared" si="0"/>
        <v>77</v>
      </c>
      <c r="O28" s="294">
        <f t="shared" si="2"/>
        <v>8.7391304347826093</v>
      </c>
      <c r="P28" s="319" t="str">
        <f t="shared" si="1"/>
        <v>P</v>
      </c>
      <c r="Q28" s="285"/>
      <c r="R28" s="285"/>
      <c r="S28" s="320"/>
      <c r="T28" s="321"/>
    </row>
    <row r="29" spans="1:20" ht="105.75" thickBot="1">
      <c r="A29" s="1484">
        <v>4</v>
      </c>
      <c r="B29" s="1490"/>
      <c r="C29" s="1490"/>
      <c r="D29" s="1338" t="s">
        <v>370</v>
      </c>
      <c r="E29" s="331" t="s">
        <v>371</v>
      </c>
      <c r="F29" s="459">
        <v>1737</v>
      </c>
      <c r="G29" s="423">
        <v>1701</v>
      </c>
      <c r="H29" s="423">
        <v>1643</v>
      </c>
      <c r="I29" s="307"/>
      <c r="J29" s="267" t="s">
        <v>470</v>
      </c>
      <c r="K29" s="322"/>
      <c r="L29" s="285"/>
      <c r="M29" s="323">
        <v>2150</v>
      </c>
      <c r="N29" s="293">
        <f t="shared" si="0"/>
        <v>-413</v>
      </c>
      <c r="O29" s="294">
        <f t="shared" si="2"/>
        <v>2.3632558139534883</v>
      </c>
      <c r="P29" s="319" t="str">
        <f t="shared" si="1"/>
        <v>P</v>
      </c>
      <c r="Q29" s="285"/>
      <c r="R29" s="285"/>
      <c r="S29" s="320"/>
      <c r="T29" s="321"/>
    </row>
    <row r="30" spans="1:20" ht="90.75" thickBot="1">
      <c r="A30" s="1484"/>
      <c r="B30" s="1490"/>
      <c r="C30" s="1490"/>
      <c r="D30" s="1338"/>
      <c r="E30" s="131" t="s">
        <v>372</v>
      </c>
      <c r="F30" s="401">
        <v>100</v>
      </c>
      <c r="G30" s="423">
        <v>100</v>
      </c>
      <c r="H30" s="421">
        <v>1</v>
      </c>
      <c r="I30" s="307"/>
      <c r="J30" s="324" t="s">
        <v>471</v>
      </c>
      <c r="K30" s="322"/>
      <c r="L30" s="285"/>
      <c r="M30" s="323">
        <v>2150</v>
      </c>
      <c r="N30" s="293">
        <f t="shared" si="0"/>
        <v>-2050</v>
      </c>
      <c r="O30" s="294">
        <f t="shared" si="2"/>
        <v>9.3488372093023256E-2</v>
      </c>
      <c r="P30" s="319" t="str">
        <f t="shared" ref="P30:P37" si="3">IF(O30&lt;=V$17,"T",IF(O30&lt;$Y$17,"R",IF(O30&gt;=$Y$17,"P")))</f>
        <v>P</v>
      </c>
      <c r="Q30" s="285"/>
      <c r="R30" s="285"/>
      <c r="S30" s="320"/>
      <c r="T30" s="321"/>
    </row>
    <row r="31" spans="1:20" ht="75.75" thickBot="1">
      <c r="A31" s="1484">
        <v>5</v>
      </c>
      <c r="B31" s="1259" t="s">
        <v>442</v>
      </c>
      <c r="C31" s="1259" t="s">
        <v>491</v>
      </c>
      <c r="D31" s="1338" t="s">
        <v>373</v>
      </c>
      <c r="E31" s="131" t="s">
        <v>374</v>
      </c>
      <c r="F31" s="399">
        <v>1</v>
      </c>
      <c r="G31" s="307">
        <v>100</v>
      </c>
      <c r="H31" s="421">
        <v>1</v>
      </c>
      <c r="I31" s="421"/>
      <c r="J31" s="280" t="s">
        <v>472</v>
      </c>
      <c r="K31" s="322"/>
      <c r="L31" s="285"/>
      <c r="M31" s="313">
        <v>1</v>
      </c>
      <c r="N31" s="293">
        <f t="shared" si="0"/>
        <v>0</v>
      </c>
      <c r="O31" s="294">
        <f t="shared" si="2"/>
        <v>102</v>
      </c>
      <c r="P31" s="319" t="str">
        <f t="shared" si="3"/>
        <v>P</v>
      </c>
      <c r="Q31" s="285"/>
      <c r="R31" s="285"/>
      <c r="S31" s="320"/>
      <c r="T31" s="321"/>
    </row>
    <row r="32" spans="1:20" ht="90.75" thickBot="1">
      <c r="A32" s="1484"/>
      <c r="B32" s="1259"/>
      <c r="C32" s="1259"/>
      <c r="D32" s="1338"/>
      <c r="E32" s="178" t="s">
        <v>375</v>
      </c>
      <c r="F32" s="399">
        <v>1</v>
      </c>
      <c r="G32" s="307">
        <v>100</v>
      </c>
      <c r="H32" s="421">
        <v>1</v>
      </c>
      <c r="I32" s="421"/>
      <c r="J32" s="267" t="s">
        <v>473</v>
      </c>
      <c r="K32" s="322"/>
      <c r="L32" s="285"/>
      <c r="M32" s="313">
        <v>1</v>
      </c>
      <c r="N32" s="293">
        <f t="shared" si="0"/>
        <v>0</v>
      </c>
      <c r="O32" s="294">
        <f t="shared" si="2"/>
        <v>102</v>
      </c>
      <c r="P32" s="319" t="str">
        <f t="shared" si="3"/>
        <v>P</v>
      </c>
      <c r="Q32" s="285"/>
      <c r="R32" s="285"/>
      <c r="S32" s="320"/>
      <c r="T32" s="321"/>
    </row>
    <row r="33" spans="1:20" ht="63" customHeight="1" thickBot="1">
      <c r="A33" s="1484"/>
      <c r="B33" s="1259"/>
      <c r="C33" s="1259"/>
      <c r="D33" s="1338"/>
      <c r="E33" s="131" t="s">
        <v>376</v>
      </c>
      <c r="F33" s="399">
        <v>1</v>
      </c>
      <c r="G33" s="307">
        <v>100</v>
      </c>
      <c r="H33" s="421">
        <v>1</v>
      </c>
      <c r="I33" s="421"/>
      <c r="J33" s="267" t="s">
        <v>474</v>
      </c>
      <c r="K33" s="322"/>
      <c r="L33" s="285"/>
      <c r="M33" s="313">
        <v>1</v>
      </c>
      <c r="N33" s="293">
        <f t="shared" si="0"/>
        <v>0</v>
      </c>
      <c r="O33" s="294">
        <f t="shared" si="2"/>
        <v>102</v>
      </c>
      <c r="P33" s="319" t="str">
        <f t="shared" si="3"/>
        <v>P</v>
      </c>
      <c r="Q33" s="285"/>
      <c r="R33" s="285"/>
      <c r="S33" s="320"/>
      <c r="T33" s="321"/>
    </row>
    <row r="34" spans="1:20" ht="90.75" thickBot="1">
      <c r="A34" s="1484"/>
      <c r="B34" s="1259"/>
      <c r="C34" s="1259"/>
      <c r="D34" s="1338"/>
      <c r="E34" s="131" t="s">
        <v>377</v>
      </c>
      <c r="F34" s="399">
        <v>1</v>
      </c>
      <c r="G34" s="307">
        <v>100</v>
      </c>
      <c r="H34" s="421">
        <v>1</v>
      </c>
      <c r="I34" s="421"/>
      <c r="J34" s="267" t="s">
        <v>475</v>
      </c>
      <c r="K34" s="322"/>
      <c r="L34" s="285"/>
      <c r="M34" s="313">
        <v>1</v>
      </c>
      <c r="N34" s="293">
        <f t="shared" si="0"/>
        <v>0</v>
      </c>
      <c r="O34" s="294">
        <f t="shared" si="2"/>
        <v>102</v>
      </c>
      <c r="P34" s="319" t="str">
        <f t="shared" si="3"/>
        <v>P</v>
      </c>
      <c r="Q34" s="285"/>
      <c r="R34" s="285"/>
      <c r="S34" s="320"/>
      <c r="T34" s="321"/>
    </row>
    <row r="35" spans="1:20" ht="90.75" thickBot="1">
      <c r="A35" s="1484"/>
      <c r="B35" s="1259"/>
      <c r="C35" s="1259"/>
      <c r="D35" s="1338"/>
      <c r="E35" s="131" t="s">
        <v>400</v>
      </c>
      <c r="F35" s="399">
        <v>1</v>
      </c>
      <c r="G35" s="307">
        <v>100</v>
      </c>
      <c r="H35" s="421">
        <v>1</v>
      </c>
      <c r="I35" s="421"/>
      <c r="J35" s="324" t="s">
        <v>476</v>
      </c>
      <c r="K35" s="322"/>
      <c r="L35" s="285"/>
      <c r="M35" s="313">
        <v>1</v>
      </c>
      <c r="N35" s="293">
        <f t="shared" si="0"/>
        <v>0</v>
      </c>
      <c r="O35" s="294">
        <f t="shared" si="2"/>
        <v>102</v>
      </c>
      <c r="P35" s="319" t="str">
        <f t="shared" si="3"/>
        <v>P</v>
      </c>
      <c r="Q35" s="285"/>
      <c r="R35" s="285"/>
      <c r="S35" s="320"/>
      <c r="T35" s="321"/>
    </row>
    <row r="36" spans="1:20" ht="75.75" thickBot="1">
      <c r="A36" s="1484"/>
      <c r="B36" s="1259"/>
      <c r="C36" s="1259"/>
      <c r="D36" s="1338"/>
      <c r="E36" s="131" t="s">
        <v>378</v>
      </c>
      <c r="F36" s="399">
        <v>1</v>
      </c>
      <c r="G36" s="307">
        <v>100</v>
      </c>
      <c r="H36" s="421">
        <v>1</v>
      </c>
      <c r="I36" s="421"/>
      <c r="J36" s="324" t="s">
        <v>477</v>
      </c>
      <c r="K36" s="322"/>
      <c r="L36" s="285"/>
      <c r="M36" s="313">
        <v>1</v>
      </c>
      <c r="N36" s="293">
        <f t="shared" si="0"/>
        <v>0</v>
      </c>
      <c r="O36" s="294">
        <f t="shared" si="2"/>
        <v>102</v>
      </c>
      <c r="P36" s="319" t="str">
        <f t="shared" si="3"/>
        <v>P</v>
      </c>
      <c r="Q36" s="285"/>
      <c r="R36" s="285"/>
      <c r="S36" s="320"/>
      <c r="T36" s="321"/>
    </row>
    <row r="37" spans="1:20" ht="60.75" thickBot="1">
      <c r="A37" s="1486"/>
      <c r="B37" s="1485"/>
      <c r="C37" s="1485"/>
      <c r="D37" s="1487"/>
      <c r="E37" s="332" t="s">
        <v>379</v>
      </c>
      <c r="F37" s="460">
        <v>1</v>
      </c>
      <c r="G37" s="424">
        <v>100</v>
      </c>
      <c r="H37" s="425">
        <v>1</v>
      </c>
      <c r="I37" s="425"/>
      <c r="J37" s="333" t="s">
        <v>478</v>
      </c>
      <c r="K37" s="334"/>
      <c r="L37" s="298"/>
      <c r="M37" s="390">
        <v>0.01</v>
      </c>
      <c r="N37" s="335">
        <v>1</v>
      </c>
      <c r="O37" s="297">
        <f t="shared" si="2"/>
        <v>3400</v>
      </c>
      <c r="P37" s="336" t="str">
        <f t="shared" si="3"/>
        <v>P</v>
      </c>
      <c r="Q37" s="298"/>
      <c r="R37" s="298"/>
      <c r="S37" s="337"/>
      <c r="T37" s="338"/>
    </row>
    <row r="38" spans="1:20" ht="60.75" thickBot="1">
      <c r="A38" s="1496">
        <v>6</v>
      </c>
      <c r="B38" s="1498" t="s">
        <v>442</v>
      </c>
      <c r="C38" s="1498" t="s">
        <v>491</v>
      </c>
      <c r="D38" s="1338" t="s">
        <v>586</v>
      </c>
      <c r="E38" s="178" t="s">
        <v>587</v>
      </c>
      <c r="F38" s="426"/>
      <c r="G38" s="400"/>
      <c r="H38" s="307"/>
      <c r="I38" s="307"/>
      <c r="J38" s="1500" t="s">
        <v>590</v>
      </c>
      <c r="K38" s="339">
        <v>0</v>
      </c>
      <c r="L38" s="339">
        <v>0</v>
      </c>
      <c r="M38" s="339">
        <v>8</v>
      </c>
      <c r="N38" s="308">
        <f>IF(M38&lt;1,M38-AVERAGE(F38:I38),M38-(SUM(F38:I38)))</f>
        <v>8</v>
      </c>
      <c r="O38" s="308">
        <f>IF(M38&lt;1,(AVERAGE(F38:I38)/M38),SUM(F38:I38)/M38)</f>
        <v>0</v>
      </c>
      <c r="P38" s="340" t="str">
        <f>IF(O38&lt;=V$17,"T",IF(O38&lt;$Y$17,"R",IF(O38&gt;=$Y$17,"P")))</f>
        <v>T</v>
      </c>
      <c r="Q38" s="339" t="s">
        <v>591</v>
      </c>
      <c r="R38" s="339" t="s">
        <v>591</v>
      </c>
      <c r="S38" s="1492" t="s">
        <v>592</v>
      </c>
      <c r="T38" s="327" t="s">
        <v>593</v>
      </c>
    </row>
    <row r="39" spans="1:20" ht="20.25" customHeight="1" thickBot="1">
      <c r="A39" s="1496"/>
      <c r="B39" s="1498"/>
      <c r="C39" s="1498"/>
      <c r="D39" s="1338"/>
      <c r="E39" s="178" t="s">
        <v>588</v>
      </c>
      <c r="F39" s="426"/>
      <c r="G39" s="400"/>
      <c r="H39" s="307"/>
      <c r="I39" s="307"/>
      <c r="J39" s="1501"/>
      <c r="K39" s="339">
        <v>0</v>
      </c>
      <c r="L39" s="339">
        <v>0</v>
      </c>
      <c r="M39" s="339">
        <v>8</v>
      </c>
      <c r="N39" s="308">
        <f>IF(M39&lt;1,M39-AVERAGE(F39:I39),M39-(SUM(F39:I39)))</f>
        <v>8</v>
      </c>
      <c r="O39" s="308">
        <f>IF(M39&lt;1,(AVERAGE(F39:I39)/M39),SUM(F39:I39)/M39)</f>
        <v>0</v>
      </c>
      <c r="P39" s="340" t="str">
        <f>IF(O39&lt;=V$17,"T",IF(O39&lt;$Y$17,"R",IF(O39&gt;=$Y$17,"P")))</f>
        <v>T</v>
      </c>
      <c r="Q39" s="339" t="s">
        <v>591</v>
      </c>
      <c r="R39" s="339" t="s">
        <v>591</v>
      </c>
      <c r="S39" s="1490"/>
      <c r="T39" s="1494" t="s">
        <v>594</v>
      </c>
    </row>
    <row r="40" spans="1:20" ht="45.75" thickBot="1">
      <c r="A40" s="1497"/>
      <c r="B40" s="1499"/>
      <c r="C40" s="1499"/>
      <c r="D40" s="1487"/>
      <c r="E40" s="686" t="s">
        <v>589</v>
      </c>
      <c r="F40" s="687"/>
      <c r="G40" s="688"/>
      <c r="H40" s="689"/>
      <c r="I40" s="689"/>
      <c r="J40" s="1502"/>
      <c r="K40" s="341">
        <v>0</v>
      </c>
      <c r="L40" s="341">
        <v>0</v>
      </c>
      <c r="M40" s="342">
        <v>1</v>
      </c>
      <c r="N40" s="343">
        <v>0</v>
      </c>
      <c r="O40" s="343">
        <f>IF(M40&lt;1,(AVERAGE(F40:I40)/M40),SUM(F40:I40)/M40)</f>
        <v>0</v>
      </c>
      <c r="P40" s="344" t="str">
        <f>IF(O40&lt;=V$17,"T",IF(O40&lt;$Y$17,"R",IF(O40&gt;=$Y$17,"P")))</f>
        <v>T</v>
      </c>
      <c r="Q40" s="341" t="s">
        <v>591</v>
      </c>
      <c r="R40" s="341" t="s">
        <v>591</v>
      </c>
      <c r="S40" s="1493"/>
      <c r="T40" s="1495"/>
    </row>
    <row r="41" spans="1:20" ht="15.75">
      <c r="A41" s="345"/>
      <c r="B41" s="346"/>
      <c r="C41" s="346"/>
      <c r="D41" s="347"/>
      <c r="E41" s="131" t="s">
        <v>1053</v>
      </c>
      <c r="F41" s="401">
        <v>16</v>
      </c>
      <c r="G41" s="285">
        <v>17</v>
      </c>
      <c r="H41" s="285">
        <v>20</v>
      </c>
      <c r="I41" s="285"/>
      <c r="J41" s="350"/>
      <c r="K41" s="351"/>
      <c r="L41" s="177"/>
      <c r="M41" s="349"/>
      <c r="N41" s="352"/>
      <c r="O41" s="353"/>
      <c r="P41" s="354"/>
      <c r="Q41" s="177"/>
      <c r="R41" s="177"/>
      <c r="S41" s="177"/>
      <c r="T41" s="177"/>
    </row>
    <row r="42" spans="1:20" ht="15.75">
      <c r="A42" s="345"/>
      <c r="B42" s="346"/>
      <c r="C42" s="346"/>
      <c r="D42" s="347"/>
      <c r="E42" s="131" t="s">
        <v>1054</v>
      </c>
      <c r="F42" s="401">
        <v>1</v>
      </c>
      <c r="G42" s="285">
        <v>2</v>
      </c>
      <c r="H42" s="285">
        <v>2</v>
      </c>
      <c r="I42" s="285"/>
      <c r="J42" s="350"/>
      <c r="K42" s="351"/>
      <c r="L42" s="177"/>
      <c r="M42" s="349"/>
      <c r="N42" s="352"/>
      <c r="O42" s="353"/>
      <c r="P42" s="354"/>
      <c r="Q42" s="177"/>
      <c r="R42" s="177"/>
      <c r="S42" s="177"/>
      <c r="T42" s="177"/>
    </row>
    <row r="43" spans="1:20" ht="15.75">
      <c r="A43" s="345"/>
      <c r="B43" s="346"/>
      <c r="C43" s="346"/>
      <c r="D43" s="347"/>
      <c r="E43" s="348"/>
      <c r="F43" s="349"/>
      <c r="G43" s="177"/>
      <c r="H43" s="177"/>
      <c r="I43" s="177"/>
      <c r="J43" s="350"/>
      <c r="K43" s="351"/>
      <c r="L43" s="177"/>
      <c r="M43" s="349"/>
      <c r="N43" s="352"/>
      <c r="O43" s="353"/>
      <c r="P43" s="354"/>
      <c r="Q43" s="177"/>
      <c r="R43" s="177"/>
      <c r="S43" s="177"/>
      <c r="T43" s="177"/>
    </row>
    <row r="44" spans="1:20">
      <c r="A44" s="177"/>
      <c r="B44" s="177"/>
      <c r="C44" s="177"/>
      <c r="D44" s="177"/>
      <c r="E44" s="177"/>
      <c r="F44" s="177"/>
      <c r="G44" s="177"/>
      <c r="H44" s="177"/>
      <c r="I44" s="177"/>
      <c r="J44" s="177"/>
      <c r="K44" s="177"/>
      <c r="L44" s="177"/>
      <c r="M44" s="177"/>
      <c r="N44" s="177"/>
      <c r="O44" s="177"/>
      <c r="P44" s="177"/>
      <c r="Q44" s="177"/>
      <c r="R44" s="177"/>
      <c r="S44" s="177"/>
      <c r="T44" s="177"/>
    </row>
    <row r="45" spans="1:20">
      <c r="A45" s="177"/>
      <c r="B45" s="177"/>
      <c r="C45" s="177"/>
      <c r="D45" s="177"/>
      <c r="E45" s="177"/>
      <c r="F45" s="177"/>
      <c r="G45" s="177"/>
      <c r="H45" s="177"/>
      <c r="I45" s="177"/>
      <c r="J45" s="177"/>
      <c r="K45" s="177"/>
      <c r="L45" s="177"/>
      <c r="M45" s="177"/>
      <c r="N45" s="177"/>
      <c r="O45" s="177"/>
      <c r="P45" s="177"/>
      <c r="Q45" s="177"/>
      <c r="R45" s="177"/>
      <c r="S45" s="177"/>
      <c r="T45" s="177"/>
    </row>
    <row r="46" spans="1:20" ht="15.75">
      <c r="A46" s="288" t="s">
        <v>24</v>
      </c>
      <c r="B46" s="288"/>
      <c r="C46" s="288"/>
      <c r="D46" s="288"/>
      <c r="E46" s="177"/>
      <c r="F46" s="177"/>
      <c r="G46" s="177"/>
      <c r="H46" s="177"/>
      <c r="I46" s="177"/>
      <c r="J46" s="177"/>
      <c r="K46" s="177"/>
      <c r="L46" s="177"/>
      <c r="M46" s="177"/>
      <c r="N46" s="177"/>
      <c r="O46" s="177"/>
      <c r="P46" s="177"/>
      <c r="Q46" s="177"/>
      <c r="R46" s="177"/>
      <c r="S46" s="177"/>
      <c r="T46" s="177"/>
    </row>
    <row r="47" spans="1:20">
      <c r="A47" s="177"/>
      <c r="B47" s="177"/>
      <c r="C47" s="177"/>
      <c r="D47" s="177"/>
      <c r="E47" s="177"/>
      <c r="F47" s="177"/>
      <c r="G47" s="177"/>
      <c r="H47" s="177"/>
      <c r="I47" s="177"/>
      <c r="J47" s="177"/>
      <c r="K47" s="177"/>
      <c r="L47" s="177"/>
      <c r="M47" s="177"/>
      <c r="N47" s="177"/>
      <c r="O47" s="177"/>
      <c r="P47" s="177"/>
      <c r="Q47" s="177"/>
      <c r="R47" s="177"/>
      <c r="S47" s="177"/>
      <c r="T47" s="177"/>
    </row>
    <row r="48" spans="1:20">
      <c r="A48" s="1482"/>
      <c r="B48" s="1483"/>
      <c r="C48" s="1483"/>
      <c r="D48" s="1483"/>
      <c r="E48" s="1483"/>
      <c r="F48" s="1483"/>
      <c r="G48" s="1483"/>
      <c r="H48" s="1483"/>
      <c r="I48" s="1483"/>
      <c r="J48" s="1483"/>
      <c r="K48" s="1483"/>
      <c r="L48" s="1483"/>
      <c r="M48" s="1483"/>
      <c r="N48" s="1483"/>
      <c r="O48" s="1483"/>
      <c r="P48" s="1483"/>
      <c r="Q48" s="1483"/>
      <c r="R48" s="1483"/>
      <c r="S48" s="1483"/>
      <c r="T48" s="1246"/>
    </row>
    <row r="49" spans="1:20">
      <c r="A49" s="1482"/>
      <c r="B49" s="1483"/>
      <c r="C49" s="1483"/>
      <c r="D49" s="1483"/>
      <c r="E49" s="1483"/>
      <c r="F49" s="1483"/>
      <c r="G49" s="1483"/>
      <c r="H49" s="1483"/>
      <c r="I49" s="1483"/>
      <c r="J49" s="1483"/>
      <c r="K49" s="1483"/>
      <c r="L49" s="1483"/>
      <c r="M49" s="1483"/>
      <c r="N49" s="1483"/>
      <c r="O49" s="1483"/>
      <c r="P49" s="1483"/>
      <c r="Q49" s="1483"/>
      <c r="R49" s="1483"/>
      <c r="S49" s="1483"/>
      <c r="T49" s="1246"/>
    </row>
    <row r="50" spans="1:20">
      <c r="A50" s="1482"/>
      <c r="B50" s="1483"/>
      <c r="C50" s="1483"/>
      <c r="D50" s="1483"/>
      <c r="E50" s="1483"/>
      <c r="F50" s="1483"/>
      <c r="G50" s="1483"/>
      <c r="H50" s="1483"/>
      <c r="I50" s="1483"/>
      <c r="J50" s="1483"/>
      <c r="K50" s="1483"/>
      <c r="L50" s="1483"/>
      <c r="M50" s="1483"/>
      <c r="N50" s="1483"/>
      <c r="O50" s="1483"/>
      <c r="P50" s="1483"/>
      <c r="Q50" s="1483"/>
      <c r="R50" s="1483"/>
      <c r="S50" s="1483"/>
      <c r="T50" s="1246"/>
    </row>
    <row r="51" spans="1:20">
      <c r="A51" s="1482"/>
      <c r="B51" s="1483"/>
      <c r="C51" s="1483"/>
      <c r="D51" s="1483"/>
      <c r="E51" s="1483"/>
      <c r="F51" s="1483"/>
      <c r="G51" s="1483"/>
      <c r="H51" s="1483"/>
      <c r="I51" s="1483"/>
      <c r="J51" s="1483"/>
      <c r="K51" s="1483"/>
      <c r="L51" s="1483"/>
      <c r="M51" s="1483"/>
      <c r="N51" s="1483"/>
      <c r="O51" s="1483"/>
      <c r="P51" s="1483"/>
      <c r="Q51" s="1483"/>
      <c r="R51" s="1483"/>
      <c r="S51" s="1483"/>
      <c r="T51" s="1246"/>
    </row>
    <row r="52" spans="1:20">
      <c r="A52" s="1482"/>
      <c r="B52" s="1483"/>
      <c r="C52" s="1483"/>
      <c r="D52" s="1483"/>
      <c r="E52" s="1483"/>
      <c r="F52" s="1483"/>
      <c r="G52" s="1483"/>
      <c r="H52" s="1483"/>
      <c r="I52" s="1483"/>
      <c r="J52" s="1483"/>
      <c r="K52" s="1483"/>
      <c r="L52" s="1483"/>
      <c r="M52" s="1483"/>
      <c r="N52" s="1483"/>
      <c r="O52" s="1483"/>
      <c r="P52" s="1483"/>
      <c r="Q52" s="1483"/>
      <c r="R52" s="1483"/>
      <c r="S52" s="1483"/>
      <c r="T52" s="1246"/>
    </row>
    <row r="53" spans="1:20">
      <c r="A53" s="1482"/>
      <c r="B53" s="1483"/>
      <c r="C53" s="1483"/>
      <c r="D53" s="1483"/>
      <c r="E53" s="1483"/>
      <c r="F53" s="1483"/>
      <c r="G53" s="1483"/>
      <c r="H53" s="1483"/>
      <c r="I53" s="1483"/>
      <c r="J53" s="1483"/>
      <c r="K53" s="1483"/>
      <c r="L53" s="1483"/>
      <c r="M53" s="1483"/>
      <c r="N53" s="1483"/>
      <c r="O53" s="1483"/>
      <c r="P53" s="1483"/>
      <c r="Q53" s="1483"/>
      <c r="R53" s="1483"/>
      <c r="S53" s="1483"/>
      <c r="T53" s="1246"/>
    </row>
    <row r="54" spans="1:20">
      <c r="A54" s="1482"/>
      <c r="B54" s="1483"/>
      <c r="C54" s="1483"/>
      <c r="D54" s="1483"/>
      <c r="E54" s="1483"/>
      <c r="F54" s="1483"/>
      <c r="G54" s="1483"/>
      <c r="H54" s="1483"/>
      <c r="I54" s="1483"/>
      <c r="J54" s="1483"/>
      <c r="K54" s="1483"/>
      <c r="L54" s="1483"/>
      <c r="M54" s="1483"/>
      <c r="N54" s="1483"/>
      <c r="O54" s="1483"/>
      <c r="P54" s="1483"/>
      <c r="Q54" s="1483"/>
      <c r="R54" s="1483"/>
      <c r="S54" s="1483"/>
      <c r="T54" s="1246"/>
    </row>
    <row r="55" spans="1:20">
      <c r="A55" s="1482"/>
      <c r="B55" s="1483"/>
      <c r="C55" s="1483"/>
      <c r="D55" s="1483"/>
      <c r="E55" s="1483"/>
      <c r="F55" s="1483"/>
      <c r="G55" s="1483"/>
      <c r="H55" s="1483"/>
      <c r="I55" s="1483"/>
      <c r="J55" s="1483"/>
      <c r="K55" s="1483"/>
      <c r="L55" s="1483"/>
      <c r="M55" s="1483"/>
      <c r="N55" s="1483"/>
      <c r="O55" s="1483"/>
      <c r="P55" s="1483"/>
      <c r="Q55" s="1483"/>
      <c r="R55" s="1483"/>
      <c r="S55" s="1483"/>
      <c r="T55" s="1246"/>
    </row>
    <row r="56" spans="1:20">
      <c r="A56" s="1482"/>
      <c r="B56" s="1483"/>
      <c r="C56" s="1483"/>
      <c r="D56" s="1483"/>
      <c r="E56" s="1483"/>
      <c r="F56" s="1483"/>
      <c r="G56" s="1483"/>
      <c r="H56" s="1483"/>
      <c r="I56" s="1483"/>
      <c r="J56" s="1483"/>
      <c r="K56" s="1483"/>
      <c r="L56" s="1483"/>
      <c r="M56" s="1483"/>
      <c r="N56" s="1483"/>
      <c r="O56" s="1483"/>
      <c r="P56" s="1483"/>
      <c r="Q56" s="1483"/>
      <c r="R56" s="1483"/>
      <c r="S56" s="1483"/>
      <c r="T56" s="1246"/>
    </row>
    <row r="57" spans="1:20">
      <c r="A57" s="1482"/>
      <c r="B57" s="1483"/>
      <c r="C57" s="1483"/>
      <c r="D57" s="1483"/>
      <c r="E57" s="1483"/>
      <c r="F57" s="1483"/>
      <c r="G57" s="1483"/>
      <c r="H57" s="1483"/>
      <c r="I57" s="1483"/>
      <c r="J57" s="1483"/>
      <c r="K57" s="1483"/>
      <c r="L57" s="1483"/>
      <c r="M57" s="1483"/>
      <c r="N57" s="1483"/>
      <c r="O57" s="1483"/>
      <c r="P57" s="1483"/>
      <c r="Q57" s="1483"/>
      <c r="R57" s="1483"/>
      <c r="S57" s="1483"/>
      <c r="T57" s="1246"/>
    </row>
    <row r="58" spans="1:20">
      <c r="A58" s="1482"/>
      <c r="B58" s="1483"/>
      <c r="C58" s="1483"/>
      <c r="D58" s="1483"/>
      <c r="E58" s="1483"/>
      <c r="F58" s="1483"/>
      <c r="G58" s="1483"/>
      <c r="H58" s="1483"/>
      <c r="I58" s="1483"/>
      <c r="J58" s="1483"/>
      <c r="K58" s="1483"/>
      <c r="L58" s="1483"/>
      <c r="M58" s="1483"/>
      <c r="N58" s="1483"/>
      <c r="O58" s="1483"/>
      <c r="P58" s="1483"/>
      <c r="Q58" s="1483"/>
      <c r="R58" s="1483"/>
      <c r="S58" s="1483"/>
      <c r="T58" s="1246"/>
    </row>
  </sheetData>
  <mergeCells count="63">
    <mergeCell ref="S38:S40"/>
    <mergeCell ref="T39:T40"/>
    <mergeCell ref="A38:A40"/>
    <mergeCell ref="B38:B40"/>
    <mergeCell ref="C38:C40"/>
    <mergeCell ref="D38:D40"/>
    <mergeCell ref="J38:J40"/>
    <mergeCell ref="C31:C37"/>
    <mergeCell ref="B31:B37"/>
    <mergeCell ref="A2:E4"/>
    <mergeCell ref="E14:E15"/>
    <mergeCell ref="A29:A30"/>
    <mergeCell ref="D29:D30"/>
    <mergeCell ref="A31:A37"/>
    <mergeCell ref="D31:D37"/>
    <mergeCell ref="A9:E9"/>
    <mergeCell ref="A24:A28"/>
    <mergeCell ref="D24:D28"/>
    <mergeCell ref="C17:C30"/>
    <mergeCell ref="B17:B30"/>
    <mergeCell ref="A6:E6"/>
    <mergeCell ref="C14:C15"/>
    <mergeCell ref="A17:A19"/>
    <mergeCell ref="F2:M2"/>
    <mergeCell ref="N2:T2"/>
    <mergeCell ref="F3:M4"/>
    <mergeCell ref="N3:T3"/>
    <mergeCell ref="N4:T4"/>
    <mergeCell ref="F6:M6"/>
    <mergeCell ref="A7:E7"/>
    <mergeCell ref="F7:M7"/>
    <mergeCell ref="A8:E8"/>
    <mergeCell ref="F8:M8"/>
    <mergeCell ref="F9:M9"/>
    <mergeCell ref="A11:T11"/>
    <mergeCell ref="A13:L13"/>
    <mergeCell ref="M13:T13"/>
    <mergeCell ref="T14:T15"/>
    <mergeCell ref="R14:R15"/>
    <mergeCell ref="D17:D19"/>
    <mergeCell ref="A20:A23"/>
    <mergeCell ref="D20:D23"/>
    <mergeCell ref="N14:P14"/>
    <mergeCell ref="Q14:Q15"/>
    <mergeCell ref="K14:K15"/>
    <mergeCell ref="L14:L15"/>
    <mergeCell ref="M14:M15"/>
    <mergeCell ref="A14:A15"/>
    <mergeCell ref="D14:D15"/>
    <mergeCell ref="F14:I14"/>
    <mergeCell ref="J14:J15"/>
    <mergeCell ref="B14:B15"/>
    <mergeCell ref="A48:T48"/>
    <mergeCell ref="A56:T56"/>
    <mergeCell ref="A57:T57"/>
    <mergeCell ref="A58:T58"/>
    <mergeCell ref="A50:T50"/>
    <mergeCell ref="A51:T51"/>
    <mergeCell ref="A52:T52"/>
    <mergeCell ref="A53:T53"/>
    <mergeCell ref="A54:T54"/>
    <mergeCell ref="A55:T55"/>
    <mergeCell ref="A49:T49"/>
  </mergeCells>
  <conditionalFormatting sqref="P17:P37 P41:P43">
    <cfRule type="iconSet" priority="56">
      <iconSet iconSet="3Symbols2">
        <cfvo type="percent" val="0"/>
        <cfvo type="percent" val="0.74"/>
        <cfvo type="percent" val="0.85"/>
      </iconSet>
    </cfRule>
  </conditionalFormatting>
  <conditionalFormatting sqref="P17:P43">
    <cfRule type="containsText" dxfId="43" priority="1" stopIfTrue="1" operator="containsText" text="P">
      <formula>NOT(ISERROR(SEARCH("P",P17)))</formula>
    </cfRule>
    <cfRule type="containsText" dxfId="42" priority="2" stopIfTrue="1" operator="containsText" text="R">
      <formula>NOT(ISERROR(SEARCH("R",P17)))</formula>
    </cfRule>
    <cfRule type="containsText" dxfId="41" priority="3" operator="containsText" text="T">
      <formula>NOT(ISERROR(SEARCH("T",P17)))</formula>
    </cfRule>
  </conditionalFormatting>
  <conditionalFormatting sqref="P38:P40">
    <cfRule type="iconSet" priority="4">
      <iconSet iconSet="3Symbols2">
        <cfvo type="percent" val="0"/>
        <cfvo type="percent" val="0.74"/>
        <cfvo type="percent" val="0.85"/>
      </iconSet>
    </cfRule>
  </conditionalFormatting>
  <pageMargins left="0.7" right="0.7" top="0.75" bottom="0.75" header="0.3" footer="0.3"/>
  <drawing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43"/>
  <sheetViews>
    <sheetView topLeftCell="A3" zoomScale="80" zoomScaleNormal="80" workbookViewId="0">
      <selection activeCell="J23" sqref="J23"/>
    </sheetView>
  </sheetViews>
  <sheetFormatPr baseColWidth="10" defaultColWidth="11.42578125" defaultRowHeight="15.75"/>
  <cols>
    <col min="1" max="1" width="5.140625" style="163" customWidth="1"/>
    <col min="2" max="2" width="23.42578125" style="163" customWidth="1"/>
    <col min="3" max="3" width="32" style="163" customWidth="1"/>
    <col min="4" max="4" width="30.28515625" style="163" customWidth="1"/>
    <col min="5" max="5" width="40" style="163" customWidth="1"/>
    <col min="6" max="6" width="7.7109375" style="163" customWidth="1"/>
    <col min="7" max="7" width="6.7109375" style="163" customWidth="1"/>
    <col min="8" max="8" width="6.28515625" style="163" customWidth="1"/>
    <col min="9" max="9" width="8.28515625" style="163" customWidth="1"/>
    <col min="10" max="10" width="56.140625" style="163" customWidth="1"/>
    <col min="11" max="11" width="14.7109375" style="163" customWidth="1"/>
    <col min="12" max="12" width="23.7109375" style="163" customWidth="1"/>
    <col min="13" max="13" width="11.42578125" style="163"/>
    <col min="14" max="14" width="14.140625" style="163" customWidth="1"/>
    <col min="15" max="16" width="11.42578125" style="163"/>
    <col min="17" max="17" width="17.5703125" style="163" customWidth="1"/>
    <col min="18" max="18" width="21.42578125" style="163" customWidth="1"/>
    <col min="19" max="19" width="11.42578125" style="163"/>
    <col min="20" max="20" width="16.5703125" style="163" customWidth="1"/>
    <col min="21" max="16384" width="11.42578125" style="163"/>
  </cols>
  <sheetData>
    <row r="1" spans="1:20" ht="16.5" thickBot="1"/>
    <row r="2" spans="1:20" ht="17.25" thickBot="1">
      <c r="A2" s="1140"/>
      <c r="B2" s="1141"/>
      <c r="C2" s="1141"/>
      <c r="D2" s="1141"/>
      <c r="E2" s="1142"/>
      <c r="F2" s="1149" t="s">
        <v>18</v>
      </c>
      <c r="G2" s="1150"/>
      <c r="H2" s="1150"/>
      <c r="I2" s="1150"/>
      <c r="J2" s="1150"/>
      <c r="K2" s="1150"/>
      <c r="L2" s="1150"/>
      <c r="M2" s="1151"/>
      <c r="N2" s="1152" t="s">
        <v>944</v>
      </c>
      <c r="O2" s="1153"/>
      <c r="P2" s="1153"/>
      <c r="Q2" s="1153"/>
      <c r="R2" s="1153"/>
      <c r="S2" s="1153"/>
      <c r="T2" s="1154"/>
    </row>
    <row r="3" spans="1:20" ht="17.25" thickBot="1">
      <c r="A3" s="1143"/>
      <c r="B3" s="1144"/>
      <c r="C3" s="1144"/>
      <c r="D3" s="1144"/>
      <c r="E3" s="1145"/>
      <c r="F3" s="1155" t="s">
        <v>17</v>
      </c>
      <c r="G3" s="1156"/>
      <c r="H3" s="1156"/>
      <c r="I3" s="1156"/>
      <c r="J3" s="1156"/>
      <c r="K3" s="1156"/>
      <c r="L3" s="1156"/>
      <c r="M3" s="1157"/>
      <c r="N3" s="1161" t="s">
        <v>23</v>
      </c>
      <c r="O3" s="1162"/>
      <c r="P3" s="1162"/>
      <c r="Q3" s="1162"/>
      <c r="R3" s="1162"/>
      <c r="S3" s="1162"/>
      <c r="T3" s="1163"/>
    </row>
    <row r="4" spans="1:20" ht="17.25" thickBot="1">
      <c r="A4" s="1146"/>
      <c r="B4" s="1147"/>
      <c r="C4" s="1147"/>
      <c r="D4" s="1147"/>
      <c r="E4" s="1148"/>
      <c r="F4" s="1158"/>
      <c r="G4" s="1159"/>
      <c r="H4" s="1159"/>
      <c r="I4" s="1159"/>
      <c r="J4" s="1159"/>
      <c r="K4" s="1159"/>
      <c r="L4" s="1159"/>
      <c r="M4" s="1160"/>
      <c r="N4" s="1164" t="s">
        <v>8</v>
      </c>
      <c r="O4" s="1165"/>
      <c r="P4" s="1165"/>
      <c r="Q4" s="1165"/>
      <c r="R4" s="1165"/>
      <c r="S4" s="1165"/>
      <c r="T4" s="1166"/>
    </row>
    <row r="5" spans="1:20" ht="16.5">
      <c r="A5" s="150"/>
      <c r="B5" s="150"/>
      <c r="C5" s="150"/>
      <c r="D5" s="150"/>
      <c r="E5" s="150"/>
      <c r="F5" s="150"/>
      <c r="G5" s="150"/>
      <c r="H5" s="150"/>
      <c r="I5" s="150"/>
      <c r="J5" s="151"/>
      <c r="K5" s="151"/>
      <c r="L5" s="152"/>
      <c r="M5" s="152"/>
      <c r="N5" s="152"/>
      <c r="O5" s="152"/>
      <c r="P5" s="152"/>
      <c r="Q5" s="152"/>
      <c r="R5" s="152"/>
      <c r="S5" s="152"/>
      <c r="T5" s="152"/>
    </row>
    <row r="6" spans="1:20" ht="16.5">
      <c r="A6" s="1118" t="s">
        <v>10</v>
      </c>
      <c r="B6" s="1118"/>
      <c r="C6" s="1118"/>
      <c r="D6" s="1118"/>
      <c r="E6" s="1118"/>
      <c r="F6" s="1137" t="s">
        <v>610</v>
      </c>
      <c r="G6" s="1138"/>
      <c r="H6" s="1138"/>
      <c r="I6" s="1138"/>
      <c r="J6" s="1138"/>
      <c r="K6" s="1138"/>
      <c r="L6" s="1138"/>
      <c r="M6" s="1139"/>
      <c r="N6" s="152"/>
      <c r="O6" s="152"/>
      <c r="P6" s="152"/>
      <c r="Q6" s="152"/>
      <c r="R6" s="152"/>
      <c r="S6" s="152"/>
      <c r="T6" s="152"/>
    </row>
    <row r="7" spans="1:20" ht="16.5">
      <c r="A7" s="1118" t="s">
        <v>25</v>
      </c>
      <c r="B7" s="1118"/>
      <c r="C7" s="1118"/>
      <c r="D7" s="1118"/>
      <c r="E7" s="1118"/>
      <c r="F7" s="759">
        <v>2023</v>
      </c>
      <c r="G7" s="760"/>
      <c r="H7" s="760"/>
      <c r="I7" s="760"/>
      <c r="J7" s="760"/>
      <c r="K7" s="760"/>
      <c r="L7" s="760"/>
      <c r="M7" s="761"/>
      <c r="N7" s="152"/>
      <c r="O7" s="152"/>
      <c r="P7" s="152"/>
      <c r="Q7" s="152"/>
      <c r="R7" s="152"/>
      <c r="S7" s="152"/>
      <c r="T7" s="152"/>
    </row>
    <row r="8" spans="1:20" ht="16.5">
      <c r="A8" s="1118" t="s">
        <v>6</v>
      </c>
      <c r="B8" s="1118"/>
      <c r="C8" s="1118"/>
      <c r="D8" s="1118"/>
      <c r="E8" s="1118"/>
      <c r="F8" s="759" t="s">
        <v>849</v>
      </c>
      <c r="G8" s="760"/>
      <c r="H8" s="760"/>
      <c r="I8" s="760"/>
      <c r="J8" s="760"/>
      <c r="K8" s="760"/>
      <c r="L8" s="760"/>
      <c r="M8" s="761"/>
      <c r="N8" s="152"/>
      <c r="O8" s="152"/>
      <c r="P8" s="152"/>
      <c r="Q8" s="152"/>
      <c r="R8" s="152"/>
      <c r="S8" s="152"/>
      <c r="T8" s="152"/>
    </row>
    <row r="9" spans="1:20" ht="16.5">
      <c r="A9" s="1118" t="s">
        <v>7</v>
      </c>
      <c r="B9" s="1118"/>
      <c r="C9" s="1118"/>
      <c r="D9" s="1118"/>
      <c r="E9" s="1118"/>
      <c r="F9" s="759" t="s">
        <v>1110</v>
      </c>
      <c r="G9" s="760"/>
      <c r="H9" s="760"/>
      <c r="I9" s="760"/>
      <c r="J9" s="760"/>
      <c r="K9" s="760"/>
      <c r="L9" s="760"/>
      <c r="M9" s="761"/>
      <c r="N9" s="152"/>
      <c r="O9" s="152"/>
      <c r="P9" s="152"/>
      <c r="Q9" s="152"/>
      <c r="R9" s="152"/>
      <c r="S9" s="152"/>
      <c r="T9" s="152"/>
    </row>
    <row r="10" spans="1:20" ht="17.25" thickBot="1">
      <c r="A10" s="153"/>
      <c r="B10" s="153"/>
      <c r="C10" s="153"/>
      <c r="D10" s="153"/>
      <c r="E10" s="153"/>
      <c r="F10" s="153"/>
      <c r="G10" s="153"/>
      <c r="H10" s="153"/>
      <c r="I10" s="153"/>
      <c r="J10" s="151"/>
      <c r="K10" s="151"/>
      <c r="L10" s="151"/>
      <c r="M10" s="151"/>
      <c r="N10" s="152"/>
      <c r="O10" s="152"/>
      <c r="P10" s="152"/>
      <c r="Q10" s="152"/>
      <c r="R10" s="152"/>
      <c r="S10" s="152"/>
      <c r="T10" s="152"/>
    </row>
    <row r="11" spans="1:20" ht="17.25" thickBot="1">
      <c r="A11" s="1119" t="s">
        <v>9</v>
      </c>
      <c r="B11" s="1120"/>
      <c r="C11" s="1120"/>
      <c r="D11" s="1120"/>
      <c r="E11" s="1120"/>
      <c r="F11" s="1120"/>
      <c r="G11" s="1120"/>
      <c r="H11" s="1120"/>
      <c r="I11" s="1120"/>
      <c r="J11" s="1120"/>
      <c r="K11" s="1120"/>
      <c r="L11" s="1120"/>
      <c r="M11" s="1120"/>
      <c r="N11" s="1120"/>
      <c r="O11" s="1120"/>
      <c r="P11" s="1120"/>
      <c r="Q11" s="1120"/>
      <c r="R11" s="1120"/>
      <c r="S11" s="1120"/>
      <c r="T11" s="1121"/>
    </row>
    <row r="12" spans="1:20" ht="17.25" thickBot="1">
      <c r="A12" s="154"/>
      <c r="B12" s="155"/>
      <c r="C12" s="155"/>
      <c r="D12" s="155"/>
      <c r="E12" s="155"/>
      <c r="F12" s="155"/>
      <c r="G12" s="155"/>
      <c r="H12" s="155"/>
      <c r="I12" s="155"/>
      <c r="J12" s="155"/>
      <c r="K12" s="155"/>
      <c r="L12" s="155"/>
      <c r="M12" s="155"/>
      <c r="N12" s="155"/>
      <c r="O12" s="155"/>
      <c r="P12" s="155"/>
      <c r="Q12" s="155"/>
      <c r="R12" s="155"/>
      <c r="S12" s="155"/>
      <c r="T12" s="156"/>
    </row>
    <row r="13" spans="1:20" ht="17.25" thickBot="1">
      <c r="A13" s="1122" t="s">
        <v>16</v>
      </c>
      <c r="B13" s="1123"/>
      <c r="C13" s="1123"/>
      <c r="D13" s="1123"/>
      <c r="E13" s="1123"/>
      <c r="F13" s="1123"/>
      <c r="G13" s="1123"/>
      <c r="H13" s="1123"/>
      <c r="I13" s="1123"/>
      <c r="J13" s="1123"/>
      <c r="K13" s="1123"/>
      <c r="L13" s="1124"/>
      <c r="M13" s="1125" t="s">
        <v>1</v>
      </c>
      <c r="N13" s="1125"/>
      <c r="O13" s="1125"/>
      <c r="P13" s="1125"/>
      <c r="Q13" s="1125"/>
      <c r="R13" s="1125"/>
      <c r="S13" s="1125"/>
      <c r="T13" s="1126"/>
    </row>
    <row r="14" spans="1:20" ht="17.25" thickBot="1">
      <c r="A14" s="1127" t="s">
        <v>27</v>
      </c>
      <c r="B14" s="1135" t="s">
        <v>433</v>
      </c>
      <c r="C14" s="1135" t="s">
        <v>434</v>
      </c>
      <c r="D14" s="1127" t="s">
        <v>26</v>
      </c>
      <c r="E14" s="1130" t="s">
        <v>19</v>
      </c>
      <c r="F14" s="1132" t="s">
        <v>11</v>
      </c>
      <c r="G14" s="1133"/>
      <c r="H14" s="1133"/>
      <c r="I14" s="1134"/>
      <c r="J14" s="1107" t="s">
        <v>20</v>
      </c>
      <c r="K14" s="1107" t="s">
        <v>21</v>
      </c>
      <c r="L14" s="1107" t="s">
        <v>2</v>
      </c>
      <c r="M14" s="1109" t="s">
        <v>22</v>
      </c>
      <c r="N14" s="1111" t="s">
        <v>3</v>
      </c>
      <c r="O14" s="1112"/>
      <c r="P14" s="1113"/>
      <c r="Q14" s="1117" t="s">
        <v>4</v>
      </c>
      <c r="R14" s="1116" t="s">
        <v>5</v>
      </c>
      <c r="S14" s="157" t="s">
        <v>29</v>
      </c>
      <c r="T14" s="1100" t="s">
        <v>0</v>
      </c>
    </row>
    <row r="15" spans="1:20" ht="25.5" customHeight="1" thickBot="1">
      <c r="A15" s="1128"/>
      <c r="B15" s="1520"/>
      <c r="C15" s="1520"/>
      <c r="D15" s="1128"/>
      <c r="E15" s="1510"/>
      <c r="F15" s="158" t="s">
        <v>12</v>
      </c>
      <c r="G15" s="158" t="s">
        <v>13</v>
      </c>
      <c r="H15" s="158" t="s">
        <v>14</v>
      </c>
      <c r="I15" s="158" t="s">
        <v>15</v>
      </c>
      <c r="J15" s="1506"/>
      <c r="K15" s="1506"/>
      <c r="L15" s="1506"/>
      <c r="M15" s="1507"/>
      <c r="N15" s="179" t="s">
        <v>30</v>
      </c>
      <c r="O15" s="159" t="s">
        <v>28</v>
      </c>
      <c r="P15" s="160" t="s">
        <v>31</v>
      </c>
      <c r="Q15" s="1508"/>
      <c r="R15" s="1509"/>
      <c r="S15" s="161"/>
      <c r="T15" s="1503"/>
    </row>
    <row r="16" spans="1:20" ht="16.5" thickBot="1">
      <c r="A16" s="150"/>
      <c r="B16" s="150"/>
      <c r="C16" s="150"/>
      <c r="D16" s="150"/>
      <c r="E16" s="150"/>
      <c r="F16" s="150"/>
      <c r="G16" s="150"/>
      <c r="H16" s="150"/>
      <c r="I16" s="150"/>
      <c r="J16" s="150"/>
      <c r="K16" s="150"/>
      <c r="L16" s="162"/>
      <c r="M16" s="150"/>
      <c r="Q16" s="150"/>
      <c r="R16" s="150"/>
      <c r="S16" s="150"/>
      <c r="T16" s="150"/>
    </row>
    <row r="17" spans="1:20" ht="49.5" customHeight="1" thickBot="1">
      <c r="A17" s="1513">
        <v>1</v>
      </c>
      <c r="B17" s="1517" t="s">
        <v>490</v>
      </c>
      <c r="C17" s="1517" t="s">
        <v>537</v>
      </c>
      <c r="D17" s="1511" t="s">
        <v>394</v>
      </c>
      <c r="E17" s="203" t="s">
        <v>385</v>
      </c>
      <c r="F17" s="204">
        <v>3</v>
      </c>
      <c r="G17" s="375">
        <v>3</v>
      </c>
      <c r="H17" s="180">
        <v>0.03</v>
      </c>
      <c r="I17" s="180"/>
      <c r="J17" s="164" t="s">
        <v>479</v>
      </c>
      <c r="K17" s="181"/>
      <c r="L17" s="182"/>
      <c r="M17" s="197">
        <v>14</v>
      </c>
      <c r="N17" s="184">
        <f>F17-M17</f>
        <v>-11</v>
      </c>
      <c r="O17" s="165">
        <f>IF(M17&lt;1,(AVERAGE(F17:I17)/M17),SUM(F17:I17)/M17)</f>
        <v>0.43071428571428572</v>
      </c>
      <c r="P17" s="185" t="str">
        <f>IF(O17&lt;=V$17,"T",IF(O17&lt;$Y$17,"R",IF(O17&gt;=$Y$17,"P")))</f>
        <v>P</v>
      </c>
      <c r="Q17" s="182"/>
      <c r="R17" s="182"/>
      <c r="S17" s="186"/>
      <c r="T17" s="187"/>
    </row>
    <row r="18" spans="1:20" ht="63.75" thickBot="1">
      <c r="A18" s="1514"/>
      <c r="B18" s="1518"/>
      <c r="C18" s="1518"/>
      <c r="D18" s="1093"/>
      <c r="E18" s="205" t="s">
        <v>386</v>
      </c>
      <c r="F18" s="189">
        <v>1</v>
      </c>
      <c r="G18" s="189">
        <v>1</v>
      </c>
      <c r="H18" s="214">
        <v>1</v>
      </c>
      <c r="I18" s="190"/>
      <c r="J18" s="198" t="s">
        <v>480</v>
      </c>
      <c r="K18" s="191"/>
      <c r="L18" s="174"/>
      <c r="M18" s="183">
        <v>1</v>
      </c>
      <c r="N18" s="192">
        <f>F18-M18</f>
        <v>0</v>
      </c>
      <c r="O18" s="172">
        <v>1</v>
      </c>
      <c r="P18" s="193" t="str">
        <f>IF(O18&lt;=V$17,"T",IF(O18&lt;$Y$17,"R",IF(O18&gt;=$Y$17,"P")))</f>
        <v>P</v>
      </c>
      <c r="Q18" s="174"/>
      <c r="R18" s="174"/>
      <c r="S18" s="194"/>
      <c r="T18" s="195"/>
    </row>
    <row r="19" spans="1:20" ht="63.75" thickBot="1">
      <c r="A19" s="1514"/>
      <c r="B19" s="1518"/>
      <c r="C19" s="1518"/>
      <c r="D19" s="1093"/>
      <c r="E19" s="206" t="s">
        <v>364</v>
      </c>
      <c r="F19" s="199">
        <v>12</v>
      </c>
      <c r="G19" s="389">
        <v>10</v>
      </c>
      <c r="H19" s="427">
        <v>6</v>
      </c>
      <c r="I19" s="427"/>
      <c r="J19" s="198" t="s">
        <v>481</v>
      </c>
      <c r="K19" s="200"/>
      <c r="L19" s="169"/>
      <c r="M19" s="197">
        <v>18</v>
      </c>
      <c r="N19" s="171">
        <f>F19-M19</f>
        <v>-6</v>
      </c>
      <c r="O19" s="172">
        <f t="shared" ref="O19:O28" si="0">IF(M19&lt;1,(AVERAGE(F19:I19)/M19),SUM(F19:I19)/M19)</f>
        <v>1.5555555555555556</v>
      </c>
      <c r="P19" s="193" t="str">
        <f>IF(O19&lt;=V$17,"T",IF(O19&lt;$Y$17,"R",IF(O19&gt;=$Y$17,"P")))</f>
        <v>P</v>
      </c>
      <c r="Q19" s="175" t="e">
        <f>L19/K19</f>
        <v>#DIV/0!</v>
      </c>
      <c r="R19" s="174"/>
      <c r="S19" s="194"/>
      <c r="T19" s="195"/>
    </row>
    <row r="20" spans="1:20" ht="63.75" thickBot="1">
      <c r="A20" s="1514"/>
      <c r="B20" s="1518"/>
      <c r="C20" s="1518"/>
      <c r="D20" s="1093"/>
      <c r="E20" s="205" t="s">
        <v>387</v>
      </c>
      <c r="F20" s="199">
        <v>3</v>
      </c>
      <c r="G20" s="389">
        <v>3</v>
      </c>
      <c r="H20" s="427">
        <v>3</v>
      </c>
      <c r="I20" s="427"/>
      <c r="J20" s="198" t="s">
        <v>482</v>
      </c>
      <c r="K20" s="191"/>
      <c r="L20" s="169"/>
      <c r="M20" s="197">
        <v>23</v>
      </c>
      <c r="N20" s="192">
        <f>22/23</f>
        <v>0.95652173913043481</v>
      </c>
      <c r="O20" s="172">
        <f t="shared" si="0"/>
        <v>0.39130434782608697</v>
      </c>
      <c r="P20" s="193" t="str">
        <f t="shared" ref="P20:P28" si="1">IF(O20&lt;=V$17,"T",IF(O20&lt;$Y$17,"R",IF(O20&gt;=$Y$17,"P")))</f>
        <v>P</v>
      </c>
      <c r="Q20" s="201"/>
      <c r="R20" s="174"/>
      <c r="S20" s="194"/>
      <c r="T20" s="195"/>
    </row>
    <row r="21" spans="1:20" ht="49.5" customHeight="1" thickBot="1">
      <c r="A21" s="1515"/>
      <c r="B21" s="1518"/>
      <c r="C21" s="1518"/>
      <c r="D21" s="1093"/>
      <c r="E21" s="188" t="s">
        <v>388</v>
      </c>
      <c r="F21" s="199">
        <v>3</v>
      </c>
      <c r="G21" s="389">
        <v>3</v>
      </c>
      <c r="H21" s="427">
        <v>3</v>
      </c>
      <c r="I21" s="427"/>
      <c r="J21" s="198" t="s">
        <v>483</v>
      </c>
      <c r="K21" s="191"/>
      <c r="L21" s="207"/>
      <c r="M21" s="197">
        <v>22</v>
      </c>
      <c r="N21" s="192">
        <f>22/23</f>
        <v>0.95652173913043481</v>
      </c>
      <c r="O21" s="172">
        <f t="shared" si="0"/>
        <v>0.40909090909090912</v>
      </c>
      <c r="P21" s="193" t="str">
        <f t="shared" si="1"/>
        <v>P</v>
      </c>
      <c r="Q21" s="174"/>
      <c r="R21" s="174"/>
      <c r="S21" s="194"/>
      <c r="T21" s="195"/>
    </row>
    <row r="22" spans="1:20" ht="48" customHeight="1" thickBot="1">
      <c r="A22" s="1516">
        <v>2</v>
      </c>
      <c r="B22" s="1518"/>
      <c r="C22" s="1518"/>
      <c r="D22" s="1093" t="s">
        <v>395</v>
      </c>
      <c r="E22" s="188" t="s">
        <v>389</v>
      </c>
      <c r="F22" s="189">
        <v>1</v>
      </c>
      <c r="G22" s="420">
        <v>1</v>
      </c>
      <c r="H22" s="428">
        <v>1</v>
      </c>
      <c r="I22" s="428"/>
      <c r="J22" s="198" t="s">
        <v>484</v>
      </c>
      <c r="K22" s="191"/>
      <c r="L22" s="174"/>
      <c r="M22" s="183">
        <v>1</v>
      </c>
      <c r="N22" s="192">
        <v>0</v>
      </c>
      <c r="O22" s="172">
        <f t="shared" si="0"/>
        <v>3</v>
      </c>
      <c r="P22" s="193" t="str">
        <f t="shared" si="1"/>
        <v>P</v>
      </c>
      <c r="Q22" s="174"/>
      <c r="R22" s="174"/>
      <c r="S22" s="194"/>
      <c r="T22" s="195"/>
    </row>
    <row r="23" spans="1:20" ht="63.75" customHeight="1" thickBot="1">
      <c r="A23" s="1514"/>
      <c r="B23" s="1518"/>
      <c r="C23" s="1518"/>
      <c r="D23" s="1093"/>
      <c r="E23" s="188" t="s">
        <v>390</v>
      </c>
      <c r="F23" s="199">
        <v>5</v>
      </c>
      <c r="G23" s="389">
        <v>7</v>
      </c>
      <c r="H23" s="427">
        <v>2</v>
      </c>
      <c r="I23" s="427"/>
      <c r="J23" s="198" t="s">
        <v>485</v>
      </c>
      <c r="K23" s="191"/>
      <c r="L23" s="174"/>
      <c r="M23" s="183">
        <v>0.1</v>
      </c>
      <c r="N23" s="171">
        <f>F23+G23-M23</f>
        <v>11.9</v>
      </c>
      <c r="O23" s="172">
        <f t="shared" si="0"/>
        <v>46.666666666666664</v>
      </c>
      <c r="P23" s="193" t="str">
        <f t="shared" si="1"/>
        <v>P</v>
      </c>
      <c r="Q23" s="174"/>
      <c r="R23" s="174"/>
      <c r="S23" s="194"/>
      <c r="T23" s="195"/>
    </row>
    <row r="24" spans="1:20" ht="63.75" customHeight="1" thickBot="1">
      <c r="A24" s="1515"/>
      <c r="B24" s="1518"/>
      <c r="C24" s="1518"/>
      <c r="D24" s="1093"/>
      <c r="E24" s="188" t="s">
        <v>391</v>
      </c>
      <c r="F24" s="199">
        <v>3</v>
      </c>
      <c r="G24" s="389">
        <v>7</v>
      </c>
      <c r="H24" s="427">
        <v>2</v>
      </c>
      <c r="I24" s="427"/>
      <c r="J24" s="198" t="s">
        <v>486</v>
      </c>
      <c r="K24" s="196"/>
      <c r="L24" s="174"/>
      <c r="M24" s="197">
        <v>5</v>
      </c>
      <c r="N24" s="192">
        <f>4/5</f>
        <v>0.8</v>
      </c>
      <c r="O24" s="172">
        <f t="shared" si="0"/>
        <v>2.4</v>
      </c>
      <c r="P24" s="193" t="str">
        <f t="shared" si="1"/>
        <v>P</v>
      </c>
      <c r="Q24" s="174"/>
      <c r="R24" s="174"/>
      <c r="S24" s="194"/>
      <c r="T24" s="195"/>
    </row>
    <row r="25" spans="1:20" ht="95.25" thickBot="1">
      <c r="A25" s="1504">
        <v>3</v>
      </c>
      <c r="B25" s="1518"/>
      <c r="C25" s="1518"/>
      <c r="D25" s="1093" t="s">
        <v>396</v>
      </c>
      <c r="E25" s="202" t="s">
        <v>385</v>
      </c>
      <c r="F25" s="199">
        <v>438</v>
      </c>
      <c r="G25" s="389">
        <v>546</v>
      </c>
      <c r="H25" s="427">
        <v>299</v>
      </c>
      <c r="I25" s="427"/>
      <c r="J25" s="167" t="s">
        <v>479</v>
      </c>
      <c r="K25" s="208"/>
      <c r="L25" s="209"/>
      <c r="M25" s="197">
        <v>900</v>
      </c>
      <c r="N25" s="171">
        <f>405+375</f>
        <v>780</v>
      </c>
      <c r="O25" s="172">
        <f t="shared" si="0"/>
        <v>1.4255555555555555</v>
      </c>
      <c r="P25" s="193" t="str">
        <f t="shared" si="1"/>
        <v>P</v>
      </c>
      <c r="Q25" s="174"/>
      <c r="R25" s="174"/>
      <c r="S25" s="194"/>
      <c r="T25" s="195"/>
    </row>
    <row r="26" spans="1:20" ht="63.75" thickBot="1">
      <c r="A26" s="1504"/>
      <c r="B26" s="1518"/>
      <c r="C26" s="1518"/>
      <c r="D26" s="1093"/>
      <c r="E26" s="202" t="s">
        <v>392</v>
      </c>
      <c r="F26" s="199">
        <v>438</v>
      </c>
      <c r="G26" s="389">
        <v>546</v>
      </c>
      <c r="H26" s="427">
        <v>299</v>
      </c>
      <c r="I26" s="427"/>
      <c r="J26" s="198" t="s">
        <v>487</v>
      </c>
      <c r="K26" s="196"/>
      <c r="L26" s="174"/>
      <c r="M26" s="197">
        <v>800</v>
      </c>
      <c r="N26" s="171">
        <f>F26-M26</f>
        <v>-362</v>
      </c>
      <c r="O26" s="172">
        <f t="shared" si="0"/>
        <v>1.60375</v>
      </c>
      <c r="P26" s="193" t="str">
        <f t="shared" si="1"/>
        <v>P</v>
      </c>
      <c r="Q26" s="174"/>
      <c r="R26" s="174"/>
      <c r="S26" s="194"/>
      <c r="T26" s="195"/>
    </row>
    <row r="27" spans="1:20" ht="48" thickBot="1">
      <c r="A27" s="1504"/>
      <c r="B27" s="1518"/>
      <c r="C27" s="1518"/>
      <c r="D27" s="1093"/>
      <c r="E27" s="202" t="s">
        <v>397</v>
      </c>
      <c r="F27" s="189">
        <v>1</v>
      </c>
      <c r="G27" s="420">
        <v>1</v>
      </c>
      <c r="H27" s="428">
        <v>1</v>
      </c>
      <c r="I27" s="427"/>
      <c r="J27" s="198" t="s">
        <v>488</v>
      </c>
      <c r="K27" s="196"/>
      <c r="L27" s="174"/>
      <c r="M27" s="183">
        <v>0.99</v>
      </c>
      <c r="N27" s="192">
        <f>F27-M27</f>
        <v>1.0000000000000009E-2</v>
      </c>
      <c r="O27" s="172">
        <f t="shared" si="0"/>
        <v>1.0101010101010102</v>
      </c>
      <c r="P27" s="193" t="str">
        <f t="shared" si="1"/>
        <v>P</v>
      </c>
      <c r="Q27" s="174"/>
      <c r="R27" s="174"/>
      <c r="S27" s="194"/>
      <c r="T27" s="195"/>
    </row>
    <row r="28" spans="1:20" ht="63.75" thickBot="1">
      <c r="A28" s="1505"/>
      <c r="B28" s="1519"/>
      <c r="C28" s="1519"/>
      <c r="D28" s="1512"/>
      <c r="E28" s="727" t="s">
        <v>393</v>
      </c>
      <c r="F28" s="728">
        <v>1</v>
      </c>
      <c r="G28" s="729">
        <v>1</v>
      </c>
      <c r="H28" s="730">
        <v>1</v>
      </c>
      <c r="I28" s="731"/>
      <c r="J28" s="732" t="s">
        <v>489</v>
      </c>
      <c r="K28" s="733"/>
      <c r="L28" s="381"/>
      <c r="M28" s="734">
        <v>0.99</v>
      </c>
      <c r="N28" s="735">
        <f>F28-M28</f>
        <v>1.0000000000000009E-2</v>
      </c>
      <c r="O28" s="736">
        <f t="shared" si="0"/>
        <v>1.0101010101010102</v>
      </c>
      <c r="P28" s="737" t="str">
        <f t="shared" si="1"/>
        <v>P</v>
      </c>
      <c r="Q28" s="381"/>
      <c r="R28" s="381"/>
      <c r="S28" s="548"/>
      <c r="T28" s="738"/>
    </row>
    <row r="29" spans="1:20" s="385" customFormat="1">
      <c r="A29" s="174"/>
      <c r="B29" s="174"/>
      <c r="C29" s="174" t="s">
        <v>1096</v>
      </c>
      <c r="D29" s="174"/>
      <c r="E29" s="174"/>
      <c r="F29" s="174">
        <v>3</v>
      </c>
      <c r="G29" s="174">
        <v>3</v>
      </c>
      <c r="H29" s="174">
        <v>3</v>
      </c>
      <c r="I29" s="174"/>
      <c r="J29" s="174"/>
      <c r="K29" s="174"/>
      <c r="L29" s="174"/>
      <c r="M29" s="174"/>
      <c r="N29" s="174"/>
      <c r="O29" s="174"/>
      <c r="P29" s="174"/>
      <c r="Q29" s="174"/>
      <c r="R29" s="174"/>
      <c r="S29" s="174"/>
      <c r="T29" s="174"/>
    </row>
    <row r="30" spans="1:20">
      <c r="A30" s="150"/>
      <c r="B30" s="150"/>
      <c r="C30" s="150"/>
      <c r="D30" s="150"/>
      <c r="E30" s="150"/>
      <c r="F30" s="150"/>
      <c r="G30" s="150"/>
      <c r="H30" s="150"/>
      <c r="I30" s="150"/>
      <c r="J30" s="150"/>
      <c r="K30" s="150"/>
      <c r="L30" s="150"/>
      <c r="M30" s="150"/>
      <c r="N30" s="150"/>
      <c r="O30" s="150"/>
      <c r="P30" s="150"/>
      <c r="Q30" s="150"/>
      <c r="R30" s="150"/>
      <c r="S30" s="150"/>
      <c r="T30" s="150"/>
    </row>
    <row r="31" spans="1:20" ht="16.5">
      <c r="A31" s="176" t="s">
        <v>24</v>
      </c>
      <c r="B31" s="176"/>
      <c r="C31" s="176"/>
      <c r="D31" s="176"/>
      <c r="E31" s="150"/>
      <c r="F31" s="150"/>
      <c r="G31" s="150"/>
      <c r="H31" s="150"/>
      <c r="I31" s="150"/>
      <c r="J31" s="150"/>
      <c r="K31" s="150"/>
      <c r="L31" s="150"/>
      <c r="M31" s="150"/>
      <c r="N31" s="150"/>
      <c r="O31" s="150"/>
      <c r="P31" s="150"/>
      <c r="Q31" s="150"/>
      <c r="R31" s="150"/>
      <c r="S31" s="150"/>
      <c r="T31" s="150"/>
    </row>
    <row r="32" spans="1:20">
      <c r="A32" s="150"/>
      <c r="B32" s="150"/>
      <c r="C32" s="150"/>
      <c r="D32" s="150"/>
      <c r="E32" s="150"/>
      <c r="F32" s="150"/>
      <c r="G32" s="150"/>
      <c r="H32" s="150"/>
      <c r="I32" s="150"/>
      <c r="J32" s="150"/>
      <c r="K32" s="150"/>
      <c r="L32" s="150"/>
      <c r="M32" s="150"/>
      <c r="N32" s="150"/>
      <c r="O32" s="150"/>
      <c r="P32" s="150"/>
      <c r="Q32" s="150"/>
      <c r="R32" s="150"/>
      <c r="S32" s="150"/>
      <c r="T32" s="150"/>
    </row>
    <row r="33" spans="1:20">
      <c r="A33" s="1090"/>
      <c r="B33" s="1091"/>
      <c r="C33" s="1091"/>
      <c r="D33" s="1091"/>
      <c r="E33" s="1091"/>
      <c r="F33" s="1091"/>
      <c r="G33" s="1091"/>
      <c r="H33" s="1091"/>
      <c r="I33" s="1091"/>
      <c r="J33" s="1091"/>
      <c r="K33" s="1091"/>
      <c r="L33" s="1091"/>
      <c r="M33" s="1091"/>
      <c r="N33" s="1091"/>
      <c r="O33" s="1091"/>
      <c r="P33" s="1091"/>
      <c r="Q33" s="1091"/>
      <c r="R33" s="1091"/>
      <c r="S33" s="1091"/>
      <c r="T33" s="1092"/>
    </row>
    <row r="34" spans="1:20">
      <c r="A34" s="1090"/>
      <c r="B34" s="1091"/>
      <c r="C34" s="1091"/>
      <c r="D34" s="1091"/>
      <c r="E34" s="1091"/>
      <c r="F34" s="1091"/>
      <c r="G34" s="1091"/>
      <c r="H34" s="1091"/>
      <c r="I34" s="1091"/>
      <c r="J34" s="1091"/>
      <c r="K34" s="1091"/>
      <c r="L34" s="1091"/>
      <c r="M34" s="1091"/>
      <c r="N34" s="1091"/>
      <c r="O34" s="1091"/>
      <c r="P34" s="1091"/>
      <c r="Q34" s="1091"/>
      <c r="R34" s="1091"/>
      <c r="S34" s="1091"/>
      <c r="T34" s="1092"/>
    </row>
    <row r="35" spans="1:20">
      <c r="A35" s="1090"/>
      <c r="B35" s="1091"/>
      <c r="C35" s="1091"/>
      <c r="D35" s="1091"/>
      <c r="E35" s="1091"/>
      <c r="F35" s="1091"/>
      <c r="G35" s="1091"/>
      <c r="H35" s="1091"/>
      <c r="I35" s="1091"/>
      <c r="J35" s="1091"/>
      <c r="K35" s="1091"/>
      <c r="L35" s="1091"/>
      <c r="M35" s="1091"/>
      <c r="N35" s="1091"/>
      <c r="O35" s="1091"/>
      <c r="P35" s="1091"/>
      <c r="Q35" s="1091"/>
      <c r="R35" s="1091"/>
      <c r="S35" s="1091"/>
      <c r="T35" s="1092"/>
    </row>
    <row r="36" spans="1:20">
      <c r="A36" s="1090"/>
      <c r="B36" s="1091"/>
      <c r="C36" s="1091"/>
      <c r="D36" s="1091"/>
      <c r="E36" s="1091"/>
      <c r="F36" s="1091"/>
      <c r="G36" s="1091"/>
      <c r="H36" s="1091"/>
      <c r="I36" s="1091"/>
      <c r="J36" s="1091"/>
      <c r="K36" s="1091"/>
      <c r="L36" s="1091"/>
      <c r="M36" s="1091"/>
      <c r="N36" s="1091"/>
      <c r="O36" s="1091"/>
      <c r="P36" s="1091"/>
      <c r="Q36" s="1091"/>
      <c r="R36" s="1091"/>
      <c r="S36" s="1091"/>
      <c r="T36" s="1092"/>
    </row>
    <row r="37" spans="1:20">
      <c r="A37" s="1090"/>
      <c r="B37" s="1091"/>
      <c r="C37" s="1091"/>
      <c r="D37" s="1091"/>
      <c r="E37" s="1091"/>
      <c r="F37" s="1091"/>
      <c r="G37" s="1091"/>
      <c r="H37" s="1091"/>
      <c r="I37" s="1091"/>
      <c r="J37" s="1091"/>
      <c r="K37" s="1091"/>
      <c r="L37" s="1091"/>
      <c r="M37" s="1091"/>
      <c r="N37" s="1091"/>
      <c r="O37" s="1091"/>
      <c r="P37" s="1091"/>
      <c r="Q37" s="1091"/>
      <c r="R37" s="1091"/>
      <c r="S37" s="1091"/>
      <c r="T37" s="1092"/>
    </row>
    <row r="38" spans="1:20">
      <c r="A38" s="1090"/>
      <c r="B38" s="1091"/>
      <c r="C38" s="1091"/>
      <c r="D38" s="1091"/>
      <c r="E38" s="1091"/>
      <c r="F38" s="1091"/>
      <c r="G38" s="1091"/>
      <c r="H38" s="1091"/>
      <c r="I38" s="1091"/>
      <c r="J38" s="1091"/>
      <c r="K38" s="1091"/>
      <c r="L38" s="1091"/>
      <c r="M38" s="1091"/>
      <c r="N38" s="1091"/>
      <c r="O38" s="1091"/>
      <c r="P38" s="1091"/>
      <c r="Q38" s="1091"/>
      <c r="R38" s="1091"/>
      <c r="S38" s="1091"/>
      <c r="T38" s="1092"/>
    </row>
    <row r="39" spans="1:20">
      <c r="A39" s="1090"/>
      <c r="B39" s="1091"/>
      <c r="C39" s="1091"/>
      <c r="D39" s="1091"/>
      <c r="E39" s="1091"/>
      <c r="F39" s="1091"/>
      <c r="G39" s="1091"/>
      <c r="H39" s="1091"/>
      <c r="I39" s="1091"/>
      <c r="J39" s="1091"/>
      <c r="K39" s="1091"/>
      <c r="L39" s="1091"/>
      <c r="M39" s="1091"/>
      <c r="N39" s="1091"/>
      <c r="O39" s="1091"/>
      <c r="P39" s="1091"/>
      <c r="Q39" s="1091"/>
      <c r="R39" s="1091"/>
      <c r="S39" s="1091"/>
      <c r="T39" s="1092"/>
    </row>
    <row r="40" spans="1:20">
      <c r="A40" s="1090"/>
      <c r="B40" s="1091"/>
      <c r="C40" s="1091"/>
      <c r="D40" s="1091"/>
      <c r="E40" s="1091"/>
      <c r="F40" s="1091"/>
      <c r="G40" s="1091"/>
      <c r="H40" s="1091"/>
      <c r="I40" s="1091"/>
      <c r="J40" s="1091"/>
      <c r="K40" s="1091"/>
      <c r="L40" s="1091"/>
      <c r="M40" s="1091"/>
      <c r="N40" s="1091"/>
      <c r="O40" s="1091"/>
      <c r="P40" s="1091"/>
      <c r="Q40" s="1091"/>
      <c r="R40" s="1091"/>
      <c r="S40" s="1091"/>
      <c r="T40" s="1092"/>
    </row>
    <row r="41" spans="1:20">
      <c r="A41" s="1090"/>
      <c r="B41" s="1091"/>
      <c r="C41" s="1091"/>
      <c r="D41" s="1091"/>
      <c r="E41" s="1091"/>
      <c r="F41" s="1091"/>
      <c r="G41" s="1091"/>
      <c r="H41" s="1091"/>
      <c r="I41" s="1091"/>
      <c r="J41" s="1091"/>
      <c r="K41" s="1091"/>
      <c r="L41" s="1091"/>
      <c r="M41" s="1091"/>
      <c r="N41" s="1091"/>
      <c r="O41" s="1091"/>
      <c r="P41" s="1091"/>
      <c r="Q41" s="1091"/>
      <c r="R41" s="1091"/>
      <c r="S41" s="1091"/>
      <c r="T41" s="1092"/>
    </row>
    <row r="42" spans="1:20">
      <c r="A42" s="1090"/>
      <c r="B42" s="1091"/>
      <c r="C42" s="1091"/>
      <c r="D42" s="1091"/>
      <c r="E42" s="1091"/>
      <c r="F42" s="1091"/>
      <c r="G42" s="1091"/>
      <c r="H42" s="1091"/>
      <c r="I42" s="1091"/>
      <c r="J42" s="1091"/>
      <c r="K42" s="1091"/>
      <c r="L42" s="1091"/>
      <c r="M42" s="1091"/>
      <c r="N42" s="1091"/>
      <c r="O42" s="1091"/>
      <c r="P42" s="1091"/>
      <c r="Q42" s="1091"/>
      <c r="R42" s="1091"/>
      <c r="S42" s="1091"/>
      <c r="T42" s="1092"/>
    </row>
    <row r="43" spans="1:20">
      <c r="A43" s="1090"/>
      <c r="B43" s="1091"/>
      <c r="C43" s="1091"/>
      <c r="D43" s="1091"/>
      <c r="E43" s="1091"/>
      <c r="F43" s="1091"/>
      <c r="G43" s="1091"/>
      <c r="H43" s="1091"/>
      <c r="I43" s="1091"/>
      <c r="J43" s="1091"/>
      <c r="K43" s="1091"/>
      <c r="L43" s="1091"/>
      <c r="M43" s="1091"/>
      <c r="N43" s="1091"/>
      <c r="O43" s="1091"/>
      <c r="P43" s="1091"/>
      <c r="Q43" s="1091"/>
      <c r="R43" s="1091"/>
      <c r="S43" s="1091"/>
      <c r="T43" s="1092"/>
    </row>
  </sheetData>
  <mergeCells count="50">
    <mergeCell ref="D22:D24"/>
    <mergeCell ref="D25:D28"/>
    <mergeCell ref="A17:A21"/>
    <mergeCell ref="A22:A24"/>
    <mergeCell ref="A2:E4"/>
    <mergeCell ref="A9:E9"/>
    <mergeCell ref="C17:C28"/>
    <mergeCell ref="B17:B28"/>
    <mergeCell ref="B14:B15"/>
    <mergeCell ref="C14:C15"/>
    <mergeCell ref="F2:M2"/>
    <mergeCell ref="N2:T2"/>
    <mergeCell ref="F3:M4"/>
    <mergeCell ref="N3:T3"/>
    <mergeCell ref="N4:T4"/>
    <mergeCell ref="F9:M9"/>
    <mergeCell ref="A11:T11"/>
    <mergeCell ref="A13:L13"/>
    <mergeCell ref="M13:T13"/>
    <mergeCell ref="A6:E6"/>
    <mergeCell ref="F6:M6"/>
    <mergeCell ref="A7:E7"/>
    <mergeCell ref="F7:M7"/>
    <mergeCell ref="A8:E8"/>
    <mergeCell ref="F8:M8"/>
    <mergeCell ref="A34:T34"/>
    <mergeCell ref="T14:T15"/>
    <mergeCell ref="A25:A28"/>
    <mergeCell ref="K14:K15"/>
    <mergeCell ref="L14:L15"/>
    <mergeCell ref="M14:M15"/>
    <mergeCell ref="N14:P14"/>
    <mergeCell ref="Q14:Q15"/>
    <mergeCell ref="R14:R15"/>
    <mergeCell ref="A14:A15"/>
    <mergeCell ref="D14:D15"/>
    <mergeCell ref="A33:T33"/>
    <mergeCell ref="E14:E15"/>
    <mergeCell ref="F14:I14"/>
    <mergeCell ref="J14:J15"/>
    <mergeCell ref="D17:D21"/>
    <mergeCell ref="A41:T41"/>
    <mergeCell ref="A42:T42"/>
    <mergeCell ref="A43:T43"/>
    <mergeCell ref="A35:T35"/>
    <mergeCell ref="A36:T36"/>
    <mergeCell ref="A37:T37"/>
    <mergeCell ref="A38:T38"/>
    <mergeCell ref="A39:T39"/>
    <mergeCell ref="A40:T40"/>
  </mergeCells>
  <conditionalFormatting sqref="P17:P28">
    <cfRule type="containsText" dxfId="40" priority="1" stopIfTrue="1" operator="containsText" text="P">
      <formula>NOT(ISERROR(SEARCH("P",P17)))</formula>
    </cfRule>
    <cfRule type="containsText" dxfId="39" priority="2" stopIfTrue="1" operator="containsText" text="R">
      <formula>NOT(ISERROR(SEARCH("R",P17)))</formula>
    </cfRule>
    <cfRule type="containsText" dxfId="38" priority="3" operator="containsText" text="T">
      <formula>NOT(ISERROR(SEARCH("T",P17)))</formula>
    </cfRule>
    <cfRule type="iconSet" priority="4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T40"/>
  <sheetViews>
    <sheetView topLeftCell="B1" zoomScale="54" zoomScaleNormal="54" workbookViewId="0">
      <selection activeCell="F9" sqref="F9:M9"/>
    </sheetView>
  </sheetViews>
  <sheetFormatPr baseColWidth="10" defaultColWidth="11.42578125" defaultRowHeight="15"/>
  <cols>
    <col min="1" max="1" width="11.42578125" style="132"/>
    <col min="2" max="2" width="39.85546875" style="132" customWidth="1"/>
    <col min="3" max="3" width="32.28515625" style="132" customWidth="1"/>
    <col min="4" max="4" width="39.5703125" style="132" customWidth="1"/>
    <col min="5" max="5" width="45.7109375" style="132" customWidth="1"/>
    <col min="6" max="6" width="7.5703125" style="132" customWidth="1"/>
    <col min="7" max="7" width="5" style="132" customWidth="1"/>
    <col min="8" max="8" width="5.140625" style="132" customWidth="1"/>
    <col min="9" max="9" width="4.28515625" style="132" customWidth="1"/>
    <col min="10" max="10" width="97.7109375" style="132" customWidth="1"/>
    <col min="11" max="11" width="19" style="132" customWidth="1"/>
    <col min="12" max="12" width="23.7109375" style="132" customWidth="1"/>
    <col min="13" max="13" width="9.140625" style="132" customWidth="1"/>
    <col min="14" max="14" width="17.140625" style="132" customWidth="1"/>
    <col min="15" max="16" width="11.42578125" style="132"/>
    <col min="17" max="17" width="17.5703125" style="132" customWidth="1"/>
    <col min="18" max="18" width="21.42578125" style="132" customWidth="1"/>
    <col min="19" max="19" width="87" style="132" customWidth="1"/>
    <col min="20" max="20" width="71.140625" style="132" customWidth="1"/>
    <col min="21" max="16384" width="11.42578125" style="132"/>
  </cols>
  <sheetData>
    <row r="1" spans="1:20" ht="15.75" thickBot="1"/>
    <row r="2" spans="1:20" ht="16.5" thickBot="1">
      <c r="A2" s="1321"/>
      <c r="B2" s="1322"/>
      <c r="C2" s="1322"/>
      <c r="D2" s="1322"/>
      <c r="E2" s="1323"/>
      <c r="F2" s="1330" t="s">
        <v>18</v>
      </c>
      <c r="G2" s="1331"/>
      <c r="H2" s="1331"/>
      <c r="I2" s="1331"/>
      <c r="J2" s="1331"/>
      <c r="K2" s="1331"/>
      <c r="L2" s="1331"/>
      <c r="M2" s="1332"/>
      <c r="N2" s="1283" t="s">
        <v>944</v>
      </c>
      <c r="O2" s="1284"/>
      <c r="P2" s="1284"/>
      <c r="Q2" s="1284"/>
      <c r="R2" s="1284"/>
      <c r="S2" s="1284"/>
      <c r="T2" s="1285"/>
    </row>
    <row r="3" spans="1:20" ht="16.5" thickBot="1">
      <c r="A3" s="1324"/>
      <c r="B3" s="1325"/>
      <c r="C3" s="1325"/>
      <c r="D3" s="1325"/>
      <c r="E3" s="1326"/>
      <c r="F3" s="1286" t="s">
        <v>17</v>
      </c>
      <c r="G3" s="1287"/>
      <c r="H3" s="1287"/>
      <c r="I3" s="1287"/>
      <c r="J3" s="1287"/>
      <c r="K3" s="1287"/>
      <c r="L3" s="1287"/>
      <c r="M3" s="1288"/>
      <c r="N3" s="1292" t="s">
        <v>23</v>
      </c>
      <c r="O3" s="1293"/>
      <c r="P3" s="1293"/>
      <c r="Q3" s="1293"/>
      <c r="R3" s="1293"/>
      <c r="S3" s="1293"/>
      <c r="T3" s="1294"/>
    </row>
    <row r="4" spans="1:20" ht="16.5" thickBot="1">
      <c r="A4" s="1327"/>
      <c r="B4" s="1328"/>
      <c r="C4" s="1328"/>
      <c r="D4" s="1328"/>
      <c r="E4" s="1329"/>
      <c r="F4" s="1289"/>
      <c r="G4" s="1290"/>
      <c r="H4" s="1290"/>
      <c r="I4" s="1290"/>
      <c r="J4" s="1290"/>
      <c r="K4" s="1290"/>
      <c r="L4" s="1290"/>
      <c r="M4" s="1291"/>
      <c r="N4" s="1295" t="s">
        <v>8</v>
      </c>
      <c r="O4" s="1296"/>
      <c r="P4" s="1296"/>
      <c r="Q4" s="1296"/>
      <c r="R4" s="1296"/>
      <c r="S4" s="1296"/>
      <c r="T4" s="1297"/>
    </row>
    <row r="5" spans="1:20" ht="15.75">
      <c r="A5" s="177"/>
      <c r="B5" s="177"/>
      <c r="C5" s="177"/>
      <c r="D5" s="177"/>
      <c r="E5" s="177"/>
      <c r="F5" s="177"/>
      <c r="G5" s="177"/>
      <c r="H5" s="177"/>
      <c r="I5" s="177"/>
      <c r="J5" s="266"/>
      <c r="K5" s="266"/>
      <c r="L5" s="268"/>
      <c r="M5" s="268"/>
      <c r="N5" s="268"/>
      <c r="O5" s="268"/>
      <c r="P5" s="268"/>
      <c r="Q5" s="268"/>
      <c r="R5" s="268"/>
      <c r="S5" s="268"/>
      <c r="T5" s="268"/>
    </row>
    <row r="6" spans="1:20" ht="15.75">
      <c r="A6" s="1307" t="s">
        <v>10</v>
      </c>
      <c r="B6" s="1307"/>
      <c r="C6" s="1307"/>
      <c r="D6" s="1307"/>
      <c r="E6" s="1307"/>
      <c r="F6" s="1308" t="s">
        <v>602</v>
      </c>
      <c r="G6" s="1309"/>
      <c r="H6" s="1309"/>
      <c r="I6" s="1309"/>
      <c r="J6" s="1309"/>
      <c r="K6" s="1309"/>
      <c r="L6" s="1309"/>
      <c r="M6" s="1310"/>
      <c r="N6" s="268"/>
      <c r="O6" s="268"/>
      <c r="P6" s="268"/>
      <c r="Q6" s="268"/>
      <c r="R6" s="268"/>
      <c r="S6" s="268"/>
      <c r="T6" s="268"/>
    </row>
    <row r="7" spans="1:20" ht="15.75">
      <c r="A7" s="1307" t="s">
        <v>25</v>
      </c>
      <c r="B7" s="1307"/>
      <c r="C7" s="1307"/>
      <c r="D7" s="1307"/>
      <c r="E7" s="1307"/>
      <c r="F7" s="759">
        <v>2023</v>
      </c>
      <c r="G7" s="760"/>
      <c r="H7" s="760"/>
      <c r="I7" s="760"/>
      <c r="J7" s="760"/>
      <c r="K7" s="760"/>
      <c r="L7" s="760"/>
      <c r="M7" s="761"/>
      <c r="N7" s="268"/>
      <c r="O7" s="268"/>
      <c r="P7" s="268"/>
      <c r="Q7" s="268"/>
      <c r="R7" s="268"/>
      <c r="S7" s="268"/>
      <c r="T7" s="268"/>
    </row>
    <row r="8" spans="1:20" ht="15.75">
      <c r="A8" s="1307" t="s">
        <v>6</v>
      </c>
      <c r="B8" s="1307"/>
      <c r="C8" s="1307"/>
      <c r="D8" s="1307"/>
      <c r="E8" s="1307"/>
      <c r="F8" s="759" t="s">
        <v>849</v>
      </c>
      <c r="G8" s="760"/>
      <c r="H8" s="760"/>
      <c r="I8" s="760"/>
      <c r="J8" s="760"/>
      <c r="K8" s="760"/>
      <c r="L8" s="760"/>
      <c r="M8" s="761"/>
      <c r="N8" s="268"/>
      <c r="O8" s="268"/>
      <c r="P8" s="268"/>
      <c r="Q8" s="268"/>
      <c r="R8" s="268"/>
      <c r="S8" s="268"/>
      <c r="T8" s="268"/>
    </row>
    <row r="9" spans="1:20" ht="15.75">
      <c r="A9" s="1307" t="s">
        <v>7</v>
      </c>
      <c r="B9" s="1307"/>
      <c r="C9" s="1307"/>
      <c r="D9" s="1307"/>
      <c r="E9" s="1307"/>
      <c r="F9" s="759" t="s">
        <v>1110</v>
      </c>
      <c r="G9" s="760"/>
      <c r="H9" s="760"/>
      <c r="I9" s="760"/>
      <c r="J9" s="760"/>
      <c r="K9" s="760"/>
      <c r="L9" s="760"/>
      <c r="M9" s="761"/>
      <c r="N9" s="268"/>
      <c r="O9" s="268"/>
      <c r="P9" s="268"/>
      <c r="Q9" s="268"/>
      <c r="R9" s="268"/>
      <c r="S9" s="268"/>
      <c r="T9" s="268"/>
    </row>
    <row r="10" spans="1:20" ht="16.5" thickBot="1">
      <c r="A10" s="269"/>
      <c r="B10" s="269"/>
      <c r="C10" s="269"/>
      <c r="D10" s="269"/>
      <c r="E10" s="269"/>
      <c r="F10" s="269"/>
      <c r="G10" s="269"/>
      <c r="H10" s="269"/>
      <c r="I10" s="269"/>
      <c r="J10" s="266"/>
      <c r="K10" s="266"/>
      <c r="L10" s="266"/>
      <c r="M10" s="266"/>
      <c r="N10" s="268"/>
      <c r="O10" s="268"/>
      <c r="P10" s="268"/>
      <c r="Q10" s="268"/>
      <c r="R10" s="268"/>
      <c r="S10" s="268"/>
      <c r="T10" s="268"/>
    </row>
    <row r="11" spans="1:20" ht="16.5" thickBot="1">
      <c r="A11" s="1311" t="s">
        <v>9</v>
      </c>
      <c r="B11" s="1312"/>
      <c r="C11" s="1312"/>
      <c r="D11" s="1312"/>
      <c r="E11" s="1312"/>
      <c r="F11" s="1312"/>
      <c r="G11" s="1312"/>
      <c r="H11" s="1312"/>
      <c r="I11" s="1312"/>
      <c r="J11" s="1312"/>
      <c r="K11" s="1312"/>
      <c r="L11" s="1312"/>
      <c r="M11" s="1312"/>
      <c r="N11" s="1312"/>
      <c r="O11" s="1312"/>
      <c r="P11" s="1312"/>
      <c r="Q11" s="1312"/>
      <c r="R11" s="1312"/>
      <c r="S11" s="1312"/>
      <c r="T11" s="1313"/>
    </row>
    <row r="12" spans="1:20" ht="16.5" thickBot="1">
      <c r="A12" s="270"/>
      <c r="B12" s="271"/>
      <c r="C12" s="271"/>
      <c r="D12" s="271"/>
      <c r="E12" s="271"/>
      <c r="F12" s="271"/>
      <c r="G12" s="271"/>
      <c r="H12" s="271"/>
      <c r="I12" s="271"/>
      <c r="J12" s="271"/>
      <c r="K12" s="271"/>
      <c r="L12" s="271"/>
      <c r="M12" s="271"/>
      <c r="N12" s="271"/>
      <c r="O12" s="271"/>
      <c r="P12" s="271"/>
      <c r="Q12" s="271"/>
      <c r="R12" s="271"/>
      <c r="S12" s="271"/>
      <c r="T12" s="272"/>
    </row>
    <row r="13" spans="1:20" ht="16.5" thickBot="1">
      <c r="A13" s="1314" t="s">
        <v>16</v>
      </c>
      <c r="B13" s="1315"/>
      <c r="C13" s="1315"/>
      <c r="D13" s="1315"/>
      <c r="E13" s="1315"/>
      <c r="F13" s="1315"/>
      <c r="G13" s="1315"/>
      <c r="H13" s="1315"/>
      <c r="I13" s="1315"/>
      <c r="J13" s="1315"/>
      <c r="K13" s="1315"/>
      <c r="L13" s="1316"/>
      <c r="M13" s="1317" t="s">
        <v>1</v>
      </c>
      <c r="N13" s="1317"/>
      <c r="O13" s="1317"/>
      <c r="P13" s="1317"/>
      <c r="Q13" s="1317"/>
      <c r="R13" s="1317"/>
      <c r="S13" s="1317"/>
      <c r="T13" s="1318"/>
    </row>
    <row r="14" spans="1:20" ht="16.5" thickBot="1">
      <c r="A14" s="1333" t="s">
        <v>27</v>
      </c>
      <c r="B14" s="1319" t="s">
        <v>433</v>
      </c>
      <c r="C14" s="1319" t="s">
        <v>434</v>
      </c>
      <c r="D14" s="1333" t="s">
        <v>26</v>
      </c>
      <c r="E14" s="1344" t="s">
        <v>19</v>
      </c>
      <c r="F14" s="1346" t="s">
        <v>11</v>
      </c>
      <c r="G14" s="1347"/>
      <c r="H14" s="1347"/>
      <c r="I14" s="1348"/>
      <c r="J14" s="1305" t="s">
        <v>20</v>
      </c>
      <c r="K14" s="1305" t="s">
        <v>21</v>
      </c>
      <c r="L14" s="1305" t="s">
        <v>2</v>
      </c>
      <c r="M14" s="1269" t="s">
        <v>22</v>
      </c>
      <c r="N14" s="1271" t="s">
        <v>3</v>
      </c>
      <c r="O14" s="1272"/>
      <c r="P14" s="1273"/>
      <c r="Q14" s="1276" t="s">
        <v>4</v>
      </c>
      <c r="R14" s="1274" t="s">
        <v>5</v>
      </c>
      <c r="S14" s="273" t="s">
        <v>29</v>
      </c>
      <c r="T14" s="1267" t="s">
        <v>0</v>
      </c>
    </row>
    <row r="15" spans="1:20" ht="25.5" customHeight="1" thickBot="1">
      <c r="A15" s="1334"/>
      <c r="B15" s="1320"/>
      <c r="C15" s="1320"/>
      <c r="D15" s="1334"/>
      <c r="E15" s="1345"/>
      <c r="F15" s="274" t="s">
        <v>12</v>
      </c>
      <c r="G15" s="274" t="s">
        <v>13</v>
      </c>
      <c r="H15" s="274" t="s">
        <v>14</v>
      </c>
      <c r="I15" s="274" t="s">
        <v>15</v>
      </c>
      <c r="J15" s="1306"/>
      <c r="K15" s="1306"/>
      <c r="L15" s="1306"/>
      <c r="M15" s="1270"/>
      <c r="N15" s="275" t="s">
        <v>30</v>
      </c>
      <c r="O15" s="276" t="s">
        <v>28</v>
      </c>
      <c r="P15" s="277" t="s">
        <v>31</v>
      </c>
      <c r="Q15" s="1277"/>
      <c r="R15" s="1275"/>
      <c r="S15" s="278"/>
      <c r="T15" s="1268"/>
    </row>
    <row r="16" spans="1:20" ht="15.75" thickBot="1">
      <c r="A16" s="177"/>
      <c r="B16" s="177"/>
      <c r="C16" s="177"/>
      <c r="D16" s="177"/>
      <c r="E16" s="177"/>
      <c r="F16" s="177"/>
      <c r="G16" s="177"/>
      <c r="H16" s="177"/>
      <c r="I16" s="177"/>
      <c r="J16" s="177"/>
      <c r="K16" s="177"/>
      <c r="L16" s="279"/>
      <c r="M16" s="177"/>
      <c r="Q16" s="177"/>
      <c r="R16" s="177"/>
      <c r="S16" s="177"/>
      <c r="T16" s="177"/>
    </row>
    <row r="17" spans="1:20" ht="31.5" customHeight="1">
      <c r="A17" s="1491">
        <v>1</v>
      </c>
      <c r="B17" s="1526" t="s">
        <v>606</v>
      </c>
      <c r="C17" s="1526" t="s">
        <v>605</v>
      </c>
      <c r="D17" s="1470" t="s">
        <v>601</v>
      </c>
      <c r="E17" s="280" t="s">
        <v>494</v>
      </c>
      <c r="F17" s="1524">
        <v>2</v>
      </c>
      <c r="G17" s="1539">
        <v>1</v>
      </c>
      <c r="H17" s="1528">
        <v>0.01</v>
      </c>
      <c r="I17" s="1528"/>
      <c r="J17" s="1523" t="s">
        <v>539</v>
      </c>
      <c r="K17" s="1367"/>
      <c r="L17" s="1367"/>
      <c r="M17" s="1538">
        <v>2</v>
      </c>
      <c r="N17" s="1545">
        <v>0</v>
      </c>
      <c r="O17" s="1546">
        <f>29/30</f>
        <v>0.96666666666666667</v>
      </c>
      <c r="P17" s="1547" t="str">
        <f>IF(O17&lt;=V$17,"T",IF(O17&lt;$Y$17,"R",IF(O17&gt;=$Y$17,"P")))</f>
        <v>P</v>
      </c>
      <c r="Q17" s="1548" t="e">
        <f>L17/K17</f>
        <v>#DIV/0!</v>
      </c>
      <c r="R17" s="1303" t="s">
        <v>501</v>
      </c>
      <c r="S17" s="1523" t="s">
        <v>543</v>
      </c>
      <c r="T17" s="1542" t="s">
        <v>540</v>
      </c>
    </row>
    <row r="18" spans="1:20" ht="45">
      <c r="A18" s="1484"/>
      <c r="B18" s="1501"/>
      <c r="C18" s="1501"/>
      <c r="D18" s="1338"/>
      <c r="E18" s="267" t="s">
        <v>495</v>
      </c>
      <c r="F18" s="1525"/>
      <c r="G18" s="1540"/>
      <c r="H18" s="1529"/>
      <c r="I18" s="1529"/>
      <c r="J18" s="1498"/>
      <c r="K18" s="1368"/>
      <c r="L18" s="1368"/>
      <c r="M18" s="1522"/>
      <c r="N18" s="1532"/>
      <c r="O18" s="1377"/>
      <c r="P18" s="1453" t="str">
        <f>IF(O18&lt;=V$17,"T",IF(O18&lt;$Y$17,"R",IF(O18&gt;=$Y$17,"P")))</f>
        <v>T</v>
      </c>
      <c r="Q18" s="1549"/>
      <c r="R18" s="1252"/>
      <c r="S18" s="1544"/>
      <c r="T18" s="1543"/>
    </row>
    <row r="19" spans="1:20" ht="45">
      <c r="A19" s="1484"/>
      <c r="B19" s="1527"/>
      <c r="C19" s="1527"/>
      <c r="D19" s="1338"/>
      <c r="E19" s="267" t="s">
        <v>496</v>
      </c>
      <c r="F19" s="1525"/>
      <c r="G19" s="1541"/>
      <c r="H19" s="1530"/>
      <c r="I19" s="1530"/>
      <c r="J19" s="1498"/>
      <c r="K19" s="1368"/>
      <c r="L19" s="1368"/>
      <c r="M19" s="1522"/>
      <c r="N19" s="1532"/>
      <c r="O19" s="1378"/>
      <c r="P19" s="1453" t="str">
        <f>IF(O19&lt;=V$17,"T",IF(O19&lt;$Y$17,"R",IF(O19&gt;=$Y$17,"P")))</f>
        <v>T</v>
      </c>
      <c r="Q19" s="1549"/>
      <c r="R19" s="1252"/>
      <c r="S19" s="1544"/>
      <c r="T19" s="1543"/>
    </row>
    <row r="20" spans="1:20" ht="57" customHeight="1">
      <c r="A20" s="1484">
        <v>2</v>
      </c>
      <c r="B20" s="1492" t="s">
        <v>442</v>
      </c>
      <c r="C20" s="1498" t="s">
        <v>519</v>
      </c>
      <c r="D20" s="1338" t="s">
        <v>600</v>
      </c>
      <c r="E20" s="267" t="s">
        <v>497</v>
      </c>
      <c r="F20" s="1522">
        <v>37</v>
      </c>
      <c r="G20" s="1253">
        <v>31</v>
      </c>
      <c r="H20" s="1254">
        <v>34</v>
      </c>
      <c r="I20" s="1254"/>
      <c r="J20" s="1498" t="s">
        <v>538</v>
      </c>
      <c r="K20" s="1521">
        <v>0</v>
      </c>
      <c r="L20" s="1521">
        <v>0</v>
      </c>
      <c r="M20" s="1253">
        <v>37</v>
      </c>
      <c r="N20" s="1532">
        <v>0.37</v>
      </c>
      <c r="O20" s="1376">
        <f>85/95</f>
        <v>0.89473684210526316</v>
      </c>
      <c r="P20" s="1453" t="s">
        <v>546</v>
      </c>
      <c r="Q20" s="1549"/>
      <c r="R20" s="1252" t="s">
        <v>502</v>
      </c>
      <c r="S20" s="1498" t="s">
        <v>542</v>
      </c>
      <c r="T20" s="1555" t="s">
        <v>598</v>
      </c>
    </row>
    <row r="21" spans="1:20" ht="44.25" customHeight="1">
      <c r="A21" s="1484"/>
      <c r="B21" s="1490"/>
      <c r="C21" s="1498"/>
      <c r="D21" s="1338"/>
      <c r="E21" s="267" t="s">
        <v>498</v>
      </c>
      <c r="F21" s="1522"/>
      <c r="G21" s="1253"/>
      <c r="H21" s="1531"/>
      <c r="I21" s="1531"/>
      <c r="J21" s="1498"/>
      <c r="K21" s="1521"/>
      <c r="L21" s="1521"/>
      <c r="M21" s="1253"/>
      <c r="N21" s="1532"/>
      <c r="O21" s="1378"/>
      <c r="P21" s="1453"/>
      <c r="Q21" s="1549"/>
      <c r="R21" s="1252"/>
      <c r="S21" s="1498"/>
      <c r="T21" s="1555"/>
    </row>
    <row r="22" spans="1:20" ht="54.75" customHeight="1">
      <c r="A22" s="299">
        <v>3</v>
      </c>
      <c r="B22" s="1535"/>
      <c r="C22" s="1498"/>
      <c r="D22" s="300" t="s">
        <v>573</v>
      </c>
      <c r="E22" s="307" t="s">
        <v>574</v>
      </c>
      <c r="F22" s="400">
        <v>49</v>
      </c>
      <c r="G22" s="400">
        <v>46</v>
      </c>
      <c r="H22" s="426">
        <v>44</v>
      </c>
      <c r="I22" s="398"/>
      <c r="J22" s="216" t="s">
        <v>572</v>
      </c>
      <c r="K22" s="301">
        <v>0</v>
      </c>
      <c r="L22" s="302">
        <v>0</v>
      </c>
      <c r="M22" s="308">
        <v>45</v>
      </c>
      <c r="N22" s="306">
        <v>45</v>
      </c>
      <c r="O22" s="294">
        <f>92/M22</f>
        <v>2.0444444444444443</v>
      </c>
      <c r="P22" s="295" t="s">
        <v>546</v>
      </c>
      <c r="Q22" s="138"/>
      <c r="R22" s="138"/>
      <c r="S22" s="216" t="s">
        <v>603</v>
      </c>
      <c r="T22" s="490" t="s">
        <v>604</v>
      </c>
    </row>
    <row r="23" spans="1:20" ht="63" customHeight="1">
      <c r="A23" s="1484">
        <v>4</v>
      </c>
      <c r="B23" s="1498" t="s">
        <v>456</v>
      </c>
      <c r="C23" s="1535" t="s">
        <v>535</v>
      </c>
      <c r="D23" s="1337" t="s">
        <v>599</v>
      </c>
      <c r="E23" s="283" t="s">
        <v>499</v>
      </c>
      <c r="F23" s="1533"/>
      <c r="G23" s="1254"/>
      <c r="H23" s="1254">
        <v>1</v>
      </c>
      <c r="I23" s="1254"/>
      <c r="J23" s="1535" t="s">
        <v>572</v>
      </c>
      <c r="K23" s="1536">
        <v>0</v>
      </c>
      <c r="L23" s="1536">
        <v>0</v>
      </c>
      <c r="M23" s="1533"/>
      <c r="N23" s="1403">
        <v>77</v>
      </c>
      <c r="O23" s="1376" t="e">
        <f>IF(M23&lt;1,(AVERAGE(F23:I23)/M23),SUM(F23:I23)/M23)</f>
        <v>#DIV/0!</v>
      </c>
      <c r="P23" s="1476" t="s">
        <v>546</v>
      </c>
      <c r="Q23" s="1558"/>
      <c r="R23" s="1556" t="s">
        <v>545</v>
      </c>
      <c r="S23" s="1535" t="s">
        <v>544</v>
      </c>
      <c r="T23" s="1553" t="s">
        <v>541</v>
      </c>
    </row>
    <row r="24" spans="1:20" ht="57.75" customHeight="1" thickBot="1">
      <c r="A24" s="1486"/>
      <c r="B24" s="1499"/>
      <c r="C24" s="1499"/>
      <c r="D24" s="1487"/>
      <c r="E24" s="506" t="s">
        <v>500</v>
      </c>
      <c r="F24" s="1534"/>
      <c r="G24" s="1560"/>
      <c r="H24" s="1560"/>
      <c r="I24" s="1560"/>
      <c r="J24" s="1499"/>
      <c r="K24" s="1537"/>
      <c r="L24" s="1537"/>
      <c r="M24" s="1534"/>
      <c r="N24" s="1562"/>
      <c r="O24" s="1561"/>
      <c r="P24" s="1478"/>
      <c r="Q24" s="1559"/>
      <c r="R24" s="1557"/>
      <c r="S24" s="1499"/>
      <c r="T24" s="1554"/>
    </row>
    <row r="25" spans="1:20" ht="15.75">
      <c r="A25" s="288" t="s">
        <v>24</v>
      </c>
      <c r="B25" s="177"/>
      <c r="C25" s="288"/>
      <c r="D25" s="177"/>
      <c r="E25" s="177"/>
      <c r="F25" s="177"/>
      <c r="G25" s="177"/>
      <c r="H25" s="177"/>
      <c r="I25" s="177"/>
      <c r="J25" s="215"/>
      <c r="K25" s="177"/>
      <c r="L25" s="177"/>
      <c r="M25" s="177"/>
      <c r="N25" s="177"/>
      <c r="O25" s="177"/>
      <c r="P25" s="177"/>
      <c r="Q25" s="177"/>
      <c r="R25" s="177"/>
      <c r="S25" s="177"/>
      <c r="T25" s="177"/>
    </row>
    <row r="26" spans="1:20" ht="15.75">
      <c r="A26" s="177"/>
      <c r="B26" s="288"/>
      <c r="C26" s="177"/>
      <c r="D26" s="288"/>
      <c r="E26" s="177"/>
      <c r="F26" s="177"/>
      <c r="G26" s="177"/>
      <c r="H26" s="177"/>
      <c r="I26" s="177"/>
      <c r="J26" s="177"/>
      <c r="K26" s="177"/>
      <c r="L26" s="177"/>
      <c r="M26" s="177"/>
      <c r="N26" s="177"/>
      <c r="O26" s="177"/>
      <c r="P26" s="177"/>
      <c r="Q26" s="177"/>
      <c r="R26" s="177"/>
      <c r="S26" s="177"/>
      <c r="T26" s="177"/>
    </row>
    <row r="27" spans="1:20" ht="49.5" customHeight="1">
      <c r="A27" s="1550" t="s">
        <v>607</v>
      </c>
      <c r="B27" s="1551"/>
      <c r="C27" s="1551"/>
      <c r="D27" s="1551"/>
      <c r="E27" s="1551"/>
      <c r="F27" s="1551"/>
      <c r="G27" s="1551"/>
      <c r="H27" s="1551"/>
      <c r="I27" s="1551"/>
      <c r="J27" s="1551"/>
      <c r="K27" s="1551"/>
      <c r="L27" s="1551"/>
      <c r="M27" s="1551"/>
      <c r="N27" s="1551"/>
      <c r="O27" s="1551"/>
      <c r="P27" s="1551"/>
      <c r="Q27" s="1551"/>
      <c r="R27" s="1551"/>
      <c r="S27" s="1551"/>
      <c r="T27" s="1552"/>
    </row>
    <row r="28" spans="1:20">
      <c r="A28" s="290"/>
      <c r="B28" s="289"/>
      <c r="C28" s="291"/>
      <c r="D28" s="289"/>
      <c r="E28" s="289"/>
      <c r="F28" s="291"/>
      <c r="G28" s="291"/>
      <c r="H28" s="291"/>
      <c r="I28" s="291"/>
      <c r="J28" s="286"/>
      <c r="K28" s="291"/>
      <c r="L28" s="291"/>
      <c r="M28" s="291"/>
      <c r="N28" s="291"/>
      <c r="O28" s="291"/>
      <c r="P28" s="291"/>
      <c r="Q28" s="291"/>
      <c r="R28" s="291"/>
      <c r="S28" s="291"/>
      <c r="T28" s="292"/>
    </row>
    <row r="29" spans="1:20">
      <c r="A29" s="177"/>
      <c r="B29" s="177"/>
      <c r="C29" s="177"/>
      <c r="D29" s="177"/>
      <c r="E29" s="177"/>
      <c r="F29" s="177"/>
      <c r="G29" s="177"/>
      <c r="H29" s="177"/>
      <c r="I29" s="215"/>
      <c r="J29" s="287"/>
      <c r="K29" s="177"/>
      <c r="L29" s="287"/>
      <c r="M29" s="177"/>
      <c r="N29" s="177"/>
      <c r="O29" s="177"/>
      <c r="P29" s="287"/>
      <c r="Q29" s="177"/>
      <c r="R29" s="177"/>
      <c r="S29" s="177"/>
      <c r="T29" s="292"/>
    </row>
    <row r="30" spans="1:20">
      <c r="A30" s="290"/>
      <c r="B30" s="291"/>
      <c r="C30" s="291"/>
      <c r="D30" s="291"/>
      <c r="E30" s="291"/>
      <c r="F30" s="291"/>
      <c r="G30" s="291"/>
      <c r="H30" s="291"/>
      <c r="I30" s="291"/>
      <c r="J30" s="289"/>
      <c r="K30" s="291"/>
      <c r="L30" s="291"/>
      <c r="M30" s="291"/>
      <c r="N30" s="291"/>
      <c r="O30" s="291"/>
      <c r="P30" s="291"/>
      <c r="Q30" s="291"/>
      <c r="R30" s="291"/>
      <c r="S30" s="291"/>
      <c r="T30" s="292"/>
    </row>
    <row r="31" spans="1:20">
      <c r="A31" s="290"/>
      <c r="B31" s="291"/>
      <c r="C31" s="291"/>
      <c r="D31" s="291"/>
      <c r="E31" s="291"/>
      <c r="F31" s="291"/>
      <c r="G31" s="291"/>
      <c r="H31" s="291"/>
      <c r="I31" s="291"/>
      <c r="J31" s="291"/>
      <c r="K31" s="291"/>
      <c r="L31" s="291"/>
      <c r="M31" s="291"/>
      <c r="N31" s="291"/>
      <c r="O31" s="291"/>
      <c r="P31" s="291"/>
      <c r="Q31" s="291"/>
      <c r="R31" s="291"/>
      <c r="S31" s="291"/>
      <c r="T31" s="292"/>
    </row>
    <row r="32" spans="1:20">
      <c r="A32" s="290"/>
      <c r="B32" s="291"/>
      <c r="C32" s="291"/>
      <c r="D32" s="291"/>
      <c r="E32" s="291"/>
      <c r="F32" s="291"/>
      <c r="G32" s="291"/>
      <c r="H32" s="291"/>
      <c r="I32" s="291"/>
      <c r="J32" s="291"/>
      <c r="K32" s="291"/>
      <c r="L32" s="291"/>
      <c r="M32" s="291"/>
      <c r="N32" s="291"/>
      <c r="O32" s="291"/>
      <c r="P32" s="291"/>
      <c r="Q32" s="291"/>
      <c r="R32" s="291"/>
      <c r="S32" s="291"/>
      <c r="T32" s="292"/>
    </row>
    <row r="33" spans="1:20">
      <c r="A33" s="290"/>
      <c r="B33" s="291"/>
      <c r="C33" s="291"/>
      <c r="D33" s="291"/>
      <c r="E33" s="291"/>
      <c r="F33" s="291"/>
      <c r="G33" s="291"/>
      <c r="H33" s="291"/>
      <c r="I33" s="291"/>
      <c r="J33" s="291"/>
      <c r="K33" s="291"/>
      <c r="L33" s="291"/>
      <c r="M33" s="291"/>
      <c r="N33" s="291"/>
      <c r="O33" s="291"/>
      <c r="P33" s="291"/>
      <c r="Q33" s="291"/>
      <c r="R33" s="291"/>
      <c r="S33" s="291"/>
      <c r="T33" s="292"/>
    </row>
    <row r="34" spans="1:20">
      <c r="A34" s="290"/>
      <c r="B34" s="291"/>
      <c r="C34" s="291"/>
      <c r="D34" s="291"/>
      <c r="E34" s="291"/>
      <c r="F34" s="291"/>
      <c r="G34" s="291"/>
      <c r="H34" s="291"/>
      <c r="I34" s="291"/>
      <c r="J34" s="291"/>
      <c r="K34" s="291"/>
      <c r="L34" s="291"/>
      <c r="M34" s="291"/>
      <c r="N34" s="291"/>
      <c r="O34" s="291"/>
      <c r="P34" s="291"/>
      <c r="Q34" s="291"/>
      <c r="R34" s="291"/>
      <c r="S34" s="291"/>
      <c r="T34" s="292"/>
    </row>
    <row r="35" spans="1:20">
      <c r="A35" s="290"/>
      <c r="B35" s="291"/>
      <c r="C35" s="291"/>
      <c r="D35" s="291"/>
      <c r="E35" s="291"/>
      <c r="F35" s="291"/>
      <c r="G35" s="291"/>
      <c r="H35" s="291"/>
      <c r="I35" s="291"/>
      <c r="J35" s="291"/>
      <c r="K35" s="291"/>
      <c r="L35" s="291"/>
      <c r="M35" s="291"/>
      <c r="N35" s="291"/>
      <c r="O35" s="291"/>
      <c r="P35" s="291"/>
      <c r="Q35" s="291"/>
      <c r="R35" s="291"/>
      <c r="S35" s="291"/>
      <c r="T35" s="292"/>
    </row>
    <row r="36" spans="1:20">
      <c r="A36" s="290"/>
      <c r="B36" s="291"/>
      <c r="C36" s="291"/>
      <c r="D36" s="291"/>
      <c r="E36" s="291"/>
      <c r="F36" s="291"/>
      <c r="G36" s="291"/>
      <c r="H36" s="291"/>
      <c r="I36" s="291"/>
      <c r="J36" s="291"/>
      <c r="K36" s="291"/>
      <c r="L36" s="291"/>
      <c r="M36" s="291"/>
      <c r="N36" s="291"/>
      <c r="O36" s="291"/>
      <c r="P36" s="291"/>
      <c r="Q36" s="291"/>
      <c r="R36" s="291"/>
      <c r="S36" s="291"/>
      <c r="T36" s="292"/>
    </row>
    <row r="37" spans="1:20">
      <c r="A37" s="290"/>
      <c r="B37" s="291"/>
      <c r="C37" s="291"/>
      <c r="D37" s="291"/>
      <c r="E37" s="291"/>
      <c r="F37" s="291"/>
      <c r="G37" s="291"/>
      <c r="H37" s="291"/>
      <c r="I37" s="291"/>
      <c r="J37" s="291"/>
      <c r="K37" s="291"/>
      <c r="L37" s="291"/>
      <c r="M37" s="291"/>
      <c r="N37" s="291"/>
      <c r="O37" s="291"/>
      <c r="P37" s="291"/>
      <c r="Q37" s="291"/>
      <c r="R37" s="291"/>
      <c r="S37" s="291"/>
      <c r="T37" s="292"/>
    </row>
    <row r="38" spans="1:20">
      <c r="A38" s="305"/>
      <c r="B38" s="291"/>
      <c r="C38" s="305"/>
      <c r="D38" s="291"/>
      <c r="E38" s="291"/>
      <c r="F38" s="305"/>
      <c r="G38" s="305"/>
      <c r="H38" s="305"/>
      <c r="I38" s="305"/>
      <c r="J38" s="291"/>
      <c r="K38" s="305"/>
      <c r="L38" s="305"/>
      <c r="M38" s="305"/>
      <c r="N38" s="305"/>
      <c r="O38" s="305"/>
      <c r="P38" s="305"/>
      <c r="Q38" s="305"/>
      <c r="R38" s="305"/>
      <c r="S38" s="305"/>
      <c r="T38" s="305"/>
    </row>
    <row r="39" spans="1:20">
      <c r="A39" s="303"/>
      <c r="B39" s="303"/>
      <c r="C39" s="303"/>
      <c r="D39" s="303"/>
      <c r="E39" s="303"/>
      <c r="F39" s="303"/>
      <c r="G39" s="303"/>
      <c r="H39" s="303"/>
      <c r="I39" s="303"/>
      <c r="J39" s="304"/>
      <c r="K39" s="303"/>
      <c r="L39" s="303"/>
      <c r="M39" s="303"/>
      <c r="N39" s="303"/>
      <c r="O39" s="303"/>
      <c r="P39" s="303"/>
      <c r="Q39" s="303"/>
      <c r="R39" s="303"/>
      <c r="S39" s="303"/>
      <c r="T39" s="303"/>
    </row>
    <row r="40" spans="1:20">
      <c r="A40" s="303"/>
      <c r="B40" s="303"/>
      <c r="C40" s="303"/>
      <c r="D40" s="303"/>
      <c r="E40" s="303"/>
      <c r="F40" s="303"/>
      <c r="G40" s="303"/>
      <c r="H40" s="303"/>
      <c r="I40" s="303"/>
      <c r="J40" s="304"/>
      <c r="K40" s="303"/>
      <c r="L40" s="303"/>
      <c r="M40" s="303"/>
      <c r="N40" s="303"/>
      <c r="O40" s="303"/>
      <c r="P40" s="303"/>
      <c r="Q40" s="303"/>
      <c r="R40" s="303"/>
      <c r="S40" s="303"/>
      <c r="T40" s="303"/>
    </row>
  </sheetData>
  <mergeCells count="89">
    <mergeCell ref="F23:F24"/>
    <mergeCell ref="G23:G24"/>
    <mergeCell ref="H23:H24"/>
    <mergeCell ref="I23:I24"/>
    <mergeCell ref="P23:P24"/>
    <mergeCell ref="O23:O24"/>
    <mergeCell ref="N23:N24"/>
    <mergeCell ref="A27:T27"/>
    <mergeCell ref="B20:B22"/>
    <mergeCell ref="C20:C22"/>
    <mergeCell ref="S23:S24"/>
    <mergeCell ref="T23:T24"/>
    <mergeCell ref="T20:T21"/>
    <mergeCell ref="R20:R21"/>
    <mergeCell ref="S20:S21"/>
    <mergeCell ref="A23:A24"/>
    <mergeCell ref="B23:B24"/>
    <mergeCell ref="C23:C24"/>
    <mergeCell ref="R23:R24"/>
    <mergeCell ref="Q23:Q24"/>
    <mergeCell ref="Q20:Q21"/>
    <mergeCell ref="A20:A21"/>
    <mergeCell ref="D23:D24"/>
    <mergeCell ref="T17:T19"/>
    <mergeCell ref="R17:R19"/>
    <mergeCell ref="S17:S19"/>
    <mergeCell ref="N17:N19"/>
    <mergeCell ref="O17:O19"/>
    <mergeCell ref="P17:P19"/>
    <mergeCell ref="Q17:Q19"/>
    <mergeCell ref="A2:E4"/>
    <mergeCell ref="K14:K15"/>
    <mergeCell ref="L14:L15"/>
    <mergeCell ref="F8:M8"/>
    <mergeCell ref="F9:M9"/>
    <mergeCell ref="A11:T11"/>
    <mergeCell ref="A13:L13"/>
    <mergeCell ref="M13:T13"/>
    <mergeCell ref="A6:E6"/>
    <mergeCell ref="N2:T2"/>
    <mergeCell ref="F3:M4"/>
    <mergeCell ref="N3:T3"/>
    <mergeCell ref="N4:T4"/>
    <mergeCell ref="J14:J15"/>
    <mergeCell ref="T14:T15"/>
    <mergeCell ref="M14:M15"/>
    <mergeCell ref="N14:P14"/>
    <mergeCell ref="Q14:Q15"/>
    <mergeCell ref="R14:R15"/>
    <mergeCell ref="M23:M24"/>
    <mergeCell ref="F2:M2"/>
    <mergeCell ref="J23:J24"/>
    <mergeCell ref="L20:L21"/>
    <mergeCell ref="M20:M21"/>
    <mergeCell ref="K23:K24"/>
    <mergeCell ref="L23:L24"/>
    <mergeCell ref="M17:M19"/>
    <mergeCell ref="G17:G19"/>
    <mergeCell ref="F7:M7"/>
    <mergeCell ref="L17:L19"/>
    <mergeCell ref="F6:M6"/>
    <mergeCell ref="F14:I14"/>
    <mergeCell ref="I17:I19"/>
    <mergeCell ref="I20:I21"/>
    <mergeCell ref="P20:P21"/>
    <mergeCell ref="O20:O21"/>
    <mergeCell ref="N20:N21"/>
    <mergeCell ref="B14:B15"/>
    <mergeCell ref="B17:B19"/>
    <mergeCell ref="C17:C19"/>
    <mergeCell ref="H17:H19"/>
    <mergeCell ref="G20:G21"/>
    <mergeCell ref="H20:H21"/>
    <mergeCell ref="A7:E7"/>
    <mergeCell ref="A8:E8"/>
    <mergeCell ref="K20:K21"/>
    <mergeCell ref="F20:F21"/>
    <mergeCell ref="A9:E9"/>
    <mergeCell ref="D17:D19"/>
    <mergeCell ref="D20:D21"/>
    <mergeCell ref="J17:J19"/>
    <mergeCell ref="J20:J21"/>
    <mergeCell ref="D14:D15"/>
    <mergeCell ref="E14:E15"/>
    <mergeCell ref="A17:A19"/>
    <mergeCell ref="F17:F19"/>
    <mergeCell ref="K17:K19"/>
    <mergeCell ref="A14:A15"/>
    <mergeCell ref="C14:C15"/>
  </mergeCells>
  <conditionalFormatting sqref="P17 P20 P23">
    <cfRule type="containsText" dxfId="37" priority="7" operator="containsText" text="T">
      <formula>NOT(ISERROR(SEARCH("T",P17)))</formula>
    </cfRule>
    <cfRule type="iconSet" priority="137">
      <iconSet iconSet="3Symbols2">
        <cfvo type="percent" val="0"/>
        <cfvo type="percent" val="0.74"/>
        <cfvo type="percent" val="0.85"/>
      </iconSet>
    </cfRule>
  </conditionalFormatting>
  <conditionalFormatting sqref="P17 P20">
    <cfRule type="containsText" dxfId="36" priority="5" stopIfTrue="1" operator="containsText" text="P">
      <formula>NOT(ISERROR(SEARCH("P",P17)))</formula>
    </cfRule>
    <cfRule type="containsText" dxfId="35" priority="6" stopIfTrue="1" operator="containsText" text="R">
      <formula>NOT(ISERROR(SEARCH("R",P17)))</formula>
    </cfRule>
  </conditionalFormatting>
  <conditionalFormatting sqref="P22">
    <cfRule type="iconSet" priority="4">
      <iconSet iconSet="3Symbols2">
        <cfvo type="percent" val="0"/>
        <cfvo type="percent" val="0.74"/>
        <cfvo type="percent" val="0.85"/>
      </iconSet>
    </cfRule>
  </conditionalFormatting>
  <conditionalFormatting sqref="P22:P23">
    <cfRule type="containsText" dxfId="34" priority="1" stopIfTrue="1" operator="containsText" text="P">
      <formula>NOT(ISERROR(SEARCH("P",P22)))</formula>
    </cfRule>
    <cfRule type="containsText" dxfId="33" priority="2" stopIfTrue="1" operator="containsText" text="R">
      <formula>NOT(ISERROR(SEARCH("R",P22)))</formula>
    </cfRule>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58"/>
  <sheetViews>
    <sheetView topLeftCell="E1" zoomScale="75" zoomScaleNormal="75" workbookViewId="0">
      <selection activeCell="F8" sqref="F8:M8"/>
    </sheetView>
  </sheetViews>
  <sheetFormatPr baseColWidth="10" defaultRowHeight="15"/>
  <cols>
    <col min="1" max="1" width="8.140625" customWidth="1"/>
    <col min="2" max="2" width="39.140625" customWidth="1"/>
    <col min="3" max="3" width="40.85546875" customWidth="1"/>
    <col min="4" max="4" width="53.140625" customWidth="1"/>
    <col min="5" max="5" width="89.28515625" customWidth="1"/>
    <col min="9" max="9" width="9" customWidth="1"/>
    <col min="10" max="10" width="47.85546875" customWidth="1"/>
    <col min="11" max="11" width="17.85546875" customWidth="1"/>
    <col min="12" max="12" width="18.85546875" customWidth="1"/>
    <col min="13" max="13" width="37.140625" customWidth="1"/>
    <col min="17" max="17" width="16.140625" customWidth="1"/>
    <col min="18" max="18" width="18.140625" customWidth="1"/>
    <col min="19" max="19" width="28.140625" customWidth="1"/>
    <col min="20" max="20" width="37.140625" customWidth="1"/>
  </cols>
  <sheetData>
    <row r="1" spans="1:20" ht="36" customHeight="1" thickBot="1">
      <c r="A1" s="1563"/>
      <c r="B1" s="1564"/>
      <c r="C1" s="1564"/>
      <c r="D1" s="1564"/>
      <c r="E1" s="1565"/>
      <c r="F1" s="1572" t="s">
        <v>18</v>
      </c>
      <c r="G1" s="1573"/>
      <c r="H1" s="1573"/>
      <c r="I1" s="1573"/>
      <c r="J1" s="1573"/>
      <c r="K1" s="1573"/>
      <c r="L1" s="1573"/>
      <c r="M1" s="1574"/>
      <c r="N1" s="1575" t="s">
        <v>944</v>
      </c>
      <c r="O1" s="1576"/>
      <c r="P1" s="1576"/>
      <c r="Q1" s="1576"/>
      <c r="R1" s="1576"/>
      <c r="S1" s="1576"/>
      <c r="T1" s="1577"/>
    </row>
    <row r="2" spans="1:20" ht="16.5" thickBot="1">
      <c r="A2" s="1566"/>
      <c r="B2" s="1567"/>
      <c r="C2" s="1567"/>
      <c r="D2" s="1567"/>
      <c r="E2" s="1568"/>
      <c r="F2" s="1578" t="s">
        <v>17</v>
      </c>
      <c r="G2" s="1579"/>
      <c r="H2" s="1579"/>
      <c r="I2" s="1579"/>
      <c r="J2" s="1579"/>
      <c r="K2" s="1579"/>
      <c r="L2" s="1579"/>
      <c r="M2" s="1580"/>
      <c r="N2" s="1584" t="s">
        <v>633</v>
      </c>
      <c r="O2" s="1585"/>
      <c r="P2" s="1585"/>
      <c r="Q2" s="1585"/>
      <c r="R2" s="1585"/>
      <c r="S2" s="1585"/>
      <c r="T2" s="1586"/>
    </row>
    <row r="3" spans="1:20" ht="53.25" customHeight="1" thickBot="1">
      <c r="A3" s="1569"/>
      <c r="B3" s="1570"/>
      <c r="C3" s="1570"/>
      <c r="D3" s="1570"/>
      <c r="E3" s="1571"/>
      <c r="F3" s="1581"/>
      <c r="G3" s="1582"/>
      <c r="H3" s="1582"/>
      <c r="I3" s="1582"/>
      <c r="J3" s="1582"/>
      <c r="K3" s="1582"/>
      <c r="L3" s="1582"/>
      <c r="M3" s="1583"/>
      <c r="N3" s="1587" t="s">
        <v>8</v>
      </c>
      <c r="O3" s="1588"/>
      <c r="P3" s="1588"/>
      <c r="Q3" s="1588"/>
      <c r="R3" s="1588"/>
      <c r="S3" s="1588"/>
      <c r="T3" s="1589"/>
    </row>
    <row r="4" spans="1:20">
      <c r="A4" s="431"/>
      <c r="B4" s="431"/>
      <c r="C4" s="431"/>
      <c r="D4" s="431"/>
      <c r="E4" s="431"/>
      <c r="F4" s="431"/>
      <c r="G4" s="431"/>
      <c r="H4" s="431"/>
      <c r="I4" s="431"/>
      <c r="J4" s="432"/>
      <c r="K4" s="432"/>
      <c r="L4" s="433"/>
      <c r="M4" s="433"/>
      <c r="N4" s="433"/>
      <c r="O4" s="433"/>
      <c r="P4" s="433"/>
      <c r="Q4" s="433"/>
      <c r="R4" s="433"/>
      <c r="S4" s="433"/>
      <c r="T4" s="433"/>
    </row>
    <row r="5" spans="1:20">
      <c r="A5" s="1595" t="s">
        <v>10</v>
      </c>
      <c r="B5" s="1595"/>
      <c r="C5" s="1595"/>
      <c r="D5" s="1595"/>
      <c r="E5" s="1595"/>
      <c r="F5" s="759" t="s">
        <v>634</v>
      </c>
      <c r="G5" s="760"/>
      <c r="H5" s="760"/>
      <c r="I5" s="760"/>
      <c r="J5" s="760"/>
      <c r="K5" s="760"/>
      <c r="L5" s="760"/>
      <c r="M5" s="761"/>
      <c r="N5" s="433"/>
      <c r="O5" s="433"/>
      <c r="P5" s="433"/>
      <c r="Q5" s="433"/>
      <c r="R5" s="433"/>
      <c r="S5" s="433"/>
      <c r="T5" s="433"/>
    </row>
    <row r="6" spans="1:20">
      <c r="A6" s="1595" t="s">
        <v>25</v>
      </c>
      <c r="B6" s="1595"/>
      <c r="C6" s="1595"/>
      <c r="D6" s="1595"/>
      <c r="E6" s="1595"/>
      <c r="F6" s="759">
        <v>2023</v>
      </c>
      <c r="G6" s="760"/>
      <c r="H6" s="760"/>
      <c r="I6" s="760"/>
      <c r="J6" s="760"/>
      <c r="K6" s="760"/>
      <c r="L6" s="760"/>
      <c r="M6" s="761"/>
      <c r="N6" s="433"/>
      <c r="O6" s="433"/>
      <c r="P6" s="433"/>
      <c r="Q6" s="433"/>
      <c r="R6" s="433"/>
      <c r="S6" s="433"/>
      <c r="T6" s="433"/>
    </row>
    <row r="7" spans="1:20">
      <c r="A7" s="1595" t="s">
        <v>6</v>
      </c>
      <c r="B7" s="1595"/>
      <c r="C7" s="1595"/>
      <c r="D7" s="1595"/>
      <c r="E7" s="1595"/>
      <c r="F7" s="759" t="s">
        <v>849</v>
      </c>
      <c r="G7" s="760"/>
      <c r="H7" s="760"/>
      <c r="I7" s="760"/>
      <c r="J7" s="760"/>
      <c r="K7" s="760"/>
      <c r="L7" s="760"/>
      <c r="M7" s="761"/>
      <c r="N7" s="433"/>
      <c r="O7" s="433"/>
      <c r="P7" s="433"/>
      <c r="Q7" s="433"/>
      <c r="R7" s="433"/>
      <c r="S7" s="433"/>
      <c r="T7" s="433"/>
    </row>
    <row r="8" spans="1:20">
      <c r="A8" s="1595" t="s">
        <v>7</v>
      </c>
      <c r="B8" s="1595"/>
      <c r="C8" s="1595"/>
      <c r="D8" s="1595"/>
      <c r="E8" s="1595"/>
      <c r="F8" s="759" t="s">
        <v>1110</v>
      </c>
      <c r="G8" s="760"/>
      <c r="H8" s="760"/>
      <c r="I8" s="760"/>
      <c r="J8" s="760"/>
      <c r="K8" s="760"/>
      <c r="L8" s="760"/>
      <c r="M8" s="761"/>
      <c r="N8" s="433"/>
      <c r="O8" s="433"/>
      <c r="P8" s="433"/>
      <c r="Q8" s="433"/>
      <c r="R8" s="433"/>
      <c r="S8" s="433"/>
      <c r="T8" s="433"/>
    </row>
    <row r="9" spans="1:20" ht="15.75" thickBot="1">
      <c r="A9" s="434"/>
      <c r="B9" s="434"/>
      <c r="C9" s="434"/>
      <c r="D9" s="434"/>
      <c r="E9" s="434"/>
      <c r="F9" s="434"/>
      <c r="G9" s="434"/>
      <c r="H9" s="434"/>
      <c r="I9" s="434"/>
      <c r="J9" s="432"/>
      <c r="K9" s="432"/>
      <c r="L9" s="432"/>
      <c r="M9" s="432"/>
      <c r="N9" s="433"/>
      <c r="O9" s="433"/>
      <c r="P9" s="433"/>
      <c r="Q9" s="433"/>
      <c r="R9" s="433"/>
      <c r="S9" s="433"/>
      <c r="T9" s="433"/>
    </row>
    <row r="10" spans="1:20" ht="32.25" thickBot="1">
      <c r="A10" s="1596" t="s">
        <v>9</v>
      </c>
      <c r="B10" s="1597"/>
      <c r="C10" s="1597"/>
      <c r="D10" s="1597"/>
      <c r="E10" s="1597"/>
      <c r="F10" s="1597"/>
      <c r="G10" s="1597"/>
      <c r="H10" s="1597"/>
      <c r="I10" s="1597"/>
      <c r="J10" s="1597"/>
      <c r="K10" s="1597"/>
      <c r="L10" s="1597"/>
      <c r="M10" s="1597"/>
      <c r="N10" s="1597"/>
      <c r="O10" s="1597"/>
      <c r="P10" s="1597"/>
      <c r="Q10" s="1597"/>
      <c r="R10" s="1597"/>
      <c r="S10" s="1597"/>
      <c r="T10" s="1598"/>
    </row>
    <row r="11" spans="1:20" ht="16.5" thickBot="1">
      <c r="A11" s="435"/>
      <c r="B11" s="436"/>
      <c r="C11" s="436"/>
      <c r="D11" s="436"/>
      <c r="E11" s="436"/>
      <c r="F11" s="436"/>
      <c r="G11" s="436"/>
      <c r="H11" s="436"/>
      <c r="I11" s="436"/>
      <c r="J11" s="436"/>
      <c r="K11" s="436"/>
      <c r="L11" s="436"/>
      <c r="M11" s="436"/>
      <c r="N11" s="436"/>
      <c r="O11" s="436"/>
      <c r="P11" s="436"/>
      <c r="Q11" s="436"/>
      <c r="R11" s="436"/>
      <c r="S11" s="436"/>
      <c r="T11" s="437"/>
    </row>
    <row r="12" spans="1:20" ht="27" thickBot="1">
      <c r="A12" s="1599" t="s">
        <v>16</v>
      </c>
      <c r="B12" s="1600"/>
      <c r="C12" s="1600"/>
      <c r="D12" s="1600"/>
      <c r="E12" s="1600"/>
      <c r="F12" s="1600"/>
      <c r="G12" s="1600"/>
      <c r="H12" s="1600"/>
      <c r="I12" s="1600"/>
      <c r="J12" s="1600"/>
      <c r="K12" s="1600"/>
      <c r="L12" s="1601"/>
      <c r="M12" s="1602" t="s">
        <v>1</v>
      </c>
      <c r="N12" s="1602"/>
      <c r="O12" s="1602"/>
      <c r="P12" s="1602"/>
      <c r="Q12" s="1602"/>
      <c r="R12" s="1602"/>
      <c r="S12" s="1602"/>
      <c r="T12" s="1603"/>
    </row>
    <row r="13" spans="1:20" ht="15.75" thickBot="1">
      <c r="A13" s="1604" t="s">
        <v>27</v>
      </c>
      <c r="B13" s="1624" t="s">
        <v>742</v>
      </c>
      <c r="C13" s="1624" t="s">
        <v>741</v>
      </c>
      <c r="D13" s="1604" t="s">
        <v>26</v>
      </c>
      <c r="E13" s="1606" t="s">
        <v>19</v>
      </c>
      <c r="F13" s="1608" t="s">
        <v>11</v>
      </c>
      <c r="G13" s="1609"/>
      <c r="H13" s="1609"/>
      <c r="I13" s="1610"/>
      <c r="J13" s="1611" t="s">
        <v>20</v>
      </c>
      <c r="K13" s="1611" t="s">
        <v>21</v>
      </c>
      <c r="L13" s="1611" t="s">
        <v>2</v>
      </c>
      <c r="M13" s="1615" t="s">
        <v>22</v>
      </c>
      <c r="N13" s="1617" t="s">
        <v>3</v>
      </c>
      <c r="O13" s="1618"/>
      <c r="P13" s="1619"/>
      <c r="Q13" s="1620" t="s">
        <v>4</v>
      </c>
      <c r="R13" s="1622" t="s">
        <v>5</v>
      </c>
      <c r="S13" s="438" t="s">
        <v>29</v>
      </c>
      <c r="T13" s="1613" t="s">
        <v>0</v>
      </c>
    </row>
    <row r="14" spans="1:20" ht="42" customHeight="1" thickBot="1">
      <c r="A14" s="1605"/>
      <c r="B14" s="1625"/>
      <c r="C14" s="1625"/>
      <c r="D14" s="1605"/>
      <c r="E14" s="1607"/>
      <c r="F14" s="439" t="s">
        <v>12</v>
      </c>
      <c r="G14" s="439" t="s">
        <v>13</v>
      </c>
      <c r="H14" s="439" t="s">
        <v>14</v>
      </c>
      <c r="I14" s="439" t="s">
        <v>15</v>
      </c>
      <c r="J14" s="1612"/>
      <c r="K14" s="1612"/>
      <c r="L14" s="1612"/>
      <c r="M14" s="1616"/>
      <c r="N14" s="440" t="s">
        <v>30</v>
      </c>
      <c r="O14" s="441" t="s">
        <v>28</v>
      </c>
      <c r="P14" s="442" t="s">
        <v>31</v>
      </c>
      <c r="Q14" s="1621"/>
      <c r="R14" s="1623"/>
      <c r="S14" s="443"/>
      <c r="T14" s="1614"/>
    </row>
    <row r="15" spans="1:20" ht="15.75" thickBot="1">
      <c r="A15" s="512"/>
      <c r="B15" s="452"/>
      <c r="C15" s="452"/>
      <c r="D15" s="452"/>
      <c r="E15" s="529"/>
      <c r="F15" s="452"/>
      <c r="G15" s="452"/>
      <c r="H15" s="452"/>
      <c r="I15" s="452"/>
      <c r="J15" s="515"/>
      <c r="K15" s="525"/>
      <c r="L15" s="577"/>
      <c r="M15" s="452"/>
      <c r="N15" s="514"/>
      <c r="O15" s="514"/>
      <c r="P15" s="514"/>
      <c r="Q15" s="452"/>
      <c r="R15" s="452"/>
      <c r="S15" s="452"/>
      <c r="T15" s="515"/>
    </row>
    <row r="16" spans="1:20" ht="30.75" customHeight="1" thickBot="1">
      <c r="A16" s="453">
        <v>1</v>
      </c>
      <c r="B16" s="1590" t="s">
        <v>744</v>
      </c>
      <c r="C16" s="1590" t="s">
        <v>743</v>
      </c>
      <c r="D16" s="674" t="s">
        <v>635</v>
      </c>
      <c r="E16" s="574" t="s">
        <v>189</v>
      </c>
      <c r="F16" s="581">
        <v>1</v>
      </c>
      <c r="G16" s="572">
        <v>1</v>
      </c>
      <c r="H16" s="572"/>
      <c r="I16" s="572"/>
      <c r="J16" s="675" t="s">
        <v>190</v>
      </c>
      <c r="K16" s="445">
        <v>1</v>
      </c>
      <c r="L16" s="445">
        <v>1</v>
      </c>
      <c r="M16" s="445">
        <v>1</v>
      </c>
      <c r="N16" s="445">
        <v>1</v>
      </c>
      <c r="O16" s="445">
        <f>IF(M16&lt;1,(AVERAGE(F16:I16)/M16),SUM(F16:I16)/M16)</f>
        <v>2</v>
      </c>
      <c r="P16" s="604" t="str">
        <f>IF(O16&lt;=V$17,"T",IF(O16&lt;$Y$17,"R",IF(O16&gt;=$Y$17,"P")))</f>
        <v>P</v>
      </c>
      <c r="Q16" s="446" t="s">
        <v>191</v>
      </c>
      <c r="R16" s="446" t="s">
        <v>192</v>
      </c>
      <c r="S16" s="447" t="s">
        <v>193</v>
      </c>
      <c r="T16" s="448" t="s">
        <v>194</v>
      </c>
    </row>
    <row r="17" spans="1:20" ht="39" customHeight="1">
      <c r="A17" s="1592">
        <v>2</v>
      </c>
      <c r="B17" s="1591"/>
      <c r="C17" s="1591"/>
      <c r="D17" s="1626" t="s">
        <v>636</v>
      </c>
      <c r="E17" s="449" t="s">
        <v>195</v>
      </c>
      <c r="F17" s="908">
        <v>12</v>
      </c>
      <c r="G17" s="935">
        <v>12</v>
      </c>
      <c r="H17" s="908">
        <v>12</v>
      </c>
      <c r="I17" s="908"/>
      <c r="J17" s="1631" t="s">
        <v>1036</v>
      </c>
      <c r="K17" s="1634">
        <v>1</v>
      </c>
      <c r="L17" s="1636">
        <v>1</v>
      </c>
      <c r="M17" s="1646">
        <v>12</v>
      </c>
      <c r="N17" s="1649">
        <v>12</v>
      </c>
      <c r="O17" s="1652">
        <f t="shared" ref="O17" si="0">IF(M17&lt;1,(AVERAGE(F17:I17)/M17),SUM(F17:I17)/M17)</f>
        <v>3</v>
      </c>
      <c r="P17" s="1476" t="str">
        <f>IF(O17&lt;=V$17,"T",IF(O17&lt;$Y$17,"R",IF(O17&gt;=$Y$17,"P")))</f>
        <v>P</v>
      </c>
      <c r="Q17" s="680">
        <v>0.25</v>
      </c>
      <c r="R17" s="1639" t="s">
        <v>196</v>
      </c>
      <c r="S17" s="1639" t="s">
        <v>197</v>
      </c>
      <c r="T17" s="1642" t="s">
        <v>637</v>
      </c>
    </row>
    <row r="18" spans="1:20" ht="33.75" customHeight="1">
      <c r="A18" s="1593"/>
      <c r="B18" s="1591"/>
      <c r="C18" s="1591"/>
      <c r="D18" s="1627"/>
      <c r="E18" s="444" t="s">
        <v>199</v>
      </c>
      <c r="F18" s="908"/>
      <c r="G18" s="935"/>
      <c r="H18" s="908"/>
      <c r="I18" s="908"/>
      <c r="J18" s="1632"/>
      <c r="K18" s="1198"/>
      <c r="L18" s="1637"/>
      <c r="M18" s="1647"/>
      <c r="N18" s="1650"/>
      <c r="O18" s="1653"/>
      <c r="P18" s="1380"/>
      <c r="Q18" s="681"/>
      <c r="R18" s="1640"/>
      <c r="S18" s="1640"/>
      <c r="T18" s="1643"/>
    </row>
    <row r="19" spans="1:20" ht="30.75" customHeight="1">
      <c r="A19" s="1593"/>
      <c r="B19" s="1591"/>
      <c r="C19" s="1591"/>
      <c r="D19" s="1627"/>
      <c r="E19" s="449" t="s">
        <v>200</v>
      </c>
      <c r="F19" s="908"/>
      <c r="G19" s="935"/>
      <c r="H19" s="908"/>
      <c r="I19" s="908"/>
      <c r="J19" s="1632"/>
      <c r="K19" s="1198"/>
      <c r="L19" s="1637"/>
      <c r="M19" s="1647"/>
      <c r="N19" s="1650"/>
      <c r="O19" s="1653"/>
      <c r="P19" s="1380"/>
      <c r="Q19" s="681"/>
      <c r="R19" s="1640"/>
      <c r="S19" s="1640"/>
      <c r="T19" s="1643"/>
    </row>
    <row r="20" spans="1:20" ht="25.5" customHeight="1">
      <c r="A20" s="1593"/>
      <c r="B20" s="1591"/>
      <c r="C20" s="1591"/>
      <c r="D20" s="1627"/>
      <c r="E20" s="449" t="s">
        <v>201</v>
      </c>
      <c r="F20" s="908"/>
      <c r="G20" s="935"/>
      <c r="H20" s="908"/>
      <c r="I20" s="908"/>
      <c r="J20" s="1632"/>
      <c r="K20" s="1198"/>
      <c r="L20" s="1637"/>
      <c r="M20" s="1647"/>
      <c r="N20" s="1650"/>
      <c r="O20" s="1653"/>
      <c r="P20" s="1380"/>
      <c r="Q20" s="681"/>
      <c r="R20" s="1640"/>
      <c r="S20" s="1640"/>
      <c r="T20" s="1643"/>
    </row>
    <row r="21" spans="1:20" ht="15.75" customHeight="1" thickBot="1">
      <c r="A21" s="1594"/>
      <c r="B21" s="1591"/>
      <c r="C21" s="1591"/>
      <c r="D21" s="1627"/>
      <c r="E21" s="444" t="s">
        <v>638</v>
      </c>
      <c r="F21" s="908"/>
      <c r="G21" s="935"/>
      <c r="H21" s="908"/>
      <c r="I21" s="908"/>
      <c r="J21" s="1632"/>
      <c r="K21" s="1198"/>
      <c r="L21" s="1637"/>
      <c r="M21" s="1647"/>
      <c r="N21" s="1650"/>
      <c r="O21" s="1653"/>
      <c r="P21" s="1380"/>
      <c r="Q21" s="682"/>
      <c r="R21" s="1641"/>
      <c r="S21" s="1641"/>
      <c r="T21" s="1655"/>
    </row>
    <row r="22" spans="1:20" ht="32.25" customHeight="1" thickBot="1">
      <c r="A22" s="1592">
        <v>3</v>
      </c>
      <c r="B22" s="1591"/>
      <c r="C22" s="1591"/>
      <c r="D22" s="624"/>
      <c r="E22" s="449" t="s">
        <v>1037</v>
      </c>
      <c r="F22" s="622"/>
      <c r="G22" s="622"/>
      <c r="H22" s="622"/>
      <c r="I22" s="622"/>
      <c r="J22" s="1633"/>
      <c r="K22" s="1635"/>
      <c r="L22" s="1638"/>
      <c r="M22" s="1648"/>
      <c r="N22" s="1651"/>
      <c r="O22" s="1654"/>
      <c r="P22" s="1477"/>
      <c r="Q22" s="1644">
        <v>0.25</v>
      </c>
      <c r="R22" s="1639" t="s">
        <v>202</v>
      </c>
      <c r="S22" s="1639" t="s">
        <v>203</v>
      </c>
      <c r="T22" s="1642" t="s">
        <v>204</v>
      </c>
    </row>
    <row r="23" spans="1:20" ht="29.25" customHeight="1">
      <c r="A23" s="1593"/>
      <c r="B23" s="1591"/>
      <c r="C23" s="1591"/>
      <c r="D23" s="1626" t="s">
        <v>639</v>
      </c>
      <c r="E23" s="449" t="s">
        <v>640</v>
      </c>
      <c r="F23" s="908">
        <v>1</v>
      </c>
      <c r="G23" s="908">
        <v>1</v>
      </c>
      <c r="H23" s="908">
        <v>1</v>
      </c>
      <c r="I23" s="908"/>
      <c r="J23" s="1629" t="s">
        <v>1038</v>
      </c>
      <c r="K23" s="1636">
        <v>881338</v>
      </c>
      <c r="L23" s="1636">
        <v>162776</v>
      </c>
      <c r="M23" s="1646">
        <v>1</v>
      </c>
      <c r="N23" s="1649">
        <f t="shared" ref="N23" si="1">IF(M23&lt;1,M23-AVERAGE(F23:I23),M23-(SUM(F23:I23)))</f>
        <v>-2</v>
      </c>
      <c r="O23" s="1652">
        <f t="shared" ref="O23" si="2">IF(M23&lt;1,(AVERAGE(F23:I23)/M23),SUM(F23:I23)/M23)</f>
        <v>3</v>
      </c>
      <c r="P23" s="1476" t="s">
        <v>546</v>
      </c>
      <c r="Q23" s="1645"/>
      <c r="R23" s="1640"/>
      <c r="S23" s="1640"/>
      <c r="T23" s="1643"/>
    </row>
    <row r="24" spans="1:20" ht="33" customHeight="1" thickBot="1">
      <c r="A24" s="1593"/>
      <c r="B24" s="1591"/>
      <c r="C24" s="1591"/>
      <c r="D24" s="1627"/>
      <c r="E24" s="449" t="s">
        <v>641</v>
      </c>
      <c r="F24" s="908"/>
      <c r="G24" s="908"/>
      <c r="H24" s="908"/>
      <c r="I24" s="908"/>
      <c r="J24" s="1630"/>
      <c r="K24" s="1637"/>
      <c r="L24" s="1637"/>
      <c r="M24" s="1647"/>
      <c r="N24" s="1650"/>
      <c r="O24" s="1653"/>
      <c r="P24" s="1380"/>
      <c r="Q24" s="1645"/>
      <c r="R24" s="1640"/>
      <c r="S24" s="1640"/>
      <c r="T24" s="1643"/>
    </row>
    <row r="25" spans="1:20" ht="29.25" customHeight="1">
      <c r="A25" s="1592">
        <v>4</v>
      </c>
      <c r="B25" s="1591"/>
      <c r="C25" s="1591"/>
      <c r="D25" s="1627"/>
      <c r="E25" s="449" t="s">
        <v>1039</v>
      </c>
      <c r="F25" s="908"/>
      <c r="G25" s="908"/>
      <c r="H25" s="908"/>
      <c r="I25" s="908"/>
      <c r="J25" s="1630"/>
      <c r="K25" s="1637"/>
      <c r="L25" s="1637"/>
      <c r="M25" s="1647"/>
      <c r="N25" s="1650"/>
      <c r="O25" s="1653"/>
      <c r="P25" s="1380"/>
      <c r="Q25" s="1656">
        <v>0.25</v>
      </c>
      <c r="R25" s="1639" t="s">
        <v>206</v>
      </c>
      <c r="S25" s="1639" t="s">
        <v>207</v>
      </c>
      <c r="T25" s="1642" t="s">
        <v>208</v>
      </c>
    </row>
    <row r="26" spans="1:20" ht="21.75" customHeight="1">
      <c r="A26" s="1593"/>
      <c r="B26" s="1591"/>
      <c r="C26" s="1591"/>
      <c r="D26" s="1627"/>
      <c r="E26" s="449" t="s">
        <v>1040</v>
      </c>
      <c r="F26" s="908"/>
      <c r="G26" s="908"/>
      <c r="H26" s="908"/>
      <c r="I26" s="908"/>
      <c r="J26" s="1630"/>
      <c r="K26" s="1637"/>
      <c r="L26" s="1637"/>
      <c r="M26" s="1647"/>
      <c r="N26" s="1650"/>
      <c r="O26" s="1653"/>
      <c r="P26" s="1380"/>
      <c r="Q26" s="1657"/>
      <c r="R26" s="1640"/>
      <c r="S26" s="1640"/>
      <c r="T26" s="1643"/>
    </row>
    <row r="27" spans="1:20" ht="37.5" customHeight="1" thickBot="1">
      <c r="A27" s="1593"/>
      <c r="B27" s="1591"/>
      <c r="C27" s="1591"/>
      <c r="D27" s="1628"/>
      <c r="E27" s="449" t="s">
        <v>1041</v>
      </c>
      <c r="F27" s="908"/>
      <c r="G27" s="908"/>
      <c r="H27" s="908"/>
      <c r="I27" s="908"/>
      <c r="J27" s="1630"/>
      <c r="K27" s="1638"/>
      <c r="L27" s="1638"/>
      <c r="M27" s="1648"/>
      <c r="N27" s="1651"/>
      <c r="O27" s="1654"/>
      <c r="P27" s="1477"/>
      <c r="Q27" s="1657"/>
      <c r="R27" s="1640"/>
      <c r="S27" s="1640"/>
      <c r="T27" s="1643"/>
    </row>
    <row r="28" spans="1:20" ht="24" customHeight="1">
      <c r="A28" s="1593"/>
      <c r="B28" s="1591"/>
      <c r="C28" s="1591"/>
      <c r="D28" s="1626" t="s">
        <v>642</v>
      </c>
      <c r="E28" s="449" t="s">
        <v>1042</v>
      </c>
      <c r="F28" s="908">
        <v>1</v>
      </c>
      <c r="G28" s="908">
        <v>1</v>
      </c>
      <c r="H28" s="908">
        <v>1</v>
      </c>
      <c r="I28" s="908"/>
      <c r="J28" s="1629" t="s">
        <v>1043</v>
      </c>
      <c r="K28" s="1636">
        <v>13827433.59</v>
      </c>
      <c r="L28" s="1636">
        <v>1524392.43</v>
      </c>
      <c r="M28" s="1646">
        <v>1</v>
      </c>
      <c r="N28" s="1649">
        <v>0</v>
      </c>
      <c r="O28" s="1652">
        <v>1</v>
      </c>
      <c r="P28" s="1476" t="s">
        <v>546</v>
      </c>
      <c r="Q28" s="1657"/>
      <c r="R28" s="1640"/>
      <c r="S28" s="1640"/>
      <c r="T28" s="1643"/>
    </row>
    <row r="29" spans="1:20" ht="33" customHeight="1">
      <c r="A29" s="1593"/>
      <c r="B29" s="1591"/>
      <c r="C29" s="1591"/>
      <c r="D29" s="1627"/>
      <c r="E29" s="449" t="s">
        <v>1044</v>
      </c>
      <c r="F29" s="908"/>
      <c r="G29" s="908"/>
      <c r="H29" s="908"/>
      <c r="I29" s="908"/>
      <c r="J29" s="1630"/>
      <c r="K29" s="1637"/>
      <c r="L29" s="1637"/>
      <c r="M29" s="1647"/>
      <c r="N29" s="1650"/>
      <c r="O29" s="1653"/>
      <c r="P29" s="1380"/>
      <c r="Q29" s="1657"/>
      <c r="R29" s="1640"/>
      <c r="S29" s="1640"/>
      <c r="T29" s="1643"/>
    </row>
    <row r="30" spans="1:20" ht="26.25" customHeight="1" thickBot="1">
      <c r="A30" s="1594"/>
      <c r="B30" s="1591"/>
      <c r="C30" s="1591"/>
      <c r="D30" s="1627"/>
      <c r="E30" s="449" t="s">
        <v>1045</v>
      </c>
      <c r="F30" s="908"/>
      <c r="G30" s="908"/>
      <c r="H30" s="908"/>
      <c r="I30" s="908"/>
      <c r="J30" s="1630"/>
      <c r="K30" s="1637"/>
      <c r="L30" s="1637"/>
      <c r="M30" s="1647"/>
      <c r="N30" s="1650"/>
      <c r="O30" s="1653"/>
      <c r="P30" s="1380"/>
      <c r="Q30" s="1658"/>
      <c r="R30" s="1641"/>
      <c r="S30" s="1641"/>
      <c r="T30" s="1655"/>
    </row>
    <row r="31" spans="1:20" ht="15.75" customHeight="1">
      <c r="A31" s="1592">
        <v>5</v>
      </c>
      <c r="B31" s="1591"/>
      <c r="C31" s="1591"/>
      <c r="D31" s="1627"/>
      <c r="E31" s="676" t="s">
        <v>1046</v>
      </c>
      <c r="F31" s="908"/>
      <c r="G31" s="908"/>
      <c r="H31" s="908"/>
      <c r="I31" s="908"/>
      <c r="J31" s="1630"/>
      <c r="K31" s="1637"/>
      <c r="L31" s="1637"/>
      <c r="M31" s="1647"/>
      <c r="N31" s="1650"/>
      <c r="O31" s="1653"/>
      <c r="P31" s="1380"/>
      <c r="Q31" s="1656">
        <v>0.25</v>
      </c>
      <c r="R31" s="1639" t="s">
        <v>206</v>
      </c>
      <c r="S31" s="1639" t="s">
        <v>209</v>
      </c>
      <c r="T31" s="1642" t="s">
        <v>210</v>
      </c>
    </row>
    <row r="32" spans="1:20" ht="40.5" customHeight="1">
      <c r="A32" s="1593"/>
      <c r="B32" s="1591"/>
      <c r="C32" s="1591"/>
      <c r="D32" s="1627"/>
      <c r="E32" s="449" t="s">
        <v>1047</v>
      </c>
      <c r="F32" s="908"/>
      <c r="G32" s="908"/>
      <c r="H32" s="908"/>
      <c r="I32" s="908"/>
      <c r="J32" s="1630"/>
      <c r="K32" s="1637"/>
      <c r="L32" s="1637"/>
      <c r="M32" s="1647"/>
      <c r="N32" s="1650"/>
      <c r="O32" s="1653"/>
      <c r="P32" s="1380"/>
      <c r="Q32" s="1657"/>
      <c r="R32" s="1640"/>
      <c r="S32" s="1640"/>
      <c r="T32" s="1643"/>
    </row>
    <row r="33" spans="1:20" ht="39" customHeight="1" thickBot="1">
      <c r="A33" s="1594"/>
      <c r="B33" s="1591"/>
      <c r="C33" s="1591"/>
      <c r="D33" s="1627"/>
      <c r="E33" s="449" t="s">
        <v>1048</v>
      </c>
      <c r="F33" s="908"/>
      <c r="G33" s="908"/>
      <c r="H33" s="908"/>
      <c r="I33" s="908"/>
      <c r="J33" s="1630"/>
      <c r="K33" s="1637"/>
      <c r="L33" s="1637"/>
      <c r="M33" s="1647"/>
      <c r="N33" s="1650"/>
      <c r="O33" s="1653"/>
      <c r="P33" s="1477"/>
      <c r="Q33" s="1658"/>
      <c r="R33" s="1641"/>
      <c r="S33" s="1641"/>
      <c r="T33" s="1655"/>
    </row>
    <row r="34" spans="1:20" ht="26.25" customHeight="1">
      <c r="A34" s="1593">
        <v>6</v>
      </c>
      <c r="B34" s="1591"/>
      <c r="C34" s="1591"/>
      <c r="D34" s="1626" t="s">
        <v>643</v>
      </c>
      <c r="E34" s="449" t="s">
        <v>644</v>
      </c>
      <c r="F34" s="908">
        <v>3</v>
      </c>
      <c r="G34" s="908">
        <v>3</v>
      </c>
      <c r="H34" s="908">
        <v>3</v>
      </c>
      <c r="I34" s="908"/>
      <c r="J34" s="1672" t="s">
        <v>1049</v>
      </c>
      <c r="K34" s="1634">
        <v>0</v>
      </c>
      <c r="L34" s="1634">
        <v>0</v>
      </c>
      <c r="M34" s="1646">
        <v>3</v>
      </c>
      <c r="N34" s="1649">
        <f t="shared" ref="N34:N39" si="3">IF(M34&lt;1,M34-AVERAGE(F34:I34),M34-(SUM(F34:I34)))</f>
        <v>-6</v>
      </c>
      <c r="O34" s="1652">
        <f t="shared" ref="O34" si="4">IF(M34&lt;1,(AVERAGE(F34:I34)/M34),SUM(F34:I34)/M34)</f>
        <v>3</v>
      </c>
      <c r="P34" s="1476" t="s">
        <v>546</v>
      </c>
      <c r="Q34" s="1663"/>
      <c r="R34" s="1666"/>
      <c r="S34" s="1666"/>
      <c r="T34" s="1669"/>
    </row>
    <row r="35" spans="1:20" ht="27" customHeight="1">
      <c r="A35" s="1593"/>
      <c r="B35" s="1591"/>
      <c r="C35" s="1591"/>
      <c r="D35" s="1627"/>
      <c r="E35" s="449" t="s">
        <v>645</v>
      </c>
      <c r="F35" s="908"/>
      <c r="G35" s="908"/>
      <c r="H35" s="908"/>
      <c r="I35" s="908"/>
      <c r="J35" s="1673"/>
      <c r="K35" s="1198"/>
      <c r="L35" s="1198"/>
      <c r="M35" s="1647"/>
      <c r="N35" s="1650"/>
      <c r="O35" s="1653"/>
      <c r="P35" s="1380"/>
      <c r="Q35" s="1664"/>
      <c r="R35" s="1667"/>
      <c r="S35" s="1667"/>
      <c r="T35" s="1670"/>
    </row>
    <row r="36" spans="1:20" ht="27" customHeight="1">
      <c r="A36" s="1593"/>
      <c r="B36" s="1591"/>
      <c r="C36" s="1591"/>
      <c r="D36" s="1627"/>
      <c r="E36" s="449" t="s">
        <v>646</v>
      </c>
      <c r="F36" s="908"/>
      <c r="G36" s="908"/>
      <c r="H36" s="908"/>
      <c r="I36" s="908"/>
      <c r="J36" s="1673"/>
      <c r="K36" s="1198"/>
      <c r="L36" s="1198"/>
      <c r="M36" s="1647"/>
      <c r="N36" s="1650"/>
      <c r="O36" s="1653"/>
      <c r="P36" s="1380"/>
      <c r="Q36" s="1664"/>
      <c r="R36" s="1667"/>
      <c r="S36" s="1667"/>
      <c r="T36" s="1670"/>
    </row>
    <row r="37" spans="1:20" ht="23.25" customHeight="1">
      <c r="A37" s="1593"/>
      <c r="B37" s="1591"/>
      <c r="C37" s="1591"/>
      <c r="D37" s="1627"/>
      <c r="E37" s="449" t="s">
        <v>647</v>
      </c>
      <c r="F37" s="908"/>
      <c r="G37" s="908"/>
      <c r="H37" s="908"/>
      <c r="I37" s="908"/>
      <c r="J37" s="1673"/>
      <c r="K37" s="1198"/>
      <c r="L37" s="1198"/>
      <c r="M37" s="1647"/>
      <c r="N37" s="1650"/>
      <c r="O37" s="1653"/>
      <c r="P37" s="1380"/>
      <c r="Q37" s="1664"/>
      <c r="R37" s="1667"/>
      <c r="S37" s="1667"/>
      <c r="T37" s="1670"/>
    </row>
    <row r="38" spans="1:20" ht="15.75" customHeight="1" thickBot="1">
      <c r="A38" s="1593"/>
      <c r="B38" s="1591"/>
      <c r="C38" s="1591"/>
      <c r="D38" s="1627"/>
      <c r="E38" s="450" t="s">
        <v>648</v>
      </c>
      <c r="F38" s="908"/>
      <c r="G38" s="908"/>
      <c r="H38" s="908"/>
      <c r="I38" s="908"/>
      <c r="J38" s="1673"/>
      <c r="K38" s="1198"/>
      <c r="L38" s="1198"/>
      <c r="M38" s="1647"/>
      <c r="N38" s="1650"/>
      <c r="O38" s="1653"/>
      <c r="P38" s="1477"/>
      <c r="Q38" s="1664"/>
      <c r="R38" s="1667"/>
      <c r="S38" s="1667"/>
      <c r="T38" s="1670"/>
    </row>
    <row r="39" spans="1:20" ht="36.75" customHeight="1" thickBot="1">
      <c r="A39" s="1593"/>
      <c r="B39" s="1591"/>
      <c r="C39" s="1591"/>
      <c r="D39" s="1692" t="s">
        <v>649</v>
      </c>
      <c r="E39" s="677" t="s">
        <v>650</v>
      </c>
      <c r="F39" s="908">
        <v>3</v>
      </c>
      <c r="G39" s="1695">
        <v>3</v>
      </c>
      <c r="H39" s="1695">
        <v>3</v>
      </c>
      <c r="I39" s="1695"/>
      <c r="J39" s="1672" t="s">
        <v>1050</v>
      </c>
      <c r="K39" s="1636">
        <v>1553500</v>
      </c>
      <c r="L39" s="1636">
        <v>386019.67</v>
      </c>
      <c r="M39" s="1646">
        <v>3</v>
      </c>
      <c r="N39" s="1649">
        <f t="shared" si="3"/>
        <v>-6</v>
      </c>
      <c r="O39" s="1652">
        <f>O49</f>
        <v>3</v>
      </c>
      <c r="P39" s="1476" t="s">
        <v>546</v>
      </c>
      <c r="Q39" s="1665"/>
      <c r="R39" s="1668"/>
      <c r="S39" s="1668"/>
      <c r="T39" s="1671"/>
    </row>
    <row r="40" spans="1:20" ht="27.75" customHeight="1">
      <c r="A40" s="1592">
        <v>7</v>
      </c>
      <c r="B40" s="1591"/>
      <c r="C40" s="1591"/>
      <c r="D40" s="1693"/>
      <c r="E40" s="677" t="s">
        <v>651</v>
      </c>
      <c r="F40" s="908"/>
      <c r="G40" s="1657"/>
      <c r="H40" s="1657"/>
      <c r="I40" s="1657"/>
      <c r="J40" s="1673"/>
      <c r="K40" s="1637"/>
      <c r="L40" s="1637"/>
      <c r="M40" s="1647"/>
      <c r="N40" s="1650"/>
      <c r="O40" s="1653"/>
      <c r="P40" s="1380"/>
      <c r="Q40" s="1656">
        <v>0.25</v>
      </c>
      <c r="R40" s="1639" t="s">
        <v>211</v>
      </c>
      <c r="S40" s="1639" t="s">
        <v>212</v>
      </c>
      <c r="T40" s="1642" t="s">
        <v>213</v>
      </c>
    </row>
    <row r="41" spans="1:20" ht="26.25" customHeight="1">
      <c r="A41" s="1593"/>
      <c r="B41" s="1591"/>
      <c r="C41" s="1591"/>
      <c r="D41" s="1693"/>
      <c r="E41" s="677" t="s">
        <v>650</v>
      </c>
      <c r="F41" s="908"/>
      <c r="G41" s="1657"/>
      <c r="H41" s="1657"/>
      <c r="I41" s="1657"/>
      <c r="J41" s="1673"/>
      <c r="K41" s="1637"/>
      <c r="L41" s="1637"/>
      <c r="M41" s="1647"/>
      <c r="N41" s="1650"/>
      <c r="O41" s="1653"/>
      <c r="P41" s="1380"/>
      <c r="Q41" s="1657"/>
      <c r="R41" s="1640"/>
      <c r="S41" s="1640"/>
      <c r="T41" s="1643"/>
    </row>
    <row r="42" spans="1:20" ht="54" customHeight="1">
      <c r="A42" s="1593"/>
      <c r="B42" s="1591"/>
      <c r="C42" s="1591"/>
      <c r="D42" s="1693"/>
      <c r="E42" s="677" t="s">
        <v>650</v>
      </c>
      <c r="F42" s="908"/>
      <c r="G42" s="1657"/>
      <c r="H42" s="1657"/>
      <c r="I42" s="1657"/>
      <c r="J42" s="1673"/>
      <c r="K42" s="1637"/>
      <c r="L42" s="1637"/>
      <c r="M42" s="1647"/>
      <c r="N42" s="1650"/>
      <c r="O42" s="1653"/>
      <c r="P42" s="1380"/>
      <c r="Q42" s="1657"/>
      <c r="R42" s="1640"/>
      <c r="S42" s="1640"/>
      <c r="T42" s="1643"/>
    </row>
    <row r="43" spans="1:20" ht="27.75" customHeight="1">
      <c r="A43" s="1593"/>
      <c r="B43" s="1591"/>
      <c r="C43" s="1591"/>
      <c r="D43" s="1693"/>
      <c r="E43" s="677" t="s">
        <v>650</v>
      </c>
      <c r="F43" s="908"/>
      <c r="G43" s="1657"/>
      <c r="H43" s="1657"/>
      <c r="I43" s="1657"/>
      <c r="J43" s="1673"/>
      <c r="K43" s="1637"/>
      <c r="L43" s="1637"/>
      <c r="M43" s="1647"/>
      <c r="N43" s="1650"/>
      <c r="O43" s="1653"/>
      <c r="P43" s="1380"/>
      <c r="Q43" s="1657"/>
      <c r="R43" s="1640"/>
      <c r="S43" s="1640"/>
      <c r="T43" s="1643"/>
    </row>
    <row r="44" spans="1:20" ht="30" customHeight="1" thickBot="1">
      <c r="A44" s="1594"/>
      <c r="B44" s="1591"/>
      <c r="C44" s="1591"/>
      <c r="D44" s="1693"/>
      <c r="E44" s="677" t="s">
        <v>650</v>
      </c>
      <c r="F44" s="908"/>
      <c r="G44" s="1657"/>
      <c r="H44" s="1657"/>
      <c r="I44" s="1657"/>
      <c r="J44" s="1673"/>
      <c r="K44" s="1637"/>
      <c r="L44" s="1637"/>
      <c r="M44" s="1647"/>
      <c r="N44" s="1650"/>
      <c r="O44" s="1653"/>
      <c r="P44" s="1380"/>
      <c r="Q44" s="1658"/>
      <c r="R44" s="1640"/>
      <c r="S44" s="1640"/>
      <c r="T44" s="1655"/>
    </row>
    <row r="45" spans="1:20" ht="30.75" customHeight="1">
      <c r="A45" s="1675">
        <v>8</v>
      </c>
      <c r="B45" s="1591"/>
      <c r="C45" s="1591"/>
      <c r="D45" s="1693"/>
      <c r="E45" s="677" t="s">
        <v>652</v>
      </c>
      <c r="F45" s="908"/>
      <c r="G45" s="1657"/>
      <c r="H45" s="1657"/>
      <c r="I45" s="1657"/>
      <c r="J45" s="1673"/>
      <c r="K45" s="1637"/>
      <c r="L45" s="1637"/>
      <c r="M45" s="1647"/>
      <c r="N45" s="1650"/>
      <c r="O45" s="1653"/>
      <c r="P45" s="1380"/>
      <c r="Q45" s="1691">
        <v>0.25</v>
      </c>
      <c r="R45" s="1659" t="s">
        <v>214</v>
      </c>
      <c r="S45" s="1659" t="s">
        <v>215</v>
      </c>
      <c r="T45" s="1661" t="s">
        <v>216</v>
      </c>
    </row>
    <row r="46" spans="1:20" ht="29.25" customHeight="1">
      <c r="A46" s="1676"/>
      <c r="B46" s="1591"/>
      <c r="C46" s="1591"/>
      <c r="D46" s="1693"/>
      <c r="E46" s="677" t="s">
        <v>653</v>
      </c>
      <c r="F46" s="908"/>
      <c r="G46" s="1657"/>
      <c r="H46" s="1657"/>
      <c r="I46" s="1657"/>
      <c r="J46" s="1673"/>
      <c r="K46" s="1637"/>
      <c r="L46" s="1637"/>
      <c r="M46" s="1647"/>
      <c r="N46" s="1650"/>
      <c r="O46" s="1653"/>
      <c r="P46" s="1380"/>
      <c r="Q46" s="916"/>
      <c r="R46" s="1660"/>
      <c r="S46" s="1660"/>
      <c r="T46" s="1662"/>
    </row>
    <row r="47" spans="1:20" ht="35.25" customHeight="1">
      <c r="A47" s="1676"/>
      <c r="B47" s="1591"/>
      <c r="C47" s="1591"/>
      <c r="D47" s="1693"/>
      <c r="E47" s="677" t="s">
        <v>654</v>
      </c>
      <c r="F47" s="908"/>
      <c r="G47" s="1657"/>
      <c r="H47" s="1657"/>
      <c r="I47" s="1657"/>
      <c r="J47" s="1673"/>
      <c r="K47" s="1637"/>
      <c r="L47" s="1637"/>
      <c r="M47" s="1647"/>
      <c r="N47" s="1650"/>
      <c r="O47" s="1653"/>
      <c r="P47" s="1380"/>
      <c r="Q47" s="916"/>
      <c r="R47" s="1660"/>
      <c r="S47" s="1660"/>
      <c r="T47" s="1662"/>
    </row>
    <row r="48" spans="1:20" ht="30.75" customHeight="1">
      <c r="A48" s="1676"/>
      <c r="B48" s="1591"/>
      <c r="C48" s="1591"/>
      <c r="D48" s="1693"/>
      <c r="E48" s="678" t="s">
        <v>1051</v>
      </c>
      <c r="F48" s="908"/>
      <c r="G48" s="1696"/>
      <c r="H48" s="1696"/>
      <c r="I48" s="1696"/>
      <c r="J48" s="1697"/>
      <c r="K48" s="1698"/>
      <c r="L48" s="1698"/>
      <c r="M48" s="1699"/>
      <c r="N48" s="1700"/>
      <c r="O48" s="1701"/>
      <c r="P48" s="1380"/>
      <c r="Q48" s="916"/>
      <c r="R48" s="1660"/>
      <c r="S48" s="1660"/>
      <c r="T48" s="1662"/>
    </row>
    <row r="49" spans="1:20" ht="24.75" customHeight="1" thickBot="1">
      <c r="A49" s="1676"/>
      <c r="B49" s="1591"/>
      <c r="C49" s="1591"/>
      <c r="D49" s="1694"/>
      <c r="E49" s="678" t="s">
        <v>655</v>
      </c>
      <c r="F49" s="622"/>
      <c r="G49" s="581"/>
      <c r="H49" s="572"/>
      <c r="I49" s="581"/>
      <c r="J49" s="679" t="s">
        <v>1052</v>
      </c>
      <c r="K49" s="575">
        <v>4000000</v>
      </c>
      <c r="L49" s="575">
        <v>0</v>
      </c>
      <c r="M49" s="493">
        <v>0</v>
      </c>
      <c r="N49" s="494">
        <v>1</v>
      </c>
      <c r="O49" s="495">
        <f>IF(M39&lt;1,(AVERAGE(F39:I39)/M39),SUM(F39:I39)/M39)</f>
        <v>3</v>
      </c>
      <c r="P49" s="683" t="s">
        <v>546</v>
      </c>
      <c r="Q49" s="916"/>
      <c r="R49" s="1660"/>
      <c r="S49" s="1660"/>
      <c r="T49" s="1662"/>
    </row>
    <row r="50" spans="1:20" ht="15.75" hidden="1" customHeight="1" thickBot="1">
      <c r="A50" s="1676"/>
      <c r="B50" s="527"/>
      <c r="C50" s="527"/>
      <c r="D50" s="670"/>
      <c r="E50" s="1685"/>
      <c r="F50" s="913"/>
      <c r="G50" s="1682"/>
      <c r="H50" s="455"/>
      <c r="I50" s="1682"/>
      <c r="J50" s="1680"/>
      <c r="K50" s="576"/>
      <c r="L50" s="576"/>
      <c r="M50" s="672"/>
      <c r="N50" s="1689"/>
      <c r="O50" s="1687"/>
      <c r="P50" s="605"/>
      <c r="Q50" s="1674"/>
      <c r="R50" s="1678"/>
      <c r="S50" s="625"/>
      <c r="T50" s="626"/>
    </row>
    <row r="51" spans="1:20" ht="24" customHeight="1" thickBot="1">
      <c r="A51" s="1677"/>
      <c r="B51" s="530"/>
      <c r="C51" s="530"/>
      <c r="D51" s="671"/>
      <c r="E51" s="1686"/>
      <c r="F51" s="1684"/>
      <c r="G51" s="1683"/>
      <c r="H51" s="456"/>
      <c r="I51" s="1683"/>
      <c r="J51" s="1681"/>
      <c r="K51" s="575"/>
      <c r="L51" s="575"/>
      <c r="M51" s="673"/>
      <c r="N51" s="1690"/>
      <c r="O51" s="1688"/>
      <c r="P51" s="605"/>
      <c r="Q51" s="1674"/>
      <c r="R51" s="1679"/>
      <c r="S51" s="457"/>
      <c r="T51" s="531"/>
    </row>
    <row r="52" spans="1:20" ht="15" customHeight="1">
      <c r="A52" s="528"/>
      <c r="B52" s="528"/>
      <c r="C52" s="528"/>
      <c r="D52" s="454"/>
      <c r="E52" s="431"/>
      <c r="F52" s="431"/>
      <c r="G52" s="431"/>
      <c r="H52" s="431"/>
      <c r="I52" s="431"/>
      <c r="J52" s="431"/>
      <c r="K52" s="431"/>
      <c r="L52" s="431"/>
      <c r="M52" s="431"/>
      <c r="N52" s="431"/>
      <c r="O52" s="431"/>
      <c r="P52" s="684"/>
      <c r="Q52" s="431"/>
      <c r="R52" s="431"/>
      <c r="S52" s="431"/>
      <c r="T52" s="431"/>
    </row>
    <row r="53" spans="1:20" ht="15.75">
      <c r="P53" s="684"/>
    </row>
    <row r="54" spans="1:20" ht="15.75">
      <c r="P54" s="684"/>
    </row>
    <row r="55" spans="1:20" ht="15.75">
      <c r="P55" s="684"/>
    </row>
    <row r="56" spans="1:20" ht="15.75">
      <c r="P56" s="684"/>
    </row>
    <row r="57" spans="1:20" ht="15.75">
      <c r="P57" s="684"/>
    </row>
    <row r="58" spans="1:20" ht="15.75">
      <c r="P58" s="684"/>
    </row>
  </sheetData>
  <mergeCells count="136">
    <mergeCell ref="O28:O33"/>
    <mergeCell ref="N34:N38"/>
    <mergeCell ref="O34:O38"/>
    <mergeCell ref="N39:N48"/>
    <mergeCell ref="O39:O48"/>
    <mergeCell ref="P23:P27"/>
    <mergeCell ref="P28:P33"/>
    <mergeCell ref="P34:P38"/>
    <mergeCell ref="P39:P48"/>
    <mergeCell ref="Q50:Q51"/>
    <mergeCell ref="A45:A51"/>
    <mergeCell ref="R50:R51"/>
    <mergeCell ref="J50:J51"/>
    <mergeCell ref="I50:I51"/>
    <mergeCell ref="G50:G51"/>
    <mergeCell ref="F50:F51"/>
    <mergeCell ref="E50:E51"/>
    <mergeCell ref="O50:O51"/>
    <mergeCell ref="N50:N51"/>
    <mergeCell ref="Q45:Q49"/>
    <mergeCell ref="R45:R49"/>
    <mergeCell ref="D39:D49"/>
    <mergeCell ref="F39:F48"/>
    <mergeCell ref="G39:G48"/>
    <mergeCell ref="H39:H48"/>
    <mergeCell ref="I39:I48"/>
    <mergeCell ref="J39:J48"/>
    <mergeCell ref="K39:K48"/>
    <mergeCell ref="L39:L48"/>
    <mergeCell ref="M39:M48"/>
    <mergeCell ref="A40:A44"/>
    <mergeCell ref="A34:A39"/>
    <mergeCell ref="S45:S49"/>
    <mergeCell ref="T45:T49"/>
    <mergeCell ref="C16:C49"/>
    <mergeCell ref="T40:T44"/>
    <mergeCell ref="Q40:Q44"/>
    <mergeCell ref="R40:R44"/>
    <mergeCell ref="Q34:Q39"/>
    <mergeCell ref="R34:R39"/>
    <mergeCell ref="S34:S39"/>
    <mergeCell ref="T34:T39"/>
    <mergeCell ref="S17:S21"/>
    <mergeCell ref="T17:T21"/>
    <mergeCell ref="K28:K33"/>
    <mergeCell ref="L28:L33"/>
    <mergeCell ref="M28:M33"/>
    <mergeCell ref="D34:D38"/>
    <mergeCell ref="F34:F38"/>
    <mergeCell ref="G34:G38"/>
    <mergeCell ref="H34:H38"/>
    <mergeCell ref="I34:I38"/>
    <mergeCell ref="J34:J38"/>
    <mergeCell ref="K34:K38"/>
    <mergeCell ref="L34:L38"/>
    <mergeCell ref="M34:M38"/>
    <mergeCell ref="S40:S44"/>
    <mergeCell ref="S25:S30"/>
    <mergeCell ref="T25:T30"/>
    <mergeCell ref="A31:A33"/>
    <mergeCell ref="Q25:Q30"/>
    <mergeCell ref="R25:R30"/>
    <mergeCell ref="R31:R33"/>
    <mergeCell ref="S31:S33"/>
    <mergeCell ref="T31:T33"/>
    <mergeCell ref="Q31:Q33"/>
    <mergeCell ref="A25:A30"/>
    <mergeCell ref="K23:K27"/>
    <mergeCell ref="L23:L27"/>
    <mergeCell ref="M23:M27"/>
    <mergeCell ref="N23:N27"/>
    <mergeCell ref="O23:O27"/>
    <mergeCell ref="D28:D33"/>
    <mergeCell ref="F28:F33"/>
    <mergeCell ref="G28:G33"/>
    <mergeCell ref="H28:H33"/>
    <mergeCell ref="I28:I33"/>
    <mergeCell ref="J28:J33"/>
    <mergeCell ref="A22:A24"/>
    <mergeCell ref="N28:N33"/>
    <mergeCell ref="J23:J27"/>
    <mergeCell ref="J17:J22"/>
    <mergeCell ref="K17:K22"/>
    <mergeCell ref="L17:L22"/>
    <mergeCell ref="R17:R21"/>
    <mergeCell ref="T22:T24"/>
    <mergeCell ref="Q22:Q24"/>
    <mergeCell ref="R22:R24"/>
    <mergeCell ref="S22:S24"/>
    <mergeCell ref="M17:M22"/>
    <mergeCell ref="N17:N22"/>
    <mergeCell ref="O17:O22"/>
    <mergeCell ref="P17:P22"/>
    <mergeCell ref="D17:D21"/>
    <mergeCell ref="F17:F21"/>
    <mergeCell ref="G17:G21"/>
    <mergeCell ref="H17:H21"/>
    <mergeCell ref="I17:I21"/>
    <mergeCell ref="D23:D27"/>
    <mergeCell ref="F23:F27"/>
    <mergeCell ref="G23:G27"/>
    <mergeCell ref="H23:H27"/>
    <mergeCell ref="I23:I27"/>
    <mergeCell ref="T13:T14"/>
    <mergeCell ref="K13:K14"/>
    <mergeCell ref="L13:L14"/>
    <mergeCell ref="M13:M14"/>
    <mergeCell ref="N13:P13"/>
    <mergeCell ref="Q13:Q14"/>
    <mergeCell ref="R13:R14"/>
    <mergeCell ref="B13:B14"/>
    <mergeCell ref="C13:C14"/>
    <mergeCell ref="A1:E3"/>
    <mergeCell ref="F1:M1"/>
    <mergeCell ref="N1:T1"/>
    <mergeCell ref="F2:M3"/>
    <mergeCell ref="N2:T2"/>
    <mergeCell ref="N3:T3"/>
    <mergeCell ref="B16:B49"/>
    <mergeCell ref="A17:A21"/>
    <mergeCell ref="A5:E5"/>
    <mergeCell ref="F5:M5"/>
    <mergeCell ref="A6:E6"/>
    <mergeCell ref="F6:M6"/>
    <mergeCell ref="A7:E7"/>
    <mergeCell ref="F7:M7"/>
    <mergeCell ref="A8:E8"/>
    <mergeCell ref="F8:M8"/>
    <mergeCell ref="A10:T10"/>
    <mergeCell ref="A12:L12"/>
    <mergeCell ref="M12:T12"/>
    <mergeCell ref="A13:A14"/>
    <mergeCell ref="D13:D14"/>
    <mergeCell ref="E13:E14"/>
    <mergeCell ref="F13:I13"/>
    <mergeCell ref="J13:J14"/>
  </mergeCells>
  <conditionalFormatting sqref="P16:P17 P23 P28 P34 P39 P49">
    <cfRule type="containsText" dxfId="32" priority="5" stopIfTrue="1" operator="containsText" text="P">
      <formula>NOT(ISERROR(SEARCH("P",P16)))</formula>
    </cfRule>
    <cfRule type="containsText" dxfId="31" priority="6" stopIfTrue="1" operator="containsText" text="R">
      <formula>NOT(ISERROR(SEARCH("R",P16)))</formula>
    </cfRule>
    <cfRule type="containsText" dxfId="30" priority="7" operator="containsText" text="T">
      <formula>NOT(ISERROR(SEARCH("T",P16)))</formula>
    </cfRule>
  </conditionalFormatting>
  <conditionalFormatting sqref="P39 P28 P34 P16:P17 P23 P49">
    <cfRule type="iconSet" priority="8">
      <iconSet iconSet="3Symbols2">
        <cfvo type="percent" val="0"/>
        <cfvo type="percent" val="0.74"/>
        <cfvo type="percent" val="0.85"/>
      </iconSet>
    </cfRule>
  </conditionalFormatting>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32"/>
  <sheetViews>
    <sheetView topLeftCell="C1" zoomScale="82" zoomScaleNormal="82" workbookViewId="0">
      <selection activeCell="F10" sqref="F10:M10"/>
    </sheetView>
  </sheetViews>
  <sheetFormatPr baseColWidth="10" defaultRowHeight="15"/>
  <cols>
    <col min="3" max="3" width="18.5703125" customWidth="1"/>
    <col min="4" max="4" width="29.5703125" customWidth="1"/>
    <col min="5" max="5" width="4.140625" customWidth="1"/>
    <col min="6" max="6" width="38.7109375" customWidth="1"/>
    <col min="7" max="7" width="57.7109375" customWidth="1"/>
    <col min="8" max="8" width="6.140625" customWidth="1"/>
    <col min="9" max="9" width="7.5703125" customWidth="1"/>
    <col min="10" max="10" width="8.42578125" customWidth="1"/>
    <col min="11" max="11" width="9.7109375" customWidth="1"/>
    <col min="12" max="12" width="38" customWidth="1"/>
    <col min="18" max="18" width="17.140625" customWidth="1"/>
    <col min="19" max="19" width="29.7109375" customWidth="1"/>
    <col min="20" max="20" width="27.7109375" customWidth="1"/>
    <col min="21" max="21" width="20.7109375" customWidth="1"/>
    <col min="22" max="22" width="25" customWidth="1"/>
  </cols>
  <sheetData>
    <row r="1" spans="1:22">
      <c r="A1" s="431"/>
      <c r="B1" s="431"/>
      <c r="C1" s="431"/>
      <c r="D1" s="431"/>
      <c r="E1" s="431"/>
      <c r="F1" s="431"/>
      <c r="G1" s="431"/>
      <c r="H1" s="431"/>
      <c r="I1" s="431"/>
      <c r="J1" s="431"/>
      <c r="K1" s="431"/>
      <c r="L1" s="431"/>
      <c r="M1" s="431"/>
      <c r="N1" s="431"/>
      <c r="O1" s="431"/>
      <c r="P1" s="431"/>
      <c r="Q1" s="431"/>
      <c r="R1" s="431"/>
      <c r="S1" s="431"/>
      <c r="T1" s="431"/>
    </row>
    <row r="2" spans="1:22" ht="15.75" thickBot="1">
      <c r="A2" s="431"/>
      <c r="B2" s="431"/>
      <c r="C2" s="431"/>
      <c r="D2" s="431"/>
      <c r="E2" s="431"/>
      <c r="F2" s="431"/>
      <c r="G2" s="431"/>
      <c r="H2" s="431"/>
      <c r="I2" s="431"/>
      <c r="J2" s="431"/>
      <c r="K2" s="431"/>
      <c r="L2" s="431"/>
      <c r="M2" s="431"/>
      <c r="N2" s="431"/>
      <c r="O2" s="431"/>
      <c r="P2" s="431"/>
      <c r="Q2" s="431"/>
      <c r="R2" s="431"/>
      <c r="S2" s="431"/>
      <c r="T2" s="431"/>
    </row>
    <row r="3" spans="1:22" ht="34.5" customHeight="1" thickBot="1">
      <c r="A3" s="1563"/>
      <c r="B3" s="1564"/>
      <c r="C3" s="1564"/>
      <c r="D3" s="1564"/>
      <c r="E3" s="1565"/>
      <c r="F3" s="1572" t="s">
        <v>18</v>
      </c>
      <c r="G3" s="1573"/>
      <c r="H3" s="1573"/>
      <c r="I3" s="1573"/>
      <c r="J3" s="1573"/>
      <c r="K3" s="1573"/>
      <c r="L3" s="1573"/>
      <c r="M3" s="1574"/>
      <c r="N3" s="1575" t="s">
        <v>944</v>
      </c>
      <c r="O3" s="1576"/>
      <c r="P3" s="1576"/>
      <c r="Q3" s="1576"/>
      <c r="R3" s="1576"/>
      <c r="S3" s="1576"/>
      <c r="T3" s="1577"/>
    </row>
    <row r="4" spans="1:22" ht="33" customHeight="1" thickBot="1">
      <c r="A4" s="1566"/>
      <c r="B4" s="1567"/>
      <c r="C4" s="1567"/>
      <c r="D4" s="1567"/>
      <c r="E4" s="1568"/>
      <c r="F4" s="1578" t="s">
        <v>17</v>
      </c>
      <c r="G4" s="1579"/>
      <c r="H4" s="1579"/>
      <c r="I4" s="1579"/>
      <c r="J4" s="1579"/>
      <c r="K4" s="1579"/>
      <c r="L4" s="1579"/>
      <c r="M4" s="1580"/>
      <c r="N4" s="1584" t="s">
        <v>657</v>
      </c>
      <c r="O4" s="1585"/>
      <c r="P4" s="1585"/>
      <c r="Q4" s="1585"/>
      <c r="R4" s="1585"/>
      <c r="S4" s="1585"/>
      <c r="T4" s="1586"/>
    </row>
    <row r="5" spans="1:22" ht="65.25" customHeight="1" thickBot="1">
      <c r="A5" s="1569"/>
      <c r="B5" s="1570"/>
      <c r="C5" s="1570"/>
      <c r="D5" s="1570"/>
      <c r="E5" s="1571"/>
      <c r="F5" s="1581"/>
      <c r="G5" s="1582"/>
      <c r="H5" s="1582"/>
      <c r="I5" s="1582"/>
      <c r="J5" s="1582"/>
      <c r="K5" s="1582"/>
      <c r="L5" s="1582"/>
      <c r="M5" s="1583"/>
      <c r="N5" s="1587" t="s">
        <v>8</v>
      </c>
      <c r="O5" s="1588"/>
      <c r="P5" s="1588"/>
      <c r="Q5" s="1588"/>
      <c r="R5" s="1588"/>
      <c r="S5" s="1588"/>
      <c r="T5" s="1589"/>
    </row>
    <row r="6" spans="1:22">
      <c r="A6" s="431"/>
      <c r="B6" s="431"/>
      <c r="C6" s="431"/>
      <c r="D6" s="431"/>
      <c r="E6" s="431"/>
      <c r="F6" s="431"/>
      <c r="G6" s="431"/>
      <c r="H6" s="431"/>
      <c r="I6" s="431"/>
      <c r="J6" s="432"/>
      <c r="K6" s="432"/>
      <c r="L6" s="433"/>
      <c r="M6" s="433"/>
      <c r="N6" s="433"/>
      <c r="O6" s="433"/>
      <c r="P6" s="433"/>
      <c r="Q6" s="433"/>
      <c r="R6" s="433"/>
      <c r="S6" s="433"/>
      <c r="T6" s="433"/>
    </row>
    <row r="7" spans="1:22" ht="18.75">
      <c r="A7" s="1732" t="s">
        <v>690</v>
      </c>
      <c r="B7" s="1732"/>
      <c r="C7" s="1732"/>
      <c r="D7" s="1732"/>
      <c r="E7" s="1732"/>
      <c r="F7" s="759" t="s">
        <v>693</v>
      </c>
      <c r="G7" s="760"/>
      <c r="H7" s="760"/>
      <c r="I7" s="760"/>
      <c r="J7" s="760"/>
      <c r="K7" s="760"/>
      <c r="L7" s="760"/>
      <c r="M7" s="761"/>
      <c r="N7" s="433"/>
      <c r="O7" s="433"/>
      <c r="P7" s="433"/>
      <c r="Q7" s="433"/>
      <c r="R7" s="433"/>
      <c r="S7" s="433"/>
      <c r="T7" s="433"/>
    </row>
    <row r="8" spans="1:22" ht="18.75">
      <c r="A8" s="1732" t="s">
        <v>219</v>
      </c>
      <c r="B8" s="1732"/>
      <c r="C8" s="1732"/>
      <c r="D8" s="1732"/>
      <c r="E8" s="1732"/>
      <c r="F8" s="759">
        <v>2023</v>
      </c>
      <c r="G8" s="760"/>
      <c r="H8" s="760"/>
      <c r="I8" s="760"/>
      <c r="J8" s="760"/>
      <c r="K8" s="760"/>
      <c r="L8" s="760"/>
      <c r="M8" s="761"/>
      <c r="N8" s="433"/>
      <c r="O8" s="433"/>
      <c r="P8" s="433"/>
      <c r="Q8" s="433"/>
      <c r="R8" s="433"/>
      <c r="S8" s="433"/>
      <c r="T8" s="433"/>
    </row>
    <row r="9" spans="1:22" ht="18.75">
      <c r="A9" s="1732" t="s">
        <v>692</v>
      </c>
      <c r="B9" s="1732"/>
      <c r="C9" s="1732"/>
      <c r="D9" s="1732"/>
      <c r="E9" s="1732"/>
      <c r="F9" s="759" t="s">
        <v>849</v>
      </c>
      <c r="G9" s="760"/>
      <c r="H9" s="760"/>
      <c r="I9" s="760"/>
      <c r="J9" s="760"/>
      <c r="K9" s="760"/>
      <c r="L9" s="760"/>
      <c r="M9" s="761"/>
      <c r="N9" s="433"/>
      <c r="O9" s="433"/>
      <c r="P9" s="433"/>
      <c r="Q9" s="433"/>
      <c r="R9" s="433"/>
      <c r="S9" s="433"/>
      <c r="T9" s="433"/>
    </row>
    <row r="10" spans="1:22" ht="18.75">
      <c r="A10" s="1732" t="s">
        <v>691</v>
      </c>
      <c r="B10" s="1732"/>
      <c r="C10" s="1732"/>
      <c r="D10" s="1732"/>
      <c r="E10" s="1732"/>
      <c r="F10" s="759" t="s">
        <v>1106</v>
      </c>
      <c r="G10" s="760"/>
      <c r="H10" s="760"/>
      <c r="I10" s="760"/>
      <c r="J10" s="760"/>
      <c r="K10" s="760"/>
      <c r="L10" s="760"/>
      <c r="M10" s="761"/>
      <c r="N10" s="433"/>
      <c r="O10" s="433"/>
      <c r="P10" s="433"/>
      <c r="Q10" s="433"/>
      <c r="R10" s="433"/>
      <c r="S10" s="433"/>
      <c r="T10" s="433"/>
    </row>
    <row r="11" spans="1:22" ht="15.75" thickBot="1">
      <c r="A11" s="434"/>
      <c r="B11" s="434"/>
      <c r="C11" s="434"/>
      <c r="D11" s="434"/>
      <c r="E11" s="434"/>
      <c r="F11" s="759"/>
      <c r="G11" s="760"/>
      <c r="H11" s="760"/>
      <c r="I11" s="760"/>
      <c r="J11" s="760"/>
      <c r="K11" s="760"/>
      <c r="L11" s="760"/>
      <c r="M11" s="761"/>
      <c r="N11" s="433"/>
      <c r="O11" s="433"/>
      <c r="P11" s="433"/>
      <c r="Q11" s="433"/>
      <c r="R11" s="433"/>
      <c r="S11" s="433"/>
      <c r="T11" s="433"/>
    </row>
    <row r="12" spans="1:22" ht="32.25" thickBot="1">
      <c r="A12" s="1596" t="s">
        <v>9</v>
      </c>
      <c r="B12" s="1597"/>
      <c r="C12" s="1597"/>
      <c r="D12" s="1597"/>
      <c r="E12" s="1597"/>
      <c r="F12" s="1597"/>
      <c r="G12" s="1597"/>
      <c r="H12" s="1597"/>
      <c r="I12" s="1597"/>
      <c r="J12" s="1597"/>
      <c r="K12" s="1597"/>
      <c r="L12" s="1597"/>
      <c r="M12" s="1597"/>
      <c r="N12" s="1597"/>
      <c r="O12" s="1597"/>
      <c r="P12" s="1597"/>
      <c r="Q12" s="1597"/>
      <c r="R12" s="1597"/>
      <c r="S12" s="1597"/>
      <c r="T12" s="1598"/>
    </row>
    <row r="13" spans="1:22" ht="16.5" thickBot="1">
      <c r="A13" s="435"/>
      <c r="B13" s="436"/>
      <c r="C13" s="436"/>
      <c r="D13" s="436"/>
      <c r="E13" s="436"/>
      <c r="F13" s="436"/>
      <c r="G13" s="436"/>
      <c r="H13" s="436"/>
      <c r="I13" s="436"/>
      <c r="J13" s="436"/>
      <c r="K13" s="436"/>
      <c r="L13" s="436"/>
      <c r="M13" s="436"/>
      <c r="N13" s="436"/>
      <c r="O13" s="436"/>
      <c r="P13" s="436"/>
      <c r="Q13" s="436"/>
      <c r="R13" s="436"/>
      <c r="S13" s="436"/>
      <c r="T13" s="437"/>
    </row>
    <row r="14" spans="1:22" ht="27" thickBot="1">
      <c r="A14" s="1599" t="s">
        <v>16</v>
      </c>
      <c r="B14" s="1600"/>
      <c r="C14" s="1600"/>
      <c r="D14" s="1600"/>
      <c r="E14" s="1600"/>
      <c r="F14" s="1600"/>
      <c r="G14" s="1600"/>
      <c r="H14" s="1600"/>
      <c r="I14" s="1600"/>
      <c r="J14" s="1600"/>
      <c r="K14" s="1600"/>
      <c r="L14" s="1601"/>
      <c r="M14" s="1602" t="s">
        <v>1</v>
      </c>
      <c r="N14" s="1602"/>
      <c r="O14" s="1602"/>
      <c r="P14" s="1602"/>
      <c r="Q14" s="1602"/>
      <c r="R14" s="1602"/>
      <c r="S14" s="1602"/>
      <c r="T14" s="1603"/>
      <c r="V14" s="451"/>
    </row>
    <row r="15" spans="1:22" ht="30.75" customHeight="1" thickBot="1">
      <c r="A15" s="1604" t="s">
        <v>27</v>
      </c>
      <c r="B15" s="1721" t="s">
        <v>733</v>
      </c>
      <c r="C15" s="1722"/>
      <c r="D15" s="1721" t="s">
        <v>732</v>
      </c>
      <c r="E15" s="1722"/>
      <c r="F15" s="1604" t="s">
        <v>26</v>
      </c>
      <c r="G15" s="1606" t="s">
        <v>19</v>
      </c>
      <c r="H15" s="1608" t="s">
        <v>11</v>
      </c>
      <c r="I15" s="1609"/>
      <c r="J15" s="1609"/>
      <c r="K15" s="1610"/>
      <c r="L15" s="1611" t="s">
        <v>20</v>
      </c>
      <c r="M15" s="1611" t="s">
        <v>21</v>
      </c>
      <c r="N15" s="1611" t="s">
        <v>2</v>
      </c>
      <c r="O15" s="1615" t="s">
        <v>22</v>
      </c>
      <c r="P15" s="1617" t="s">
        <v>3</v>
      </c>
      <c r="Q15" s="1618"/>
      <c r="R15" s="1619"/>
      <c r="S15" s="1620" t="s">
        <v>4</v>
      </c>
      <c r="T15" s="1622" t="s">
        <v>5</v>
      </c>
      <c r="U15" s="491" t="s">
        <v>29</v>
      </c>
      <c r="V15" s="1613" t="s">
        <v>0</v>
      </c>
    </row>
    <row r="16" spans="1:22" ht="56.25" customHeight="1" thickBot="1">
      <c r="A16" s="1605"/>
      <c r="B16" s="1723"/>
      <c r="C16" s="1724"/>
      <c r="D16" s="1723"/>
      <c r="E16" s="1724"/>
      <c r="F16" s="1605"/>
      <c r="G16" s="1607"/>
      <c r="H16" s="439" t="s">
        <v>12</v>
      </c>
      <c r="I16" s="439" t="s">
        <v>13</v>
      </c>
      <c r="J16" s="439" t="s">
        <v>14</v>
      </c>
      <c r="K16" s="439" t="s">
        <v>15</v>
      </c>
      <c r="L16" s="1612"/>
      <c r="M16" s="1612"/>
      <c r="N16" s="1612"/>
      <c r="O16" s="1616"/>
      <c r="P16" s="440" t="s">
        <v>30</v>
      </c>
      <c r="Q16" s="441" t="s">
        <v>28</v>
      </c>
      <c r="R16" s="442" t="s">
        <v>31</v>
      </c>
      <c r="S16" s="1621"/>
      <c r="T16" s="1623"/>
      <c r="U16" s="443"/>
      <c r="V16" s="1614"/>
    </row>
    <row r="17" spans="1:22" ht="15.75" customHeight="1" thickBot="1">
      <c r="A17" s="516"/>
      <c r="B17" s="1716"/>
      <c r="C17" s="1717"/>
      <c r="D17" s="1708"/>
      <c r="E17" s="1709"/>
      <c r="F17" s="512"/>
      <c r="G17" s="452"/>
      <c r="H17" s="452"/>
      <c r="I17" s="452"/>
      <c r="J17" s="452"/>
      <c r="K17" s="452"/>
      <c r="L17" s="452"/>
      <c r="M17" s="452"/>
      <c r="N17" s="513"/>
      <c r="O17" s="452"/>
      <c r="P17" s="514"/>
      <c r="Q17" s="514"/>
      <c r="R17" s="514"/>
      <c r="S17" s="452"/>
      <c r="T17" s="525"/>
      <c r="U17" s="525"/>
      <c r="V17" s="526"/>
    </row>
    <row r="18" spans="1:22" ht="89.25" customHeight="1" thickBot="1">
      <c r="A18" s="1702">
        <v>1</v>
      </c>
      <c r="B18" s="1710" t="s">
        <v>734</v>
      </c>
      <c r="C18" s="1711"/>
      <c r="D18" s="1712" t="s">
        <v>658</v>
      </c>
      <c r="E18" s="1713"/>
      <c r="F18" s="1718" t="s">
        <v>730</v>
      </c>
      <c r="G18" s="507" t="s">
        <v>659</v>
      </c>
      <c r="H18" s="586">
        <v>31</v>
      </c>
      <c r="I18" s="706">
        <v>28</v>
      </c>
      <c r="J18" s="492">
        <v>58</v>
      </c>
      <c r="K18" s="492"/>
      <c r="L18" s="477" t="s">
        <v>660</v>
      </c>
      <c r="M18" s="508"/>
      <c r="N18" s="509"/>
      <c r="O18" s="494">
        <v>36</v>
      </c>
      <c r="P18" s="510">
        <f>IF(O18&lt;1,O18-AVERAGE(H18:K18),O18-(SUM(H18:K18)))</f>
        <v>-81</v>
      </c>
      <c r="Q18" s="511">
        <f>IF(O18&lt;1,(AVERAGE(H18:K18)/O18),SUM(H18:K18)/O18)</f>
        <v>3.25</v>
      </c>
      <c r="R18" s="340" t="str">
        <f>IF(Q18&lt;=X$17,"T",IF(Q18&lt;$Y$17,"R",IF(Q18&gt;=$Y$17,"P")))</f>
        <v>P</v>
      </c>
      <c r="S18" s="509"/>
      <c r="T18" s="1728" t="s">
        <v>661</v>
      </c>
      <c r="U18" s="1725" t="s">
        <v>662</v>
      </c>
      <c r="V18" s="1725" t="s">
        <v>663</v>
      </c>
    </row>
    <row r="19" spans="1:22" ht="53.25" customHeight="1" thickBot="1">
      <c r="A19" s="1703"/>
      <c r="B19" s="1712"/>
      <c r="C19" s="1713"/>
      <c r="D19" s="1712"/>
      <c r="E19" s="1713"/>
      <c r="F19" s="1718"/>
      <c r="G19" s="469" t="s">
        <v>664</v>
      </c>
      <c r="H19" s="588">
        <v>4</v>
      </c>
      <c r="I19" s="704">
        <v>4</v>
      </c>
      <c r="J19" s="748">
        <v>4</v>
      </c>
      <c r="K19" s="470"/>
      <c r="L19" s="483" t="s">
        <v>665</v>
      </c>
      <c r="M19" s="464"/>
      <c r="N19" s="455"/>
      <c r="O19" s="494">
        <v>4</v>
      </c>
      <c r="P19" s="494">
        <f>IF(O19&lt;1,O19-AVERAGE(H19:K19),O19-(SUM(H19:K19)))</f>
        <v>-8</v>
      </c>
      <c r="Q19" s="495">
        <f>IF(O19&lt;1,(AVERAGE(H19:K19)/O19),SUM(H19:K19)/O19)</f>
        <v>3</v>
      </c>
      <c r="R19" s="340" t="str">
        <f t="shared" ref="R19:R32" si="0">IF(Q19&lt;=X$17,"T",IF(Q19&lt;$Y$17,"R",IF(Q19&gt;=$Y$17,"P")))</f>
        <v>P</v>
      </c>
      <c r="S19" s="455"/>
      <c r="T19" s="1729"/>
      <c r="U19" s="1726"/>
      <c r="V19" s="1726"/>
    </row>
    <row r="20" spans="1:22" ht="51" customHeight="1" thickBot="1">
      <c r="A20" s="1703"/>
      <c r="B20" s="1712"/>
      <c r="C20" s="1713"/>
      <c r="D20" s="1712"/>
      <c r="E20" s="1713"/>
      <c r="F20" s="1718"/>
      <c r="G20" s="469" t="s">
        <v>666</v>
      </c>
      <c r="H20" s="589">
        <v>31</v>
      </c>
      <c r="I20" s="704">
        <v>28</v>
      </c>
      <c r="J20" s="748">
        <v>58</v>
      </c>
      <c r="K20" s="470"/>
      <c r="L20" s="471" t="s">
        <v>667</v>
      </c>
      <c r="M20" s="464"/>
      <c r="N20" s="455"/>
      <c r="O20" s="494">
        <v>31</v>
      </c>
      <c r="P20" s="494">
        <v>0</v>
      </c>
      <c r="Q20" s="495">
        <f t="shared" ref="Q20:Q32" si="1">IF(O20&lt;1,(AVERAGE(H20:K20)/O20),SUM(H20:K20)/O20)</f>
        <v>3.774193548387097</v>
      </c>
      <c r="R20" s="340" t="str">
        <f t="shared" si="0"/>
        <v>P</v>
      </c>
      <c r="S20" s="455"/>
      <c r="T20" s="1729"/>
      <c r="U20" s="1726"/>
      <c r="V20" s="1726"/>
    </row>
    <row r="21" spans="1:22" ht="56.25" customHeight="1" thickBot="1">
      <c r="A21" s="1703"/>
      <c r="B21" s="1712"/>
      <c r="C21" s="1713"/>
      <c r="D21" s="1712"/>
      <c r="E21" s="1713"/>
      <c r="F21" s="1718"/>
      <c r="G21" s="469" t="s">
        <v>668</v>
      </c>
      <c r="H21" s="588">
        <v>31</v>
      </c>
      <c r="I21" s="704">
        <v>28</v>
      </c>
      <c r="J21" s="748">
        <v>58</v>
      </c>
      <c r="K21" s="470"/>
      <c r="L21" s="483" t="s">
        <v>669</v>
      </c>
      <c r="M21" s="455"/>
      <c r="N21" s="455"/>
      <c r="O21" s="494">
        <v>31</v>
      </c>
      <c r="P21" s="465">
        <f t="shared" ref="P21:P32" si="2">IF(O21&lt;1,O21-AVERAGE(H21:K21),O21-(SUM(H21:K21)))</f>
        <v>-86</v>
      </c>
      <c r="Q21" s="495">
        <f t="shared" si="1"/>
        <v>3.774193548387097</v>
      </c>
      <c r="R21" s="340" t="str">
        <f t="shared" si="0"/>
        <v>P</v>
      </c>
      <c r="S21" s="455"/>
      <c r="T21" s="1730"/>
      <c r="U21" s="1726"/>
      <c r="V21" s="1727"/>
    </row>
    <row r="22" spans="1:22" ht="51.75" customHeight="1" thickBot="1">
      <c r="A22" s="1703"/>
      <c r="B22" s="1712"/>
      <c r="C22" s="1713"/>
      <c r="D22" s="1712"/>
      <c r="E22" s="1713"/>
      <c r="F22" s="1718"/>
      <c r="G22" s="472" t="s">
        <v>670</v>
      </c>
      <c r="H22" s="591">
        <v>31</v>
      </c>
      <c r="I22" s="705">
        <v>26</v>
      </c>
      <c r="J22" s="749">
        <v>58</v>
      </c>
      <c r="K22" s="474"/>
      <c r="L22" s="475" t="s">
        <v>671</v>
      </c>
      <c r="M22" s="466"/>
      <c r="N22" s="466"/>
      <c r="O22" s="467">
        <v>31</v>
      </c>
      <c r="P22" s="467">
        <f t="shared" si="2"/>
        <v>-84</v>
      </c>
      <c r="Q22" s="468">
        <f t="shared" si="1"/>
        <v>3.7096774193548385</v>
      </c>
      <c r="R22" s="340" t="str">
        <f t="shared" si="0"/>
        <v>P</v>
      </c>
      <c r="S22" s="466"/>
      <c r="T22" s="1731" t="s">
        <v>672</v>
      </c>
      <c r="U22" s="1726"/>
      <c r="V22" s="1726" t="s">
        <v>673</v>
      </c>
    </row>
    <row r="23" spans="1:22" ht="49.5" customHeight="1" thickBot="1">
      <c r="A23" s="1703"/>
      <c r="B23" s="1712"/>
      <c r="C23" s="1713"/>
      <c r="D23" s="1712"/>
      <c r="E23" s="1713"/>
      <c r="F23" s="1718"/>
      <c r="G23" s="469" t="s">
        <v>674</v>
      </c>
      <c r="H23" s="592">
        <v>11</v>
      </c>
      <c r="I23" s="704">
        <v>9</v>
      </c>
      <c r="J23" s="748">
        <v>2</v>
      </c>
      <c r="K23" s="470"/>
      <c r="L23" s="476" t="s">
        <v>675</v>
      </c>
      <c r="M23" s="455"/>
      <c r="N23" s="455"/>
      <c r="O23" s="494">
        <v>11</v>
      </c>
      <c r="P23" s="494">
        <f t="shared" si="2"/>
        <v>-11</v>
      </c>
      <c r="Q23" s="495">
        <f t="shared" si="1"/>
        <v>2</v>
      </c>
      <c r="R23" s="340" t="str">
        <f t="shared" si="0"/>
        <v>P</v>
      </c>
      <c r="S23" s="455"/>
      <c r="T23" s="1726"/>
      <c r="U23" s="1726"/>
      <c r="V23" s="1726"/>
    </row>
    <row r="24" spans="1:22" ht="57" customHeight="1" thickBot="1">
      <c r="A24" s="1703"/>
      <c r="B24" s="1712"/>
      <c r="C24" s="1713"/>
      <c r="D24" s="1712"/>
      <c r="E24" s="1713"/>
      <c r="F24" s="1718"/>
      <c r="G24" s="469" t="s">
        <v>676</v>
      </c>
      <c r="H24" s="589">
        <v>31</v>
      </c>
      <c r="I24" s="704">
        <v>28</v>
      </c>
      <c r="J24" s="748">
        <v>58</v>
      </c>
      <c r="K24" s="470"/>
      <c r="L24" s="477" t="s">
        <v>677</v>
      </c>
      <c r="M24" s="455"/>
      <c r="N24" s="455"/>
      <c r="O24" s="494">
        <v>31</v>
      </c>
      <c r="P24" s="494">
        <f t="shared" si="2"/>
        <v>-86</v>
      </c>
      <c r="Q24" s="495">
        <f t="shared" si="1"/>
        <v>3.774193548387097</v>
      </c>
      <c r="R24" s="340" t="str">
        <f t="shared" si="0"/>
        <v>P</v>
      </c>
      <c r="S24" s="455"/>
      <c r="T24" s="1726"/>
      <c r="U24" s="1726"/>
      <c r="V24" s="1726"/>
    </row>
    <row r="25" spans="1:22" ht="46.5" customHeight="1" thickBot="1">
      <c r="A25" s="1703"/>
      <c r="B25" s="1712"/>
      <c r="C25" s="1713"/>
      <c r="D25" s="1712"/>
      <c r="E25" s="1713"/>
      <c r="F25" s="1718"/>
      <c r="G25" s="472" t="s">
        <v>678</v>
      </c>
      <c r="H25" s="587">
        <v>11</v>
      </c>
      <c r="I25" s="704">
        <v>10</v>
      </c>
      <c r="J25" s="748">
        <v>11</v>
      </c>
      <c r="K25" s="470"/>
      <c r="L25" s="476" t="s">
        <v>679</v>
      </c>
      <c r="M25" s="455"/>
      <c r="N25" s="455"/>
      <c r="O25" s="494">
        <v>11</v>
      </c>
      <c r="P25" s="494">
        <f t="shared" si="2"/>
        <v>-21</v>
      </c>
      <c r="Q25" s="495">
        <f t="shared" si="1"/>
        <v>2.9090909090909092</v>
      </c>
      <c r="R25" s="340" t="str">
        <f t="shared" si="0"/>
        <v>P</v>
      </c>
      <c r="S25" s="455"/>
      <c r="T25" s="1726"/>
      <c r="U25" s="1726"/>
      <c r="V25" s="1726"/>
    </row>
    <row r="26" spans="1:22" ht="55.5" customHeight="1" thickBot="1">
      <c r="A26" s="1704"/>
      <c r="B26" s="1712"/>
      <c r="C26" s="1713"/>
      <c r="D26" s="1712"/>
      <c r="E26" s="1713"/>
      <c r="F26" s="1719"/>
      <c r="G26" s="469" t="s">
        <v>680</v>
      </c>
      <c r="H26" s="589">
        <v>46</v>
      </c>
      <c r="I26" s="704">
        <v>83</v>
      </c>
      <c r="J26" s="748">
        <v>50</v>
      </c>
      <c r="K26" s="470"/>
      <c r="L26" s="477" t="s">
        <v>681</v>
      </c>
      <c r="M26" s="466"/>
      <c r="N26" s="466"/>
      <c r="O26" s="467">
        <v>46</v>
      </c>
      <c r="P26" s="467">
        <f t="shared" si="2"/>
        <v>-133</v>
      </c>
      <c r="Q26" s="468">
        <f t="shared" si="1"/>
        <v>3.8913043478260869</v>
      </c>
      <c r="R26" s="340" t="str">
        <f t="shared" si="0"/>
        <v>P</v>
      </c>
      <c r="S26" s="466"/>
      <c r="T26" s="1726"/>
      <c r="U26" s="1726"/>
      <c r="V26" s="1726"/>
    </row>
    <row r="27" spans="1:22" ht="63" customHeight="1" thickBot="1">
      <c r="A27" s="1705">
        <v>2</v>
      </c>
      <c r="B27" s="1712"/>
      <c r="C27" s="1713"/>
      <c r="D27" s="1712"/>
      <c r="E27" s="1713"/>
      <c r="F27" s="1718" t="s">
        <v>731</v>
      </c>
      <c r="G27" s="469" t="s">
        <v>740</v>
      </c>
      <c r="H27" s="588">
        <v>3</v>
      </c>
      <c r="I27" s="704">
        <v>3</v>
      </c>
      <c r="J27" s="748">
        <v>3</v>
      </c>
      <c r="K27" s="470"/>
      <c r="L27" s="476" t="s">
        <v>682</v>
      </c>
      <c r="M27" s="455"/>
      <c r="N27" s="455"/>
      <c r="O27" s="494">
        <v>3</v>
      </c>
      <c r="P27" s="494">
        <f t="shared" si="2"/>
        <v>-6</v>
      </c>
      <c r="Q27" s="495">
        <f t="shared" si="1"/>
        <v>3</v>
      </c>
      <c r="R27" s="340" t="str">
        <f t="shared" si="0"/>
        <v>P</v>
      </c>
      <c r="S27" s="455"/>
      <c r="T27" s="1725" t="s">
        <v>683</v>
      </c>
      <c r="U27" s="1726"/>
      <c r="V27" s="1725" t="s">
        <v>684</v>
      </c>
    </row>
    <row r="28" spans="1:22" ht="48.75" customHeight="1" thickBot="1">
      <c r="A28" s="1706"/>
      <c r="B28" s="1712"/>
      <c r="C28" s="1713"/>
      <c r="D28" s="1712"/>
      <c r="E28" s="1713"/>
      <c r="F28" s="1718"/>
      <c r="G28" s="469" t="s">
        <v>735</v>
      </c>
      <c r="H28" s="589">
        <v>1</v>
      </c>
      <c r="I28" s="704">
        <v>1</v>
      </c>
      <c r="J28" s="748">
        <v>1</v>
      </c>
      <c r="K28" s="470"/>
      <c r="L28" s="478" t="s">
        <v>685</v>
      </c>
      <c r="M28" s="455"/>
      <c r="N28" s="455"/>
      <c r="O28" s="494">
        <v>1</v>
      </c>
      <c r="P28" s="465">
        <f t="shared" si="2"/>
        <v>-2</v>
      </c>
      <c r="Q28" s="495">
        <f t="shared" si="1"/>
        <v>3</v>
      </c>
      <c r="R28" s="340" t="str">
        <f t="shared" si="0"/>
        <v>P</v>
      </c>
      <c r="S28" s="455"/>
      <c r="T28" s="1726"/>
      <c r="U28" s="1726"/>
      <c r="V28" s="1726"/>
    </row>
    <row r="29" spans="1:22" ht="48.75" customHeight="1" thickBot="1">
      <c r="A29" s="1706"/>
      <c r="B29" s="1712"/>
      <c r="C29" s="1713"/>
      <c r="D29" s="1712"/>
      <c r="E29" s="1713"/>
      <c r="F29" s="1718"/>
      <c r="G29" s="469" t="s">
        <v>736</v>
      </c>
      <c r="H29" s="588">
        <v>46</v>
      </c>
      <c r="I29" s="704">
        <v>83</v>
      </c>
      <c r="J29" s="748">
        <v>50</v>
      </c>
      <c r="K29" s="470"/>
      <c r="L29" s="476" t="s">
        <v>686</v>
      </c>
      <c r="M29" s="455"/>
      <c r="N29" s="455"/>
      <c r="O29" s="494">
        <v>46</v>
      </c>
      <c r="P29" s="494">
        <f t="shared" si="2"/>
        <v>-133</v>
      </c>
      <c r="Q29" s="495">
        <f>IF(O29&lt;1,(AVERAGE(H29:K29)/O29),SUM(H29:K29)/O29)</f>
        <v>3.8913043478260869</v>
      </c>
      <c r="R29" s="340" t="str">
        <f t="shared" si="0"/>
        <v>P</v>
      </c>
      <c r="S29" s="455"/>
      <c r="T29" s="1726"/>
      <c r="U29" s="1726"/>
      <c r="V29" s="1726"/>
    </row>
    <row r="30" spans="1:22" ht="51" customHeight="1" thickBot="1">
      <c r="A30" s="1706"/>
      <c r="B30" s="1712"/>
      <c r="C30" s="1713"/>
      <c r="D30" s="1712"/>
      <c r="E30" s="1713"/>
      <c r="F30" s="1718"/>
      <c r="G30" s="469" t="s">
        <v>737</v>
      </c>
      <c r="H30" s="585">
        <v>1</v>
      </c>
      <c r="I30" s="704">
        <v>1</v>
      </c>
      <c r="J30" s="748">
        <v>1</v>
      </c>
      <c r="K30" s="470"/>
      <c r="L30" s="477" t="s">
        <v>687</v>
      </c>
      <c r="M30" s="455"/>
      <c r="N30" s="455"/>
      <c r="O30" s="494">
        <v>1</v>
      </c>
      <c r="P30" s="494">
        <f t="shared" ref="P30:P31" si="3">IF(O30&lt;1,O30-AVERAGE(H30:K30),O30-(SUM(H30:K30)))</f>
        <v>-2</v>
      </c>
      <c r="Q30" s="495">
        <f>IF(O30&lt;1,(AVERAGE(H30:K30)/O30),SUM(H30:K30)/O30)</f>
        <v>3</v>
      </c>
      <c r="R30" s="340" t="str">
        <f t="shared" si="0"/>
        <v>P</v>
      </c>
      <c r="S30" s="455"/>
      <c r="T30" s="1726"/>
      <c r="U30" s="1726"/>
      <c r="V30" s="1726"/>
    </row>
    <row r="31" spans="1:22" ht="57" customHeight="1" thickBot="1">
      <c r="A31" s="1706"/>
      <c r="B31" s="1712"/>
      <c r="C31" s="1713"/>
      <c r="D31" s="1712"/>
      <c r="E31" s="1713"/>
      <c r="F31" s="1718"/>
      <c r="G31" s="469" t="s">
        <v>738</v>
      </c>
      <c r="H31" s="590">
        <v>1</v>
      </c>
      <c r="I31" s="704">
        <v>1</v>
      </c>
      <c r="J31" s="748">
        <v>1</v>
      </c>
      <c r="K31" s="470"/>
      <c r="L31" s="476" t="s">
        <v>688</v>
      </c>
      <c r="M31" s="455"/>
      <c r="N31" s="455"/>
      <c r="O31" s="494">
        <v>1</v>
      </c>
      <c r="P31" s="494">
        <f t="shared" si="3"/>
        <v>-2</v>
      </c>
      <c r="Q31" s="495">
        <f>IF(O31&lt;1,(AVERAGE(H31:K31)/O31),SUM(H31:K31)/O31)</f>
        <v>3</v>
      </c>
      <c r="R31" s="340" t="str">
        <f t="shared" si="0"/>
        <v>P</v>
      </c>
      <c r="S31" s="455"/>
      <c r="T31" s="1727"/>
      <c r="U31" s="1727"/>
      <c r="V31" s="1727"/>
    </row>
    <row r="32" spans="1:22" ht="43.5" customHeight="1" thickBot="1">
      <c r="A32" s="1707"/>
      <c r="B32" s="1714"/>
      <c r="C32" s="1715"/>
      <c r="D32" s="1714"/>
      <c r="E32" s="1715"/>
      <c r="F32" s="1720"/>
      <c r="G32" s="517" t="s">
        <v>739</v>
      </c>
      <c r="H32" s="588">
        <v>1</v>
      </c>
      <c r="I32" s="704">
        <v>3</v>
      </c>
      <c r="J32" s="750">
        <v>2</v>
      </c>
      <c r="K32" s="518"/>
      <c r="L32" s="519" t="s">
        <v>689</v>
      </c>
      <c r="M32" s="456"/>
      <c r="N32" s="456"/>
      <c r="O32" s="494">
        <v>1</v>
      </c>
      <c r="P32" s="520">
        <f t="shared" si="2"/>
        <v>-5</v>
      </c>
      <c r="Q32" s="521">
        <f t="shared" si="1"/>
        <v>6</v>
      </c>
      <c r="R32" s="340" t="str">
        <f t="shared" si="0"/>
        <v>P</v>
      </c>
      <c r="S32" s="522"/>
      <c r="T32" s="523"/>
      <c r="U32" s="523"/>
      <c r="V32" s="524"/>
    </row>
  </sheetData>
  <mergeCells count="47">
    <mergeCell ref="A3:E5"/>
    <mergeCell ref="F3:M3"/>
    <mergeCell ref="N3:T3"/>
    <mergeCell ref="F4:M5"/>
    <mergeCell ref="N4:T4"/>
    <mergeCell ref="N5:T5"/>
    <mergeCell ref="A7:E7"/>
    <mergeCell ref="F7:M7"/>
    <mergeCell ref="A8:E8"/>
    <mergeCell ref="F8:M8"/>
    <mergeCell ref="A9:E9"/>
    <mergeCell ref="F9:M9"/>
    <mergeCell ref="S15:S16"/>
    <mergeCell ref="T15:T16"/>
    <mergeCell ref="A10:E10"/>
    <mergeCell ref="F10:M10"/>
    <mergeCell ref="A12:T12"/>
    <mergeCell ref="A14:L14"/>
    <mergeCell ref="M14:T14"/>
    <mergeCell ref="A15:A16"/>
    <mergeCell ref="F15:F16"/>
    <mergeCell ref="G15:G16"/>
    <mergeCell ref="H15:K15"/>
    <mergeCell ref="L15:L16"/>
    <mergeCell ref="F11:M11"/>
    <mergeCell ref="F18:F26"/>
    <mergeCell ref="F27:F32"/>
    <mergeCell ref="D15:E16"/>
    <mergeCell ref="B15:C16"/>
    <mergeCell ref="V27:V31"/>
    <mergeCell ref="V15:V16"/>
    <mergeCell ref="T18:T21"/>
    <mergeCell ref="U18:U31"/>
    <mergeCell ref="V18:V21"/>
    <mergeCell ref="T22:T26"/>
    <mergeCell ref="V22:V26"/>
    <mergeCell ref="T27:T31"/>
    <mergeCell ref="M15:M16"/>
    <mergeCell ref="N15:N16"/>
    <mergeCell ref="O15:O16"/>
    <mergeCell ref="P15:R15"/>
    <mergeCell ref="A18:A26"/>
    <mergeCell ref="A27:A32"/>
    <mergeCell ref="D17:E17"/>
    <mergeCell ref="B18:C32"/>
    <mergeCell ref="B17:C17"/>
    <mergeCell ref="D18:E32"/>
  </mergeCells>
  <conditionalFormatting sqref="R18:R32">
    <cfRule type="containsText" dxfId="29" priority="1" stopIfTrue="1" operator="containsText" text="P">
      <formula>NOT(ISERROR(SEARCH("P",R18)))</formula>
    </cfRule>
    <cfRule type="containsText" dxfId="28" priority="2" stopIfTrue="1" operator="containsText" text="R">
      <formula>NOT(ISERROR(SEARCH("R",R18)))</formula>
    </cfRule>
    <cfRule type="containsText" dxfId="27" priority="3" operator="containsText" text="T">
      <formula>NOT(ISERROR(SEARCH("T",R18)))</formula>
    </cfRule>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Y38"/>
  <sheetViews>
    <sheetView showGridLines="0" zoomScale="84" zoomScaleNormal="84" workbookViewId="0">
      <selection activeCell="F29" sqref="F29"/>
    </sheetView>
  </sheetViews>
  <sheetFormatPr baseColWidth="10" defaultColWidth="11.42578125" defaultRowHeight="13.5"/>
  <cols>
    <col min="1" max="1" width="3.85546875" style="2" customWidth="1"/>
    <col min="2" max="2" width="5.85546875" style="2" customWidth="1"/>
    <col min="3" max="3" width="31.5703125" style="2" customWidth="1"/>
    <col min="4" max="4" width="39.7109375" style="2" customWidth="1"/>
    <col min="5" max="5" width="70.42578125" style="2" customWidth="1"/>
    <col min="6" max="6" width="59" style="2" customWidth="1"/>
    <col min="7" max="7" width="8.5703125" style="2" customWidth="1"/>
    <col min="8" max="8" width="9.140625" style="2" customWidth="1"/>
    <col min="9" max="9" width="7.7109375" style="2" customWidth="1"/>
    <col min="10" max="10" width="9.140625" style="2" customWidth="1"/>
    <col min="11" max="11" width="65.28515625" style="2" customWidth="1"/>
    <col min="12" max="12" width="21.42578125" style="2" customWidth="1"/>
    <col min="13" max="13" width="22.85546875" style="2" customWidth="1"/>
    <col min="14" max="17" width="22" style="2" customWidth="1"/>
    <col min="18" max="18" width="24" style="2" customWidth="1"/>
    <col min="19" max="19" width="20.85546875" style="2" customWidth="1"/>
    <col min="20" max="21" width="29.140625" style="2" customWidth="1"/>
    <col min="22" max="16384" width="11.42578125" style="2"/>
  </cols>
  <sheetData>
    <row r="3" spans="2:25" ht="14.25" thickBot="1"/>
    <row r="4" spans="2:25" ht="32.25" customHeight="1" thickBot="1">
      <c r="B4" s="813"/>
      <c r="C4" s="814"/>
      <c r="D4" s="814"/>
      <c r="E4" s="814"/>
      <c r="F4" s="815"/>
      <c r="G4" s="822" t="s">
        <v>18</v>
      </c>
      <c r="H4" s="823"/>
      <c r="I4" s="823"/>
      <c r="J4" s="823"/>
      <c r="K4" s="823"/>
      <c r="L4" s="823"/>
      <c r="M4" s="823"/>
      <c r="N4" s="824"/>
      <c r="O4" s="795" t="s">
        <v>944</v>
      </c>
      <c r="P4" s="796"/>
      <c r="Q4" s="796"/>
      <c r="R4" s="796"/>
      <c r="S4" s="796"/>
      <c r="T4" s="796"/>
      <c r="U4" s="797"/>
    </row>
    <row r="5" spans="2:25" ht="33" customHeight="1" thickBot="1">
      <c r="B5" s="816"/>
      <c r="C5" s="817"/>
      <c r="D5" s="817"/>
      <c r="E5" s="817"/>
      <c r="F5" s="818"/>
      <c r="G5" s="798" t="s">
        <v>17</v>
      </c>
      <c r="H5" s="799"/>
      <c r="I5" s="799"/>
      <c r="J5" s="799"/>
      <c r="K5" s="799"/>
      <c r="L5" s="799"/>
      <c r="M5" s="799"/>
      <c r="N5" s="800"/>
      <c r="O5" s="804" t="s">
        <v>23</v>
      </c>
      <c r="P5" s="805"/>
      <c r="Q5" s="805"/>
      <c r="R5" s="805"/>
      <c r="S5" s="805"/>
      <c r="T5" s="805"/>
      <c r="U5" s="806"/>
    </row>
    <row r="6" spans="2:25" ht="31.5" customHeight="1" thickBot="1">
      <c r="B6" s="819"/>
      <c r="C6" s="820"/>
      <c r="D6" s="820"/>
      <c r="E6" s="820"/>
      <c r="F6" s="821"/>
      <c r="G6" s="801"/>
      <c r="H6" s="802"/>
      <c r="I6" s="802"/>
      <c r="J6" s="802"/>
      <c r="K6" s="802"/>
      <c r="L6" s="802"/>
      <c r="M6" s="802"/>
      <c r="N6" s="803"/>
      <c r="O6" s="807" t="s">
        <v>8</v>
      </c>
      <c r="P6" s="808"/>
      <c r="Q6" s="808"/>
      <c r="R6" s="808"/>
      <c r="S6" s="808"/>
      <c r="T6" s="808"/>
      <c r="U6" s="809"/>
    </row>
    <row r="7" spans="2:25" ht="18" customHeight="1">
      <c r="K7" s="3"/>
      <c r="L7" s="3"/>
      <c r="M7" s="4"/>
      <c r="N7" s="4"/>
      <c r="O7" s="4"/>
      <c r="P7" s="4"/>
      <c r="Q7" s="4"/>
      <c r="R7" s="4"/>
      <c r="S7" s="4"/>
      <c r="T7" s="4"/>
      <c r="U7" s="4"/>
    </row>
    <row r="8" spans="2:25" ht="21.95" customHeight="1">
      <c r="B8" s="758" t="s">
        <v>10</v>
      </c>
      <c r="C8" s="758"/>
      <c r="D8" s="758"/>
      <c r="E8" s="758"/>
      <c r="F8" s="758"/>
      <c r="G8" s="810" t="s">
        <v>82</v>
      </c>
      <c r="H8" s="811"/>
      <c r="I8" s="811"/>
      <c r="J8" s="811"/>
      <c r="K8" s="811"/>
      <c r="L8" s="811"/>
      <c r="M8" s="811"/>
      <c r="N8" s="812"/>
      <c r="O8" s="4"/>
      <c r="P8" s="4"/>
      <c r="Q8" s="4"/>
      <c r="R8" s="4"/>
      <c r="S8" s="4"/>
      <c r="T8" s="4"/>
      <c r="U8" s="4"/>
    </row>
    <row r="9" spans="2:25" ht="21.95" customHeight="1">
      <c r="B9" s="758" t="s">
        <v>25</v>
      </c>
      <c r="C9" s="758"/>
      <c r="D9" s="758"/>
      <c r="E9" s="758"/>
      <c r="F9" s="758"/>
      <c r="G9" s="759">
        <v>2023</v>
      </c>
      <c r="H9" s="760"/>
      <c r="I9" s="760"/>
      <c r="J9" s="760"/>
      <c r="K9" s="760"/>
      <c r="L9" s="760"/>
      <c r="M9" s="760"/>
      <c r="N9" s="761"/>
      <c r="O9" s="4"/>
      <c r="P9" s="4"/>
      <c r="Q9" s="4"/>
      <c r="R9" s="4"/>
      <c r="S9" s="4"/>
      <c r="T9" s="4"/>
      <c r="U9" s="4"/>
    </row>
    <row r="10" spans="2:25" ht="21.95" customHeight="1">
      <c r="B10" s="758" t="s">
        <v>6</v>
      </c>
      <c r="C10" s="758"/>
      <c r="D10" s="758"/>
      <c r="E10" s="758"/>
      <c r="F10" s="758"/>
      <c r="G10" s="759" t="s">
        <v>849</v>
      </c>
      <c r="H10" s="760"/>
      <c r="I10" s="760"/>
      <c r="J10" s="760"/>
      <c r="K10" s="760"/>
      <c r="L10" s="760"/>
      <c r="M10" s="760"/>
      <c r="N10" s="761"/>
      <c r="O10" s="4"/>
      <c r="P10" s="4"/>
      <c r="Q10" s="4"/>
      <c r="R10" s="4"/>
      <c r="S10" s="4"/>
      <c r="T10" s="4"/>
      <c r="U10" s="4"/>
    </row>
    <row r="11" spans="2:25" ht="21.95" customHeight="1">
      <c r="B11" s="758" t="s">
        <v>7</v>
      </c>
      <c r="C11" s="758"/>
      <c r="D11" s="758"/>
      <c r="E11" s="758"/>
      <c r="F11" s="758"/>
      <c r="G11" s="759" t="s">
        <v>1110</v>
      </c>
      <c r="H11" s="760"/>
      <c r="I11" s="760"/>
      <c r="J11" s="760"/>
      <c r="K11" s="760"/>
      <c r="L11" s="760"/>
      <c r="M11" s="760"/>
      <c r="N11" s="761"/>
      <c r="O11" s="4"/>
      <c r="P11" s="4"/>
      <c r="Q11" s="4"/>
      <c r="R11" s="4"/>
      <c r="S11" s="4"/>
      <c r="T11" s="4"/>
      <c r="U11" s="4"/>
    </row>
    <row r="12" spans="2:25" ht="10.5" customHeight="1" thickBot="1">
      <c r="B12" s="5"/>
      <c r="C12" s="5"/>
      <c r="D12" s="5"/>
      <c r="E12" s="5"/>
      <c r="F12" s="5"/>
      <c r="G12" s="5"/>
      <c r="H12" s="5"/>
      <c r="I12" s="5"/>
      <c r="J12" s="5"/>
      <c r="K12" s="3"/>
      <c r="L12" s="3"/>
      <c r="M12" s="3"/>
      <c r="N12" s="3"/>
      <c r="O12" s="4"/>
      <c r="P12" s="4"/>
      <c r="Q12" s="4"/>
      <c r="R12" s="4"/>
      <c r="S12" s="4"/>
      <c r="T12" s="4"/>
      <c r="U12" s="4"/>
    </row>
    <row r="13" spans="2:25" ht="47.25" customHeight="1" thickBot="1">
      <c r="B13" s="762" t="s">
        <v>9</v>
      </c>
      <c r="C13" s="763"/>
      <c r="D13" s="763"/>
      <c r="E13" s="763"/>
      <c r="F13" s="763"/>
      <c r="G13" s="763"/>
      <c r="H13" s="763"/>
      <c r="I13" s="763"/>
      <c r="J13" s="763"/>
      <c r="K13" s="763"/>
      <c r="L13" s="763"/>
      <c r="M13" s="763"/>
      <c r="N13" s="763"/>
      <c r="O13" s="763"/>
      <c r="P13" s="763"/>
      <c r="Q13" s="763"/>
      <c r="R13" s="763"/>
      <c r="S13" s="763"/>
      <c r="T13" s="763"/>
      <c r="U13" s="764"/>
    </row>
    <row r="14" spans="2:25" ht="21" customHeight="1" thickBot="1">
      <c r="B14" s="6"/>
      <c r="C14" s="7"/>
      <c r="D14" s="7"/>
      <c r="E14" s="7"/>
      <c r="F14" s="7"/>
      <c r="G14" s="7"/>
      <c r="H14" s="7"/>
      <c r="I14" s="7"/>
      <c r="J14" s="7"/>
      <c r="K14" s="7"/>
      <c r="L14" s="7"/>
      <c r="M14" s="7"/>
      <c r="N14" s="7"/>
      <c r="O14" s="7"/>
      <c r="P14" s="7"/>
      <c r="Q14" s="7"/>
      <c r="R14" s="7"/>
      <c r="S14" s="7"/>
      <c r="T14" s="7"/>
      <c r="U14" s="8"/>
    </row>
    <row r="15" spans="2:25" ht="27" customHeight="1" thickBot="1">
      <c r="B15" s="765" t="s">
        <v>16</v>
      </c>
      <c r="C15" s="766"/>
      <c r="D15" s="766"/>
      <c r="E15" s="766"/>
      <c r="F15" s="766"/>
      <c r="G15" s="766"/>
      <c r="H15" s="766"/>
      <c r="I15" s="766"/>
      <c r="J15" s="766"/>
      <c r="K15" s="766"/>
      <c r="L15" s="766"/>
      <c r="M15" s="767"/>
      <c r="N15" s="768" t="s">
        <v>1</v>
      </c>
      <c r="O15" s="768"/>
      <c r="P15" s="768"/>
      <c r="Q15" s="768"/>
      <c r="R15" s="768"/>
      <c r="S15" s="768"/>
      <c r="T15" s="768"/>
      <c r="U15" s="769"/>
    </row>
    <row r="16" spans="2:25" ht="91.5" customHeight="1" thickBot="1">
      <c r="B16" s="774" t="s">
        <v>27</v>
      </c>
      <c r="C16" s="783" t="s">
        <v>433</v>
      </c>
      <c r="D16" s="783" t="s">
        <v>434</v>
      </c>
      <c r="E16" s="776" t="s">
        <v>26</v>
      </c>
      <c r="F16" s="778" t="s">
        <v>19</v>
      </c>
      <c r="G16" s="780" t="s">
        <v>11</v>
      </c>
      <c r="H16" s="781"/>
      <c r="I16" s="781"/>
      <c r="J16" s="782"/>
      <c r="K16" s="770" t="s">
        <v>20</v>
      </c>
      <c r="L16" s="770" t="s">
        <v>21</v>
      </c>
      <c r="M16" s="770" t="s">
        <v>2</v>
      </c>
      <c r="N16" s="772" t="s">
        <v>22</v>
      </c>
      <c r="O16" s="786" t="s">
        <v>3</v>
      </c>
      <c r="P16" s="787"/>
      <c r="Q16" s="788"/>
      <c r="R16" s="789" t="s">
        <v>4</v>
      </c>
      <c r="S16" s="791" t="s">
        <v>5</v>
      </c>
      <c r="T16" s="10" t="s">
        <v>29</v>
      </c>
      <c r="U16" s="793" t="s">
        <v>0</v>
      </c>
      <c r="W16" s="785" t="s">
        <v>32</v>
      </c>
      <c r="X16" s="785"/>
      <c r="Y16" s="785"/>
    </row>
    <row r="17" spans="1:25" ht="33" customHeight="1" thickBot="1">
      <c r="B17" s="775"/>
      <c r="C17" s="784"/>
      <c r="D17" s="784"/>
      <c r="E17" s="777"/>
      <c r="F17" s="779"/>
      <c r="G17" s="11" t="s">
        <v>12</v>
      </c>
      <c r="H17" s="11" t="s">
        <v>13</v>
      </c>
      <c r="I17" s="11" t="s">
        <v>14</v>
      </c>
      <c r="J17" s="11" t="s">
        <v>15</v>
      </c>
      <c r="K17" s="771"/>
      <c r="L17" s="771"/>
      <c r="M17" s="771"/>
      <c r="N17" s="773"/>
      <c r="O17" s="12" t="s">
        <v>30</v>
      </c>
      <c r="P17" s="13" t="s">
        <v>28</v>
      </c>
      <c r="Q17" s="14" t="s">
        <v>31</v>
      </c>
      <c r="R17" s="790"/>
      <c r="S17" s="792"/>
      <c r="T17" s="15"/>
      <c r="U17" s="794"/>
      <c r="W17" s="67">
        <v>0.75</v>
      </c>
      <c r="X17" s="67">
        <v>0.88</v>
      </c>
      <c r="Y17" s="67">
        <v>0.95</v>
      </c>
    </row>
    <row r="18" spans="1:25">
      <c r="E18" s="130"/>
      <c r="M18" s="16"/>
      <c r="O18" s="1"/>
      <c r="P18" s="1"/>
      <c r="Q18" s="1"/>
    </row>
    <row r="19" spans="1:25" ht="27.75" customHeight="1">
      <c r="B19" s="833">
        <v>2</v>
      </c>
      <c r="C19" s="832" t="s">
        <v>439</v>
      </c>
      <c r="D19" s="832" t="s">
        <v>510</v>
      </c>
      <c r="E19" s="831" t="s">
        <v>624</v>
      </c>
      <c r="F19" s="29" t="s">
        <v>625</v>
      </c>
      <c r="G19" s="261">
        <v>1</v>
      </c>
      <c r="H19" s="211">
        <v>1</v>
      </c>
      <c r="I19" s="211">
        <v>1</v>
      </c>
      <c r="J19" s="261"/>
      <c r="K19" s="28" t="s">
        <v>83</v>
      </c>
      <c r="L19" s="124">
        <v>0</v>
      </c>
      <c r="M19" s="80"/>
      <c r="N19" s="261">
        <v>1</v>
      </c>
      <c r="O19" s="35">
        <f t="shared" ref="O19" si="0">IF(N19&lt;1,N19-AVERAGE(G19:J19),N19-(SUM(G19:J19)))</f>
        <v>-2</v>
      </c>
      <c r="P19" s="31">
        <v>1</v>
      </c>
      <c r="Q19" s="32" t="str">
        <f t="shared" ref="Q19:Q31" si="1">IF(P19&lt;=W$17,"T",IF(P19&lt;$Y$17,"R",IF(P19&gt;=$Y$17,"P")))</f>
        <v>P</v>
      </c>
      <c r="R19" s="71" t="s">
        <v>591</v>
      </c>
      <c r="S19" s="836" t="s">
        <v>632</v>
      </c>
      <c r="T19" s="37" t="s">
        <v>629</v>
      </c>
      <c r="U19" s="36"/>
    </row>
    <row r="20" spans="1:25" ht="27">
      <c r="B20" s="834"/>
      <c r="C20" s="832"/>
      <c r="D20" s="832"/>
      <c r="E20" s="831"/>
      <c r="F20" s="29" t="s">
        <v>626</v>
      </c>
      <c r="G20" s="261">
        <v>1</v>
      </c>
      <c r="H20" s="211">
        <v>1</v>
      </c>
      <c r="I20" s="211">
        <v>1</v>
      </c>
      <c r="J20" s="261"/>
      <c r="K20" s="28" t="s">
        <v>84</v>
      </c>
      <c r="L20" s="482">
        <v>0</v>
      </c>
      <c r="M20" s="80"/>
      <c r="N20" s="261">
        <v>1</v>
      </c>
      <c r="O20" s="35">
        <v>0</v>
      </c>
      <c r="P20" s="31">
        <v>1</v>
      </c>
      <c r="Q20" s="32" t="str">
        <f t="shared" si="1"/>
        <v>P</v>
      </c>
      <c r="R20" s="71" t="s">
        <v>591</v>
      </c>
      <c r="S20" s="837"/>
      <c r="T20" s="37" t="s">
        <v>630</v>
      </c>
      <c r="U20" s="36"/>
    </row>
    <row r="21" spans="1:25" ht="27">
      <c r="B21" s="834"/>
      <c r="C21" s="832"/>
      <c r="D21" s="832"/>
      <c r="E21" s="831"/>
      <c r="F21" s="29" t="s">
        <v>627</v>
      </c>
      <c r="G21" s="261">
        <v>0.93600000000000005</v>
      </c>
      <c r="H21" s="211">
        <v>1</v>
      </c>
      <c r="I21" s="211"/>
      <c r="J21" s="261"/>
      <c r="K21" s="28" t="s">
        <v>85</v>
      </c>
      <c r="L21" s="482">
        <v>0</v>
      </c>
      <c r="M21" s="80"/>
      <c r="N21" s="261">
        <v>1</v>
      </c>
      <c r="O21" s="35">
        <v>0</v>
      </c>
      <c r="P21" s="31">
        <v>1</v>
      </c>
      <c r="Q21" s="32" t="str">
        <f t="shared" si="1"/>
        <v>P</v>
      </c>
      <c r="R21" s="71" t="s">
        <v>591</v>
      </c>
      <c r="S21" s="837"/>
      <c r="T21" s="37" t="s">
        <v>631</v>
      </c>
      <c r="U21" s="36"/>
    </row>
    <row r="22" spans="1:25" ht="26.25" customHeight="1">
      <c r="B22" s="835"/>
      <c r="C22" s="832"/>
      <c r="D22" s="832"/>
      <c r="E22" s="831"/>
      <c r="F22" s="29" t="s">
        <v>628</v>
      </c>
      <c r="G22" s="261">
        <v>1</v>
      </c>
      <c r="H22" s="211">
        <v>1</v>
      </c>
      <c r="I22" s="211">
        <v>1</v>
      </c>
      <c r="J22" s="261"/>
      <c r="K22" s="38" t="s">
        <v>86</v>
      </c>
      <c r="L22" s="482">
        <v>0</v>
      </c>
      <c r="M22" s="80"/>
      <c r="N22" s="261">
        <v>1</v>
      </c>
      <c r="O22" s="35">
        <v>0</v>
      </c>
      <c r="P22" s="31">
        <v>1</v>
      </c>
      <c r="Q22" s="32" t="str">
        <f t="shared" si="1"/>
        <v>P</v>
      </c>
      <c r="R22" s="71" t="s">
        <v>591</v>
      </c>
      <c r="S22" s="838"/>
      <c r="T22" s="40" t="s">
        <v>629</v>
      </c>
      <c r="U22" s="36"/>
    </row>
    <row r="23" spans="1:25" ht="26.25" customHeight="1">
      <c r="B23" s="829">
        <v>5</v>
      </c>
      <c r="C23" s="832"/>
      <c r="D23" s="832"/>
      <c r="E23" s="828" t="s">
        <v>726</v>
      </c>
      <c r="F23" s="29" t="s">
        <v>935</v>
      </c>
      <c r="G23" s="261">
        <v>1</v>
      </c>
      <c r="H23" s="71">
        <v>100</v>
      </c>
      <c r="I23" s="71"/>
      <c r="J23" s="71"/>
      <c r="K23" s="497" t="s">
        <v>728</v>
      </c>
      <c r="L23" s="482">
        <v>0</v>
      </c>
      <c r="M23" s="71"/>
      <c r="N23" s="261">
        <v>1</v>
      </c>
      <c r="O23" s="35">
        <v>0</v>
      </c>
      <c r="P23" s="31">
        <v>1</v>
      </c>
      <c r="Q23" s="32" t="str">
        <f t="shared" si="1"/>
        <v>P</v>
      </c>
      <c r="R23" s="71" t="s">
        <v>591</v>
      </c>
      <c r="S23" s="71"/>
      <c r="T23" s="71"/>
      <c r="U23" s="486"/>
    </row>
    <row r="24" spans="1:25" ht="15" customHeight="1">
      <c r="B24" s="829"/>
      <c r="C24" s="832"/>
      <c r="D24" s="832"/>
      <c r="E24" s="828"/>
      <c r="F24" s="29" t="s">
        <v>727</v>
      </c>
      <c r="G24" s="261">
        <v>1</v>
      </c>
      <c r="H24" s="71">
        <v>100</v>
      </c>
      <c r="I24" s="71"/>
      <c r="J24" s="71"/>
      <c r="K24" s="497" t="s">
        <v>728</v>
      </c>
      <c r="L24" s="482">
        <v>0</v>
      </c>
      <c r="M24" s="71"/>
      <c r="N24" s="261">
        <v>1</v>
      </c>
      <c r="O24" s="35">
        <v>0</v>
      </c>
      <c r="P24" s="31">
        <v>1</v>
      </c>
      <c r="Q24" s="32" t="str">
        <f t="shared" si="1"/>
        <v>P</v>
      </c>
      <c r="R24" s="71" t="s">
        <v>591</v>
      </c>
      <c r="S24" s="71"/>
      <c r="T24" s="71"/>
      <c r="U24" s="486"/>
    </row>
    <row r="25" spans="1:25" ht="15" customHeight="1">
      <c r="B25" s="829"/>
      <c r="C25" s="832"/>
      <c r="D25" s="832"/>
      <c r="E25" s="828"/>
      <c r="F25" s="29" t="s">
        <v>937</v>
      </c>
      <c r="G25" s="261">
        <v>1</v>
      </c>
      <c r="H25" s="71">
        <v>100</v>
      </c>
      <c r="I25" s="71"/>
      <c r="J25" s="71"/>
      <c r="K25" s="497" t="s">
        <v>728</v>
      </c>
      <c r="L25" s="482">
        <v>0</v>
      </c>
      <c r="M25" s="71"/>
      <c r="N25" s="261">
        <v>1</v>
      </c>
      <c r="O25" s="35">
        <v>0</v>
      </c>
      <c r="P25" s="31">
        <v>1</v>
      </c>
      <c r="Q25" s="32" t="str">
        <f t="shared" si="1"/>
        <v>P</v>
      </c>
      <c r="R25" s="71" t="s">
        <v>591</v>
      </c>
      <c r="S25" s="71"/>
      <c r="T25" s="71"/>
      <c r="U25" s="486"/>
    </row>
    <row r="26" spans="1:25" ht="15" customHeight="1">
      <c r="B26" s="829"/>
      <c r="C26" s="832"/>
      <c r="D26" s="832"/>
      <c r="E26" s="828"/>
      <c r="F26" s="29" t="s">
        <v>936</v>
      </c>
      <c r="G26" s="261">
        <v>1</v>
      </c>
      <c r="H26" s="71">
        <v>100</v>
      </c>
      <c r="I26" s="71"/>
      <c r="J26" s="71"/>
      <c r="K26" s="497" t="s">
        <v>728</v>
      </c>
      <c r="L26" s="482">
        <v>0</v>
      </c>
      <c r="M26" s="71"/>
      <c r="N26" s="261">
        <v>1</v>
      </c>
      <c r="O26" s="35">
        <v>0</v>
      </c>
      <c r="P26" s="31">
        <v>1</v>
      </c>
      <c r="Q26" s="32" t="str">
        <f t="shared" si="1"/>
        <v>P</v>
      </c>
      <c r="R26" s="71" t="s">
        <v>591</v>
      </c>
      <c r="S26" s="71"/>
      <c r="T26" s="71"/>
      <c r="U26" s="486"/>
    </row>
    <row r="27" spans="1:25" ht="15" customHeight="1">
      <c r="B27" s="829"/>
      <c r="C27" s="832"/>
      <c r="D27" s="832"/>
      <c r="E27" s="828"/>
      <c r="F27" s="29" t="s">
        <v>938</v>
      </c>
      <c r="G27" s="261">
        <v>1</v>
      </c>
      <c r="H27" s="71"/>
      <c r="I27" s="71"/>
      <c r="J27" s="71"/>
      <c r="K27" s="497" t="s">
        <v>728</v>
      </c>
      <c r="L27" s="482">
        <v>0</v>
      </c>
      <c r="M27" s="71"/>
      <c r="N27" s="261">
        <v>1</v>
      </c>
      <c r="O27" s="35">
        <v>0</v>
      </c>
      <c r="P27" s="31">
        <v>1</v>
      </c>
      <c r="Q27" s="32" t="str">
        <f t="shared" si="1"/>
        <v>P</v>
      </c>
      <c r="R27" s="71" t="s">
        <v>591</v>
      </c>
      <c r="S27" s="71"/>
      <c r="T27" s="71"/>
      <c r="U27" s="486"/>
    </row>
    <row r="28" spans="1:25" ht="39.75" customHeight="1" thickBot="1">
      <c r="B28" s="830"/>
      <c r="C28" s="832"/>
      <c r="D28" s="832"/>
      <c r="E28" s="828"/>
      <c r="F28" s="29" t="s">
        <v>939</v>
      </c>
      <c r="G28" s="261">
        <v>1</v>
      </c>
      <c r="H28" s="71"/>
      <c r="I28" s="71"/>
      <c r="J28" s="71"/>
      <c r="K28" s="497" t="s">
        <v>728</v>
      </c>
      <c r="L28" s="482">
        <v>0</v>
      </c>
      <c r="M28" s="71"/>
      <c r="N28" s="261">
        <v>1</v>
      </c>
      <c r="O28" s="35">
        <v>0</v>
      </c>
      <c r="P28" s="31">
        <v>1</v>
      </c>
      <c r="Q28" s="32" t="str">
        <f t="shared" si="1"/>
        <v>P</v>
      </c>
      <c r="R28" s="71" t="s">
        <v>591</v>
      </c>
      <c r="S28" s="71"/>
      <c r="T28" s="71"/>
      <c r="U28" s="71"/>
    </row>
    <row r="29" spans="1:25" ht="15" customHeight="1">
      <c r="C29" s="832"/>
      <c r="D29" s="832"/>
      <c r="E29" s="831" t="s">
        <v>623</v>
      </c>
      <c r="F29" s="33" t="s">
        <v>940</v>
      </c>
      <c r="G29" s="429">
        <v>1</v>
      </c>
      <c r="H29" s="33"/>
      <c r="I29" s="33"/>
      <c r="J29" s="33"/>
      <c r="K29" s="497" t="s">
        <v>728</v>
      </c>
      <c r="L29" s="617"/>
      <c r="M29" s="33"/>
      <c r="N29" s="261">
        <v>1</v>
      </c>
      <c r="O29" s="33">
        <v>0</v>
      </c>
      <c r="P29" s="429">
        <v>1</v>
      </c>
      <c r="Q29" s="32" t="str">
        <f t="shared" si="1"/>
        <v>P</v>
      </c>
      <c r="R29" s="33"/>
      <c r="S29" s="33"/>
      <c r="T29" s="33"/>
      <c r="U29" s="33"/>
    </row>
    <row r="30" spans="1:25" ht="23.25" customHeight="1">
      <c r="A30" s="50"/>
      <c r="B30" s="50"/>
      <c r="C30" s="832"/>
      <c r="D30" s="832"/>
      <c r="E30" s="831"/>
      <c r="F30" s="33" t="s">
        <v>941</v>
      </c>
      <c r="G30" s="429">
        <v>1</v>
      </c>
      <c r="H30" s="68">
        <v>100</v>
      </c>
      <c r="I30" s="68">
        <v>100</v>
      </c>
      <c r="J30" s="33"/>
      <c r="K30" s="497" t="s">
        <v>728</v>
      </c>
      <c r="L30" s="33"/>
      <c r="M30" s="33"/>
      <c r="N30" s="261">
        <v>1</v>
      </c>
      <c r="O30" s="33">
        <v>0</v>
      </c>
      <c r="P30" s="429">
        <v>1</v>
      </c>
      <c r="Q30" s="32" t="str">
        <f t="shared" si="1"/>
        <v>P</v>
      </c>
      <c r="R30" s="33"/>
      <c r="S30" s="33"/>
      <c r="T30" s="33"/>
      <c r="U30" s="33"/>
    </row>
    <row r="31" spans="1:25" ht="33.75" customHeight="1">
      <c r="A31" s="50"/>
      <c r="B31" s="50"/>
      <c r="C31" s="832"/>
      <c r="D31" s="832"/>
      <c r="E31" s="831"/>
      <c r="F31" s="33" t="s">
        <v>942</v>
      </c>
      <c r="G31" s="429">
        <v>1</v>
      </c>
      <c r="H31" s="68">
        <v>100</v>
      </c>
      <c r="I31" s="68">
        <v>100</v>
      </c>
      <c r="J31" s="33"/>
      <c r="K31" s="497" t="s">
        <v>728</v>
      </c>
      <c r="L31" s="33"/>
      <c r="M31" s="33"/>
      <c r="N31" s="261">
        <v>1</v>
      </c>
      <c r="O31" s="33">
        <v>0</v>
      </c>
      <c r="P31" s="429">
        <v>1</v>
      </c>
      <c r="Q31" s="32" t="str">
        <f t="shared" si="1"/>
        <v>P</v>
      </c>
      <c r="R31" s="33"/>
      <c r="S31" s="33"/>
      <c r="T31" s="33"/>
      <c r="U31" s="33"/>
    </row>
    <row r="32" spans="1:25">
      <c r="A32" s="825"/>
      <c r="B32" s="826"/>
      <c r="C32" s="826"/>
      <c r="D32" s="826"/>
      <c r="E32" s="826"/>
      <c r="F32" s="826"/>
      <c r="G32" s="826"/>
      <c r="H32" s="826"/>
      <c r="I32" s="826"/>
      <c r="J32" s="826"/>
      <c r="K32" s="826"/>
      <c r="L32" s="826"/>
      <c r="M32" s="826"/>
      <c r="N32" s="826"/>
      <c r="O32" s="826"/>
      <c r="P32" s="826"/>
      <c r="Q32" s="826"/>
      <c r="R32" s="826"/>
      <c r="S32" s="826"/>
      <c r="T32" s="827"/>
    </row>
    <row r="33" spans="1:20">
      <c r="A33" s="825"/>
      <c r="B33" s="826"/>
      <c r="C33" s="826"/>
      <c r="D33" s="826"/>
      <c r="E33" s="826"/>
      <c r="F33" s="826"/>
      <c r="G33" s="826"/>
      <c r="H33" s="826"/>
      <c r="I33" s="826"/>
      <c r="J33" s="826"/>
      <c r="K33" s="826"/>
      <c r="L33" s="826"/>
      <c r="M33" s="826"/>
      <c r="N33" s="826"/>
      <c r="O33" s="826"/>
      <c r="P33" s="826"/>
      <c r="Q33" s="826"/>
      <c r="R33" s="826"/>
      <c r="S33" s="826"/>
      <c r="T33" s="827"/>
    </row>
    <row r="34" spans="1:20">
      <c r="A34" s="825"/>
      <c r="B34" s="826"/>
      <c r="C34" s="826"/>
      <c r="D34" s="826"/>
      <c r="E34" s="826"/>
      <c r="F34" s="826"/>
      <c r="G34" s="826"/>
      <c r="H34" s="826"/>
      <c r="I34" s="826"/>
      <c r="J34" s="826"/>
      <c r="K34" s="826"/>
      <c r="L34" s="826"/>
      <c r="M34" s="826"/>
      <c r="N34" s="826"/>
      <c r="O34" s="826"/>
      <c r="P34" s="826"/>
      <c r="Q34" s="826"/>
      <c r="R34" s="826"/>
      <c r="S34" s="826"/>
      <c r="T34" s="827"/>
    </row>
    <row r="35" spans="1:20">
      <c r="A35" s="825"/>
      <c r="B35" s="826"/>
      <c r="C35" s="826"/>
      <c r="D35" s="826"/>
      <c r="E35" s="826"/>
      <c r="F35" s="826"/>
      <c r="G35" s="826"/>
      <c r="H35" s="826"/>
      <c r="I35" s="826"/>
      <c r="J35" s="826"/>
      <c r="K35" s="826"/>
      <c r="L35" s="826"/>
      <c r="M35" s="826"/>
      <c r="N35" s="826"/>
      <c r="O35" s="826"/>
      <c r="P35" s="826"/>
      <c r="Q35" s="826"/>
      <c r="R35" s="826"/>
      <c r="S35" s="826"/>
      <c r="T35" s="827"/>
    </row>
    <row r="36" spans="1:20">
      <c r="A36" s="825"/>
      <c r="B36" s="826"/>
      <c r="C36" s="826"/>
      <c r="D36" s="826"/>
      <c r="E36" s="826"/>
      <c r="F36" s="826"/>
      <c r="G36" s="826"/>
      <c r="H36" s="826"/>
      <c r="I36" s="826"/>
      <c r="J36" s="826"/>
      <c r="K36" s="826"/>
      <c r="L36" s="826"/>
      <c r="M36" s="826"/>
      <c r="N36" s="826"/>
      <c r="O36" s="826"/>
      <c r="P36" s="826"/>
      <c r="Q36" s="826"/>
      <c r="R36" s="826"/>
      <c r="S36" s="826"/>
      <c r="T36" s="827"/>
    </row>
    <row r="37" spans="1:20">
      <c r="A37" s="825"/>
      <c r="B37" s="826"/>
      <c r="C37" s="826"/>
      <c r="D37" s="826"/>
      <c r="E37" s="826"/>
      <c r="F37" s="826"/>
      <c r="G37" s="826"/>
      <c r="H37" s="826"/>
      <c r="I37" s="826"/>
      <c r="J37" s="826"/>
      <c r="K37" s="826"/>
      <c r="L37" s="826"/>
      <c r="M37" s="826"/>
      <c r="N37" s="826"/>
      <c r="O37" s="826"/>
      <c r="P37" s="826"/>
      <c r="Q37" s="826"/>
      <c r="R37" s="826"/>
      <c r="S37" s="826"/>
      <c r="T37" s="827"/>
    </row>
    <row r="38" spans="1:20">
      <c r="A38" s="1"/>
      <c r="B38" s="1"/>
      <c r="C38" s="1"/>
      <c r="D38" s="1"/>
      <c r="E38" s="1"/>
      <c r="F38" s="1"/>
      <c r="G38" s="1"/>
      <c r="H38" s="1"/>
      <c r="I38" s="1"/>
      <c r="J38" s="1"/>
      <c r="K38" s="1"/>
      <c r="L38" s="1"/>
      <c r="M38" s="1"/>
      <c r="N38" s="1"/>
      <c r="O38" s="1"/>
      <c r="P38" s="1"/>
      <c r="Q38" s="1"/>
      <c r="R38" s="1"/>
      <c r="S38" s="1"/>
      <c r="T38" s="1"/>
    </row>
  </sheetData>
  <mergeCells count="46">
    <mergeCell ref="A35:T35"/>
    <mergeCell ref="A36:T36"/>
    <mergeCell ref="A37:T37"/>
    <mergeCell ref="A32:T32"/>
    <mergeCell ref="E23:E28"/>
    <mergeCell ref="B23:B28"/>
    <mergeCell ref="E29:E31"/>
    <mergeCell ref="D19:D31"/>
    <mergeCell ref="C19:C31"/>
    <mergeCell ref="A33:T33"/>
    <mergeCell ref="A34:T34"/>
    <mergeCell ref="B19:B22"/>
    <mergeCell ref="E19:E22"/>
    <mergeCell ref="S19:S22"/>
    <mergeCell ref="O4:U4"/>
    <mergeCell ref="G5:N6"/>
    <mergeCell ref="O5:U5"/>
    <mergeCell ref="O6:U6"/>
    <mergeCell ref="B10:F10"/>
    <mergeCell ref="G10:N10"/>
    <mergeCell ref="B8:F8"/>
    <mergeCell ref="G8:N8"/>
    <mergeCell ref="B9:F9"/>
    <mergeCell ref="G9:N9"/>
    <mergeCell ref="B4:F6"/>
    <mergeCell ref="G4:N4"/>
    <mergeCell ref="W16:Y16"/>
    <mergeCell ref="O16:Q16"/>
    <mergeCell ref="R16:R17"/>
    <mergeCell ref="S16:S17"/>
    <mergeCell ref="U16:U17"/>
    <mergeCell ref="L16:L17"/>
    <mergeCell ref="M16:M17"/>
    <mergeCell ref="N16:N17"/>
    <mergeCell ref="B16:B17"/>
    <mergeCell ref="E16:E17"/>
    <mergeCell ref="F16:F17"/>
    <mergeCell ref="G16:J16"/>
    <mergeCell ref="K16:K17"/>
    <mergeCell ref="C16:C17"/>
    <mergeCell ref="D16:D17"/>
    <mergeCell ref="B11:F11"/>
    <mergeCell ref="G11:N11"/>
    <mergeCell ref="B13:U13"/>
    <mergeCell ref="B15:M15"/>
    <mergeCell ref="N15:U15"/>
  </mergeCells>
  <conditionalFormatting sqref="Q19:Q31">
    <cfRule type="containsText" dxfId="106" priority="9" stopIfTrue="1" operator="containsText" text="P">
      <formula>NOT(ISERROR(SEARCH("P",Q19)))</formula>
    </cfRule>
    <cfRule type="containsText" dxfId="105" priority="10" stopIfTrue="1" operator="containsText" text="R">
      <formula>NOT(ISERROR(SEARCH("R",Q19)))</formula>
    </cfRule>
    <cfRule type="containsText" dxfId="104" priority="11" operator="containsText" text="T">
      <formula>NOT(ISERROR(SEARCH("T",Q19)))</formula>
    </cfRule>
    <cfRule type="iconSet" priority="232">
      <iconSet iconSet="3Symbols2">
        <cfvo type="percent" val="0"/>
        <cfvo type="percent" val="0.74"/>
        <cfvo type="percent" val="0.85"/>
      </iconSet>
    </cfRule>
  </conditionalFormatting>
  <pageMargins left="0" right="0" top="0.15748031496062992" bottom="0.15748031496062992" header="0.31496062992125984" footer="0.31496062992125984"/>
  <pageSetup paperSize="9" scale="4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47"/>
  <sheetViews>
    <sheetView zoomScale="62" zoomScaleNormal="62" workbookViewId="0">
      <selection activeCell="F8" sqref="F8:M8"/>
    </sheetView>
  </sheetViews>
  <sheetFormatPr baseColWidth="10" defaultRowHeight="15"/>
  <cols>
    <col min="1" max="1" width="6.85546875" customWidth="1"/>
    <col min="2" max="2" width="14.140625" customWidth="1"/>
    <col min="3" max="3" width="17" customWidth="1"/>
    <col min="4" max="4" width="41.85546875" customWidth="1"/>
    <col min="5" max="5" width="54.42578125" customWidth="1"/>
    <col min="6" max="6" width="6" customWidth="1"/>
    <col min="7" max="7" width="4.5703125" customWidth="1"/>
    <col min="8" max="8" width="4.7109375" customWidth="1"/>
    <col min="9" max="9" width="5.140625" customWidth="1"/>
    <col min="10" max="10" width="31.85546875" customWidth="1"/>
    <col min="11" max="11" width="16.42578125" customWidth="1"/>
    <col min="12" max="12" width="21.140625" customWidth="1"/>
    <col min="13" max="13" width="14.42578125" customWidth="1"/>
    <col min="14" max="14" width="12.140625" customWidth="1"/>
    <col min="15" max="15" width="11.42578125" customWidth="1"/>
    <col min="17" max="17" width="31.85546875" customWidth="1"/>
    <col min="18" max="18" width="34.28515625" customWidth="1"/>
    <col min="19" max="19" width="29" customWidth="1"/>
    <col min="20" max="20" width="41.42578125" customWidth="1"/>
  </cols>
  <sheetData>
    <row r="1" spans="1:20" ht="16.5" thickBot="1">
      <c r="A1" s="1563"/>
      <c r="B1" s="1564"/>
      <c r="C1" s="1564"/>
      <c r="D1" s="1564"/>
      <c r="E1" s="1565"/>
      <c r="F1" s="1733" t="s">
        <v>18</v>
      </c>
      <c r="G1" s="1734"/>
      <c r="H1" s="1734"/>
      <c r="I1" s="1734"/>
      <c r="J1" s="1734"/>
      <c r="K1" s="1734"/>
      <c r="L1" s="1734"/>
      <c r="M1" s="1735"/>
      <c r="N1" s="1575" t="s">
        <v>944</v>
      </c>
      <c r="O1" s="1576"/>
      <c r="P1" s="1576"/>
      <c r="Q1" s="1576"/>
      <c r="R1" s="1576"/>
      <c r="S1" s="1576"/>
      <c r="T1" s="1577"/>
    </row>
    <row r="2" spans="1:20" ht="16.5" thickBot="1">
      <c r="A2" s="1566"/>
      <c r="B2" s="1567"/>
      <c r="C2" s="1567"/>
      <c r="D2" s="1567"/>
      <c r="E2" s="1568"/>
      <c r="F2" s="1736" t="s">
        <v>17</v>
      </c>
      <c r="G2" s="1737"/>
      <c r="H2" s="1737"/>
      <c r="I2" s="1737"/>
      <c r="J2" s="1737"/>
      <c r="K2" s="1737"/>
      <c r="L2" s="1737"/>
      <c r="M2" s="1738"/>
      <c r="N2" s="1584" t="s">
        <v>633</v>
      </c>
      <c r="O2" s="1585"/>
      <c r="P2" s="1585"/>
      <c r="Q2" s="1585"/>
      <c r="R2" s="1585"/>
      <c r="S2" s="1585"/>
      <c r="T2" s="1586"/>
    </row>
    <row r="3" spans="1:20" ht="16.5" thickBot="1">
      <c r="A3" s="1569"/>
      <c r="B3" s="1570"/>
      <c r="C3" s="1570"/>
      <c r="D3" s="1570"/>
      <c r="E3" s="1571"/>
      <c r="F3" s="1739"/>
      <c r="G3" s="1740"/>
      <c r="H3" s="1740"/>
      <c r="I3" s="1740"/>
      <c r="J3" s="1740"/>
      <c r="K3" s="1740"/>
      <c r="L3" s="1740"/>
      <c r="M3" s="1741"/>
      <c r="N3" s="1587" t="s">
        <v>8</v>
      </c>
      <c r="O3" s="1588"/>
      <c r="P3" s="1588"/>
      <c r="Q3" s="1588"/>
      <c r="R3" s="1588"/>
      <c r="S3" s="1588"/>
      <c r="T3" s="1589"/>
    </row>
    <row r="4" spans="1:20">
      <c r="A4" s="431"/>
      <c r="B4" s="431"/>
      <c r="C4" s="431"/>
      <c r="D4" s="431"/>
      <c r="E4" s="431"/>
      <c r="F4" s="431"/>
      <c r="G4" s="431"/>
      <c r="H4" s="431"/>
      <c r="I4" s="431"/>
      <c r="J4" s="432"/>
      <c r="K4" s="432"/>
      <c r="L4" s="433"/>
      <c r="M4" s="433"/>
      <c r="N4" s="433"/>
      <c r="O4" s="433"/>
      <c r="P4" s="433"/>
      <c r="Q4" s="433"/>
      <c r="R4" s="433"/>
      <c r="S4" s="433"/>
      <c r="T4" s="433"/>
    </row>
    <row r="5" spans="1:20">
      <c r="A5" s="1595" t="s">
        <v>847</v>
      </c>
      <c r="B5" s="1595"/>
      <c r="C5" s="1595"/>
      <c r="D5" s="1595"/>
      <c r="E5" s="1595"/>
      <c r="F5" s="759" t="s">
        <v>848</v>
      </c>
      <c r="G5" s="760"/>
      <c r="H5" s="760"/>
      <c r="I5" s="760"/>
      <c r="J5" s="760"/>
      <c r="K5" s="760"/>
      <c r="L5" s="760"/>
      <c r="M5" s="761"/>
      <c r="N5" s="433"/>
      <c r="O5" s="433"/>
      <c r="P5" s="433"/>
      <c r="Q5" s="433"/>
      <c r="R5" s="433"/>
      <c r="S5" s="433"/>
      <c r="T5" s="433"/>
    </row>
    <row r="6" spans="1:20">
      <c r="A6" s="1595" t="s">
        <v>25</v>
      </c>
      <c r="B6" s="1595"/>
      <c r="C6" s="1595"/>
      <c r="D6" s="1595"/>
      <c r="E6" s="1595"/>
      <c r="F6" s="759">
        <v>2023</v>
      </c>
      <c r="G6" s="760"/>
      <c r="H6" s="760"/>
      <c r="I6" s="760"/>
      <c r="J6" s="760"/>
      <c r="K6" s="760"/>
      <c r="L6" s="760"/>
      <c r="M6" s="761"/>
      <c r="N6" s="433"/>
      <c r="O6" s="433"/>
      <c r="P6" s="433"/>
      <c r="Q6" s="433"/>
      <c r="R6" s="433"/>
      <c r="S6" s="433"/>
      <c r="T6" s="433"/>
    </row>
    <row r="7" spans="1:20">
      <c r="A7" s="1595" t="s">
        <v>6</v>
      </c>
      <c r="B7" s="1595"/>
      <c r="C7" s="1595"/>
      <c r="D7" s="1595"/>
      <c r="E7" s="1595"/>
      <c r="F7" s="759" t="s">
        <v>849</v>
      </c>
      <c r="G7" s="760"/>
      <c r="H7" s="760"/>
      <c r="I7" s="760"/>
      <c r="J7" s="760"/>
      <c r="K7" s="760"/>
      <c r="L7" s="760"/>
      <c r="M7" s="761"/>
      <c r="N7" s="433"/>
      <c r="O7" s="433"/>
      <c r="P7" s="433"/>
      <c r="Q7" s="433"/>
      <c r="R7" s="433"/>
      <c r="S7" s="433"/>
      <c r="T7" s="433"/>
    </row>
    <row r="8" spans="1:20">
      <c r="A8" s="1595" t="s">
        <v>7</v>
      </c>
      <c r="B8" s="1595"/>
      <c r="C8" s="1595"/>
      <c r="D8" s="1595"/>
      <c r="E8" s="1595"/>
      <c r="F8" s="759" t="s">
        <v>1106</v>
      </c>
      <c r="G8" s="760"/>
      <c r="H8" s="760"/>
      <c r="I8" s="760"/>
      <c r="J8" s="760"/>
      <c r="K8" s="760"/>
      <c r="L8" s="760"/>
      <c r="M8" s="761"/>
      <c r="N8" s="433"/>
      <c r="O8" s="433"/>
      <c r="P8" s="433"/>
      <c r="Q8" s="433"/>
      <c r="R8" s="433"/>
      <c r="S8" s="433"/>
      <c r="T8" s="433"/>
    </row>
    <row r="9" spans="1:20" ht="15.75" thickBot="1">
      <c r="A9" s="434"/>
      <c r="B9" s="434"/>
      <c r="C9" s="434"/>
      <c r="D9" s="434"/>
      <c r="E9" s="434"/>
      <c r="F9" s="434"/>
      <c r="G9" s="434"/>
      <c r="H9" s="434"/>
      <c r="I9" s="434"/>
      <c r="J9" s="432"/>
      <c r="K9" s="432"/>
      <c r="L9" s="432"/>
      <c r="M9" s="432"/>
      <c r="N9" s="433"/>
      <c r="O9" s="433"/>
      <c r="P9" s="433"/>
      <c r="Q9" s="433"/>
      <c r="R9" s="433"/>
      <c r="S9" s="433"/>
      <c r="T9" s="433"/>
    </row>
    <row r="10" spans="1:20" ht="32.25" thickBot="1">
      <c r="A10" s="1596" t="s">
        <v>9</v>
      </c>
      <c r="B10" s="1597"/>
      <c r="C10" s="1597"/>
      <c r="D10" s="1597"/>
      <c r="E10" s="1597"/>
      <c r="F10" s="1597"/>
      <c r="G10" s="1597"/>
      <c r="H10" s="1597"/>
      <c r="I10" s="1597"/>
      <c r="J10" s="1597"/>
      <c r="K10" s="1597"/>
      <c r="L10" s="1597"/>
      <c r="M10" s="1597"/>
      <c r="N10" s="1597"/>
      <c r="O10" s="1597"/>
      <c r="P10" s="1597"/>
      <c r="Q10" s="1597"/>
      <c r="R10" s="1597"/>
      <c r="S10" s="1597"/>
      <c r="T10" s="1598"/>
    </row>
    <row r="11" spans="1:20" ht="16.5" thickBot="1">
      <c r="A11" s="435"/>
      <c r="B11" s="436"/>
      <c r="C11" s="436"/>
      <c r="D11" s="436"/>
      <c r="E11" s="436"/>
      <c r="F11" s="436"/>
      <c r="G11" s="436"/>
      <c r="H11" s="436"/>
      <c r="I11" s="436"/>
      <c r="J11" s="436"/>
      <c r="K11" s="436"/>
      <c r="L11" s="436"/>
      <c r="M11" s="436"/>
      <c r="N11" s="436"/>
      <c r="O11" s="436"/>
      <c r="P11" s="436"/>
      <c r="Q11" s="436"/>
      <c r="R11" s="436"/>
      <c r="S11" s="436"/>
      <c r="T11" s="437"/>
    </row>
    <row r="12" spans="1:20" ht="27" thickBot="1">
      <c r="A12" s="1599" t="s">
        <v>16</v>
      </c>
      <c r="B12" s="1600"/>
      <c r="C12" s="1600"/>
      <c r="D12" s="1600"/>
      <c r="E12" s="1600"/>
      <c r="F12" s="1600"/>
      <c r="G12" s="1600"/>
      <c r="H12" s="1600"/>
      <c r="I12" s="1600"/>
      <c r="J12" s="1600"/>
      <c r="K12" s="1600"/>
      <c r="L12" s="1601"/>
      <c r="M12" s="1602" t="s">
        <v>1</v>
      </c>
      <c r="N12" s="1602"/>
      <c r="O12" s="1602"/>
      <c r="P12" s="1602"/>
      <c r="Q12" s="1602"/>
      <c r="R12" s="1602"/>
      <c r="S12" s="1602"/>
      <c r="T12" s="1603"/>
    </row>
    <row r="13" spans="1:20" ht="26.25" customHeight="1" thickBot="1">
      <c r="A13" s="1604" t="s">
        <v>27</v>
      </c>
      <c r="B13" s="1721" t="s">
        <v>733</v>
      </c>
      <c r="C13" s="1722" t="s">
        <v>732</v>
      </c>
      <c r="D13" s="1604" t="s">
        <v>26</v>
      </c>
      <c r="E13" s="1606" t="s">
        <v>19</v>
      </c>
      <c r="F13" s="1608" t="s">
        <v>11</v>
      </c>
      <c r="G13" s="1609"/>
      <c r="H13" s="1609"/>
      <c r="I13" s="1610"/>
      <c r="J13" s="1611" t="s">
        <v>20</v>
      </c>
      <c r="K13" s="1611" t="s">
        <v>21</v>
      </c>
      <c r="L13" s="1611" t="s">
        <v>2</v>
      </c>
      <c r="M13" s="1615" t="s">
        <v>22</v>
      </c>
      <c r="N13" s="1617" t="s">
        <v>3</v>
      </c>
      <c r="O13" s="1618"/>
      <c r="P13" s="1619"/>
      <c r="Q13" s="1620" t="s">
        <v>4</v>
      </c>
      <c r="R13" s="1622" t="s">
        <v>5</v>
      </c>
      <c r="S13" s="438" t="s">
        <v>29</v>
      </c>
      <c r="T13" s="1613" t="s">
        <v>0</v>
      </c>
    </row>
    <row r="14" spans="1:20" ht="30.75" customHeight="1" thickBot="1">
      <c r="A14" s="1605"/>
      <c r="B14" s="1723"/>
      <c r="C14" s="1724"/>
      <c r="D14" s="1605"/>
      <c r="E14" s="1607"/>
      <c r="F14" s="439" t="s">
        <v>12</v>
      </c>
      <c r="G14" s="439" t="s">
        <v>13</v>
      </c>
      <c r="H14" s="439" t="s">
        <v>14</v>
      </c>
      <c r="I14" s="439" t="s">
        <v>15</v>
      </c>
      <c r="J14" s="1612"/>
      <c r="K14" s="1612"/>
      <c r="L14" s="1612"/>
      <c r="M14" s="1616"/>
      <c r="N14" s="440" t="s">
        <v>30</v>
      </c>
      <c r="O14" s="441" t="s">
        <v>28</v>
      </c>
      <c r="P14" s="442" t="s">
        <v>31</v>
      </c>
      <c r="Q14" s="1621"/>
      <c r="R14" s="1623"/>
      <c r="S14" s="443"/>
      <c r="T14" s="1614"/>
    </row>
    <row r="15" spans="1:20" ht="16.5" customHeight="1" thickBot="1">
      <c r="A15" s="431"/>
      <c r="B15" s="431"/>
      <c r="C15" s="431"/>
      <c r="D15" s="431"/>
      <c r="E15" s="431"/>
      <c r="F15" s="431"/>
      <c r="G15" s="431"/>
      <c r="H15" s="431"/>
      <c r="I15" s="431"/>
      <c r="J15" s="431"/>
      <c r="K15" s="431"/>
      <c r="L15" s="593"/>
      <c r="M15" s="431"/>
      <c r="Q15" s="431"/>
      <c r="R15" s="431"/>
      <c r="S15" s="431"/>
      <c r="T15" s="431"/>
    </row>
    <row r="16" spans="1:20" ht="45" customHeight="1">
      <c r="A16" s="1172">
        <v>1</v>
      </c>
      <c r="B16" s="1755" t="s">
        <v>919</v>
      </c>
      <c r="C16" s="1755" t="s">
        <v>552</v>
      </c>
      <c r="D16" s="1742" t="s">
        <v>850</v>
      </c>
      <c r="E16" s="449" t="s">
        <v>851</v>
      </c>
      <c r="F16" s="908">
        <v>3</v>
      </c>
      <c r="G16" s="908">
        <v>3</v>
      </c>
      <c r="H16" s="908">
        <v>3</v>
      </c>
      <c r="I16" s="908"/>
      <c r="J16" s="909" t="s">
        <v>852</v>
      </c>
      <c r="K16" s="911">
        <v>0</v>
      </c>
      <c r="L16" s="911">
        <v>0</v>
      </c>
      <c r="M16" s="912">
        <v>9</v>
      </c>
      <c r="N16" s="916">
        <f>IF(M16&lt;1,M16-AVERAGE(F16:I16),M16-(SUM(F16:I16)))</f>
        <v>0</v>
      </c>
      <c r="O16" s="1746">
        <f>IF(M16&lt;1,(AVERAGE(F16:I16)/M16),SUM(F16:I16)/M16)</f>
        <v>1</v>
      </c>
      <c r="P16" s="1747" t="str">
        <f t="shared" ref="P16" si="0">IF(O16&lt;=V$17,"T",IF(O16&lt;$Y$17,"R",IF(O16&gt;=$Y$17,"P")))</f>
        <v>P</v>
      </c>
      <c r="Q16" s="1748">
        <v>0.25</v>
      </c>
      <c r="R16" s="1660" t="s">
        <v>853</v>
      </c>
      <c r="S16" s="1660" t="s">
        <v>854</v>
      </c>
      <c r="T16" s="1660" t="s">
        <v>855</v>
      </c>
    </row>
    <row r="17" spans="1:20" ht="48" customHeight="1">
      <c r="A17" s="1172"/>
      <c r="B17" s="1755"/>
      <c r="C17" s="1755"/>
      <c r="D17" s="1743"/>
      <c r="E17" s="449" t="s">
        <v>856</v>
      </c>
      <c r="F17" s="908"/>
      <c r="G17" s="908"/>
      <c r="H17" s="908"/>
      <c r="I17" s="908"/>
      <c r="J17" s="910"/>
      <c r="K17" s="911"/>
      <c r="L17" s="911"/>
      <c r="M17" s="912"/>
      <c r="N17" s="916"/>
      <c r="O17" s="1746"/>
      <c r="P17" s="1380"/>
      <c r="Q17" s="1748"/>
      <c r="R17" s="1660"/>
      <c r="S17" s="1660"/>
      <c r="T17" s="1660"/>
    </row>
    <row r="18" spans="1:20" ht="31.5" customHeight="1">
      <c r="A18" s="1172"/>
      <c r="B18" s="1755"/>
      <c r="C18" s="1755"/>
      <c r="D18" s="1743"/>
      <c r="E18" s="449" t="s">
        <v>857</v>
      </c>
      <c r="F18" s="908"/>
      <c r="G18" s="908"/>
      <c r="H18" s="908"/>
      <c r="I18" s="908"/>
      <c r="J18" s="910"/>
      <c r="K18" s="911"/>
      <c r="L18" s="911"/>
      <c r="M18" s="912"/>
      <c r="N18" s="916"/>
      <c r="O18" s="1746"/>
      <c r="P18" s="1380"/>
      <c r="Q18" s="1748"/>
      <c r="R18" s="1660"/>
      <c r="S18" s="1660"/>
      <c r="T18" s="1660"/>
    </row>
    <row r="19" spans="1:20" ht="32.25" customHeight="1">
      <c r="A19" s="1172"/>
      <c r="B19" s="1755"/>
      <c r="C19" s="1755"/>
      <c r="D19" s="1743"/>
      <c r="E19" s="449" t="s">
        <v>858</v>
      </c>
      <c r="F19" s="908"/>
      <c r="G19" s="908"/>
      <c r="H19" s="908"/>
      <c r="I19" s="908"/>
      <c r="J19" s="910"/>
      <c r="K19" s="911"/>
      <c r="L19" s="911"/>
      <c r="M19" s="912"/>
      <c r="N19" s="916"/>
      <c r="O19" s="1746"/>
      <c r="P19" s="1380"/>
      <c r="Q19" s="1748"/>
      <c r="R19" s="1660"/>
      <c r="S19" s="1660"/>
      <c r="T19" s="1660"/>
    </row>
    <row r="20" spans="1:20" ht="32.25" customHeight="1">
      <c r="A20" s="1172"/>
      <c r="B20" s="1755"/>
      <c r="C20" s="1755"/>
      <c r="D20" s="1743"/>
      <c r="E20" s="449" t="s">
        <v>859</v>
      </c>
      <c r="F20" s="908"/>
      <c r="G20" s="908"/>
      <c r="H20" s="908"/>
      <c r="I20" s="908"/>
      <c r="J20" s="910"/>
      <c r="K20" s="911"/>
      <c r="L20" s="911"/>
      <c r="M20" s="912"/>
      <c r="N20" s="916"/>
      <c r="O20" s="1746"/>
      <c r="P20" s="1380"/>
      <c r="Q20" s="1748"/>
      <c r="R20" s="1660"/>
      <c r="S20" s="1660"/>
      <c r="T20" s="1660"/>
    </row>
    <row r="21" spans="1:20" ht="83.25" customHeight="1">
      <c r="A21" s="1172"/>
      <c r="B21" s="1755"/>
      <c r="C21" s="1755"/>
      <c r="D21" s="1743"/>
      <c r="E21" s="449" t="s">
        <v>860</v>
      </c>
      <c r="F21" s="908"/>
      <c r="G21" s="908"/>
      <c r="H21" s="908"/>
      <c r="I21" s="908"/>
      <c r="J21" s="910"/>
      <c r="K21" s="911"/>
      <c r="L21" s="911"/>
      <c r="M21" s="912"/>
      <c r="N21" s="916"/>
      <c r="O21" s="1746"/>
      <c r="P21" s="1380"/>
      <c r="Q21" s="1748"/>
      <c r="R21" s="1660"/>
      <c r="S21" s="1660"/>
      <c r="T21" s="1660"/>
    </row>
    <row r="22" spans="1:20" ht="35.25" customHeight="1">
      <c r="A22" s="1172"/>
      <c r="B22" s="1755"/>
      <c r="C22" s="1755"/>
      <c r="D22" s="1743"/>
      <c r="E22" s="449" t="s">
        <v>861</v>
      </c>
      <c r="F22" s="908"/>
      <c r="G22" s="908"/>
      <c r="H22" s="908"/>
      <c r="I22" s="908"/>
      <c r="J22" s="910"/>
      <c r="K22" s="911"/>
      <c r="L22" s="911"/>
      <c r="M22" s="912"/>
      <c r="N22" s="916"/>
      <c r="O22" s="1746"/>
      <c r="P22" s="1380"/>
      <c r="Q22" s="1748"/>
      <c r="R22" s="1660"/>
      <c r="S22" s="1660"/>
      <c r="T22" s="1660"/>
    </row>
    <row r="23" spans="1:20" ht="48" thickBot="1">
      <c r="A23" s="1172"/>
      <c r="B23" s="1755"/>
      <c r="C23" s="1755"/>
      <c r="D23" s="1743"/>
      <c r="E23" s="449" t="s">
        <v>862</v>
      </c>
      <c r="F23" s="908"/>
      <c r="G23" s="908"/>
      <c r="H23" s="908"/>
      <c r="I23" s="908"/>
      <c r="J23" s="910"/>
      <c r="K23" s="911"/>
      <c r="L23" s="911"/>
      <c r="M23" s="912"/>
      <c r="N23" s="916"/>
      <c r="O23" s="1746"/>
      <c r="P23" s="1478"/>
      <c r="Q23" s="935"/>
      <c r="R23" s="1660"/>
      <c r="S23" s="1660"/>
      <c r="T23" s="1660"/>
    </row>
    <row r="24" spans="1:20" ht="24.75" customHeight="1">
      <c r="A24" s="1172">
        <v>2</v>
      </c>
      <c r="B24" s="1755"/>
      <c r="C24" s="1755"/>
      <c r="D24" s="1744" t="s">
        <v>863</v>
      </c>
      <c r="E24" s="449" t="s">
        <v>864</v>
      </c>
      <c r="F24" s="908">
        <v>3</v>
      </c>
      <c r="G24" s="908">
        <v>2</v>
      </c>
      <c r="H24" s="908">
        <v>3</v>
      </c>
      <c r="I24" s="913"/>
      <c r="J24" s="909" t="s">
        <v>865</v>
      </c>
      <c r="K24" s="911">
        <v>0</v>
      </c>
      <c r="L24" s="911">
        <v>0</v>
      </c>
      <c r="M24" s="912">
        <v>9</v>
      </c>
      <c r="N24" s="916">
        <v>0</v>
      </c>
      <c r="O24" s="1746">
        <f t="shared" ref="O24" si="1">IF(M24&lt;1,(AVERAGE(F24:I24)/M24),SUM(F24:I24)/M24)</f>
        <v>0.88888888888888884</v>
      </c>
      <c r="P24" s="1747" t="str">
        <f t="shared" ref="P24" si="2">IF(O24&lt;=V$17,"T",IF(O24&lt;$Y$17,"R",IF(O24&gt;=$Y$17,"P")))</f>
        <v>P</v>
      </c>
      <c r="Q24" s="1749">
        <v>0.25</v>
      </c>
      <c r="R24" s="1660" t="s">
        <v>866</v>
      </c>
      <c r="S24" s="1660" t="s">
        <v>867</v>
      </c>
      <c r="T24" s="1660" t="s">
        <v>868</v>
      </c>
    </row>
    <row r="25" spans="1:20" ht="62.25" customHeight="1">
      <c r="A25" s="1172"/>
      <c r="B25" s="1755"/>
      <c r="C25" s="1755"/>
      <c r="D25" s="1745"/>
      <c r="E25" s="449" t="s">
        <v>869</v>
      </c>
      <c r="F25" s="908"/>
      <c r="G25" s="908"/>
      <c r="H25" s="908"/>
      <c r="I25" s="913"/>
      <c r="J25" s="910"/>
      <c r="K25" s="911"/>
      <c r="L25" s="911"/>
      <c r="M25" s="912"/>
      <c r="N25" s="916"/>
      <c r="O25" s="1746"/>
      <c r="P25" s="1380"/>
      <c r="Q25" s="1660"/>
      <c r="R25" s="1660"/>
      <c r="S25" s="1660"/>
      <c r="T25" s="1660"/>
    </row>
    <row r="26" spans="1:20" ht="36.75" customHeight="1">
      <c r="A26" s="1172"/>
      <c r="B26" s="1755"/>
      <c r="C26" s="1755"/>
      <c r="D26" s="1745"/>
      <c r="E26" s="449" t="s">
        <v>870</v>
      </c>
      <c r="F26" s="908"/>
      <c r="G26" s="908"/>
      <c r="H26" s="908"/>
      <c r="I26" s="913"/>
      <c r="J26" s="910"/>
      <c r="K26" s="911"/>
      <c r="L26" s="911"/>
      <c r="M26" s="912"/>
      <c r="N26" s="916"/>
      <c r="O26" s="1746"/>
      <c r="P26" s="1380"/>
      <c r="Q26" s="1660"/>
      <c r="R26" s="1660"/>
      <c r="S26" s="1660"/>
      <c r="T26" s="1660"/>
    </row>
    <row r="27" spans="1:20" ht="48" customHeight="1">
      <c r="A27" s="1172"/>
      <c r="B27" s="1755"/>
      <c r="C27" s="1755"/>
      <c r="D27" s="1745"/>
      <c r="E27" s="449" t="s">
        <v>871</v>
      </c>
      <c r="F27" s="908"/>
      <c r="G27" s="908"/>
      <c r="H27" s="908"/>
      <c r="I27" s="913"/>
      <c r="J27" s="910"/>
      <c r="K27" s="911"/>
      <c r="L27" s="911"/>
      <c r="M27" s="912"/>
      <c r="N27" s="916"/>
      <c r="O27" s="1746"/>
      <c r="P27" s="1380"/>
      <c r="Q27" s="1660"/>
      <c r="R27" s="1660"/>
      <c r="S27" s="1660"/>
      <c r="T27" s="1660"/>
    </row>
    <row r="28" spans="1:20" ht="49.5" customHeight="1">
      <c r="A28" s="1172"/>
      <c r="B28" s="1755"/>
      <c r="C28" s="1755"/>
      <c r="D28" s="1745"/>
      <c r="E28" s="449" t="s">
        <v>872</v>
      </c>
      <c r="F28" s="908"/>
      <c r="G28" s="908"/>
      <c r="H28" s="908"/>
      <c r="I28" s="913"/>
      <c r="J28" s="910"/>
      <c r="K28" s="911"/>
      <c r="L28" s="911"/>
      <c r="M28" s="912"/>
      <c r="N28" s="916"/>
      <c r="O28" s="1746"/>
      <c r="P28" s="1380"/>
      <c r="Q28" s="1660"/>
      <c r="R28" s="1660"/>
      <c r="S28" s="1660"/>
      <c r="T28" s="1660"/>
    </row>
    <row r="29" spans="1:20" ht="51.75" customHeight="1" thickBot="1">
      <c r="A29" s="1172"/>
      <c r="B29" s="1755"/>
      <c r="C29" s="1755"/>
      <c r="D29" s="1745"/>
      <c r="E29" s="449" t="s">
        <v>873</v>
      </c>
      <c r="F29" s="908"/>
      <c r="G29" s="908"/>
      <c r="H29" s="908"/>
      <c r="I29" s="913"/>
      <c r="J29" s="914"/>
      <c r="K29" s="911"/>
      <c r="L29" s="911"/>
      <c r="M29" s="912"/>
      <c r="N29" s="916"/>
      <c r="O29" s="1746"/>
      <c r="P29" s="1478"/>
      <c r="Q29" s="1660"/>
      <c r="R29" s="1660"/>
      <c r="S29" s="1660"/>
      <c r="T29" s="1660"/>
    </row>
    <row r="30" spans="1:20" ht="32.25" customHeight="1">
      <c r="A30" s="1172">
        <v>3</v>
      </c>
      <c r="B30" s="1755"/>
      <c r="C30" s="1755"/>
      <c r="D30" s="1751" t="s">
        <v>874</v>
      </c>
      <c r="E30" s="449" t="s">
        <v>875</v>
      </c>
      <c r="F30" s="908">
        <v>3</v>
      </c>
      <c r="G30" s="908">
        <v>3</v>
      </c>
      <c r="H30" s="908">
        <v>3</v>
      </c>
      <c r="I30" s="908"/>
      <c r="J30" s="909" t="s">
        <v>876</v>
      </c>
      <c r="K30" s="911">
        <v>0</v>
      </c>
      <c r="L30" s="911">
        <v>0</v>
      </c>
      <c r="M30" s="912">
        <v>24</v>
      </c>
      <c r="N30" s="916">
        <v>3</v>
      </c>
      <c r="O30" s="1746">
        <v>1</v>
      </c>
      <c r="P30" s="1747" t="str">
        <f t="shared" ref="P30" si="3">IF(O30&lt;=V$17,"T",IF(O30&lt;$Y$17,"R",IF(O30&gt;=$Y$17,"P")))</f>
        <v>P</v>
      </c>
      <c r="Q30" s="1749">
        <v>0.25</v>
      </c>
      <c r="R30" s="1660" t="s">
        <v>877</v>
      </c>
      <c r="S30" s="1660" t="s">
        <v>878</v>
      </c>
      <c r="T30" s="1660" t="s">
        <v>879</v>
      </c>
    </row>
    <row r="31" spans="1:20" ht="29.25" customHeight="1">
      <c r="A31" s="1172"/>
      <c r="B31" s="1755"/>
      <c r="C31" s="1755"/>
      <c r="D31" s="1752"/>
      <c r="E31" s="449" t="s">
        <v>880</v>
      </c>
      <c r="F31" s="908"/>
      <c r="G31" s="908"/>
      <c r="H31" s="908"/>
      <c r="I31" s="908"/>
      <c r="J31" s="910"/>
      <c r="K31" s="911"/>
      <c r="L31" s="911"/>
      <c r="M31" s="912"/>
      <c r="N31" s="916"/>
      <c r="O31" s="1746"/>
      <c r="P31" s="1380"/>
      <c r="Q31" s="1660"/>
      <c r="R31" s="1660"/>
      <c r="S31" s="1660"/>
      <c r="T31" s="1660"/>
    </row>
    <row r="32" spans="1:20" ht="28.5" customHeight="1">
      <c r="A32" s="1172"/>
      <c r="B32" s="1755"/>
      <c r="C32" s="1755"/>
      <c r="D32" s="1752"/>
      <c r="E32" s="449" t="s">
        <v>881</v>
      </c>
      <c r="F32" s="908"/>
      <c r="G32" s="908"/>
      <c r="H32" s="908"/>
      <c r="I32" s="908"/>
      <c r="J32" s="910"/>
      <c r="K32" s="911"/>
      <c r="L32" s="911"/>
      <c r="M32" s="912"/>
      <c r="N32" s="916"/>
      <c r="O32" s="1746"/>
      <c r="P32" s="1380"/>
      <c r="Q32" s="1660"/>
      <c r="R32" s="1660"/>
      <c r="S32" s="1660"/>
      <c r="T32" s="1660"/>
    </row>
    <row r="33" spans="1:20" ht="43.5" customHeight="1" thickBot="1">
      <c r="A33" s="1172"/>
      <c r="B33" s="1755"/>
      <c r="C33" s="1755"/>
      <c r="D33" s="1752"/>
      <c r="E33" s="449" t="s">
        <v>882</v>
      </c>
      <c r="F33" s="908"/>
      <c r="G33" s="908"/>
      <c r="H33" s="908"/>
      <c r="I33" s="908"/>
      <c r="J33" s="910"/>
      <c r="K33" s="911"/>
      <c r="L33" s="911"/>
      <c r="M33" s="912"/>
      <c r="N33" s="916"/>
      <c r="O33" s="1746"/>
      <c r="P33" s="1478"/>
      <c r="Q33" s="1660"/>
      <c r="R33" s="1660"/>
      <c r="S33" s="1660"/>
      <c r="T33" s="1660"/>
    </row>
    <row r="34" spans="1:20" ht="29.25" customHeight="1">
      <c r="A34" s="1172">
        <v>4</v>
      </c>
      <c r="B34" s="1755"/>
      <c r="C34" s="1755"/>
      <c r="D34" s="1751" t="s">
        <v>883</v>
      </c>
      <c r="E34" s="449" t="s">
        <v>884</v>
      </c>
      <c r="F34" s="908">
        <v>12</v>
      </c>
      <c r="G34" s="935">
        <v>12</v>
      </c>
      <c r="H34" s="908">
        <v>12</v>
      </c>
      <c r="I34" s="908"/>
      <c r="J34" s="919" t="s">
        <v>885</v>
      </c>
      <c r="K34" s="911">
        <v>0</v>
      </c>
      <c r="L34" s="915">
        <v>0</v>
      </c>
      <c r="M34" s="912">
        <v>12</v>
      </c>
      <c r="N34" s="916">
        <f t="shared" ref="N34" si="4">IF(M34&lt;1,M34-AVERAGE(F34:I34),M34-(SUM(F34:I34)))</f>
        <v>-24</v>
      </c>
      <c r="O34" s="1746">
        <f>IF(M34&lt;1,(AVERAGE(F34:I34)/M34),SUM(F34:I34)/M34)</f>
        <v>3</v>
      </c>
      <c r="P34" s="1747" t="str">
        <f t="shared" ref="P34" si="5">IF(O34&lt;=V$17,"T",IF(O34&lt;$Y$17,"R",IF(O34&gt;=$Y$17,"P")))</f>
        <v>P</v>
      </c>
      <c r="Q34" s="1753">
        <v>0.25</v>
      </c>
      <c r="R34" s="1750" t="s">
        <v>886</v>
      </c>
      <c r="S34" s="1750" t="s">
        <v>887</v>
      </c>
      <c r="T34" s="1750" t="s">
        <v>888</v>
      </c>
    </row>
    <row r="35" spans="1:20" ht="34.5" customHeight="1">
      <c r="A35" s="1172"/>
      <c r="B35" s="1755"/>
      <c r="C35" s="1755"/>
      <c r="D35" s="1752"/>
      <c r="E35" s="449" t="s">
        <v>889</v>
      </c>
      <c r="F35" s="908"/>
      <c r="G35" s="935"/>
      <c r="H35" s="908"/>
      <c r="I35" s="908"/>
      <c r="J35" s="910"/>
      <c r="K35" s="911"/>
      <c r="L35" s="915"/>
      <c r="M35" s="912"/>
      <c r="N35" s="916"/>
      <c r="O35" s="1746"/>
      <c r="P35" s="1380"/>
      <c r="Q35" s="1682"/>
      <c r="R35" s="1750"/>
      <c r="S35" s="1750"/>
      <c r="T35" s="1750"/>
    </row>
    <row r="36" spans="1:20" ht="25.5" customHeight="1">
      <c r="A36" s="1172"/>
      <c r="B36" s="1755"/>
      <c r="C36" s="1755"/>
      <c r="D36" s="1752"/>
      <c r="E36" s="449" t="s">
        <v>890</v>
      </c>
      <c r="F36" s="908"/>
      <c r="G36" s="935"/>
      <c r="H36" s="908"/>
      <c r="I36" s="908"/>
      <c r="J36" s="910"/>
      <c r="K36" s="911"/>
      <c r="L36" s="915"/>
      <c r="M36" s="912"/>
      <c r="N36" s="916"/>
      <c r="O36" s="1746"/>
      <c r="P36" s="1380"/>
      <c r="Q36" s="1682"/>
      <c r="R36" s="1750"/>
      <c r="S36" s="1750"/>
      <c r="T36" s="1750"/>
    </row>
    <row r="37" spans="1:20" ht="22.5" customHeight="1">
      <c r="A37" s="1172"/>
      <c r="B37" s="1755"/>
      <c r="C37" s="1755"/>
      <c r="D37" s="1752"/>
      <c r="E37" s="449" t="s">
        <v>891</v>
      </c>
      <c r="F37" s="908"/>
      <c r="G37" s="935"/>
      <c r="H37" s="908"/>
      <c r="I37" s="908"/>
      <c r="J37" s="910"/>
      <c r="K37" s="911"/>
      <c r="L37" s="915"/>
      <c r="M37" s="912"/>
      <c r="N37" s="916"/>
      <c r="O37" s="1746"/>
      <c r="P37" s="1380"/>
      <c r="Q37" s="1682"/>
      <c r="R37" s="1750"/>
      <c r="S37" s="1750"/>
      <c r="T37" s="1750"/>
    </row>
    <row r="38" spans="1:20" ht="35.25" customHeight="1">
      <c r="A38" s="1172"/>
      <c r="B38" s="1755"/>
      <c r="C38" s="1755"/>
      <c r="D38" s="1752"/>
      <c r="E38" s="449" t="s">
        <v>892</v>
      </c>
      <c r="F38" s="908"/>
      <c r="G38" s="935"/>
      <c r="H38" s="908"/>
      <c r="I38" s="908"/>
      <c r="J38" s="910"/>
      <c r="K38" s="911"/>
      <c r="L38" s="915"/>
      <c r="M38" s="912"/>
      <c r="N38" s="916"/>
      <c r="O38" s="1746"/>
      <c r="P38" s="1380"/>
      <c r="Q38" s="1682"/>
      <c r="R38" s="1750"/>
      <c r="S38" s="1750"/>
      <c r="T38" s="1750"/>
    </row>
    <row r="39" spans="1:20" ht="33" customHeight="1" thickBot="1">
      <c r="A39" s="1172"/>
      <c r="B39" s="1755"/>
      <c r="C39" s="1755"/>
      <c r="D39" s="1752"/>
      <c r="E39" s="449" t="s">
        <v>893</v>
      </c>
      <c r="F39" s="908"/>
      <c r="G39" s="935"/>
      <c r="H39" s="908"/>
      <c r="I39" s="908"/>
      <c r="J39" s="910"/>
      <c r="K39" s="911"/>
      <c r="L39" s="915"/>
      <c r="M39" s="912"/>
      <c r="N39" s="916"/>
      <c r="O39" s="1746"/>
      <c r="P39" s="1380"/>
      <c r="Q39" s="1682"/>
      <c r="R39" s="1750"/>
      <c r="S39" s="1750"/>
      <c r="T39" s="1750"/>
    </row>
    <row r="40" spans="1:20" ht="43.5" customHeight="1" thickBot="1">
      <c r="A40" s="606">
        <v>5</v>
      </c>
      <c r="B40" s="1755"/>
      <c r="C40" s="1755"/>
      <c r="D40" s="602" t="s">
        <v>894</v>
      </c>
      <c r="E40" s="449" t="s">
        <v>895</v>
      </c>
      <c r="F40" s="584">
        <v>0</v>
      </c>
      <c r="G40" s="584">
        <v>0</v>
      </c>
      <c r="H40" s="584">
        <v>0</v>
      </c>
      <c r="I40" s="584"/>
      <c r="J40" s="595" t="s">
        <v>896</v>
      </c>
      <c r="K40" s="583">
        <v>0</v>
      </c>
      <c r="L40" s="596">
        <v>0</v>
      </c>
      <c r="M40" s="473">
        <v>3</v>
      </c>
      <c r="N40" s="597">
        <f t="shared" ref="N40:N41" si="6">IF(M40&lt;1,M40-AVERAGE(F40:I40),M40-(SUM(F40:I40)))</f>
        <v>3</v>
      </c>
      <c r="O40" s="598">
        <v>1</v>
      </c>
      <c r="P40" s="340" t="str">
        <f t="shared" ref="P40" si="7">IF(O40&lt;=V$17,"T",IF(O40&lt;$Y$17,"R",IF(O40&gt;=$Y$17,"P")))</f>
        <v>P</v>
      </c>
      <c r="Q40" s="599">
        <v>0.25</v>
      </c>
      <c r="R40" s="600" t="s">
        <v>897</v>
      </c>
      <c r="S40" s="600" t="s">
        <v>898</v>
      </c>
      <c r="T40" s="600" t="s">
        <v>899</v>
      </c>
    </row>
    <row r="41" spans="1:20" ht="27.75" customHeight="1">
      <c r="A41" s="1172">
        <v>6</v>
      </c>
      <c r="B41" s="1755"/>
      <c r="C41" s="1755"/>
      <c r="D41" s="1751" t="s">
        <v>900</v>
      </c>
      <c r="E41" s="917" t="s">
        <v>901</v>
      </c>
      <c r="F41" s="908">
        <v>1</v>
      </c>
      <c r="G41" s="908">
        <v>1</v>
      </c>
      <c r="H41" s="908">
        <v>1</v>
      </c>
      <c r="I41" s="908"/>
      <c r="J41" s="919" t="s">
        <v>902</v>
      </c>
      <c r="K41" s="911">
        <v>0</v>
      </c>
      <c r="L41" s="915">
        <v>0</v>
      </c>
      <c r="M41" s="912">
        <v>3</v>
      </c>
      <c r="N41" s="916">
        <f t="shared" si="6"/>
        <v>0</v>
      </c>
      <c r="O41" s="1746">
        <f t="shared" ref="O41" si="8">IF(M41&lt;1,(AVERAGE(F41:I41)/M41),SUM(F41:I41)/M41)</f>
        <v>1</v>
      </c>
      <c r="P41" s="1747" t="str">
        <f t="shared" ref="P41:P43" si="9">IF(O41&lt;=V$17,"T",IF(O41&lt;$Y$17,"R",IF(O41&gt;=$Y$17,"P")))</f>
        <v>P</v>
      </c>
      <c r="Q41" s="1753">
        <v>0</v>
      </c>
      <c r="R41" s="1750" t="s">
        <v>192</v>
      </c>
      <c r="S41" s="1750" t="s">
        <v>903</v>
      </c>
      <c r="T41" s="1750" t="s">
        <v>904</v>
      </c>
    </row>
    <row r="42" spans="1:20" ht="15.75" customHeight="1" thickBot="1">
      <c r="A42" s="1172"/>
      <c r="B42" s="1755"/>
      <c r="C42" s="1755"/>
      <c r="D42" s="1754"/>
      <c r="E42" s="918"/>
      <c r="F42" s="908"/>
      <c r="G42" s="908"/>
      <c r="H42" s="908"/>
      <c r="I42" s="908"/>
      <c r="J42" s="920"/>
      <c r="K42" s="911"/>
      <c r="L42" s="915"/>
      <c r="M42" s="912"/>
      <c r="N42" s="916"/>
      <c r="O42" s="1746"/>
      <c r="P42" s="1478"/>
      <c r="Q42" s="1682"/>
      <c r="R42" s="1750"/>
      <c r="S42" s="1750"/>
      <c r="T42" s="1750"/>
    </row>
    <row r="43" spans="1:20" ht="15" customHeight="1">
      <c r="A43" s="1172">
        <v>7</v>
      </c>
      <c r="B43" s="1755"/>
      <c r="C43" s="1755"/>
      <c r="D43" s="1751" t="s">
        <v>905</v>
      </c>
      <c r="E43" s="917" t="s">
        <v>906</v>
      </c>
      <c r="F43" s="908">
        <v>1</v>
      </c>
      <c r="G43" s="908">
        <v>1</v>
      </c>
      <c r="H43" s="908">
        <v>1</v>
      </c>
      <c r="I43" s="908"/>
      <c r="J43" s="919" t="s">
        <v>907</v>
      </c>
      <c r="K43" s="911">
        <v>0</v>
      </c>
      <c r="L43" s="915">
        <v>0</v>
      </c>
      <c r="M43" s="912">
        <v>3</v>
      </c>
      <c r="N43" s="916">
        <f t="shared" ref="N43" si="10">IF(M43&lt;1,M43-AVERAGE(F43:I43),M43-(SUM(F43:I43)))</f>
        <v>0</v>
      </c>
      <c r="O43" s="1746">
        <f t="shared" ref="O43" si="11">IF(M43&lt;1,(AVERAGE(F43:I43)/M43),SUM(F43:I43)/M43)</f>
        <v>1</v>
      </c>
      <c r="P43" s="1747" t="str">
        <f t="shared" si="9"/>
        <v>P</v>
      </c>
      <c r="Q43" s="1753">
        <v>0</v>
      </c>
      <c r="R43" s="1750" t="s">
        <v>908</v>
      </c>
      <c r="S43" s="1750" t="s">
        <v>909</v>
      </c>
      <c r="T43" s="1750" t="s">
        <v>910</v>
      </c>
    </row>
    <row r="44" spans="1:20" ht="42" customHeight="1">
      <c r="A44" s="1172"/>
      <c r="B44" s="1755"/>
      <c r="C44" s="1755"/>
      <c r="D44" s="1752"/>
      <c r="E44" s="918"/>
      <c r="F44" s="908"/>
      <c r="G44" s="908"/>
      <c r="H44" s="908"/>
      <c r="I44" s="908"/>
      <c r="J44" s="910"/>
      <c r="K44" s="911"/>
      <c r="L44" s="915"/>
      <c r="M44" s="912"/>
      <c r="N44" s="916"/>
      <c r="O44" s="1746"/>
      <c r="P44" s="1380"/>
      <c r="Q44" s="1753"/>
      <c r="R44" s="1750"/>
      <c r="S44" s="1750"/>
      <c r="T44" s="1750"/>
    </row>
    <row r="45" spans="1:20" ht="39" customHeight="1" thickBot="1">
      <c r="A45" s="1172"/>
      <c r="B45" s="1755"/>
      <c r="C45" s="1755"/>
      <c r="D45" s="1754"/>
      <c r="E45" s="601" t="s">
        <v>911</v>
      </c>
      <c r="F45" s="908"/>
      <c r="G45" s="908"/>
      <c r="H45" s="908"/>
      <c r="I45" s="908"/>
      <c r="J45" s="920"/>
      <c r="K45" s="911"/>
      <c r="L45" s="915"/>
      <c r="M45" s="912"/>
      <c r="N45" s="916"/>
      <c r="O45" s="1746"/>
      <c r="P45" s="1478"/>
      <c r="Q45" s="1682"/>
      <c r="R45" s="1750"/>
      <c r="S45" s="1750"/>
      <c r="T45" s="1750"/>
    </row>
    <row r="46" spans="1:20" ht="27.75" customHeight="1">
      <c r="A46" s="1172">
        <v>8</v>
      </c>
      <c r="B46" s="1755"/>
      <c r="C46" s="1755"/>
      <c r="D46" s="1751" t="s">
        <v>912</v>
      </c>
      <c r="E46" s="603" t="s">
        <v>913</v>
      </c>
      <c r="F46" s="908">
        <v>1</v>
      </c>
      <c r="G46" s="908">
        <v>1</v>
      </c>
      <c r="H46" s="908"/>
      <c r="I46" s="908"/>
      <c r="J46" s="919" t="s">
        <v>914</v>
      </c>
      <c r="K46" s="911">
        <v>0</v>
      </c>
      <c r="L46" s="915">
        <v>0</v>
      </c>
      <c r="M46" s="912">
        <v>3</v>
      </c>
      <c r="N46" s="916">
        <f t="shared" ref="N46" si="12">IF(M46&lt;1,M46-AVERAGE(F46:I46),M46-(SUM(F46:I46)))</f>
        <v>1</v>
      </c>
      <c r="O46" s="1746">
        <f t="shared" ref="O46" si="13">IF(M46&lt;1,(AVERAGE(F46:I46)/M46),SUM(F46:I46)/M46)</f>
        <v>0.66666666666666663</v>
      </c>
      <c r="P46" s="1756" t="str">
        <f t="shared" ref="P46" si="14">IF(O46&lt;=V$17,"T",IF(O46&lt;$Y$17,"R",IF(O46&gt;=$Y$17,"P")))</f>
        <v>P</v>
      </c>
      <c r="Q46" s="1753">
        <v>0</v>
      </c>
      <c r="R46" s="1750" t="s">
        <v>915</v>
      </c>
      <c r="S46" s="1750" t="s">
        <v>916</v>
      </c>
      <c r="T46" s="1750" t="s">
        <v>917</v>
      </c>
    </row>
    <row r="47" spans="1:20" ht="33" customHeight="1">
      <c r="A47" s="1172"/>
      <c r="B47" s="1755"/>
      <c r="C47" s="1755"/>
      <c r="D47" s="1754"/>
      <c r="E47" s="603" t="s">
        <v>918</v>
      </c>
      <c r="F47" s="908"/>
      <c r="G47" s="908"/>
      <c r="H47" s="908"/>
      <c r="I47" s="908"/>
      <c r="J47" s="920"/>
      <c r="K47" s="911"/>
      <c r="L47" s="915"/>
      <c r="M47" s="912"/>
      <c r="N47" s="916"/>
      <c r="O47" s="1746"/>
      <c r="P47" s="1757"/>
      <c r="Q47" s="1682"/>
      <c r="R47" s="1750"/>
      <c r="S47" s="1750"/>
      <c r="T47" s="1750"/>
    </row>
  </sheetData>
  <mergeCells count="154">
    <mergeCell ref="Q46:Q47"/>
    <mergeCell ref="R46:R47"/>
    <mergeCell ref="S46:S47"/>
    <mergeCell ref="T46:T47"/>
    <mergeCell ref="C16:C47"/>
    <mergeCell ref="B16:B47"/>
    <mergeCell ref="K46:K47"/>
    <mergeCell ref="L46:L47"/>
    <mergeCell ref="M46:M47"/>
    <mergeCell ref="N46:N47"/>
    <mergeCell ref="O46:O47"/>
    <mergeCell ref="P46:P47"/>
    <mergeCell ref="R43:R45"/>
    <mergeCell ref="S43:S45"/>
    <mergeCell ref="T43:T45"/>
    <mergeCell ref="N43:N45"/>
    <mergeCell ref="O43:O45"/>
    <mergeCell ref="P43:P45"/>
    <mergeCell ref="Q43:Q45"/>
    <mergeCell ref="T41:T42"/>
    <mergeCell ref="N41:N42"/>
    <mergeCell ref="O41:O42"/>
    <mergeCell ref="P41:P42"/>
    <mergeCell ref="Q41:Q42"/>
    <mergeCell ref="H46:H47"/>
    <mergeCell ref="I46:I47"/>
    <mergeCell ref="J46:J47"/>
    <mergeCell ref="L43:L45"/>
    <mergeCell ref="M43:M45"/>
    <mergeCell ref="A43:A45"/>
    <mergeCell ref="D43:D45"/>
    <mergeCell ref="E43:E44"/>
    <mergeCell ref="F43:F45"/>
    <mergeCell ref="G43:G45"/>
    <mergeCell ref="H43:H45"/>
    <mergeCell ref="I43:I45"/>
    <mergeCell ref="J43:J45"/>
    <mergeCell ref="K43:K45"/>
    <mergeCell ref="A41:A42"/>
    <mergeCell ref="D41:D42"/>
    <mergeCell ref="E41:E42"/>
    <mergeCell ref="F41:F42"/>
    <mergeCell ref="G41:G42"/>
    <mergeCell ref="A46:A47"/>
    <mergeCell ref="D46:D47"/>
    <mergeCell ref="F46:F47"/>
    <mergeCell ref="G46:G47"/>
    <mergeCell ref="O30:O33"/>
    <mergeCell ref="P30:P33"/>
    <mergeCell ref="P34:P39"/>
    <mergeCell ref="Q34:Q39"/>
    <mergeCell ref="R34:R39"/>
    <mergeCell ref="S34:S39"/>
    <mergeCell ref="R41:R42"/>
    <mergeCell ref="S41:S42"/>
    <mergeCell ref="H41:H42"/>
    <mergeCell ref="I41:I42"/>
    <mergeCell ref="J41:J42"/>
    <mergeCell ref="K41:K42"/>
    <mergeCell ref="L41:L42"/>
    <mergeCell ref="M41:M42"/>
    <mergeCell ref="D34:D39"/>
    <mergeCell ref="F34:F39"/>
    <mergeCell ref="G34:G39"/>
    <mergeCell ref="H34:H39"/>
    <mergeCell ref="I34:I39"/>
    <mergeCell ref="K30:K33"/>
    <mergeCell ref="L30:L33"/>
    <mergeCell ref="M30:M33"/>
    <mergeCell ref="N30:N33"/>
    <mergeCell ref="N24:N29"/>
    <mergeCell ref="O24:O29"/>
    <mergeCell ref="P24:P29"/>
    <mergeCell ref="Q24:Q29"/>
    <mergeCell ref="A16:A23"/>
    <mergeCell ref="T34:T39"/>
    <mergeCell ref="N34:N39"/>
    <mergeCell ref="O34:O39"/>
    <mergeCell ref="A30:A33"/>
    <mergeCell ref="D30:D33"/>
    <mergeCell ref="F30:F33"/>
    <mergeCell ref="G30:G33"/>
    <mergeCell ref="H30:H33"/>
    <mergeCell ref="I30:I33"/>
    <mergeCell ref="J30:J33"/>
    <mergeCell ref="J34:J39"/>
    <mergeCell ref="K34:K39"/>
    <mergeCell ref="L34:L39"/>
    <mergeCell ref="M34:M39"/>
    <mergeCell ref="Q30:Q33"/>
    <mergeCell ref="R30:R33"/>
    <mergeCell ref="S30:S33"/>
    <mergeCell ref="T30:T33"/>
    <mergeCell ref="A34:A39"/>
    <mergeCell ref="I16:I23"/>
    <mergeCell ref="J16:J23"/>
    <mergeCell ref="K16:K23"/>
    <mergeCell ref="L16:L23"/>
    <mergeCell ref="L24:L29"/>
    <mergeCell ref="S16:S23"/>
    <mergeCell ref="T16:T23"/>
    <mergeCell ref="A24:A29"/>
    <mergeCell ref="D24:D29"/>
    <mergeCell ref="F24:F29"/>
    <mergeCell ref="G24:G29"/>
    <mergeCell ref="H24:H29"/>
    <mergeCell ref="I24:I29"/>
    <mergeCell ref="J24:J29"/>
    <mergeCell ref="K24:K29"/>
    <mergeCell ref="M16:M23"/>
    <mergeCell ref="N16:N23"/>
    <mergeCell ref="O16:O23"/>
    <mergeCell ref="P16:P23"/>
    <mergeCell ref="Q16:Q23"/>
    <mergeCell ref="R16:R23"/>
    <mergeCell ref="R24:R29"/>
    <mergeCell ref="S24:S29"/>
    <mergeCell ref="T24:T29"/>
    <mergeCell ref="M24:M29"/>
    <mergeCell ref="A8:E8"/>
    <mergeCell ref="F8:M8"/>
    <mergeCell ref="A10:T10"/>
    <mergeCell ref="A12:L12"/>
    <mergeCell ref="M12:T12"/>
    <mergeCell ref="A13:A14"/>
    <mergeCell ref="D13:D14"/>
    <mergeCell ref="E13:E14"/>
    <mergeCell ref="F13:I13"/>
    <mergeCell ref="J13:J14"/>
    <mergeCell ref="T13:T14"/>
    <mergeCell ref="K13:K14"/>
    <mergeCell ref="L13:L14"/>
    <mergeCell ref="M13:M14"/>
    <mergeCell ref="N13:P13"/>
    <mergeCell ref="Q13:Q14"/>
    <mergeCell ref="R13:R14"/>
    <mergeCell ref="B13:B14"/>
    <mergeCell ref="C13:C14"/>
    <mergeCell ref="D16:D23"/>
    <mergeCell ref="F16:F23"/>
    <mergeCell ref="G16:G23"/>
    <mergeCell ref="H16:H23"/>
    <mergeCell ref="A5:E5"/>
    <mergeCell ref="F5:M5"/>
    <mergeCell ref="A6:E6"/>
    <mergeCell ref="F6:M6"/>
    <mergeCell ref="A7:E7"/>
    <mergeCell ref="F7:M7"/>
    <mergeCell ref="A1:E3"/>
    <mergeCell ref="F1:M1"/>
    <mergeCell ref="N1:T1"/>
    <mergeCell ref="F2:M3"/>
    <mergeCell ref="N2:T2"/>
    <mergeCell ref="N3:T3"/>
  </mergeCells>
  <conditionalFormatting sqref="P16">
    <cfRule type="containsText" dxfId="26" priority="41" stopIfTrue="1" operator="containsText" text="P">
      <formula>NOT(ISERROR(SEARCH("P",P16)))</formula>
    </cfRule>
    <cfRule type="containsText" dxfId="25" priority="42" stopIfTrue="1" operator="containsText" text="R">
      <formula>NOT(ISERROR(SEARCH("R",P16)))</formula>
    </cfRule>
    <cfRule type="containsText" dxfId="24" priority="43" operator="containsText" text="T">
      <formula>NOT(ISERROR(SEARCH("T",P16)))</formula>
    </cfRule>
    <cfRule type="iconSet" priority="44">
      <iconSet iconSet="3Symbols2">
        <cfvo type="percent" val="0"/>
        <cfvo type="percent" val="0.74"/>
        <cfvo type="percent" val="0.85"/>
      </iconSet>
    </cfRule>
  </conditionalFormatting>
  <conditionalFormatting sqref="P24">
    <cfRule type="containsText" dxfId="23" priority="37" stopIfTrue="1" operator="containsText" text="P">
      <formula>NOT(ISERROR(SEARCH("P",P24)))</formula>
    </cfRule>
    <cfRule type="containsText" dxfId="22" priority="38" stopIfTrue="1" operator="containsText" text="R">
      <formula>NOT(ISERROR(SEARCH("R",P24)))</formula>
    </cfRule>
    <cfRule type="containsText" dxfId="21" priority="39" operator="containsText" text="T">
      <formula>NOT(ISERROR(SEARCH("T",P24)))</formula>
    </cfRule>
    <cfRule type="iconSet" priority="40">
      <iconSet iconSet="3Symbols2">
        <cfvo type="percent" val="0"/>
        <cfvo type="percent" val="0.74"/>
        <cfvo type="percent" val="0.85"/>
      </iconSet>
    </cfRule>
  </conditionalFormatting>
  <conditionalFormatting sqref="P30">
    <cfRule type="containsText" dxfId="20" priority="21" stopIfTrue="1" operator="containsText" text="P">
      <formula>NOT(ISERROR(SEARCH("P",P30)))</formula>
    </cfRule>
    <cfRule type="containsText" dxfId="19" priority="22" stopIfTrue="1" operator="containsText" text="R">
      <formula>NOT(ISERROR(SEARCH("R",P30)))</formula>
    </cfRule>
    <cfRule type="containsText" dxfId="18" priority="23" operator="containsText" text="T">
      <formula>NOT(ISERROR(SEARCH("T",P30)))</formula>
    </cfRule>
    <cfRule type="iconSet" priority="24">
      <iconSet iconSet="3Symbols2">
        <cfvo type="percent" val="0"/>
        <cfvo type="percent" val="0.74"/>
        <cfvo type="percent" val="0.85"/>
      </iconSet>
    </cfRule>
  </conditionalFormatting>
  <conditionalFormatting sqref="P34">
    <cfRule type="containsText" dxfId="17" priority="17" stopIfTrue="1" operator="containsText" text="P">
      <formula>NOT(ISERROR(SEARCH("P",P34)))</formula>
    </cfRule>
    <cfRule type="containsText" dxfId="16" priority="18" stopIfTrue="1" operator="containsText" text="R">
      <formula>NOT(ISERROR(SEARCH("R",P34)))</formula>
    </cfRule>
    <cfRule type="containsText" dxfId="15" priority="19" operator="containsText" text="T">
      <formula>NOT(ISERROR(SEARCH("T",P34)))</formula>
    </cfRule>
    <cfRule type="iconSet" priority="20">
      <iconSet iconSet="3Symbols2">
        <cfvo type="percent" val="0"/>
        <cfvo type="percent" val="0.74"/>
        <cfvo type="percent" val="0.85"/>
      </iconSet>
    </cfRule>
  </conditionalFormatting>
  <conditionalFormatting sqref="P40">
    <cfRule type="iconSet" priority="16">
      <iconSet iconSet="3Symbols2">
        <cfvo type="percent" val="0"/>
        <cfvo type="percent" val="0.74"/>
        <cfvo type="percent" val="0.85"/>
      </iconSet>
    </cfRule>
  </conditionalFormatting>
  <conditionalFormatting sqref="P40:P41">
    <cfRule type="containsText" dxfId="14" priority="1" stopIfTrue="1" operator="containsText" text="P">
      <formula>NOT(ISERROR(SEARCH("P",P40)))</formula>
    </cfRule>
    <cfRule type="containsText" dxfId="13" priority="2" stopIfTrue="1" operator="containsText" text="R">
      <formula>NOT(ISERROR(SEARCH("R",P40)))</formula>
    </cfRule>
    <cfRule type="containsText" dxfId="12" priority="3" operator="containsText" text="T">
      <formula>NOT(ISERROR(SEARCH("T",P40)))</formula>
    </cfRule>
  </conditionalFormatting>
  <conditionalFormatting sqref="P41">
    <cfRule type="iconSet" priority="4">
      <iconSet iconSet="3Symbols2">
        <cfvo type="percent" val="0"/>
        <cfvo type="percent" val="0.74"/>
        <cfvo type="percent" val="0.85"/>
      </iconSet>
    </cfRule>
  </conditionalFormatting>
  <conditionalFormatting sqref="P43">
    <cfRule type="containsText" dxfId="11" priority="9" stopIfTrue="1" operator="containsText" text="P">
      <formula>NOT(ISERROR(SEARCH("P",P43)))</formula>
    </cfRule>
    <cfRule type="containsText" dxfId="10" priority="10" stopIfTrue="1" operator="containsText" text="R">
      <formula>NOT(ISERROR(SEARCH("R",P43)))</formula>
    </cfRule>
    <cfRule type="containsText" dxfId="9" priority="11" operator="containsText" text="T">
      <formula>NOT(ISERROR(SEARCH("T",P43)))</formula>
    </cfRule>
    <cfRule type="iconSet" priority="12">
      <iconSet iconSet="3Symbols2">
        <cfvo type="percent" val="0"/>
        <cfvo type="percent" val="0.74"/>
        <cfvo type="percent" val="0.85"/>
      </iconSet>
    </cfRule>
  </conditionalFormatting>
  <conditionalFormatting sqref="P46">
    <cfRule type="containsText" dxfId="8" priority="5" stopIfTrue="1" operator="containsText" text="P">
      <formula>NOT(ISERROR(SEARCH("P",P46)))</formula>
    </cfRule>
    <cfRule type="containsText" dxfId="7" priority="6" stopIfTrue="1" operator="containsText" text="R">
      <formula>NOT(ISERROR(SEARCH("R",P46)))</formula>
    </cfRule>
    <cfRule type="containsText" dxfId="6" priority="7" operator="containsText" text="T">
      <formula>NOT(ISERROR(SEARCH("T",P46)))</formula>
    </cfRule>
    <cfRule type="iconSet" priority="8">
      <iconSet iconSet="3Symbols2">
        <cfvo type="percent" val="0"/>
        <cfvo type="percent" val="0.74"/>
        <cfvo type="percent" val="0.85"/>
      </iconSet>
    </cfRule>
  </conditionalFormatting>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T40"/>
  <sheetViews>
    <sheetView topLeftCell="A14" workbookViewId="0">
      <selection activeCell="F8" sqref="F8:M8"/>
    </sheetView>
  </sheetViews>
  <sheetFormatPr baseColWidth="10" defaultRowHeight="15"/>
  <cols>
    <col min="1" max="1" width="6.85546875" customWidth="1"/>
    <col min="4" max="4" width="29.85546875" customWidth="1"/>
    <col min="5" max="5" width="60.5703125" customWidth="1"/>
    <col min="6" max="6" width="11" customWidth="1"/>
    <col min="7" max="7" width="6.5703125" customWidth="1"/>
    <col min="8" max="8" width="7.42578125" customWidth="1"/>
    <col min="9" max="9" width="5.85546875" customWidth="1"/>
    <col min="10" max="10" width="26.85546875" customWidth="1"/>
    <col min="11" max="11" width="18" customWidth="1"/>
    <col min="12" max="12" width="14.140625" customWidth="1"/>
    <col min="17" max="17" width="16.7109375" customWidth="1"/>
    <col min="18" max="18" width="19.42578125" customWidth="1"/>
    <col min="19" max="19" width="18" customWidth="1"/>
    <col min="20" max="20" width="16.85546875" customWidth="1"/>
  </cols>
  <sheetData>
    <row r="1" spans="1:20" ht="16.5" thickBot="1">
      <c r="A1" s="1563"/>
      <c r="B1" s="1564"/>
      <c r="C1" s="1564"/>
      <c r="D1" s="1564"/>
      <c r="E1" s="1565"/>
      <c r="F1" s="1733" t="s">
        <v>18</v>
      </c>
      <c r="G1" s="1734"/>
      <c r="H1" s="1734"/>
      <c r="I1" s="1734"/>
      <c r="J1" s="1734"/>
      <c r="K1" s="1734"/>
      <c r="L1" s="1734"/>
      <c r="M1" s="1735"/>
      <c r="N1" s="1575" t="s">
        <v>944</v>
      </c>
      <c r="O1" s="1576"/>
      <c r="P1" s="1576"/>
      <c r="Q1" s="1576"/>
      <c r="R1" s="1576"/>
      <c r="S1" s="1576"/>
      <c r="T1" s="1577"/>
    </row>
    <row r="2" spans="1:20" ht="16.5" thickBot="1">
      <c r="A2" s="1566"/>
      <c r="B2" s="1567"/>
      <c r="C2" s="1567"/>
      <c r="D2" s="1567"/>
      <c r="E2" s="1568"/>
      <c r="F2" s="1736" t="s">
        <v>17</v>
      </c>
      <c r="G2" s="1737"/>
      <c r="H2" s="1737"/>
      <c r="I2" s="1737"/>
      <c r="J2" s="1737"/>
      <c r="K2" s="1737"/>
      <c r="L2" s="1737"/>
      <c r="M2" s="1738"/>
      <c r="N2" s="1584" t="s">
        <v>23</v>
      </c>
      <c r="O2" s="1585"/>
      <c r="P2" s="1585"/>
      <c r="Q2" s="1585"/>
      <c r="R2" s="1585"/>
      <c r="S2" s="1585"/>
      <c r="T2" s="1586"/>
    </row>
    <row r="3" spans="1:20" ht="38.25" customHeight="1" thickBot="1">
      <c r="A3" s="1569"/>
      <c r="B3" s="1570"/>
      <c r="C3" s="1570"/>
      <c r="D3" s="1570"/>
      <c r="E3" s="1571"/>
      <c r="F3" s="1739"/>
      <c r="G3" s="1740"/>
      <c r="H3" s="1740"/>
      <c r="I3" s="1740"/>
      <c r="J3" s="1740"/>
      <c r="K3" s="1740"/>
      <c r="L3" s="1740"/>
      <c r="M3" s="1741"/>
      <c r="N3" s="1587" t="s">
        <v>8</v>
      </c>
      <c r="O3" s="1588"/>
      <c r="P3" s="1588"/>
      <c r="Q3" s="1588"/>
      <c r="R3" s="1588"/>
      <c r="S3" s="1588"/>
      <c r="T3" s="1589"/>
    </row>
    <row r="4" spans="1:20">
      <c r="A4" s="431"/>
      <c r="B4" s="431"/>
      <c r="C4" s="431"/>
      <c r="D4" s="431"/>
      <c r="E4" s="431"/>
      <c r="F4" s="431"/>
      <c r="G4" s="431"/>
      <c r="H4" s="431"/>
      <c r="I4" s="431"/>
      <c r="J4" s="432"/>
      <c r="K4" s="432"/>
      <c r="L4" s="433"/>
      <c r="M4" s="433"/>
      <c r="N4" s="433"/>
      <c r="O4" s="433"/>
      <c r="P4" s="433"/>
      <c r="Q4" s="433"/>
      <c r="R4" s="433"/>
      <c r="S4" s="433"/>
      <c r="T4" s="433"/>
    </row>
    <row r="5" spans="1:20">
      <c r="A5" s="1595" t="s">
        <v>10</v>
      </c>
      <c r="B5" s="1595"/>
      <c r="C5" s="1595"/>
      <c r="D5" s="1595"/>
      <c r="E5" s="1595"/>
      <c r="F5" s="759" t="s">
        <v>930</v>
      </c>
      <c r="G5" s="760"/>
      <c r="H5" s="760"/>
      <c r="I5" s="760"/>
      <c r="J5" s="760"/>
      <c r="K5" s="760"/>
      <c r="L5" s="760"/>
      <c r="M5" s="761"/>
      <c r="N5" s="433"/>
      <c r="O5" s="433"/>
      <c r="P5" s="433"/>
      <c r="Q5" s="433"/>
      <c r="R5" s="433"/>
      <c r="S5" s="433"/>
      <c r="T5" s="433"/>
    </row>
    <row r="6" spans="1:20">
      <c r="A6" s="1595" t="s">
        <v>25</v>
      </c>
      <c r="B6" s="1595"/>
      <c r="C6" s="1595"/>
      <c r="D6" s="1595"/>
      <c r="E6" s="1595"/>
      <c r="F6" s="759">
        <v>2023</v>
      </c>
      <c r="G6" s="760"/>
      <c r="H6" s="760"/>
      <c r="I6" s="760"/>
      <c r="J6" s="760"/>
      <c r="K6" s="760"/>
      <c r="L6" s="760"/>
      <c r="M6" s="761"/>
      <c r="N6" s="433"/>
      <c r="O6" s="433"/>
      <c r="P6" s="433"/>
      <c r="Q6" s="433"/>
      <c r="R6" s="433"/>
      <c r="S6" s="433"/>
      <c r="T6" s="433"/>
    </row>
    <row r="7" spans="1:20">
      <c r="A7" s="1595" t="s">
        <v>6</v>
      </c>
      <c r="B7" s="1595"/>
      <c r="C7" s="1595"/>
      <c r="D7" s="1595"/>
      <c r="E7" s="1595"/>
      <c r="F7" s="759" t="s">
        <v>849</v>
      </c>
      <c r="G7" s="760"/>
      <c r="H7" s="760"/>
      <c r="I7" s="760"/>
      <c r="J7" s="760"/>
      <c r="K7" s="760"/>
      <c r="L7" s="760"/>
      <c r="M7" s="761"/>
      <c r="N7" s="433"/>
      <c r="O7" s="433"/>
      <c r="P7" s="433"/>
      <c r="Q7" s="433"/>
      <c r="R7" s="433"/>
      <c r="S7" s="433"/>
      <c r="T7" s="433"/>
    </row>
    <row r="8" spans="1:20">
      <c r="A8" s="1595" t="s">
        <v>7</v>
      </c>
      <c r="B8" s="1595"/>
      <c r="C8" s="1595"/>
      <c r="D8" s="1595"/>
      <c r="E8" s="1595"/>
      <c r="F8" s="759" t="s">
        <v>1106</v>
      </c>
      <c r="G8" s="760"/>
      <c r="H8" s="760"/>
      <c r="I8" s="760"/>
      <c r="J8" s="760"/>
      <c r="K8" s="760"/>
      <c r="L8" s="760"/>
      <c r="M8" s="761"/>
      <c r="N8" s="433"/>
      <c r="O8" s="433"/>
      <c r="P8" s="433"/>
      <c r="Q8" s="433"/>
      <c r="R8" s="433"/>
      <c r="S8" s="433"/>
      <c r="T8" s="433"/>
    </row>
    <row r="9" spans="1:20" ht="15.75" thickBot="1">
      <c r="A9" s="434"/>
      <c r="B9" s="434"/>
      <c r="C9" s="434"/>
      <c r="D9" s="434"/>
      <c r="E9" s="434"/>
      <c r="F9" s="434"/>
      <c r="G9" s="434"/>
      <c r="H9" s="434"/>
      <c r="I9" s="434"/>
      <c r="J9" s="432"/>
      <c r="K9" s="432"/>
      <c r="L9" s="432"/>
      <c r="M9" s="432"/>
      <c r="N9" s="433"/>
      <c r="O9" s="433"/>
      <c r="P9" s="433"/>
      <c r="Q9" s="433"/>
      <c r="R9" s="433"/>
      <c r="S9" s="433"/>
      <c r="T9" s="433"/>
    </row>
    <row r="10" spans="1:20" ht="32.25" thickBot="1">
      <c r="A10" s="1596" t="s">
        <v>9</v>
      </c>
      <c r="B10" s="1597"/>
      <c r="C10" s="1597"/>
      <c r="D10" s="1597"/>
      <c r="E10" s="1597"/>
      <c r="F10" s="1597"/>
      <c r="G10" s="1597"/>
      <c r="H10" s="1597"/>
      <c r="I10" s="1597"/>
      <c r="J10" s="1597"/>
      <c r="K10" s="1597"/>
      <c r="L10" s="1597"/>
      <c r="M10" s="1597"/>
      <c r="N10" s="1597"/>
      <c r="O10" s="1597"/>
      <c r="P10" s="1597"/>
      <c r="Q10" s="1597"/>
      <c r="R10" s="1597"/>
      <c r="S10" s="1597"/>
      <c r="T10" s="1598"/>
    </row>
    <row r="11" spans="1:20" ht="16.5" thickBot="1">
      <c r="A11" s="435"/>
      <c r="B11" s="436"/>
      <c r="C11" s="436"/>
      <c r="D11" s="436"/>
      <c r="E11" s="436"/>
      <c r="F11" s="436"/>
      <c r="G11" s="436"/>
      <c r="H11" s="436"/>
      <c r="I11" s="436"/>
      <c r="J11" s="436"/>
      <c r="K11" s="436"/>
      <c r="L11" s="436"/>
      <c r="M11" s="436"/>
      <c r="N11" s="436"/>
      <c r="O11" s="436"/>
      <c r="P11" s="436"/>
      <c r="Q11" s="436"/>
      <c r="R11" s="436"/>
      <c r="S11" s="436"/>
      <c r="T11" s="437"/>
    </row>
    <row r="12" spans="1:20" ht="27" thickBot="1">
      <c r="A12" s="1599" t="s">
        <v>16</v>
      </c>
      <c r="B12" s="1759"/>
      <c r="C12" s="1759"/>
      <c r="D12" s="1600"/>
      <c r="E12" s="1600"/>
      <c r="F12" s="1600"/>
      <c r="G12" s="1600"/>
      <c r="H12" s="1600"/>
      <c r="I12" s="1600"/>
      <c r="J12" s="1600"/>
      <c r="K12" s="1600"/>
      <c r="L12" s="1601"/>
      <c r="M12" s="1602" t="s">
        <v>1</v>
      </c>
      <c r="N12" s="1602"/>
      <c r="O12" s="1602"/>
      <c r="P12" s="1602"/>
      <c r="Q12" s="1602"/>
      <c r="R12" s="1602"/>
      <c r="S12" s="1602"/>
      <c r="T12" s="1603"/>
    </row>
    <row r="13" spans="1:20" ht="26.25" customHeight="1" thickBot="1">
      <c r="A13" s="1766" t="s">
        <v>27</v>
      </c>
      <c r="B13" s="1769" t="s">
        <v>733</v>
      </c>
      <c r="C13" s="1769" t="s">
        <v>732</v>
      </c>
      <c r="D13" s="1610" t="s">
        <v>26</v>
      </c>
      <c r="E13" s="1606" t="s">
        <v>19</v>
      </c>
      <c r="F13" s="1608" t="s">
        <v>11</v>
      </c>
      <c r="G13" s="1609"/>
      <c r="H13" s="1609"/>
      <c r="I13" s="1610"/>
      <c r="J13" s="1611" t="s">
        <v>20</v>
      </c>
      <c r="K13" s="1611" t="s">
        <v>21</v>
      </c>
      <c r="L13" s="1611" t="s">
        <v>2</v>
      </c>
      <c r="M13" s="1615" t="s">
        <v>22</v>
      </c>
      <c r="N13" s="1617" t="s">
        <v>3</v>
      </c>
      <c r="O13" s="1618"/>
      <c r="P13" s="1619"/>
      <c r="Q13" s="1620" t="s">
        <v>4</v>
      </c>
      <c r="R13" s="1622" t="s">
        <v>5</v>
      </c>
      <c r="S13" s="438" t="s">
        <v>29</v>
      </c>
      <c r="T13" s="1613" t="s">
        <v>0</v>
      </c>
    </row>
    <row r="14" spans="1:20" ht="55.5" customHeight="1" thickBot="1">
      <c r="A14" s="1767"/>
      <c r="B14" s="1769"/>
      <c r="C14" s="1769"/>
      <c r="D14" s="1758"/>
      <c r="E14" s="1607"/>
      <c r="F14" s="439" t="s">
        <v>12</v>
      </c>
      <c r="G14" s="439" t="s">
        <v>13</v>
      </c>
      <c r="H14" s="439" t="s">
        <v>14</v>
      </c>
      <c r="I14" s="439" t="s">
        <v>15</v>
      </c>
      <c r="J14" s="1612"/>
      <c r="K14" s="1612"/>
      <c r="L14" s="1612"/>
      <c r="M14" s="1616"/>
      <c r="N14" s="440" t="s">
        <v>30</v>
      </c>
      <c r="O14" s="441" t="s">
        <v>28</v>
      </c>
      <c r="P14" s="442" t="s">
        <v>31</v>
      </c>
      <c r="Q14" s="1621"/>
      <c r="R14" s="1623"/>
      <c r="S14" s="443"/>
      <c r="T14" s="1614"/>
    </row>
    <row r="15" spans="1:20" ht="15.75" thickBot="1">
      <c r="A15" s="431"/>
      <c r="B15" s="431"/>
      <c r="C15" s="431"/>
      <c r="D15" s="431"/>
      <c r="E15" s="431"/>
      <c r="F15" s="431"/>
      <c r="G15" s="431"/>
      <c r="H15" s="431"/>
      <c r="I15" s="431"/>
      <c r="J15" s="431"/>
      <c r="K15" s="431"/>
      <c r="L15" s="593"/>
      <c r="M15" s="431"/>
      <c r="Q15" s="431"/>
      <c r="R15" s="431"/>
      <c r="S15" s="431"/>
      <c r="T15" s="431"/>
    </row>
    <row r="16" spans="1:20" ht="56.25" customHeight="1" thickBot="1">
      <c r="A16" s="1760">
        <v>1</v>
      </c>
      <c r="B16" s="1755" t="s">
        <v>929</v>
      </c>
      <c r="C16" s="1755" t="s">
        <v>556</v>
      </c>
      <c r="D16" s="927" t="s">
        <v>920</v>
      </c>
      <c r="E16" s="744" t="s">
        <v>921</v>
      </c>
      <c r="F16" s="747">
        <v>100</v>
      </c>
      <c r="G16" s="747">
        <v>100</v>
      </c>
      <c r="H16" s="747">
        <v>100</v>
      </c>
      <c r="I16" s="708"/>
      <c r="J16" s="615" t="s">
        <v>922</v>
      </c>
      <c r="K16" s="616"/>
      <c r="L16" s="594"/>
      <c r="M16" s="582">
        <v>1</v>
      </c>
      <c r="N16" s="494">
        <f>IF(M16&lt;1,M16-AVERAGE(F16:I16),M16-(SUM(F16:I16)))</f>
        <v>-299</v>
      </c>
      <c r="O16" s="582">
        <v>1</v>
      </c>
      <c r="P16" s="611" t="str">
        <f t="shared" ref="P16:P28" si="0">IF(O16&lt;=V$17,"T",IF(O16&lt;$AA$17,"R",IF(O16&gt;=$AA$17,"P")))</f>
        <v>P</v>
      </c>
      <c r="Q16" s="594"/>
      <c r="R16" s="594"/>
      <c r="S16" s="607"/>
      <c r="T16" s="608"/>
    </row>
    <row r="17" spans="1:20" ht="28.5" customHeight="1" thickBot="1">
      <c r="A17" s="1761"/>
      <c r="B17" s="1755"/>
      <c r="C17" s="1755"/>
      <c r="D17" s="927"/>
      <c r="E17" s="746" t="s">
        <v>1097</v>
      </c>
      <c r="F17" s="747">
        <v>100</v>
      </c>
      <c r="G17" s="747">
        <v>100</v>
      </c>
      <c r="H17" s="747">
        <v>100</v>
      </c>
      <c r="I17" s="707"/>
      <c r="J17" s="455" t="s">
        <v>922</v>
      </c>
      <c r="K17" s="464"/>
      <c r="L17" s="455"/>
      <c r="M17" s="582">
        <v>1</v>
      </c>
      <c r="N17" s="494">
        <f>IF(M17&lt;1,M17-AVERAGE(F17:I17),M17-(SUM(F17:I17)))</f>
        <v>-299</v>
      </c>
      <c r="O17" s="582">
        <v>1</v>
      </c>
      <c r="P17" s="611" t="str">
        <f t="shared" si="0"/>
        <v>P</v>
      </c>
      <c r="Q17" s="455"/>
      <c r="R17" s="455"/>
      <c r="S17" s="444"/>
      <c r="T17" s="609"/>
    </row>
    <row r="18" spans="1:20" ht="32.25" thickBot="1">
      <c r="A18" s="1761"/>
      <c r="B18" s="1755"/>
      <c r="C18" s="1755"/>
      <c r="D18" s="927"/>
      <c r="E18" s="745" t="s">
        <v>923</v>
      </c>
      <c r="F18" s="747">
        <v>100</v>
      </c>
      <c r="G18" s="747">
        <v>100</v>
      </c>
      <c r="H18" s="747">
        <v>100</v>
      </c>
      <c r="I18" s="455"/>
      <c r="J18" s="455" t="s">
        <v>922</v>
      </c>
      <c r="K18" s="464"/>
      <c r="L18" s="455"/>
      <c r="M18" s="582">
        <v>1</v>
      </c>
      <c r="N18" s="494">
        <f t="shared" ref="N18:N28" si="1">IF(M18&lt;1,M18-AVERAGE(F18:I18),M18-(SUM(F18:I18)))</f>
        <v>-299</v>
      </c>
      <c r="O18" s="582">
        <v>1</v>
      </c>
      <c r="P18" s="611" t="str">
        <f t="shared" si="0"/>
        <v>P</v>
      </c>
      <c r="Q18" s="455"/>
      <c r="R18" s="455"/>
      <c r="S18" s="444"/>
      <c r="T18" s="609"/>
    </row>
    <row r="19" spans="1:20" ht="39.75" customHeight="1" thickBot="1">
      <c r="A19" s="1762"/>
      <c r="B19" s="1755"/>
      <c r="C19" s="1755"/>
      <c r="D19" s="927"/>
      <c r="E19" s="455" t="s">
        <v>1099</v>
      </c>
      <c r="F19" s="747">
        <v>100</v>
      </c>
      <c r="G19" s="747">
        <v>100</v>
      </c>
      <c r="H19" s="747">
        <v>100</v>
      </c>
      <c r="I19" s="455"/>
      <c r="J19" s="455" t="s">
        <v>922</v>
      </c>
      <c r="K19" s="455"/>
      <c r="L19" s="455"/>
      <c r="M19" s="582">
        <v>1</v>
      </c>
      <c r="N19" s="494">
        <f t="shared" si="1"/>
        <v>-299</v>
      </c>
      <c r="O19" s="582">
        <v>1</v>
      </c>
      <c r="P19" s="611" t="str">
        <f t="shared" si="0"/>
        <v>P</v>
      </c>
      <c r="Q19" s="455"/>
      <c r="R19" s="455"/>
      <c r="S19" s="444"/>
      <c r="T19" s="609"/>
    </row>
    <row r="20" spans="1:20" ht="46.5" customHeight="1" thickBot="1">
      <c r="A20" s="1763">
        <v>2</v>
      </c>
      <c r="B20" s="1755"/>
      <c r="C20" s="1755"/>
      <c r="D20" s="927" t="s">
        <v>924</v>
      </c>
      <c r="E20" s="745" t="s">
        <v>1100</v>
      </c>
      <c r="F20" s="747">
        <v>100</v>
      </c>
      <c r="G20" s="747">
        <v>100</v>
      </c>
      <c r="H20" s="747">
        <v>100</v>
      </c>
      <c r="I20" s="455"/>
      <c r="J20" s="455" t="s">
        <v>922</v>
      </c>
      <c r="K20" s="464"/>
      <c r="L20" s="455"/>
      <c r="M20" s="582">
        <v>1</v>
      </c>
      <c r="N20" s="494">
        <f t="shared" si="1"/>
        <v>-299</v>
      </c>
      <c r="O20" s="582">
        <v>1</v>
      </c>
      <c r="P20" s="611" t="str">
        <f t="shared" si="0"/>
        <v>P</v>
      </c>
      <c r="Q20" s="455"/>
      <c r="R20" s="455"/>
      <c r="S20" s="444"/>
      <c r="T20" s="609"/>
    </row>
    <row r="21" spans="1:20" ht="32.25" thickBot="1">
      <c r="A21" s="1761"/>
      <c r="B21" s="1755"/>
      <c r="C21" s="1755"/>
      <c r="D21" s="927"/>
      <c r="E21" s="745" t="s">
        <v>925</v>
      </c>
      <c r="F21" s="747">
        <v>100</v>
      </c>
      <c r="G21" s="747">
        <v>100</v>
      </c>
      <c r="H21" s="747">
        <v>100</v>
      </c>
      <c r="I21" s="455"/>
      <c r="J21" s="455" t="s">
        <v>922</v>
      </c>
      <c r="K21" s="464"/>
      <c r="L21" s="455"/>
      <c r="M21" s="582">
        <v>1</v>
      </c>
      <c r="N21" s="494">
        <f t="shared" si="1"/>
        <v>-299</v>
      </c>
      <c r="O21" s="582">
        <v>1</v>
      </c>
      <c r="P21" s="611" t="str">
        <f t="shared" si="0"/>
        <v>P</v>
      </c>
      <c r="Q21" s="455"/>
      <c r="R21" s="455"/>
      <c r="S21" s="444"/>
      <c r="T21" s="609"/>
    </row>
    <row r="22" spans="1:20" ht="53.25" customHeight="1" thickBot="1">
      <c r="A22" s="1761"/>
      <c r="B22" s="1755"/>
      <c r="C22" s="1755"/>
      <c r="D22" s="927"/>
      <c r="E22" s="745" t="s">
        <v>1098</v>
      </c>
      <c r="F22" s="747">
        <v>100</v>
      </c>
      <c r="G22" s="747">
        <v>100</v>
      </c>
      <c r="H22" s="747">
        <v>100</v>
      </c>
      <c r="I22" s="455"/>
      <c r="J22" s="455" t="s">
        <v>922</v>
      </c>
      <c r="K22" s="464"/>
      <c r="L22" s="455"/>
      <c r="M22" s="582">
        <v>1</v>
      </c>
      <c r="N22" s="494">
        <f t="shared" si="1"/>
        <v>-299</v>
      </c>
      <c r="O22" s="582">
        <v>1</v>
      </c>
      <c r="P22" s="611" t="str">
        <f t="shared" si="0"/>
        <v>P</v>
      </c>
      <c r="Q22" s="455"/>
      <c r="R22" s="455"/>
      <c r="S22" s="444"/>
      <c r="T22" s="609"/>
    </row>
    <row r="23" spans="1:20" ht="32.25" thickBot="1">
      <c r="A23" s="1762"/>
      <c r="B23" s="1755"/>
      <c r="C23" s="1755"/>
      <c r="D23" s="927"/>
      <c r="E23" s="745" t="s">
        <v>1101</v>
      </c>
      <c r="F23" s="747">
        <v>100</v>
      </c>
      <c r="G23" s="747">
        <v>100</v>
      </c>
      <c r="H23" s="747">
        <v>100</v>
      </c>
      <c r="I23" s="455"/>
      <c r="J23" s="455" t="s">
        <v>922</v>
      </c>
      <c r="K23" s="464"/>
      <c r="L23" s="455"/>
      <c r="M23" s="582">
        <v>1</v>
      </c>
      <c r="N23" s="494">
        <f t="shared" si="1"/>
        <v>-299</v>
      </c>
      <c r="O23" s="582">
        <v>1</v>
      </c>
      <c r="P23" s="611" t="str">
        <f t="shared" si="0"/>
        <v>P</v>
      </c>
      <c r="Q23" s="455"/>
      <c r="R23" s="455"/>
      <c r="S23" s="444"/>
      <c r="T23" s="609"/>
    </row>
    <row r="24" spans="1:20" ht="16.5" thickBot="1">
      <c r="A24" s="1763">
        <v>3</v>
      </c>
      <c r="B24" s="1755"/>
      <c r="C24" s="1755"/>
      <c r="D24" s="1750" t="s">
        <v>926</v>
      </c>
      <c r="E24" s="455" t="s">
        <v>1102</v>
      </c>
      <c r="F24" s="747">
        <v>100</v>
      </c>
      <c r="G24" s="747">
        <v>100</v>
      </c>
      <c r="H24" s="747">
        <v>100</v>
      </c>
      <c r="I24" s="455"/>
      <c r="J24" s="455" t="s">
        <v>922</v>
      </c>
      <c r="K24" s="455"/>
      <c r="L24" s="455"/>
      <c r="M24" s="582">
        <v>1</v>
      </c>
      <c r="N24" s="494">
        <f t="shared" si="1"/>
        <v>-299</v>
      </c>
      <c r="O24" s="582">
        <v>1</v>
      </c>
      <c r="P24" s="611" t="str">
        <f t="shared" si="0"/>
        <v>P</v>
      </c>
      <c r="Q24" s="455"/>
      <c r="R24" s="455"/>
      <c r="S24" s="444"/>
      <c r="T24" s="609"/>
    </row>
    <row r="25" spans="1:20" ht="16.5" thickBot="1">
      <c r="A25" s="1761"/>
      <c r="B25" s="1755"/>
      <c r="C25" s="1755"/>
      <c r="D25" s="1750"/>
      <c r="E25" s="455" t="s">
        <v>928</v>
      </c>
      <c r="F25" s="455">
        <v>50</v>
      </c>
      <c r="G25" s="455">
        <v>50</v>
      </c>
      <c r="H25" s="455">
        <v>70</v>
      </c>
      <c r="I25" s="455"/>
      <c r="J25" s="455" t="s">
        <v>922</v>
      </c>
      <c r="K25" s="455"/>
      <c r="L25" s="455"/>
      <c r="M25" s="582">
        <v>1</v>
      </c>
      <c r="N25" s="494">
        <f t="shared" si="1"/>
        <v>-169</v>
      </c>
      <c r="O25" s="582">
        <v>1</v>
      </c>
      <c r="P25" s="611" t="str">
        <f t="shared" si="0"/>
        <v>P</v>
      </c>
      <c r="Q25" s="455"/>
      <c r="R25" s="455"/>
      <c r="S25" s="444"/>
      <c r="T25" s="609"/>
    </row>
    <row r="26" spans="1:20" ht="16.5" thickBot="1">
      <c r="A26" s="1762"/>
      <c r="B26" s="1755"/>
      <c r="C26" s="1755"/>
      <c r="D26" s="1750"/>
      <c r="E26" s="455" t="s">
        <v>1103</v>
      </c>
      <c r="F26" s="455">
        <v>100</v>
      </c>
      <c r="G26" s="455">
        <v>100</v>
      </c>
      <c r="H26" s="455">
        <v>100</v>
      </c>
      <c r="I26" s="455"/>
      <c r="J26" s="455" t="s">
        <v>922</v>
      </c>
      <c r="K26" s="455"/>
      <c r="L26" s="455"/>
      <c r="M26" s="582">
        <v>1</v>
      </c>
      <c r="N26" s="494">
        <f t="shared" si="1"/>
        <v>-299</v>
      </c>
      <c r="O26" s="582">
        <v>1</v>
      </c>
      <c r="P26" s="611" t="str">
        <f t="shared" si="0"/>
        <v>P</v>
      </c>
      <c r="Q26" s="455"/>
      <c r="R26" s="455"/>
      <c r="S26" s="444"/>
      <c r="T26" s="609"/>
    </row>
    <row r="27" spans="1:20" ht="16.5" thickBot="1">
      <c r="A27" s="1764">
        <v>4</v>
      </c>
      <c r="B27" s="1755"/>
      <c r="C27" s="1755"/>
      <c r="D27" s="1750" t="s">
        <v>927</v>
      </c>
      <c r="E27" s="455" t="s">
        <v>1104</v>
      </c>
      <c r="F27" s="455">
        <v>100</v>
      </c>
      <c r="G27" s="455">
        <v>100</v>
      </c>
      <c r="H27" s="455">
        <v>100</v>
      </c>
      <c r="I27" s="455"/>
      <c r="J27" s="455" t="s">
        <v>922</v>
      </c>
      <c r="K27" s="455"/>
      <c r="L27" s="455"/>
      <c r="M27" s="582">
        <v>1</v>
      </c>
      <c r="N27" s="494">
        <f t="shared" si="1"/>
        <v>-299</v>
      </c>
      <c r="O27" s="582">
        <v>1</v>
      </c>
      <c r="P27" s="611" t="str">
        <f t="shared" si="0"/>
        <v>P</v>
      </c>
      <c r="Q27" s="455"/>
      <c r="R27" s="455"/>
      <c r="S27" s="444"/>
      <c r="T27" s="609"/>
    </row>
    <row r="28" spans="1:20" ht="15.75">
      <c r="A28" s="1765"/>
      <c r="B28" s="1755"/>
      <c r="C28" s="1755"/>
      <c r="D28" s="1750"/>
      <c r="E28" s="455" t="s">
        <v>1105</v>
      </c>
      <c r="F28" s="455">
        <v>100</v>
      </c>
      <c r="G28" s="455">
        <v>100</v>
      </c>
      <c r="H28" s="455">
        <v>100</v>
      </c>
      <c r="I28" s="455"/>
      <c r="J28" s="455" t="s">
        <v>922</v>
      </c>
      <c r="K28" s="455"/>
      <c r="L28" s="455"/>
      <c r="M28" s="582">
        <v>1</v>
      </c>
      <c r="N28" s="494">
        <f t="shared" si="1"/>
        <v>-299</v>
      </c>
      <c r="O28" s="582">
        <v>1</v>
      </c>
      <c r="P28" s="611" t="str">
        <f t="shared" si="0"/>
        <v>P</v>
      </c>
      <c r="Q28" s="455"/>
      <c r="R28" s="455"/>
      <c r="S28" s="444"/>
      <c r="T28" s="609"/>
    </row>
    <row r="29" spans="1:20">
      <c r="A29" s="613"/>
      <c r="B29" s="614"/>
      <c r="C29" s="614"/>
    </row>
    <row r="30" spans="1:20">
      <c r="B30" s="1768"/>
      <c r="C30" s="612"/>
    </row>
    <row r="31" spans="1:20">
      <c r="B31" s="1768"/>
      <c r="C31" s="612"/>
    </row>
    <row r="32" spans="1:20">
      <c r="B32" s="1768"/>
      <c r="C32" s="612"/>
    </row>
    <row r="33" spans="2:3">
      <c r="B33" s="1768"/>
      <c r="C33" s="612"/>
    </row>
    <row r="34" spans="2:3">
      <c r="B34" s="1768"/>
      <c r="C34" s="612"/>
    </row>
    <row r="35" spans="2:3">
      <c r="B35" s="1768"/>
      <c r="C35" s="612"/>
    </row>
    <row r="36" spans="2:3">
      <c r="B36" s="1768"/>
      <c r="C36" s="612"/>
    </row>
    <row r="37" spans="2:3">
      <c r="B37" s="1768"/>
      <c r="C37" s="612"/>
    </row>
    <row r="38" spans="2:3">
      <c r="B38" s="1768"/>
      <c r="C38" s="612"/>
    </row>
    <row r="39" spans="2:3">
      <c r="B39" s="1768"/>
      <c r="C39" s="612"/>
    </row>
    <row r="40" spans="2:3">
      <c r="B40" s="1768"/>
      <c r="C40" s="612"/>
    </row>
  </sheetData>
  <mergeCells count="42">
    <mergeCell ref="B30:B40"/>
    <mergeCell ref="B13:B14"/>
    <mergeCell ref="C13:C14"/>
    <mergeCell ref="C16:C28"/>
    <mergeCell ref="B16:B28"/>
    <mergeCell ref="A16:A19"/>
    <mergeCell ref="A20:A23"/>
    <mergeCell ref="A24:A26"/>
    <mergeCell ref="A27:A28"/>
    <mergeCell ref="T13:T14"/>
    <mergeCell ref="D16:D19"/>
    <mergeCell ref="D20:D23"/>
    <mergeCell ref="D24:D26"/>
    <mergeCell ref="D27:D28"/>
    <mergeCell ref="K13:K14"/>
    <mergeCell ref="L13:L14"/>
    <mergeCell ref="M13:M14"/>
    <mergeCell ref="N13:P13"/>
    <mergeCell ref="Q13:Q14"/>
    <mergeCell ref="R13:R14"/>
    <mergeCell ref="A13:A14"/>
    <mergeCell ref="D13:D14"/>
    <mergeCell ref="E13:E14"/>
    <mergeCell ref="F13:I13"/>
    <mergeCell ref="J13:J14"/>
    <mergeCell ref="A5:E5"/>
    <mergeCell ref="F5:M5"/>
    <mergeCell ref="A6:E6"/>
    <mergeCell ref="F6:M6"/>
    <mergeCell ref="A7:E7"/>
    <mergeCell ref="F7:M7"/>
    <mergeCell ref="A8:E8"/>
    <mergeCell ref="F8:M8"/>
    <mergeCell ref="A10:T10"/>
    <mergeCell ref="A12:L12"/>
    <mergeCell ref="M12:T12"/>
    <mergeCell ref="A1:E3"/>
    <mergeCell ref="F1:M1"/>
    <mergeCell ref="N1:T1"/>
    <mergeCell ref="F2:M3"/>
    <mergeCell ref="N2:T2"/>
    <mergeCell ref="N3:T3"/>
  </mergeCells>
  <conditionalFormatting sqref="P16:P28">
    <cfRule type="containsText" dxfId="5" priority="240" stopIfTrue="1" operator="containsText" text="P">
      <formula>NOT(ISERROR(SEARCH("P",P16)))</formula>
    </cfRule>
    <cfRule type="containsText" dxfId="4" priority="241" stopIfTrue="1" operator="containsText" text="R">
      <formula>NOT(ISERROR(SEARCH("R",P16)))</formula>
    </cfRule>
    <cfRule type="containsText" dxfId="3" priority="242" operator="containsText" text="T">
      <formula>NOT(ISERROR(SEARCH("T",P16)))</formula>
    </cfRule>
    <cfRule type="iconSet" priority="243">
      <iconSet iconSet="3Symbols2">
        <cfvo type="percent" val="0"/>
        <cfvo type="percent" val="0.74"/>
        <cfvo type="percent" val="0.85"/>
      </iconSet>
    </cfRule>
  </conditionalFormatting>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1D908-15BA-47DB-AEAF-5A6BA023D31B}">
  <dimension ref="A1:R27"/>
  <sheetViews>
    <sheetView topLeftCell="A3" workbookViewId="0">
      <selection activeCell="D8" sqref="D8:K8"/>
    </sheetView>
  </sheetViews>
  <sheetFormatPr baseColWidth="10" defaultRowHeight="15"/>
  <cols>
    <col min="1" max="1" width="5.85546875" customWidth="1"/>
    <col min="2" max="2" width="29.140625" customWidth="1"/>
    <col min="3" max="3" width="62.7109375" customWidth="1"/>
    <col min="4" max="4" width="7" customWidth="1"/>
    <col min="5" max="5" width="5.85546875" customWidth="1"/>
    <col min="6" max="6" width="6.140625" customWidth="1"/>
    <col min="7" max="7" width="8.7109375" customWidth="1"/>
    <col min="8" max="8" width="40" customWidth="1"/>
    <col min="10" max="10" width="15.140625" customWidth="1"/>
  </cols>
  <sheetData>
    <row r="1" spans="1:18" ht="16.5" thickBot="1">
      <c r="A1" s="1563"/>
      <c r="B1" s="1564"/>
      <c r="C1" s="1565"/>
      <c r="D1" s="1733" t="s">
        <v>18</v>
      </c>
      <c r="E1" s="1734"/>
      <c r="F1" s="1734"/>
      <c r="G1" s="1734"/>
      <c r="H1" s="1734"/>
      <c r="I1" s="1734"/>
      <c r="J1" s="1734"/>
      <c r="K1" s="1735"/>
      <c r="L1" s="1575" t="s">
        <v>944</v>
      </c>
      <c r="M1" s="1576"/>
      <c r="N1" s="1576"/>
      <c r="O1" s="1576"/>
      <c r="P1" s="1576"/>
      <c r="Q1" s="1576"/>
      <c r="R1" s="1577"/>
    </row>
    <row r="2" spans="1:18" ht="16.5" thickBot="1">
      <c r="A2" s="1566"/>
      <c r="B2" s="1567"/>
      <c r="C2" s="1568"/>
      <c r="D2" s="1736" t="s">
        <v>17</v>
      </c>
      <c r="E2" s="1737"/>
      <c r="F2" s="1737"/>
      <c r="G2" s="1737"/>
      <c r="H2" s="1737"/>
      <c r="I2" s="1737"/>
      <c r="J2" s="1737"/>
      <c r="K2" s="1738"/>
      <c r="L2" s="1584" t="s">
        <v>1066</v>
      </c>
      <c r="M2" s="1585"/>
      <c r="N2" s="1585"/>
      <c r="O2" s="1585"/>
      <c r="P2" s="1585"/>
      <c r="Q2" s="1585"/>
      <c r="R2" s="1586"/>
    </row>
    <row r="3" spans="1:18" ht="42" customHeight="1" thickBot="1">
      <c r="A3" s="1569"/>
      <c r="B3" s="1570"/>
      <c r="C3" s="1571"/>
      <c r="D3" s="1739"/>
      <c r="E3" s="1740"/>
      <c r="F3" s="1740"/>
      <c r="G3" s="1740"/>
      <c r="H3" s="1740"/>
      <c r="I3" s="1740"/>
      <c r="J3" s="1740"/>
      <c r="K3" s="1741"/>
      <c r="L3" s="1587" t="s">
        <v>8</v>
      </c>
      <c r="M3" s="1588"/>
      <c r="N3" s="1588"/>
      <c r="O3" s="1588"/>
      <c r="P3" s="1588"/>
      <c r="Q3" s="1588"/>
      <c r="R3" s="1589"/>
    </row>
    <row r="4" spans="1:18">
      <c r="A4" s="431"/>
      <c r="B4" s="431"/>
      <c r="C4" s="431"/>
      <c r="D4" s="431"/>
      <c r="E4" s="431"/>
      <c r="F4" s="431"/>
      <c r="G4" s="431"/>
      <c r="H4" s="432"/>
      <c r="I4" s="432"/>
      <c r="J4" s="433"/>
      <c r="K4" s="433"/>
      <c r="L4" s="433"/>
      <c r="M4" s="433"/>
      <c r="N4" s="433"/>
      <c r="O4" s="433"/>
      <c r="P4" s="433"/>
      <c r="Q4" s="433"/>
      <c r="R4" s="433"/>
    </row>
    <row r="5" spans="1:18">
      <c r="A5" s="1595" t="s">
        <v>10</v>
      </c>
      <c r="B5" s="1595"/>
      <c r="C5" s="1595"/>
      <c r="D5" s="759" t="s">
        <v>1093</v>
      </c>
      <c r="E5" s="760"/>
      <c r="F5" s="760"/>
      <c r="G5" s="760"/>
      <c r="H5" s="760"/>
      <c r="I5" s="760"/>
      <c r="J5" s="760"/>
      <c r="K5" s="761"/>
      <c r="L5" s="433"/>
      <c r="M5" s="433"/>
      <c r="N5" s="433"/>
      <c r="O5" s="433"/>
      <c r="P5" s="433"/>
      <c r="Q5" s="433"/>
      <c r="R5" s="433"/>
    </row>
    <row r="6" spans="1:18">
      <c r="A6" s="1595" t="s">
        <v>25</v>
      </c>
      <c r="B6" s="1595"/>
      <c r="C6" s="1595"/>
      <c r="D6" s="759">
        <v>2023</v>
      </c>
      <c r="E6" s="760"/>
      <c r="F6" s="760"/>
      <c r="G6" s="760"/>
      <c r="H6" s="760"/>
      <c r="I6" s="760"/>
      <c r="J6" s="760"/>
      <c r="K6" s="761"/>
      <c r="L6" s="433"/>
      <c r="M6" s="433"/>
      <c r="N6" s="433"/>
      <c r="O6" s="433"/>
      <c r="P6" s="433"/>
      <c r="Q6" s="433"/>
      <c r="R6" s="433"/>
    </row>
    <row r="7" spans="1:18">
      <c r="A7" s="1595" t="s">
        <v>6</v>
      </c>
      <c r="B7" s="1595"/>
      <c r="C7" s="1595"/>
      <c r="D7" s="759" t="s">
        <v>849</v>
      </c>
      <c r="E7" s="760"/>
      <c r="F7" s="760"/>
      <c r="G7" s="760"/>
      <c r="H7" s="760"/>
      <c r="I7" s="760"/>
      <c r="J7" s="760"/>
      <c r="K7" s="761"/>
      <c r="L7" s="433"/>
      <c r="M7" s="433"/>
      <c r="N7" s="433"/>
      <c r="O7" s="433"/>
      <c r="P7" s="433"/>
      <c r="Q7" s="433"/>
      <c r="R7" s="433"/>
    </row>
    <row r="8" spans="1:18">
      <c r="A8" s="1595" t="s">
        <v>7</v>
      </c>
      <c r="B8" s="1595"/>
      <c r="C8" s="1595"/>
      <c r="D8" s="759" t="s">
        <v>1106</v>
      </c>
      <c r="E8" s="760"/>
      <c r="F8" s="760"/>
      <c r="G8" s="760"/>
      <c r="H8" s="760"/>
      <c r="I8" s="760"/>
      <c r="J8" s="760"/>
      <c r="K8" s="761"/>
      <c r="L8" s="433"/>
      <c r="M8" s="433"/>
      <c r="N8" s="433"/>
      <c r="O8" s="433"/>
      <c r="P8" s="433"/>
      <c r="Q8" s="433"/>
      <c r="R8" s="433"/>
    </row>
    <row r="9" spans="1:18" ht="15.75" thickBot="1">
      <c r="A9" s="434"/>
      <c r="B9" s="434"/>
      <c r="C9" s="434"/>
      <c r="D9" s="434"/>
      <c r="E9" s="434"/>
      <c r="F9" s="434"/>
      <c r="G9" s="434"/>
      <c r="H9" s="432"/>
      <c r="I9" s="432"/>
      <c r="J9" s="432"/>
      <c r="K9" s="432"/>
      <c r="L9" s="433"/>
      <c r="M9" s="433"/>
      <c r="N9" s="433"/>
      <c r="O9" s="433"/>
      <c r="P9" s="433"/>
      <c r="Q9" s="433"/>
      <c r="R9" s="433"/>
    </row>
    <row r="10" spans="1:18" ht="32.25" thickBot="1">
      <c r="A10" s="1596" t="s">
        <v>9</v>
      </c>
      <c r="B10" s="1597"/>
      <c r="C10" s="1597"/>
      <c r="D10" s="1597"/>
      <c r="E10" s="1597"/>
      <c r="F10" s="1597"/>
      <c r="G10" s="1597"/>
      <c r="H10" s="1597"/>
      <c r="I10" s="1597"/>
      <c r="J10" s="1597"/>
      <c r="K10" s="1597"/>
      <c r="L10" s="1597"/>
      <c r="M10" s="1597"/>
      <c r="N10" s="1597"/>
      <c r="O10" s="1597"/>
      <c r="P10" s="1597"/>
      <c r="Q10" s="1597"/>
      <c r="R10" s="1598"/>
    </row>
    <row r="11" spans="1:18" ht="16.5" thickBot="1">
      <c r="A11" s="435"/>
      <c r="B11" s="436"/>
      <c r="C11" s="436"/>
      <c r="D11" s="436"/>
      <c r="E11" s="436"/>
      <c r="F11" s="436"/>
      <c r="G11" s="436"/>
      <c r="H11" s="436"/>
      <c r="I11" s="436"/>
      <c r="J11" s="436"/>
      <c r="K11" s="436"/>
      <c r="L11" s="436"/>
      <c r="M11" s="436"/>
      <c r="N11" s="436"/>
      <c r="O11" s="436"/>
      <c r="P11" s="436"/>
      <c r="Q11" s="436"/>
      <c r="R11" s="437"/>
    </row>
    <row r="12" spans="1:18" ht="27" thickBot="1">
      <c r="A12" s="1599" t="s">
        <v>16</v>
      </c>
      <c r="B12" s="1600"/>
      <c r="C12" s="1600"/>
      <c r="D12" s="1600"/>
      <c r="E12" s="1600"/>
      <c r="F12" s="1600"/>
      <c r="G12" s="1600"/>
      <c r="H12" s="1600"/>
      <c r="I12" s="1600"/>
      <c r="J12" s="1601"/>
      <c r="K12" s="1602" t="s">
        <v>1</v>
      </c>
      <c r="L12" s="1602"/>
      <c r="M12" s="1602"/>
      <c r="N12" s="1602"/>
      <c r="O12" s="1602"/>
      <c r="P12" s="1602"/>
      <c r="Q12" s="1602"/>
      <c r="R12" s="1603"/>
    </row>
    <row r="13" spans="1:18" ht="15.75" thickBot="1">
      <c r="A13" s="1604" t="s">
        <v>27</v>
      </c>
      <c r="B13" s="1604" t="s">
        <v>26</v>
      </c>
      <c r="C13" s="1770" t="s">
        <v>19</v>
      </c>
      <c r="D13" s="1608" t="s">
        <v>11</v>
      </c>
      <c r="E13" s="1609"/>
      <c r="F13" s="1609"/>
      <c r="G13" s="1610"/>
      <c r="H13" s="1611" t="s">
        <v>20</v>
      </c>
      <c r="I13" s="1611" t="s">
        <v>21</v>
      </c>
      <c r="J13" s="1611" t="s">
        <v>2</v>
      </c>
      <c r="K13" s="1615" t="s">
        <v>22</v>
      </c>
      <c r="L13" s="1617" t="s">
        <v>3</v>
      </c>
      <c r="M13" s="1618"/>
      <c r="N13" s="1619"/>
      <c r="O13" s="1620" t="s">
        <v>4</v>
      </c>
      <c r="P13" s="1622" t="s">
        <v>5</v>
      </c>
      <c r="Q13" s="438" t="s">
        <v>29</v>
      </c>
      <c r="R13" s="1613" t="s">
        <v>0</v>
      </c>
    </row>
    <row r="14" spans="1:18" ht="51.75" customHeight="1" thickBot="1">
      <c r="A14" s="1605"/>
      <c r="B14" s="1605"/>
      <c r="C14" s="1771"/>
      <c r="D14" s="439" t="s">
        <v>12</v>
      </c>
      <c r="E14" s="439" t="s">
        <v>13</v>
      </c>
      <c r="F14" s="439" t="s">
        <v>14</v>
      </c>
      <c r="G14" s="439" t="s">
        <v>15</v>
      </c>
      <c r="H14" s="1612"/>
      <c r="I14" s="1612"/>
      <c r="J14" s="1612"/>
      <c r="K14" s="1616"/>
      <c r="L14" s="440" t="s">
        <v>30</v>
      </c>
      <c r="M14" s="441" t="s">
        <v>28</v>
      </c>
      <c r="N14" s="442" t="s">
        <v>31</v>
      </c>
      <c r="O14" s="1621"/>
      <c r="P14" s="1623"/>
      <c r="Q14" s="443"/>
      <c r="R14" s="1614"/>
    </row>
    <row r="15" spans="1:18" ht="15.75" thickBot="1">
      <c r="A15" s="431"/>
      <c r="B15" s="431"/>
      <c r="C15" s="431"/>
      <c r="D15" s="431"/>
      <c r="E15" s="431"/>
      <c r="F15" s="431"/>
      <c r="G15" s="431"/>
      <c r="H15" s="431"/>
      <c r="I15" s="431"/>
      <c r="J15" s="593"/>
      <c r="K15" s="431"/>
      <c r="O15" s="431"/>
      <c r="P15" s="431"/>
      <c r="Q15" s="431"/>
      <c r="R15" s="431"/>
    </row>
    <row r="16" spans="1:18" ht="30.75" thickBot="1">
      <c r="A16" s="1760">
        <v>1</v>
      </c>
      <c r="B16" s="1774" t="s">
        <v>1079</v>
      </c>
      <c r="C16" s="711" t="s">
        <v>1080</v>
      </c>
      <c r="D16" s="708">
        <v>1</v>
      </c>
      <c r="E16" s="708">
        <v>1</v>
      </c>
      <c r="F16" s="708">
        <v>1</v>
      </c>
      <c r="G16" s="708"/>
      <c r="H16" s="716" t="s">
        <v>1067</v>
      </c>
      <c r="I16" s="717">
        <v>115200</v>
      </c>
      <c r="J16" s="713">
        <v>30000</v>
      </c>
      <c r="K16" s="709">
        <v>1</v>
      </c>
      <c r="L16" s="494">
        <f>IF(K16&lt;1,K16-AVERAGE(D16:G16),K16-(SUM(D16:G16)))</f>
        <v>-2</v>
      </c>
      <c r="M16" s="495">
        <f>IF(K16&lt;1,(AVERAGE(D16:G16)/K16),SUM(D16:G16)/K16)</f>
        <v>3</v>
      </c>
      <c r="N16" s="710" t="str">
        <f>IF(M16&lt;=T$17,"T",IF(M16&lt;$W$17,"R",IF(M16&gt;=$W$17,"P")))</f>
        <v>P</v>
      </c>
      <c r="O16" s="594"/>
      <c r="P16" s="594" t="s">
        <v>1068</v>
      </c>
      <c r="Q16" s="607" t="s">
        <v>591</v>
      </c>
      <c r="R16" s="608"/>
    </row>
    <row r="17" spans="1:18" ht="30.75" thickBot="1">
      <c r="A17" s="1761"/>
      <c r="B17" s="1775"/>
      <c r="C17" s="610" t="s">
        <v>1081</v>
      </c>
      <c r="D17" s="708">
        <v>1</v>
      </c>
      <c r="E17" s="708">
        <v>1</v>
      </c>
      <c r="F17" s="708">
        <v>1</v>
      </c>
      <c r="G17" s="707"/>
      <c r="H17" s="714" t="s">
        <v>1069</v>
      </c>
      <c r="I17" s="718">
        <v>0</v>
      </c>
      <c r="J17" s="455"/>
      <c r="K17" s="709">
        <v>1</v>
      </c>
      <c r="L17" s="494">
        <f>IF(K17&lt;1,K17-AVERAGE(D17:G17),K17-(SUM(D17:G17)))</f>
        <v>-2</v>
      </c>
      <c r="M17" s="495">
        <f>IF(K17&lt;1,(AVERAGE(D17:G17)/K17),SUM(D17:G17)/K17)</f>
        <v>3</v>
      </c>
      <c r="N17" s="710" t="str">
        <f t="shared" ref="N17:N26" si="0">IF(M17&lt;=T$17,"T",IF(M17&lt;$W$17,"R",IF(M17&gt;=$W$17,"P")))</f>
        <v>P</v>
      </c>
      <c r="O17" s="455"/>
      <c r="P17" s="455" t="s">
        <v>1068</v>
      </c>
      <c r="Q17" s="444" t="s">
        <v>591</v>
      </c>
      <c r="R17" s="609"/>
    </row>
    <row r="18" spans="1:18" ht="32.25" thickBot="1">
      <c r="A18" s="1762"/>
      <c r="B18" s="1775"/>
      <c r="C18" s="610" t="s">
        <v>1082</v>
      </c>
      <c r="D18" s="708">
        <v>1</v>
      </c>
      <c r="E18" s="708">
        <v>1</v>
      </c>
      <c r="F18" s="708">
        <v>1</v>
      </c>
      <c r="G18" s="455"/>
      <c r="H18" s="714" t="s">
        <v>1070</v>
      </c>
      <c r="I18" s="718">
        <v>0</v>
      </c>
      <c r="J18" s="455"/>
      <c r="K18" s="712">
        <v>1</v>
      </c>
      <c r="L18" s="494">
        <f t="shared" ref="L18:L26" si="1">IF(K18&lt;1,K18-AVERAGE(D18:G18),K18-(SUM(D18:G18)))</f>
        <v>-2</v>
      </c>
      <c r="M18" s="495">
        <f t="shared" ref="M18:M26" si="2">IF(K18&lt;1,(AVERAGE(D18:G18)/K18),SUM(D18:G18)/K18)</f>
        <v>3</v>
      </c>
      <c r="N18" s="710" t="str">
        <f t="shared" si="0"/>
        <v>P</v>
      </c>
      <c r="O18" s="455"/>
      <c r="P18" s="455"/>
      <c r="Q18" s="444"/>
      <c r="R18" s="609"/>
    </row>
    <row r="19" spans="1:18" ht="30.75" thickBot="1">
      <c r="A19" s="1763">
        <v>2</v>
      </c>
      <c r="B19" s="1772" t="s">
        <v>1084</v>
      </c>
      <c r="C19" s="455" t="s">
        <v>1085</v>
      </c>
      <c r="D19" s="708">
        <v>1</v>
      </c>
      <c r="E19" s="708">
        <v>1</v>
      </c>
      <c r="F19" s="708">
        <v>1</v>
      </c>
      <c r="G19" s="455"/>
      <c r="H19" s="714" t="s">
        <v>1071</v>
      </c>
      <c r="I19" s="718">
        <v>0</v>
      </c>
      <c r="J19" s="455"/>
      <c r="K19" s="712">
        <v>1</v>
      </c>
      <c r="L19" s="494">
        <f t="shared" si="1"/>
        <v>-2</v>
      </c>
      <c r="M19" s="495">
        <f t="shared" si="2"/>
        <v>3</v>
      </c>
      <c r="N19" s="710" t="str">
        <f t="shared" si="0"/>
        <v>P</v>
      </c>
      <c r="O19" s="455"/>
      <c r="P19" s="455" t="s">
        <v>1068</v>
      </c>
      <c r="Q19" s="444" t="s">
        <v>591</v>
      </c>
      <c r="R19" s="609"/>
    </row>
    <row r="20" spans="1:18" ht="30.75" thickBot="1">
      <c r="A20" s="1761"/>
      <c r="B20" s="1772"/>
      <c r="C20" s="610" t="s">
        <v>1086</v>
      </c>
      <c r="D20" s="708">
        <v>1</v>
      </c>
      <c r="E20" s="708">
        <v>1</v>
      </c>
      <c r="F20" s="708">
        <v>1</v>
      </c>
      <c r="G20" s="455"/>
      <c r="H20" s="714" t="s">
        <v>1072</v>
      </c>
      <c r="I20" s="718">
        <v>0</v>
      </c>
      <c r="J20" s="455"/>
      <c r="K20" s="712">
        <v>1</v>
      </c>
      <c r="L20" s="494">
        <f t="shared" si="1"/>
        <v>-2</v>
      </c>
      <c r="M20" s="495">
        <f t="shared" si="2"/>
        <v>3</v>
      </c>
      <c r="N20" s="710" t="str">
        <f t="shared" si="0"/>
        <v>P</v>
      </c>
      <c r="O20" s="455"/>
      <c r="P20" s="455" t="s">
        <v>1068</v>
      </c>
      <c r="Q20" s="444" t="s">
        <v>591</v>
      </c>
      <c r="R20" s="609"/>
    </row>
    <row r="21" spans="1:18" ht="45.75" thickBot="1">
      <c r="A21" s="1761"/>
      <c r="B21" s="1772"/>
      <c r="C21" s="610" t="s">
        <v>1087</v>
      </c>
      <c r="D21" s="708">
        <v>1</v>
      </c>
      <c r="E21" s="708">
        <v>1</v>
      </c>
      <c r="F21" s="708">
        <v>1</v>
      </c>
      <c r="G21" s="455"/>
      <c r="H21" s="714" t="s">
        <v>1073</v>
      </c>
      <c r="I21" s="718">
        <v>0</v>
      </c>
      <c r="J21" s="455"/>
      <c r="K21" s="712">
        <v>1</v>
      </c>
      <c r="L21" s="494">
        <f t="shared" si="1"/>
        <v>-2</v>
      </c>
      <c r="M21" s="495">
        <f t="shared" si="2"/>
        <v>3</v>
      </c>
      <c r="N21" s="710" t="str">
        <f t="shared" si="0"/>
        <v>P</v>
      </c>
      <c r="O21" s="455"/>
      <c r="P21" s="455"/>
      <c r="Q21" s="444"/>
      <c r="R21" s="609"/>
    </row>
    <row r="22" spans="1:18" ht="30.75" thickBot="1">
      <c r="A22" s="1762"/>
      <c r="B22" s="1772"/>
      <c r="C22" s="610" t="s">
        <v>1088</v>
      </c>
      <c r="D22" s="708">
        <v>1</v>
      </c>
      <c r="E22" s="708">
        <v>1</v>
      </c>
      <c r="F22" s="708">
        <v>1</v>
      </c>
      <c r="G22" s="455"/>
      <c r="H22" s="714" t="s">
        <v>1074</v>
      </c>
      <c r="I22" s="718">
        <v>0</v>
      </c>
      <c r="J22" s="455"/>
      <c r="K22" s="712">
        <v>1</v>
      </c>
      <c r="L22" s="494">
        <f t="shared" si="1"/>
        <v>-2</v>
      </c>
      <c r="M22" s="495">
        <f t="shared" si="2"/>
        <v>3</v>
      </c>
      <c r="N22" s="710" t="str">
        <f t="shared" si="0"/>
        <v>P</v>
      </c>
      <c r="O22" s="455"/>
      <c r="P22" s="455"/>
      <c r="Q22" s="444"/>
      <c r="R22" s="609"/>
    </row>
    <row r="23" spans="1:18" ht="32.25" thickBot="1">
      <c r="A23" s="1763">
        <v>3</v>
      </c>
      <c r="B23" s="1772" t="s">
        <v>1083</v>
      </c>
      <c r="C23" s="610" t="s">
        <v>1089</v>
      </c>
      <c r="D23" s="708">
        <v>1</v>
      </c>
      <c r="E23" s="708">
        <v>1</v>
      </c>
      <c r="F23" s="708">
        <v>1</v>
      </c>
      <c r="G23" s="455"/>
      <c r="H23" s="714" t="s">
        <v>1075</v>
      </c>
      <c r="I23" s="718">
        <v>0</v>
      </c>
      <c r="J23" s="455"/>
      <c r="K23" s="712">
        <v>1</v>
      </c>
      <c r="L23" s="494">
        <f t="shared" si="1"/>
        <v>-2</v>
      </c>
      <c r="M23" s="495">
        <f t="shared" si="2"/>
        <v>3</v>
      </c>
      <c r="N23" s="710" t="str">
        <f t="shared" si="0"/>
        <v>P</v>
      </c>
      <c r="O23" s="455"/>
      <c r="P23" s="455" t="s">
        <v>1068</v>
      </c>
      <c r="Q23" s="444" t="s">
        <v>591</v>
      </c>
      <c r="R23" s="609"/>
    </row>
    <row r="24" spans="1:18" ht="42" customHeight="1" thickBot="1">
      <c r="A24" s="1761"/>
      <c r="B24" s="1773"/>
      <c r="C24" s="714" t="s">
        <v>1090</v>
      </c>
      <c r="D24" s="708">
        <v>1</v>
      </c>
      <c r="E24" s="708">
        <v>1</v>
      </c>
      <c r="F24" s="708">
        <v>1</v>
      </c>
      <c r="G24" s="455"/>
      <c r="H24" s="714" t="s">
        <v>1076</v>
      </c>
      <c r="I24" s="718">
        <v>0</v>
      </c>
      <c r="J24" s="455"/>
      <c r="K24" s="712">
        <v>1</v>
      </c>
      <c r="L24" s="494">
        <f t="shared" si="1"/>
        <v>-2</v>
      </c>
      <c r="M24" s="495">
        <f t="shared" si="2"/>
        <v>3</v>
      </c>
      <c r="N24" s="710" t="str">
        <f t="shared" si="0"/>
        <v>P</v>
      </c>
      <c r="O24" s="455"/>
      <c r="P24" s="455" t="s">
        <v>1068</v>
      </c>
      <c r="Q24" s="444" t="s">
        <v>591</v>
      </c>
      <c r="R24" s="609"/>
    </row>
    <row r="25" spans="1:18" ht="51" customHeight="1" thickBot="1">
      <c r="A25" s="1761"/>
      <c r="B25" s="1773"/>
      <c r="C25" s="714" t="s">
        <v>1091</v>
      </c>
      <c r="D25" s="708">
        <v>1</v>
      </c>
      <c r="E25" s="708">
        <v>1</v>
      </c>
      <c r="F25" s="708">
        <v>1</v>
      </c>
      <c r="G25" s="455"/>
      <c r="H25" s="714" t="s">
        <v>1077</v>
      </c>
      <c r="I25" s="718">
        <v>0</v>
      </c>
      <c r="J25" s="455"/>
      <c r="K25" s="712">
        <v>1</v>
      </c>
      <c r="L25" s="494">
        <f t="shared" si="1"/>
        <v>-2</v>
      </c>
      <c r="M25" s="495">
        <f t="shared" si="2"/>
        <v>3</v>
      </c>
      <c r="N25" s="710" t="str">
        <f t="shared" si="0"/>
        <v>P</v>
      </c>
      <c r="O25" s="455"/>
      <c r="P25" s="455"/>
      <c r="Q25" s="444"/>
      <c r="R25" s="609"/>
    </row>
    <row r="26" spans="1:18" ht="42" customHeight="1">
      <c r="A26" s="1762"/>
      <c r="B26" s="1773"/>
      <c r="C26" s="714" t="s">
        <v>1092</v>
      </c>
      <c r="D26" s="708">
        <v>1</v>
      </c>
      <c r="E26" s="708">
        <v>1</v>
      </c>
      <c r="F26" s="708">
        <v>1</v>
      </c>
      <c r="G26" s="455"/>
      <c r="H26" s="714" t="s">
        <v>1078</v>
      </c>
      <c r="I26" s="718">
        <v>0</v>
      </c>
      <c r="J26" s="455"/>
      <c r="K26" s="712">
        <v>1</v>
      </c>
      <c r="L26" s="494">
        <f t="shared" si="1"/>
        <v>-2</v>
      </c>
      <c r="M26" s="495">
        <f t="shared" si="2"/>
        <v>3</v>
      </c>
      <c r="N26" s="710" t="str">
        <f t="shared" si="0"/>
        <v>P</v>
      </c>
      <c r="O26" s="455"/>
      <c r="P26" s="455"/>
      <c r="Q26" s="444"/>
      <c r="R26" s="609"/>
    </row>
    <row r="27" spans="1:18">
      <c r="C27" s="715"/>
    </row>
  </sheetData>
  <mergeCells count="35">
    <mergeCell ref="R13:R14"/>
    <mergeCell ref="I13:I14"/>
    <mergeCell ref="J13:J14"/>
    <mergeCell ref="A1:C3"/>
    <mergeCell ref="D1:K1"/>
    <mergeCell ref="L1:R1"/>
    <mergeCell ref="D2:K3"/>
    <mergeCell ref="L2:R2"/>
    <mergeCell ref="L3:R3"/>
    <mergeCell ref="A8:C8"/>
    <mergeCell ref="D8:K8"/>
    <mergeCell ref="A10:R10"/>
    <mergeCell ref="A12:J12"/>
    <mergeCell ref="K12:R12"/>
    <mergeCell ref="A5:C5"/>
    <mergeCell ref="D5:K5"/>
    <mergeCell ref="A6:C6"/>
    <mergeCell ref="D6:K6"/>
    <mergeCell ref="A7:C7"/>
    <mergeCell ref="D7:K7"/>
    <mergeCell ref="B16:B18"/>
    <mergeCell ref="K13:K14"/>
    <mergeCell ref="B23:B26"/>
    <mergeCell ref="B19:B22"/>
    <mergeCell ref="A23:A26"/>
    <mergeCell ref="A16:A18"/>
    <mergeCell ref="A19:A22"/>
    <mergeCell ref="L13:N13"/>
    <mergeCell ref="O13:O14"/>
    <mergeCell ref="P13:P14"/>
    <mergeCell ref="A13:A14"/>
    <mergeCell ref="B13:B14"/>
    <mergeCell ref="C13:C14"/>
    <mergeCell ref="D13:G13"/>
    <mergeCell ref="H13:H14"/>
  </mergeCells>
  <conditionalFormatting sqref="N16:N26">
    <cfRule type="iconSet" priority="1">
      <iconSet iconSet="3Symbols2">
        <cfvo type="percent" val="0"/>
        <cfvo type="percent" val="0.74"/>
        <cfvo type="percent" val="0.85"/>
      </iconSet>
    </cfRule>
    <cfRule type="containsText" dxfId="2" priority="2" stopIfTrue="1" operator="containsText" text="P">
      <formula>NOT(ISERROR(SEARCH("P",N16)))</formula>
    </cfRule>
    <cfRule type="containsText" dxfId="1" priority="3" stopIfTrue="1" operator="containsText" text="R">
      <formula>NOT(ISERROR(SEARCH("R",N16)))</formula>
    </cfRule>
    <cfRule type="containsText" dxfId="0" priority="4" operator="containsText" text="T">
      <formula>NOT(ISERROR(SEARCH("T",N16)))</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U54"/>
  <sheetViews>
    <sheetView zoomScale="64" zoomScaleNormal="64" workbookViewId="0">
      <selection activeCell="F10" sqref="F10:M10"/>
    </sheetView>
  </sheetViews>
  <sheetFormatPr baseColWidth="10" defaultColWidth="26.42578125" defaultRowHeight="13.5"/>
  <cols>
    <col min="1" max="1" width="11.28515625" style="1" customWidth="1"/>
    <col min="2" max="2" width="23.140625" style="1" customWidth="1"/>
    <col min="3" max="3" width="22.42578125" style="1" customWidth="1"/>
    <col min="4" max="4" width="33.85546875" style="1" customWidth="1"/>
    <col min="5" max="5" width="31.5703125" style="1" customWidth="1"/>
    <col min="6" max="6" width="7.28515625" style="1" customWidth="1"/>
    <col min="7" max="7" width="7" style="255" customWidth="1"/>
    <col min="8" max="8" width="7" style="1" customWidth="1"/>
    <col min="9" max="9" width="6.42578125" style="1" customWidth="1"/>
    <col min="10" max="10" width="53.140625" style="1" customWidth="1"/>
    <col min="11" max="11" width="18.5703125" style="1" customWidth="1"/>
    <col min="12" max="12" width="34.140625" style="1" customWidth="1"/>
    <col min="13" max="13" width="9.85546875" style="1" customWidth="1"/>
    <col min="14" max="14" width="15.7109375" style="1" customWidth="1"/>
    <col min="15" max="15" width="8.5703125" style="1" customWidth="1"/>
    <col min="16" max="16" width="11.5703125" style="1" customWidth="1"/>
    <col min="17" max="17" width="31.140625" style="1" customWidth="1"/>
    <col min="18" max="18" width="21.140625" style="1" customWidth="1"/>
    <col min="19" max="19" width="29.85546875" style="1" customWidth="1"/>
    <col min="20" max="16384" width="26.42578125" style="1"/>
  </cols>
  <sheetData>
    <row r="2" spans="1:20" ht="14.25" thickBot="1">
      <c r="A2" s="2"/>
      <c r="B2" s="2"/>
      <c r="C2" s="2"/>
      <c r="D2" s="2"/>
      <c r="E2" s="2"/>
      <c r="F2" s="2"/>
      <c r="G2" s="250"/>
      <c r="H2" s="2"/>
      <c r="I2" s="2"/>
      <c r="J2" s="2"/>
      <c r="K2" s="2"/>
      <c r="L2" s="2"/>
      <c r="M2" s="2"/>
      <c r="N2" s="2"/>
      <c r="O2" s="2"/>
      <c r="P2" s="2"/>
      <c r="Q2" s="2"/>
      <c r="R2" s="2"/>
      <c r="S2" s="55"/>
      <c r="T2" s="56"/>
    </row>
    <row r="3" spans="1:20" ht="14.25" thickBot="1">
      <c r="A3" s="813" cm="1">
        <f t="array" aca="1" ref="A3" ca="1">A3:T40</f>
        <v>0</v>
      </c>
      <c r="B3" s="814"/>
      <c r="C3" s="814"/>
      <c r="D3" s="814"/>
      <c r="E3" s="815"/>
      <c r="F3" s="822" t="s">
        <v>18</v>
      </c>
      <c r="G3" s="823"/>
      <c r="H3" s="823"/>
      <c r="I3" s="823"/>
      <c r="J3" s="823"/>
      <c r="K3" s="823"/>
      <c r="L3" s="823"/>
      <c r="M3" s="824"/>
      <c r="N3" s="795" t="s">
        <v>944</v>
      </c>
      <c r="O3" s="796"/>
      <c r="P3" s="796"/>
      <c r="Q3" s="796"/>
      <c r="R3" s="796"/>
      <c r="S3" s="796"/>
      <c r="T3" s="797"/>
    </row>
    <row r="4" spans="1:20" ht="14.25" thickBot="1">
      <c r="A4" s="816"/>
      <c r="B4" s="817"/>
      <c r="C4" s="817"/>
      <c r="D4" s="817"/>
      <c r="E4" s="818"/>
      <c r="F4" s="798" t="s">
        <v>17</v>
      </c>
      <c r="G4" s="799"/>
      <c r="H4" s="799"/>
      <c r="I4" s="799"/>
      <c r="J4" s="799"/>
      <c r="K4" s="799"/>
      <c r="L4" s="799"/>
      <c r="M4" s="800"/>
      <c r="N4" s="804" t="s">
        <v>23</v>
      </c>
      <c r="O4" s="805"/>
      <c r="P4" s="805"/>
      <c r="Q4" s="805"/>
      <c r="R4" s="805"/>
      <c r="S4" s="805"/>
      <c r="T4" s="806"/>
    </row>
    <row r="5" spans="1:20" ht="14.25" thickBot="1">
      <c r="A5" s="819"/>
      <c r="B5" s="820"/>
      <c r="C5" s="820"/>
      <c r="D5" s="820"/>
      <c r="E5" s="821"/>
      <c r="F5" s="801"/>
      <c r="G5" s="802"/>
      <c r="H5" s="802"/>
      <c r="I5" s="802"/>
      <c r="J5" s="802"/>
      <c r="K5" s="802"/>
      <c r="L5" s="802"/>
      <c r="M5" s="803"/>
      <c r="N5" s="807" t="s">
        <v>8</v>
      </c>
      <c r="O5" s="808"/>
      <c r="P5" s="808"/>
      <c r="Q5" s="808"/>
      <c r="R5" s="808"/>
      <c r="S5" s="808"/>
      <c r="T5" s="809"/>
    </row>
    <row r="6" spans="1:20">
      <c r="A6" s="2"/>
      <c r="B6" s="2"/>
      <c r="C6" s="2"/>
      <c r="D6" s="2"/>
      <c r="E6" s="2"/>
      <c r="F6" s="2"/>
      <c r="G6" s="250"/>
      <c r="H6" s="2"/>
      <c r="I6" s="2"/>
      <c r="J6" s="3"/>
      <c r="K6" s="3"/>
      <c r="L6" s="4"/>
      <c r="M6" s="4"/>
      <c r="N6" s="4"/>
      <c r="O6" s="4"/>
      <c r="P6" s="4"/>
      <c r="Q6" s="4"/>
      <c r="R6" s="4"/>
      <c r="S6" s="54"/>
      <c r="T6" s="54"/>
    </row>
    <row r="7" spans="1:20">
      <c r="A7" s="758" t="s">
        <v>10</v>
      </c>
      <c r="B7" s="758"/>
      <c r="C7" s="758"/>
      <c r="D7" s="758"/>
      <c r="E7" s="758"/>
      <c r="F7" s="810" t="s">
        <v>87</v>
      </c>
      <c r="G7" s="811"/>
      <c r="H7" s="811"/>
      <c r="I7" s="811"/>
      <c r="J7" s="811"/>
      <c r="K7" s="811"/>
      <c r="L7" s="811"/>
      <c r="M7" s="812"/>
      <c r="N7" s="4"/>
      <c r="O7" s="4"/>
      <c r="P7" s="4"/>
      <c r="Q7" s="4"/>
      <c r="R7" s="4"/>
      <c r="S7" s="54"/>
      <c r="T7" s="54"/>
    </row>
    <row r="8" spans="1:20" ht="15">
      <c r="A8" s="758" t="s">
        <v>25</v>
      </c>
      <c r="B8" s="758"/>
      <c r="C8" s="758"/>
      <c r="D8" s="758"/>
      <c r="E8" s="758"/>
      <c r="F8" s="759">
        <v>2023</v>
      </c>
      <c r="G8" s="760"/>
      <c r="H8" s="760"/>
      <c r="I8" s="760"/>
      <c r="J8" s="760"/>
      <c r="K8" s="760"/>
      <c r="L8" s="760"/>
      <c r="M8" s="761"/>
      <c r="N8" s="4"/>
      <c r="O8" s="4"/>
      <c r="P8" s="4"/>
      <c r="Q8" s="4"/>
      <c r="R8" s="4"/>
      <c r="S8" s="54"/>
      <c r="T8" s="54"/>
    </row>
    <row r="9" spans="1:20" ht="15">
      <c r="A9" s="758" t="s">
        <v>6</v>
      </c>
      <c r="B9" s="758"/>
      <c r="C9" s="758"/>
      <c r="D9" s="758"/>
      <c r="E9" s="758"/>
      <c r="F9" s="759" t="s">
        <v>849</v>
      </c>
      <c r="G9" s="760"/>
      <c r="H9" s="760"/>
      <c r="I9" s="760"/>
      <c r="J9" s="760"/>
      <c r="K9" s="760"/>
      <c r="L9" s="760"/>
      <c r="M9" s="761"/>
      <c r="N9" s="4"/>
      <c r="O9" s="4"/>
      <c r="P9" s="4"/>
      <c r="Q9" s="4"/>
      <c r="R9" s="4"/>
      <c r="S9" s="54"/>
      <c r="T9" s="54"/>
    </row>
    <row r="10" spans="1:20" ht="15">
      <c r="A10" s="758" t="s">
        <v>7</v>
      </c>
      <c r="B10" s="758"/>
      <c r="C10" s="758"/>
      <c r="D10" s="758"/>
      <c r="E10" s="758"/>
      <c r="F10" s="759" t="s">
        <v>1110</v>
      </c>
      <c r="G10" s="760"/>
      <c r="H10" s="760"/>
      <c r="I10" s="760"/>
      <c r="J10" s="760"/>
      <c r="K10" s="760"/>
      <c r="L10" s="760"/>
      <c r="M10" s="761"/>
      <c r="N10" s="4"/>
      <c r="O10" s="4"/>
      <c r="P10" s="4"/>
      <c r="Q10" s="4"/>
      <c r="R10" s="4"/>
      <c r="S10" s="54"/>
      <c r="T10" s="54"/>
    </row>
    <row r="11" spans="1:20" ht="14.25" thickBot="1">
      <c r="A11" s="5"/>
      <c r="B11" s="5"/>
      <c r="C11" s="5"/>
      <c r="D11" s="5"/>
      <c r="E11" s="5"/>
      <c r="F11" s="5"/>
      <c r="G11" s="251"/>
      <c r="H11" s="5"/>
      <c r="I11" s="5"/>
      <c r="J11" s="3"/>
      <c r="K11" s="3"/>
      <c r="L11" s="3"/>
      <c r="M11" s="3"/>
      <c r="N11" s="4"/>
      <c r="O11" s="4"/>
      <c r="P11" s="4"/>
      <c r="Q11" s="4"/>
      <c r="R11" s="4"/>
      <c r="S11" s="54"/>
      <c r="T11" s="54"/>
    </row>
    <row r="12" spans="1:20" ht="14.25" thickBot="1">
      <c r="A12" s="762" t="s">
        <v>9</v>
      </c>
      <c r="B12" s="763"/>
      <c r="C12" s="763"/>
      <c r="D12" s="763"/>
      <c r="E12" s="763"/>
      <c r="F12" s="763"/>
      <c r="G12" s="763"/>
      <c r="H12" s="763"/>
      <c r="I12" s="763"/>
      <c r="J12" s="763"/>
      <c r="K12" s="763"/>
      <c r="L12" s="763"/>
      <c r="M12" s="763"/>
      <c r="N12" s="763"/>
      <c r="O12" s="763"/>
      <c r="P12" s="763"/>
      <c r="Q12" s="763"/>
      <c r="R12" s="763"/>
      <c r="S12" s="763"/>
      <c r="T12" s="764"/>
    </row>
    <row r="13" spans="1:20" ht="14.25" thickBot="1">
      <c r="A13" s="6"/>
      <c r="B13" s="7"/>
      <c r="C13" s="7"/>
      <c r="D13" s="7"/>
      <c r="E13" s="7"/>
      <c r="F13" s="7"/>
      <c r="G13" s="252"/>
      <c r="H13" s="7"/>
      <c r="I13" s="7"/>
      <c r="J13" s="7"/>
      <c r="K13" s="7"/>
      <c r="L13" s="7"/>
      <c r="M13" s="7"/>
      <c r="N13" s="7"/>
      <c r="O13" s="7"/>
      <c r="P13" s="7"/>
      <c r="Q13" s="7"/>
      <c r="R13" s="7"/>
      <c r="S13" s="57"/>
      <c r="T13" s="58"/>
    </row>
    <row r="14" spans="1:20" ht="14.25" thickBot="1">
      <c r="A14" s="765" t="s">
        <v>16</v>
      </c>
      <c r="B14" s="766"/>
      <c r="C14" s="766"/>
      <c r="D14" s="766"/>
      <c r="E14" s="766"/>
      <c r="F14" s="766"/>
      <c r="G14" s="766"/>
      <c r="H14" s="766"/>
      <c r="I14" s="766"/>
      <c r="J14" s="766"/>
      <c r="K14" s="766"/>
      <c r="L14" s="767"/>
      <c r="M14" s="768" t="s">
        <v>1</v>
      </c>
      <c r="N14" s="768"/>
      <c r="O14" s="768"/>
      <c r="P14" s="768"/>
      <c r="Q14" s="768"/>
      <c r="R14" s="768"/>
      <c r="S14" s="768"/>
      <c r="T14" s="769"/>
    </row>
    <row r="15" spans="1:20" ht="14.25" thickBot="1">
      <c r="A15" s="774" t="s">
        <v>27</v>
      </c>
      <c r="B15" s="783" t="s">
        <v>433</v>
      </c>
      <c r="C15" s="783" t="s">
        <v>434</v>
      </c>
      <c r="D15" s="774" t="s">
        <v>26</v>
      </c>
      <c r="E15" s="778" t="s">
        <v>19</v>
      </c>
      <c r="F15" s="780" t="s">
        <v>11</v>
      </c>
      <c r="G15" s="781"/>
      <c r="H15" s="781"/>
      <c r="I15" s="782"/>
      <c r="J15" s="770" t="s">
        <v>20</v>
      </c>
      <c r="K15" s="770" t="s">
        <v>21</v>
      </c>
      <c r="L15" s="770" t="s">
        <v>2</v>
      </c>
      <c r="M15" s="851" t="s">
        <v>22</v>
      </c>
      <c r="N15" s="786" t="s">
        <v>3</v>
      </c>
      <c r="O15" s="787"/>
      <c r="P15" s="788"/>
      <c r="Q15" s="791" t="s">
        <v>302</v>
      </c>
      <c r="R15" s="791" t="s">
        <v>5</v>
      </c>
      <c r="S15" s="9" t="s">
        <v>29</v>
      </c>
      <c r="T15" s="852" t="s">
        <v>0</v>
      </c>
    </row>
    <row r="16" spans="1:20" ht="40.5" customHeight="1" thickBot="1">
      <c r="A16" s="775"/>
      <c r="B16" s="784"/>
      <c r="C16" s="784"/>
      <c r="D16" s="775"/>
      <c r="E16" s="779"/>
      <c r="F16" s="11" t="s">
        <v>12</v>
      </c>
      <c r="G16" s="253" t="s">
        <v>13</v>
      </c>
      <c r="H16" s="11" t="s">
        <v>14</v>
      </c>
      <c r="I16" s="11" t="s">
        <v>15</v>
      </c>
      <c r="J16" s="771"/>
      <c r="K16" s="771"/>
      <c r="L16" s="771"/>
      <c r="M16" s="773"/>
      <c r="N16" s="59" t="s">
        <v>30</v>
      </c>
      <c r="O16" s="13" t="s">
        <v>28</v>
      </c>
      <c r="P16" s="14" t="s">
        <v>31</v>
      </c>
      <c r="Q16" s="790"/>
      <c r="R16" s="792"/>
      <c r="S16" s="60"/>
      <c r="T16" s="794"/>
    </row>
    <row r="17" spans="1:20" ht="15.75" customHeight="1" thickBot="1">
      <c r="A17" s="753"/>
      <c r="B17" s="75"/>
      <c r="C17" s="75"/>
      <c r="D17" s="75"/>
      <c r="E17" s="75"/>
      <c r="F17" s="75"/>
      <c r="G17" s="254"/>
      <c r="H17" s="75"/>
      <c r="I17" s="75"/>
      <c r="J17" s="76"/>
      <c r="K17" s="76"/>
      <c r="L17" s="76"/>
      <c r="M17" s="76"/>
      <c r="N17" s="78"/>
      <c r="O17" s="77"/>
      <c r="P17" s="77"/>
      <c r="Q17" s="76"/>
      <c r="R17" s="76"/>
      <c r="S17" s="54"/>
      <c r="T17" s="76"/>
    </row>
    <row r="18" spans="1:20" ht="54.75" thickBot="1">
      <c r="A18" s="844">
        <v>1</v>
      </c>
      <c r="B18" s="839" t="s">
        <v>439</v>
      </c>
      <c r="C18" s="839" t="s">
        <v>510</v>
      </c>
      <c r="D18" s="839" t="s">
        <v>125</v>
      </c>
      <c r="E18" s="81" t="s">
        <v>126</v>
      </c>
      <c r="F18" s="414">
        <v>1</v>
      </c>
      <c r="G18" s="355">
        <v>1</v>
      </c>
      <c r="H18" s="355">
        <v>1</v>
      </c>
      <c r="I18" s="355"/>
      <c r="J18" s="234" t="s">
        <v>127</v>
      </c>
      <c r="K18" s="82">
        <v>0</v>
      </c>
      <c r="L18" s="21"/>
      <c r="M18" s="235">
        <v>1</v>
      </c>
      <c r="N18" s="18">
        <f t="shared" ref="N18:N29" si="0">IF(M18&lt;1,M18-AVERAGE(F18:I18),M18-(SUM(F18:I18)))</f>
        <v>-2</v>
      </c>
      <c r="O18" s="73">
        <v>1</v>
      </c>
      <c r="P18" s="20" t="str">
        <f t="shared" ref="P18:P32" si="1">IF(O18&lt;=V$18,"T",IF(O18&lt;$Y$18,"R",IF(O18&gt;=$Y$18,"P")))</f>
        <v>P</v>
      </c>
      <c r="Q18" s="21"/>
      <c r="R18" s="21"/>
      <c r="S18" s="234" t="s">
        <v>128</v>
      </c>
      <c r="T18" s="65" t="s">
        <v>129</v>
      </c>
    </row>
    <row r="19" spans="1:20" ht="75.75" customHeight="1">
      <c r="A19" s="829"/>
      <c r="B19" s="840"/>
      <c r="C19" s="840"/>
      <c r="D19" s="840"/>
      <c r="E19" s="217" t="s">
        <v>703</v>
      </c>
      <c r="F19" s="396">
        <v>1</v>
      </c>
      <c r="G19" s="412">
        <v>1</v>
      </c>
      <c r="H19" s="411">
        <v>1</v>
      </c>
      <c r="I19" s="411"/>
      <c r="J19" s="23" t="s">
        <v>1108</v>
      </c>
      <c r="K19" s="479"/>
      <c r="L19" s="26"/>
      <c r="M19" s="412">
        <v>1</v>
      </c>
      <c r="N19" s="461">
        <v>-9</v>
      </c>
      <c r="O19" s="462">
        <v>1</v>
      </c>
      <c r="P19" s="20" t="str">
        <f t="shared" si="1"/>
        <v>P</v>
      </c>
      <c r="Q19" s="26"/>
      <c r="R19" s="26"/>
      <c r="S19" s="23"/>
      <c r="T19" s="463"/>
    </row>
    <row r="20" spans="1:20" ht="108">
      <c r="A20" s="829"/>
      <c r="B20" s="840"/>
      <c r="C20" s="840"/>
      <c r="D20" s="840"/>
      <c r="E20" s="217" t="s">
        <v>578</v>
      </c>
      <c r="F20" s="396">
        <v>0.25</v>
      </c>
      <c r="G20" s="412">
        <v>0.42</v>
      </c>
      <c r="H20" s="411">
        <v>0.1</v>
      </c>
      <c r="I20" s="261"/>
      <c r="J20" s="23" t="s">
        <v>579</v>
      </c>
      <c r="K20" s="83">
        <v>0</v>
      </c>
      <c r="L20" s="68"/>
      <c r="M20" s="123">
        <v>0.73</v>
      </c>
      <c r="N20" s="30">
        <f t="shared" si="0"/>
        <v>0.47333333333333333</v>
      </c>
      <c r="O20" s="35">
        <v>0.73</v>
      </c>
      <c r="P20" s="32" t="str">
        <f t="shared" si="1"/>
        <v>P</v>
      </c>
      <c r="Q20" s="33"/>
      <c r="R20" s="33"/>
      <c r="S20" s="28" t="s">
        <v>132</v>
      </c>
      <c r="T20" s="66" t="s">
        <v>133</v>
      </c>
    </row>
    <row r="21" spans="1:20" ht="67.5">
      <c r="A21" s="829"/>
      <c r="B21" s="840"/>
      <c r="C21" s="840"/>
      <c r="D21" s="840"/>
      <c r="E21" s="63" t="s">
        <v>130</v>
      </c>
      <c r="F21" s="395">
        <v>1</v>
      </c>
      <c r="G21" s="261">
        <v>1</v>
      </c>
      <c r="H21" s="261">
        <v>1</v>
      </c>
      <c r="I21" s="261"/>
      <c r="J21" s="28" t="s">
        <v>131</v>
      </c>
      <c r="K21" s="83">
        <v>0</v>
      </c>
      <c r="L21" s="68"/>
      <c r="M21" s="123">
        <v>1</v>
      </c>
      <c r="N21" s="30">
        <v>0</v>
      </c>
      <c r="O21" s="35">
        <v>1</v>
      </c>
      <c r="P21" s="32" t="str">
        <f t="shared" si="1"/>
        <v>P</v>
      </c>
      <c r="Q21" s="33"/>
      <c r="R21" s="33"/>
      <c r="S21" s="28" t="s">
        <v>134</v>
      </c>
      <c r="T21" s="66" t="s">
        <v>133</v>
      </c>
    </row>
    <row r="22" spans="1:20" ht="67.5">
      <c r="A22" s="829"/>
      <c r="B22" s="840"/>
      <c r="C22" s="840"/>
      <c r="D22" s="840"/>
      <c r="E22" s="63" t="s">
        <v>135</v>
      </c>
      <c r="F22" s="395">
        <v>0</v>
      </c>
      <c r="G22" s="395">
        <v>0</v>
      </c>
      <c r="H22" s="68">
        <v>0</v>
      </c>
      <c r="I22" s="68"/>
      <c r="J22" s="481" t="s">
        <v>136</v>
      </c>
      <c r="K22" s="83">
        <v>0</v>
      </c>
      <c r="L22" s="68"/>
      <c r="M22" s="123">
        <v>1</v>
      </c>
      <c r="N22" s="30">
        <v>0</v>
      </c>
      <c r="O22" s="35">
        <v>1</v>
      </c>
      <c r="P22" s="32" t="str">
        <f t="shared" si="1"/>
        <v>P</v>
      </c>
      <c r="Q22" s="33"/>
      <c r="R22" s="33"/>
      <c r="S22" s="28" t="s">
        <v>137</v>
      </c>
      <c r="T22" s="66" t="s">
        <v>133</v>
      </c>
    </row>
    <row r="23" spans="1:20" ht="78" customHeight="1">
      <c r="A23" s="833">
        <v>2</v>
      </c>
      <c r="B23" s="841" t="s">
        <v>437</v>
      </c>
      <c r="C23" s="841" t="s">
        <v>511</v>
      </c>
      <c r="D23" s="841" t="s">
        <v>88</v>
      </c>
      <c r="E23" s="752" t="s">
        <v>729</v>
      </c>
      <c r="F23" s="395"/>
      <c r="G23" s="123"/>
      <c r="H23" s="68"/>
      <c r="I23" s="68"/>
      <c r="J23" s="751" t="s">
        <v>698</v>
      </c>
      <c r="K23" s="83"/>
      <c r="L23" s="68"/>
      <c r="M23" s="123">
        <v>1</v>
      </c>
      <c r="N23" s="30">
        <v>-99</v>
      </c>
      <c r="O23" s="35">
        <v>1</v>
      </c>
      <c r="P23" s="32" t="str">
        <f t="shared" si="1"/>
        <v>P</v>
      </c>
      <c r="Q23" s="33"/>
      <c r="R23" s="33"/>
      <c r="S23" s="28"/>
      <c r="T23" s="66"/>
    </row>
    <row r="24" spans="1:20" ht="48.75" customHeight="1">
      <c r="A24" s="834"/>
      <c r="B24" s="842"/>
      <c r="C24" s="842"/>
      <c r="D24" s="842"/>
      <c r="E24" s="63" t="s">
        <v>138</v>
      </c>
      <c r="F24" s="395">
        <v>1</v>
      </c>
      <c r="G24" s="123">
        <v>1</v>
      </c>
      <c r="H24" s="261">
        <v>1</v>
      </c>
      <c r="I24" s="68"/>
      <c r="J24" s="28" t="s">
        <v>139</v>
      </c>
      <c r="K24" s="83">
        <v>0</v>
      </c>
      <c r="L24" s="68"/>
      <c r="M24" s="123">
        <v>1</v>
      </c>
      <c r="N24" s="30">
        <f t="shared" si="0"/>
        <v>-2</v>
      </c>
      <c r="O24" s="35">
        <v>1</v>
      </c>
      <c r="P24" s="32" t="str">
        <f t="shared" si="1"/>
        <v>P</v>
      </c>
      <c r="Q24" s="33"/>
      <c r="R24" s="33"/>
      <c r="S24" s="28" t="s">
        <v>137</v>
      </c>
      <c r="T24" s="66" t="s">
        <v>133</v>
      </c>
    </row>
    <row r="25" spans="1:20" ht="102" customHeight="1">
      <c r="A25" s="834"/>
      <c r="B25" s="843"/>
      <c r="C25" s="843"/>
      <c r="D25" s="842"/>
      <c r="E25" s="63" t="s">
        <v>706</v>
      </c>
      <c r="F25" s="395">
        <v>0.25</v>
      </c>
      <c r="G25" s="395">
        <v>0.42</v>
      </c>
      <c r="H25" s="261">
        <v>0.16</v>
      </c>
      <c r="I25" s="68"/>
      <c r="J25" s="28" t="s">
        <v>707</v>
      </c>
      <c r="K25" s="376">
        <v>1200000</v>
      </c>
      <c r="L25" s="68">
        <v>250000</v>
      </c>
      <c r="M25" s="123">
        <v>1</v>
      </c>
      <c r="N25" s="30">
        <v>-39</v>
      </c>
      <c r="O25" s="35">
        <v>0.4</v>
      </c>
      <c r="P25" s="32" t="str">
        <f t="shared" si="1"/>
        <v>P</v>
      </c>
      <c r="Q25" s="33"/>
      <c r="R25" s="33"/>
      <c r="S25" s="28"/>
      <c r="T25" s="66"/>
    </row>
    <row r="26" spans="1:20" ht="108">
      <c r="A26" s="833">
        <v>3</v>
      </c>
      <c r="B26" s="840" t="s">
        <v>438</v>
      </c>
      <c r="C26" s="840" t="s">
        <v>512</v>
      </c>
      <c r="D26" s="842"/>
      <c r="E26" s="63" t="s">
        <v>699</v>
      </c>
      <c r="F26" s="395">
        <v>0</v>
      </c>
      <c r="G26" s="395">
        <v>0</v>
      </c>
      <c r="H26" s="68"/>
      <c r="I26" s="68"/>
      <c r="J26" s="28" t="s">
        <v>700</v>
      </c>
      <c r="K26" s="83" t="s">
        <v>701</v>
      </c>
      <c r="L26" s="68"/>
      <c r="M26" s="123">
        <v>1</v>
      </c>
      <c r="N26" s="30">
        <v>-49</v>
      </c>
      <c r="O26" s="35">
        <v>50</v>
      </c>
      <c r="P26" s="32" t="str">
        <f t="shared" si="1"/>
        <v>P</v>
      </c>
      <c r="Q26" s="33"/>
      <c r="R26" s="80"/>
      <c r="S26" s="28" t="s">
        <v>91</v>
      </c>
      <c r="T26" s="66" t="s">
        <v>92</v>
      </c>
    </row>
    <row r="27" spans="1:20" ht="94.5">
      <c r="A27" s="834"/>
      <c r="B27" s="840"/>
      <c r="C27" s="840"/>
      <c r="D27" s="842"/>
      <c r="E27" s="63" t="s">
        <v>845</v>
      </c>
      <c r="F27" s="395">
        <v>0.35</v>
      </c>
      <c r="G27" s="123">
        <v>1</v>
      </c>
      <c r="H27" s="261">
        <v>1</v>
      </c>
      <c r="I27" s="68"/>
      <c r="J27" s="28" t="s">
        <v>846</v>
      </c>
      <c r="K27" s="83" t="s">
        <v>701</v>
      </c>
      <c r="L27" s="68"/>
      <c r="M27" s="123">
        <v>1</v>
      </c>
      <c r="N27" s="30">
        <v>-99</v>
      </c>
      <c r="O27" s="35">
        <v>100</v>
      </c>
      <c r="P27" s="32" t="str">
        <f t="shared" si="1"/>
        <v>P</v>
      </c>
      <c r="Q27" s="33"/>
      <c r="R27" s="33"/>
      <c r="S27" s="28" t="s">
        <v>95</v>
      </c>
      <c r="T27" s="66" t="s">
        <v>96</v>
      </c>
    </row>
    <row r="28" spans="1:20" ht="102" customHeight="1">
      <c r="A28" s="835"/>
      <c r="B28" s="840"/>
      <c r="C28" s="840"/>
      <c r="D28" s="842"/>
      <c r="E28" s="63" t="s">
        <v>140</v>
      </c>
      <c r="F28" s="395">
        <v>1</v>
      </c>
      <c r="G28" s="395">
        <v>1</v>
      </c>
      <c r="H28" s="261">
        <v>1</v>
      </c>
      <c r="I28" s="123"/>
      <c r="J28" s="28" t="s">
        <v>141</v>
      </c>
      <c r="K28" s="83">
        <v>0</v>
      </c>
      <c r="L28" s="68"/>
      <c r="M28" s="123">
        <v>1</v>
      </c>
      <c r="N28" s="30">
        <f t="shared" si="0"/>
        <v>-2</v>
      </c>
      <c r="O28" s="35">
        <v>0.99</v>
      </c>
      <c r="P28" s="32" t="str">
        <f t="shared" si="1"/>
        <v>P</v>
      </c>
      <c r="Q28" s="80"/>
      <c r="R28" s="33"/>
      <c r="S28" s="28" t="s">
        <v>111</v>
      </c>
      <c r="T28" s="66" t="s">
        <v>112</v>
      </c>
    </row>
    <row r="29" spans="1:20" ht="102" customHeight="1">
      <c r="A29" s="834">
        <v>4</v>
      </c>
      <c r="B29" s="853" t="s">
        <v>438</v>
      </c>
      <c r="C29" s="841" t="s">
        <v>513</v>
      </c>
      <c r="D29" s="842"/>
      <c r="E29" s="28" t="s">
        <v>89</v>
      </c>
      <c r="F29" s="395"/>
      <c r="G29" s="395"/>
      <c r="H29" s="123"/>
      <c r="I29" s="242"/>
      <c r="J29" s="28" t="s">
        <v>90</v>
      </c>
      <c r="K29" s="83">
        <v>0</v>
      </c>
      <c r="L29" s="410"/>
      <c r="M29" s="123">
        <v>1</v>
      </c>
      <c r="N29" s="30">
        <f t="shared" si="0"/>
        <v>1</v>
      </c>
      <c r="O29" s="35">
        <v>1</v>
      </c>
      <c r="P29" s="32" t="str">
        <f t="shared" si="1"/>
        <v>P</v>
      </c>
      <c r="Q29" s="33"/>
      <c r="R29" s="33"/>
      <c r="S29" s="28" t="s">
        <v>114</v>
      </c>
      <c r="T29" s="66" t="s">
        <v>115</v>
      </c>
    </row>
    <row r="30" spans="1:20" ht="76.5" customHeight="1">
      <c r="A30" s="834"/>
      <c r="B30" s="854"/>
      <c r="C30" s="842"/>
      <c r="D30" s="843"/>
      <c r="E30" s="28" t="s">
        <v>93</v>
      </c>
      <c r="F30" s="395">
        <v>1</v>
      </c>
      <c r="G30" s="685">
        <v>1</v>
      </c>
      <c r="H30" s="123">
        <v>1</v>
      </c>
      <c r="I30" s="68"/>
      <c r="J30" s="28" t="s">
        <v>94</v>
      </c>
      <c r="K30" s="83">
        <v>0</v>
      </c>
      <c r="L30" s="68"/>
      <c r="M30" s="123">
        <v>1</v>
      </c>
      <c r="N30" s="30">
        <f t="shared" ref="N30:N38" si="2">IF(M30&lt;1,M30-AVERAGE(F30:I30),M30-(SUM(F30:I30)))</f>
        <v>-2</v>
      </c>
      <c r="O30" s="35">
        <v>1</v>
      </c>
      <c r="P30" s="32" t="str">
        <f t="shared" ref="P30:P40" si="3">IF(O30&lt;=V$18,"T",IF(O30&lt;$Y$18,"R",IF(O30&gt;=$Y$18,"P")))</f>
        <v>P</v>
      </c>
      <c r="Q30" s="33"/>
      <c r="R30" s="33"/>
      <c r="S30" s="28" t="s">
        <v>118</v>
      </c>
      <c r="T30" s="66" t="s">
        <v>119</v>
      </c>
    </row>
    <row r="31" spans="1:20" ht="111.75" customHeight="1">
      <c r="A31" s="834"/>
      <c r="B31" s="854"/>
      <c r="C31" s="842"/>
      <c r="D31" s="849" t="s">
        <v>120</v>
      </c>
      <c r="E31" s="28" t="s">
        <v>105</v>
      </c>
      <c r="F31" s="395">
        <v>1</v>
      </c>
      <c r="G31" s="395">
        <v>1</v>
      </c>
      <c r="H31" s="123">
        <v>1</v>
      </c>
      <c r="I31" s="68"/>
      <c r="J31" s="28" t="s">
        <v>702</v>
      </c>
      <c r="K31" s="83"/>
      <c r="L31" s="68"/>
      <c r="M31" s="123">
        <v>0.1</v>
      </c>
      <c r="N31" s="30">
        <v>-99</v>
      </c>
      <c r="O31" s="35">
        <v>10</v>
      </c>
      <c r="P31" s="32" t="str">
        <f t="shared" si="1"/>
        <v>P</v>
      </c>
      <c r="Q31" s="33"/>
      <c r="R31" s="33"/>
      <c r="S31" s="28" t="s">
        <v>99</v>
      </c>
      <c r="T31" s="66" t="s">
        <v>100</v>
      </c>
    </row>
    <row r="32" spans="1:20" ht="48" customHeight="1">
      <c r="A32" s="834"/>
      <c r="B32" s="854"/>
      <c r="C32" s="842"/>
      <c r="D32" s="850"/>
      <c r="E32" s="28" t="s">
        <v>704</v>
      </c>
      <c r="F32" s="395">
        <v>0.6</v>
      </c>
      <c r="G32" s="123">
        <v>0.3</v>
      </c>
      <c r="H32" s="123">
        <v>0.05</v>
      </c>
      <c r="I32" s="68"/>
      <c r="J32" s="28" t="s">
        <v>705</v>
      </c>
      <c r="K32" s="83"/>
      <c r="L32" s="68"/>
      <c r="M32" s="123">
        <v>1</v>
      </c>
      <c r="N32" s="30">
        <v>-59</v>
      </c>
      <c r="O32" s="35">
        <v>60</v>
      </c>
      <c r="P32" s="32" t="str">
        <f t="shared" si="1"/>
        <v>P</v>
      </c>
      <c r="Q32" s="33"/>
      <c r="R32" s="33"/>
      <c r="S32" s="28"/>
      <c r="T32" s="66"/>
    </row>
    <row r="33" spans="1:21" ht="114" customHeight="1">
      <c r="A33" s="834"/>
      <c r="B33" s="854"/>
      <c r="C33" s="842"/>
      <c r="D33" s="832" t="s">
        <v>120</v>
      </c>
      <c r="E33" s="28" t="s">
        <v>109</v>
      </c>
      <c r="F33" s="395">
        <v>0</v>
      </c>
      <c r="G33" s="395">
        <v>0</v>
      </c>
      <c r="H33" s="68">
        <v>0</v>
      </c>
      <c r="I33" s="68"/>
      <c r="J33" s="28" t="s">
        <v>110</v>
      </c>
      <c r="K33" s="83">
        <v>0</v>
      </c>
      <c r="L33" s="68"/>
      <c r="M33" s="123">
        <v>1</v>
      </c>
      <c r="N33" s="30">
        <f t="shared" si="2"/>
        <v>1</v>
      </c>
      <c r="O33" s="35">
        <v>1</v>
      </c>
      <c r="P33" s="32" t="str">
        <f t="shared" si="3"/>
        <v>P</v>
      </c>
      <c r="Q33" s="33"/>
      <c r="R33" s="33"/>
      <c r="S33" s="28" t="s">
        <v>103</v>
      </c>
      <c r="T33" s="66" t="s">
        <v>104</v>
      </c>
    </row>
    <row r="34" spans="1:21" ht="56.25" customHeight="1">
      <c r="A34" s="834"/>
      <c r="B34" s="854"/>
      <c r="C34" s="842"/>
      <c r="D34" s="832"/>
      <c r="E34" s="28" t="s">
        <v>113</v>
      </c>
      <c r="F34" s="393">
        <v>0</v>
      </c>
      <c r="G34" s="395">
        <v>0</v>
      </c>
      <c r="H34" s="68">
        <v>0</v>
      </c>
      <c r="I34" s="68"/>
      <c r="J34" s="28" t="s">
        <v>697</v>
      </c>
      <c r="K34" s="83">
        <v>0</v>
      </c>
      <c r="L34" s="68"/>
      <c r="M34" s="123">
        <v>1</v>
      </c>
      <c r="N34" s="30">
        <f t="shared" si="2"/>
        <v>1</v>
      </c>
      <c r="O34" s="35">
        <v>1</v>
      </c>
      <c r="P34" s="32" t="str">
        <f t="shared" si="3"/>
        <v>P</v>
      </c>
      <c r="Q34" s="33"/>
      <c r="R34" s="33"/>
      <c r="S34" s="28" t="s">
        <v>107</v>
      </c>
      <c r="T34" s="66" t="s">
        <v>108</v>
      </c>
      <c r="U34" s="56"/>
    </row>
    <row r="35" spans="1:21" ht="72.75" customHeight="1">
      <c r="A35" s="835"/>
      <c r="B35" s="854"/>
      <c r="C35" s="842"/>
      <c r="D35" s="832"/>
      <c r="E35" s="63" t="s">
        <v>116</v>
      </c>
      <c r="F35" s="395">
        <v>1</v>
      </c>
      <c r="G35" s="395">
        <v>1</v>
      </c>
      <c r="H35" s="261">
        <v>1</v>
      </c>
      <c r="I35" s="261"/>
      <c r="J35" s="28" t="s">
        <v>117</v>
      </c>
      <c r="K35" s="83">
        <v>0</v>
      </c>
      <c r="L35" s="68"/>
      <c r="M35" s="123">
        <v>1</v>
      </c>
      <c r="N35" s="30">
        <f t="shared" si="2"/>
        <v>-2</v>
      </c>
      <c r="O35" s="35">
        <v>1</v>
      </c>
      <c r="P35" s="32" t="str">
        <f t="shared" si="3"/>
        <v>P</v>
      </c>
      <c r="Q35" s="33"/>
      <c r="R35" s="40"/>
      <c r="S35" s="28" t="s">
        <v>123</v>
      </c>
      <c r="T35" s="66" t="s">
        <v>124</v>
      </c>
      <c r="U35" s="56"/>
    </row>
    <row r="36" spans="1:21" ht="54">
      <c r="A36" s="846">
        <v>5</v>
      </c>
      <c r="B36" s="854"/>
      <c r="C36" s="842"/>
      <c r="D36" s="856" t="s">
        <v>745</v>
      </c>
      <c r="E36" s="63" t="s">
        <v>97</v>
      </c>
      <c r="F36" s="395">
        <v>1</v>
      </c>
      <c r="G36" s="395">
        <v>1</v>
      </c>
      <c r="H36" s="261">
        <v>1</v>
      </c>
      <c r="I36" s="68"/>
      <c r="J36" s="28" t="s">
        <v>98</v>
      </c>
      <c r="K36" s="83"/>
      <c r="L36" s="225"/>
      <c r="M36" s="123">
        <v>1</v>
      </c>
      <c r="N36" s="30">
        <f t="shared" si="2"/>
        <v>-2</v>
      </c>
      <c r="O36" s="35">
        <f>IF(M36&lt;1,(AVERAGE(F36:I36)/M36),SUM(F36:I36)/M36)</f>
        <v>3</v>
      </c>
      <c r="P36" s="32" t="str">
        <f t="shared" si="3"/>
        <v>P</v>
      </c>
      <c r="Q36" s="64"/>
      <c r="R36" s="33"/>
      <c r="S36" s="33"/>
      <c r="T36" s="247"/>
    </row>
    <row r="37" spans="1:21" ht="54">
      <c r="A37" s="847"/>
      <c r="B37" s="854"/>
      <c r="C37" s="842"/>
      <c r="D37" s="857"/>
      <c r="E37" s="28" t="s">
        <v>101</v>
      </c>
      <c r="F37" s="395"/>
      <c r="G37" s="123">
        <v>1</v>
      </c>
      <c r="H37" s="429">
        <v>1</v>
      </c>
      <c r="I37" s="80"/>
      <c r="J37" s="28" t="s">
        <v>102</v>
      </c>
      <c r="K37" s="376"/>
      <c r="L37" s="377"/>
      <c r="M37" s="123">
        <v>1</v>
      </c>
      <c r="N37" s="30">
        <f t="shared" si="2"/>
        <v>-1</v>
      </c>
      <c r="O37" s="35">
        <v>1</v>
      </c>
      <c r="P37" s="32" t="str">
        <f t="shared" si="3"/>
        <v>P</v>
      </c>
      <c r="Q37" s="257" t="e">
        <f>L37/K37</f>
        <v>#DIV/0!</v>
      </c>
      <c r="R37" s="33"/>
      <c r="S37" s="33"/>
      <c r="T37" s="247"/>
    </row>
    <row r="38" spans="1:21" ht="40.5">
      <c r="A38" s="847"/>
      <c r="B38" s="854"/>
      <c r="C38" s="842"/>
      <c r="D38" s="857"/>
      <c r="E38" s="28" t="s">
        <v>105</v>
      </c>
      <c r="F38" s="395">
        <v>1</v>
      </c>
      <c r="G38" s="395">
        <v>1</v>
      </c>
      <c r="H38" s="429">
        <v>1</v>
      </c>
      <c r="I38" s="63"/>
      <c r="J38" s="28" t="s">
        <v>106</v>
      </c>
      <c r="K38" s="83"/>
      <c r="L38" s="40"/>
      <c r="M38" s="123">
        <v>1</v>
      </c>
      <c r="N38" s="243">
        <f t="shared" si="2"/>
        <v>-2</v>
      </c>
      <c r="O38" s="244">
        <v>1</v>
      </c>
      <c r="P38" s="245" t="str">
        <f t="shared" si="3"/>
        <v>P</v>
      </c>
      <c r="Q38" s="40"/>
      <c r="R38" s="24"/>
      <c r="S38" s="24"/>
      <c r="T38" s="754"/>
    </row>
    <row r="39" spans="1:21" ht="54">
      <c r="A39" s="847"/>
      <c r="B39" s="854"/>
      <c r="C39" s="842"/>
      <c r="D39" s="857"/>
      <c r="E39" s="63" t="s">
        <v>121</v>
      </c>
      <c r="F39" s="395">
        <v>0.6</v>
      </c>
      <c r="G39" s="123">
        <v>0.3</v>
      </c>
      <c r="H39" s="395">
        <v>0.1</v>
      </c>
      <c r="I39" s="261"/>
      <c r="J39" s="28" t="s">
        <v>122</v>
      </c>
      <c r="K39" s="33" t="s">
        <v>576</v>
      </c>
      <c r="L39" s="33"/>
      <c r="M39" s="25">
        <v>100</v>
      </c>
      <c r="N39" s="71">
        <f>G39-M39</f>
        <v>-99.7</v>
      </c>
      <c r="O39" s="246">
        <v>1</v>
      </c>
      <c r="P39" s="245" t="str">
        <f t="shared" si="3"/>
        <v>P</v>
      </c>
      <c r="Q39" s="33"/>
      <c r="R39" s="24"/>
      <c r="S39" s="24"/>
      <c r="T39" s="754"/>
    </row>
    <row r="40" spans="1:21" ht="84" customHeight="1" thickBot="1">
      <c r="A40" s="848"/>
      <c r="B40" s="855"/>
      <c r="C40" s="845"/>
      <c r="D40" s="858"/>
      <c r="E40" s="248" t="s">
        <v>575</v>
      </c>
      <c r="F40" s="218">
        <v>100</v>
      </c>
      <c r="G40" s="755">
        <v>1</v>
      </c>
      <c r="H40" s="413">
        <v>1</v>
      </c>
      <c r="I40" s="46"/>
      <c r="J40" s="248" t="s">
        <v>577</v>
      </c>
      <c r="K40" s="226"/>
      <c r="L40" s="226"/>
      <c r="M40" s="48">
        <v>86.75</v>
      </c>
      <c r="N40" s="226">
        <v>0</v>
      </c>
      <c r="O40" s="256">
        <v>1</v>
      </c>
      <c r="P40" s="249" t="str">
        <f t="shared" si="3"/>
        <v>P</v>
      </c>
      <c r="Q40" s="48"/>
      <c r="R40" s="43"/>
      <c r="S40" s="43"/>
      <c r="T40" s="756"/>
    </row>
    <row r="42" spans="1:21">
      <c r="A42" s="50" t="s">
        <v>24</v>
      </c>
      <c r="B42" s="50"/>
      <c r="C42" s="50"/>
      <c r="D42" s="50"/>
      <c r="E42" s="2"/>
      <c r="F42" s="2"/>
      <c r="G42" s="2"/>
      <c r="H42" s="2"/>
      <c r="I42" s="2"/>
      <c r="J42" s="2"/>
      <c r="K42" s="2"/>
      <c r="L42" s="2"/>
      <c r="M42" s="2"/>
      <c r="N42" s="2"/>
      <c r="O42" s="2"/>
      <c r="P42" s="2"/>
      <c r="Q42" s="2"/>
      <c r="R42" s="2"/>
      <c r="S42" s="2"/>
      <c r="T42" s="2"/>
    </row>
    <row r="43" spans="1:21">
      <c r="A43" s="2"/>
      <c r="B43" s="2"/>
      <c r="C43" s="2"/>
      <c r="D43" s="2"/>
      <c r="E43" s="2"/>
      <c r="F43" s="2"/>
      <c r="G43" s="2"/>
      <c r="H43" s="2"/>
      <c r="I43" s="2"/>
      <c r="J43" s="2"/>
      <c r="K43" s="2"/>
      <c r="L43" s="2"/>
      <c r="M43" s="2"/>
      <c r="N43" s="2"/>
      <c r="O43" s="2"/>
      <c r="P43" s="2"/>
      <c r="Q43" s="2"/>
      <c r="R43" s="2"/>
      <c r="S43" s="2"/>
      <c r="T43" s="2"/>
    </row>
    <row r="44" spans="1:21">
      <c r="A44" s="825"/>
      <c r="B44" s="826"/>
      <c r="C44" s="826"/>
      <c r="D44" s="826"/>
      <c r="E44" s="826"/>
      <c r="F44" s="826"/>
      <c r="G44" s="826"/>
      <c r="H44" s="826"/>
      <c r="I44" s="826"/>
      <c r="J44" s="826"/>
      <c r="K44" s="826"/>
      <c r="L44" s="826"/>
      <c r="M44" s="826"/>
      <c r="N44" s="826"/>
      <c r="O44" s="826"/>
      <c r="P44" s="826"/>
      <c r="Q44" s="826"/>
      <c r="R44" s="826"/>
      <c r="S44" s="826"/>
      <c r="T44" s="827"/>
    </row>
    <row r="45" spans="1:21">
      <c r="A45" s="825"/>
      <c r="B45" s="826"/>
      <c r="C45" s="826"/>
      <c r="D45" s="826"/>
      <c r="E45" s="826"/>
      <c r="F45" s="826"/>
      <c r="G45" s="826"/>
      <c r="H45" s="826"/>
      <c r="I45" s="826"/>
      <c r="J45" s="826"/>
      <c r="K45" s="826"/>
      <c r="L45" s="826"/>
      <c r="M45" s="826"/>
      <c r="N45" s="826"/>
      <c r="O45" s="826"/>
      <c r="P45" s="826"/>
      <c r="Q45" s="826"/>
      <c r="R45" s="826"/>
      <c r="S45" s="826"/>
      <c r="T45" s="827"/>
    </row>
    <row r="46" spans="1:21">
      <c r="A46" s="825"/>
      <c r="B46" s="826"/>
      <c r="C46" s="826"/>
      <c r="D46" s="826"/>
      <c r="E46" s="826"/>
      <c r="F46" s="826"/>
      <c r="G46" s="826"/>
      <c r="H46" s="826"/>
      <c r="I46" s="826"/>
      <c r="J46" s="826"/>
      <c r="K46" s="826"/>
      <c r="L46" s="826"/>
      <c r="M46" s="826"/>
      <c r="N46" s="826"/>
      <c r="O46" s="826"/>
      <c r="P46" s="826"/>
      <c r="Q46" s="826"/>
      <c r="R46" s="826"/>
      <c r="S46" s="826"/>
      <c r="T46" s="827"/>
    </row>
    <row r="47" spans="1:21">
      <c r="A47" s="825"/>
      <c r="B47" s="826"/>
      <c r="C47" s="826"/>
      <c r="D47" s="826"/>
      <c r="E47" s="826"/>
      <c r="F47" s="826"/>
      <c r="G47" s="826"/>
      <c r="H47" s="826"/>
      <c r="I47" s="826"/>
      <c r="J47" s="826"/>
      <c r="K47" s="826"/>
      <c r="L47" s="826"/>
      <c r="M47" s="826"/>
      <c r="N47" s="826"/>
      <c r="O47" s="826"/>
      <c r="P47" s="826"/>
      <c r="Q47" s="826"/>
      <c r="R47" s="826"/>
      <c r="S47" s="826"/>
      <c r="T47" s="827"/>
    </row>
    <row r="48" spans="1:21">
      <c r="A48" s="825"/>
      <c r="B48" s="826"/>
      <c r="C48" s="826"/>
      <c r="D48" s="826"/>
      <c r="E48" s="826"/>
      <c r="F48" s="826"/>
      <c r="G48" s="826"/>
      <c r="H48" s="826"/>
      <c r="I48" s="826"/>
      <c r="J48" s="826"/>
      <c r="K48" s="826"/>
      <c r="L48" s="826"/>
      <c r="M48" s="826"/>
      <c r="N48" s="826"/>
      <c r="O48" s="826"/>
      <c r="P48" s="826"/>
      <c r="Q48" s="826"/>
      <c r="R48" s="826"/>
      <c r="S48" s="826"/>
      <c r="T48" s="827"/>
    </row>
    <row r="49" spans="1:20">
      <c r="A49" s="825"/>
      <c r="B49" s="826"/>
      <c r="C49" s="826"/>
      <c r="D49" s="826"/>
      <c r="E49" s="826"/>
      <c r="F49" s="826"/>
      <c r="G49" s="826"/>
      <c r="H49" s="826"/>
      <c r="I49" s="826"/>
      <c r="J49" s="826"/>
      <c r="K49" s="826"/>
      <c r="L49" s="826"/>
      <c r="M49" s="826"/>
      <c r="N49" s="826"/>
      <c r="O49" s="826"/>
      <c r="P49" s="826"/>
      <c r="Q49" s="826"/>
      <c r="R49" s="826"/>
      <c r="S49" s="826"/>
      <c r="T49" s="827"/>
    </row>
    <row r="50" spans="1:20">
      <c r="A50" s="825"/>
      <c r="B50" s="826"/>
      <c r="C50" s="826"/>
      <c r="D50" s="826"/>
      <c r="E50" s="826"/>
      <c r="F50" s="826"/>
      <c r="G50" s="826"/>
      <c r="H50" s="826"/>
      <c r="I50" s="826"/>
      <c r="J50" s="826"/>
      <c r="K50" s="826"/>
      <c r="L50" s="826"/>
      <c r="M50" s="826"/>
      <c r="N50" s="826"/>
      <c r="O50" s="826"/>
      <c r="P50" s="826"/>
      <c r="Q50" s="826"/>
      <c r="R50" s="826"/>
      <c r="S50" s="826"/>
      <c r="T50" s="827"/>
    </row>
    <row r="51" spans="1:20">
      <c r="A51" s="825"/>
      <c r="B51" s="826"/>
      <c r="C51" s="826"/>
      <c r="D51" s="826"/>
      <c r="E51" s="826"/>
      <c r="F51" s="826"/>
      <c r="G51" s="826"/>
      <c r="H51" s="826"/>
      <c r="I51" s="826"/>
      <c r="J51" s="826"/>
      <c r="K51" s="826"/>
      <c r="L51" s="826"/>
      <c r="M51" s="826"/>
      <c r="N51" s="826"/>
      <c r="O51" s="826"/>
      <c r="P51" s="826"/>
      <c r="Q51" s="826"/>
      <c r="R51" s="826"/>
      <c r="S51" s="826"/>
      <c r="T51" s="827"/>
    </row>
    <row r="52" spans="1:20">
      <c r="A52" s="825"/>
      <c r="B52" s="826"/>
      <c r="C52" s="826"/>
      <c r="D52" s="826"/>
      <c r="E52" s="826"/>
      <c r="F52" s="826"/>
      <c r="G52" s="826"/>
      <c r="H52" s="826"/>
      <c r="I52" s="826"/>
      <c r="J52" s="826"/>
      <c r="K52" s="826"/>
      <c r="L52" s="826"/>
      <c r="M52" s="826"/>
      <c r="N52" s="826"/>
      <c r="O52" s="826"/>
      <c r="P52" s="826"/>
      <c r="Q52" s="826"/>
      <c r="R52" s="826"/>
      <c r="S52" s="826"/>
      <c r="T52" s="827"/>
    </row>
    <row r="53" spans="1:20">
      <c r="A53" s="825"/>
      <c r="B53" s="826"/>
      <c r="C53" s="826"/>
      <c r="D53" s="826"/>
      <c r="E53" s="826"/>
      <c r="F53" s="826"/>
      <c r="G53" s="826"/>
      <c r="H53" s="826"/>
      <c r="I53" s="826"/>
      <c r="J53" s="826"/>
      <c r="K53" s="826"/>
      <c r="L53" s="826"/>
      <c r="M53" s="826"/>
      <c r="N53" s="826"/>
      <c r="O53" s="826"/>
      <c r="P53" s="826"/>
      <c r="Q53" s="826"/>
      <c r="R53" s="826"/>
      <c r="S53" s="826"/>
      <c r="T53" s="827"/>
    </row>
    <row r="54" spans="1:20">
      <c r="A54" s="825"/>
      <c r="B54" s="826"/>
      <c r="C54" s="826"/>
      <c r="D54" s="826"/>
      <c r="E54" s="826"/>
      <c r="F54" s="826"/>
      <c r="G54" s="826"/>
      <c r="H54" s="826"/>
      <c r="I54" s="826"/>
      <c r="J54" s="826"/>
      <c r="K54" s="826"/>
      <c r="L54" s="826"/>
      <c r="M54" s="826"/>
      <c r="N54" s="826"/>
      <c r="O54" s="826"/>
      <c r="P54" s="826"/>
      <c r="Q54" s="826"/>
      <c r="R54" s="826"/>
      <c r="S54" s="826"/>
      <c r="T54" s="827"/>
    </row>
  </sheetData>
  <mergeCells count="60">
    <mergeCell ref="A54:T54"/>
    <mergeCell ref="B29:B40"/>
    <mergeCell ref="A49:T49"/>
    <mergeCell ref="A50:T50"/>
    <mergeCell ref="A51:T51"/>
    <mergeCell ref="A52:T52"/>
    <mergeCell ref="A53:T53"/>
    <mergeCell ref="A44:T44"/>
    <mergeCell ref="A45:T45"/>
    <mergeCell ref="A46:T46"/>
    <mergeCell ref="A47:T47"/>
    <mergeCell ref="A48:T48"/>
    <mergeCell ref="D33:D35"/>
    <mergeCell ref="D36:D40"/>
    <mergeCell ref="T15:T16"/>
    <mergeCell ref="A7:E7"/>
    <mergeCell ref="F7:M7"/>
    <mergeCell ref="A8:E8"/>
    <mergeCell ref="F8:M8"/>
    <mergeCell ref="A9:E9"/>
    <mergeCell ref="F9:M9"/>
    <mergeCell ref="R15:R16"/>
    <mergeCell ref="N15:P15"/>
    <mergeCell ref="A10:E10"/>
    <mergeCell ref="F10:M10"/>
    <mergeCell ref="A12:T12"/>
    <mergeCell ref="A14:L14"/>
    <mergeCell ref="M14:T14"/>
    <mergeCell ref="A15:A16"/>
    <mergeCell ref="D15:D16"/>
    <mergeCell ref="A3:E5"/>
    <mergeCell ref="F3:M3"/>
    <mergeCell ref="N3:T3"/>
    <mergeCell ref="F4:M5"/>
    <mergeCell ref="N4:T4"/>
    <mergeCell ref="N5:T5"/>
    <mergeCell ref="Q15:Q16"/>
    <mergeCell ref="B15:B16"/>
    <mergeCell ref="C15:C16"/>
    <mergeCell ref="L15:L16"/>
    <mergeCell ref="M15:M16"/>
    <mergeCell ref="E15:E16"/>
    <mergeCell ref="F15:I15"/>
    <mergeCell ref="K15:K16"/>
    <mergeCell ref="J15:J16"/>
    <mergeCell ref="D18:D22"/>
    <mergeCell ref="D23:D30"/>
    <mergeCell ref="A18:A22"/>
    <mergeCell ref="C26:C28"/>
    <mergeCell ref="B26:B28"/>
    <mergeCell ref="B18:B22"/>
    <mergeCell ref="C18:C22"/>
    <mergeCell ref="C29:C40"/>
    <mergeCell ref="A36:A40"/>
    <mergeCell ref="D31:D32"/>
    <mergeCell ref="C23:C25"/>
    <mergeCell ref="B23:B25"/>
    <mergeCell ref="A23:A25"/>
    <mergeCell ref="A26:A28"/>
    <mergeCell ref="A29:A35"/>
  </mergeCells>
  <conditionalFormatting sqref="P18:P40">
    <cfRule type="containsText" dxfId="103" priority="7" stopIfTrue="1" operator="containsText" text="P">
      <formula>NOT(ISERROR(SEARCH("P",P18)))</formula>
    </cfRule>
    <cfRule type="containsText" dxfId="102" priority="8" stopIfTrue="1" operator="containsText" text="R">
      <formula>NOT(ISERROR(SEARCH("R",P18)))</formula>
    </cfRule>
    <cfRule type="containsText" dxfId="101" priority="9" operator="containsText" text="T">
      <formula>NOT(ISERROR(SEARCH("T",P18)))</formula>
    </cfRule>
  </conditionalFormatting>
  <conditionalFormatting sqref="P30:P34">
    <cfRule type="iconSet" priority="174">
      <iconSet iconSet="3Symbols2">
        <cfvo type="percent" val="0"/>
        <cfvo type="percent" val="0.74"/>
        <cfvo type="percent" val="0.85"/>
      </iconSet>
    </cfRule>
  </conditionalFormatting>
  <conditionalFormatting sqref="P31">
    <cfRule type="iconSet" priority="2">
      <iconSet iconSet="3Symbols2">
        <cfvo type="percent" val="0"/>
        <cfvo type="percent" val="0.74"/>
        <cfvo type="percent" val="0.85"/>
      </iconSet>
    </cfRule>
  </conditionalFormatting>
  <conditionalFormatting sqref="P32">
    <cfRule type="iconSet" priority="1">
      <iconSet iconSet="3Symbols2">
        <cfvo type="percent" val="0"/>
        <cfvo type="percent" val="0.74"/>
        <cfvo type="percent" val="0.85"/>
      </iconSet>
    </cfRule>
  </conditionalFormatting>
  <conditionalFormatting sqref="P35:P40 P18:P29">
    <cfRule type="iconSet" priority="166">
      <iconSet iconSet="3Symbols2">
        <cfvo type="percent" val="0"/>
        <cfvo type="percent" val="0.74"/>
        <cfvo type="percent" val="0.85"/>
      </iconSet>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0"/>
  <sheetViews>
    <sheetView topLeftCell="D1" zoomScale="81" zoomScaleNormal="81" workbookViewId="0">
      <selection activeCell="F9" sqref="F9:M9"/>
    </sheetView>
  </sheetViews>
  <sheetFormatPr baseColWidth="10" defaultColWidth="11.42578125" defaultRowHeight="13.5"/>
  <cols>
    <col min="1" max="1" width="6.28515625" style="1" customWidth="1"/>
    <col min="2" max="2" width="25.28515625" style="1" customWidth="1"/>
    <col min="3" max="3" width="29" style="1" customWidth="1"/>
    <col min="4" max="4" width="41.42578125" style="1" customWidth="1"/>
    <col min="5" max="5" width="45.42578125" style="1" customWidth="1"/>
    <col min="6" max="6" width="8.85546875" style="1" customWidth="1"/>
    <col min="7" max="7" width="6.5703125" style="1" customWidth="1"/>
    <col min="8" max="8" width="5.7109375" style="1" customWidth="1"/>
    <col min="9" max="9" width="6.28515625" style="1" customWidth="1"/>
    <col min="10" max="10" width="37.5703125" style="1" customWidth="1"/>
    <col min="11" max="11" width="19.42578125" style="1" customWidth="1"/>
    <col min="12" max="12" width="27.85546875" style="1" customWidth="1"/>
    <col min="13" max="13" width="11.42578125" style="1"/>
    <col min="14" max="14" width="15.140625" style="1" customWidth="1"/>
    <col min="15" max="16" width="11.42578125" style="1"/>
    <col min="17" max="17" width="30.28515625" style="1" customWidth="1"/>
    <col min="18" max="18" width="26.7109375" style="1" customWidth="1"/>
    <col min="19" max="19" width="25" style="1" customWidth="1"/>
    <col min="20" max="20" width="31.140625" style="1" customWidth="1"/>
    <col min="21" max="16384" width="11.42578125" style="1"/>
  </cols>
  <sheetData>
    <row r="1" spans="1:20" ht="14.25" thickBot="1"/>
    <row r="2" spans="1:20" ht="14.25" thickBot="1">
      <c r="A2" s="813"/>
      <c r="B2" s="814"/>
      <c r="C2" s="814"/>
      <c r="D2" s="814"/>
      <c r="E2" s="815"/>
      <c r="F2" s="822" t="s">
        <v>18</v>
      </c>
      <c r="G2" s="823"/>
      <c r="H2" s="823"/>
      <c r="I2" s="823"/>
      <c r="J2" s="823"/>
      <c r="K2" s="823"/>
      <c r="L2" s="823"/>
      <c r="M2" s="824"/>
      <c r="N2" s="795" t="s">
        <v>944</v>
      </c>
      <c r="O2" s="796"/>
      <c r="P2" s="796"/>
      <c r="Q2" s="796"/>
      <c r="R2" s="796"/>
      <c r="S2" s="796"/>
      <c r="T2" s="797"/>
    </row>
    <row r="3" spans="1:20" ht="14.25" thickBot="1">
      <c r="A3" s="816"/>
      <c r="B3" s="817"/>
      <c r="C3" s="817"/>
      <c r="D3" s="817"/>
      <c r="E3" s="818"/>
      <c r="F3" s="798" t="s">
        <v>17</v>
      </c>
      <c r="G3" s="799"/>
      <c r="H3" s="799"/>
      <c r="I3" s="799"/>
      <c r="J3" s="799"/>
      <c r="K3" s="799"/>
      <c r="L3" s="799"/>
      <c r="M3" s="800"/>
      <c r="N3" s="804" t="s">
        <v>23</v>
      </c>
      <c r="O3" s="805"/>
      <c r="P3" s="805"/>
      <c r="Q3" s="805"/>
      <c r="R3" s="805"/>
      <c r="S3" s="805"/>
      <c r="T3" s="806"/>
    </row>
    <row r="4" spans="1:20" ht="14.25" thickBot="1">
      <c r="A4" s="819"/>
      <c r="B4" s="820"/>
      <c r="C4" s="820"/>
      <c r="D4" s="820"/>
      <c r="E4" s="821"/>
      <c r="F4" s="801"/>
      <c r="G4" s="802"/>
      <c r="H4" s="802"/>
      <c r="I4" s="802"/>
      <c r="J4" s="802"/>
      <c r="K4" s="802"/>
      <c r="L4" s="802"/>
      <c r="M4" s="803"/>
      <c r="N4" s="807" t="s">
        <v>8</v>
      </c>
      <c r="O4" s="808"/>
      <c r="P4" s="808"/>
      <c r="Q4" s="808"/>
      <c r="R4" s="808"/>
      <c r="S4" s="808"/>
      <c r="T4" s="809"/>
    </row>
    <row r="5" spans="1:20">
      <c r="A5" s="2"/>
      <c r="B5" s="2"/>
      <c r="C5" s="2"/>
      <c r="D5" s="2"/>
      <c r="E5" s="2"/>
      <c r="F5" s="2"/>
      <c r="G5" s="2"/>
      <c r="H5" s="2"/>
      <c r="I5" s="2"/>
      <c r="J5" s="3"/>
      <c r="K5" s="3"/>
      <c r="L5" s="4"/>
      <c r="M5" s="4"/>
      <c r="N5" s="4"/>
      <c r="O5" s="4"/>
      <c r="P5" s="4"/>
      <c r="Q5" s="4"/>
      <c r="R5" s="4"/>
      <c r="S5" s="4"/>
      <c r="T5" s="4"/>
    </row>
    <row r="6" spans="1:20">
      <c r="A6" s="758" t="s">
        <v>10</v>
      </c>
      <c r="B6" s="758"/>
      <c r="C6" s="758"/>
      <c r="D6" s="758"/>
      <c r="E6" s="758"/>
      <c r="F6" s="810" t="s">
        <v>401</v>
      </c>
      <c r="G6" s="811"/>
      <c r="H6" s="811"/>
      <c r="I6" s="811"/>
      <c r="J6" s="811"/>
      <c r="K6" s="811"/>
      <c r="L6" s="811"/>
      <c r="M6" s="812"/>
      <c r="N6" s="4"/>
      <c r="O6" s="4"/>
      <c r="P6" s="4"/>
      <c r="Q6" s="4"/>
      <c r="R6" s="4"/>
      <c r="S6" s="4"/>
      <c r="T6" s="4"/>
    </row>
    <row r="7" spans="1:20" ht="15">
      <c r="A7" s="758" t="s">
        <v>25</v>
      </c>
      <c r="B7" s="758"/>
      <c r="C7" s="758"/>
      <c r="D7" s="758"/>
      <c r="E7" s="758"/>
      <c r="F7" s="759">
        <v>2023</v>
      </c>
      <c r="G7" s="760"/>
      <c r="H7" s="760"/>
      <c r="I7" s="760"/>
      <c r="J7" s="760"/>
      <c r="K7" s="760"/>
      <c r="L7" s="760"/>
      <c r="M7" s="761"/>
      <c r="N7" s="4"/>
      <c r="O7" s="4"/>
      <c r="P7" s="4"/>
      <c r="Q7" s="4"/>
      <c r="R7" s="4"/>
      <c r="S7" s="4"/>
      <c r="T7" s="4"/>
    </row>
    <row r="8" spans="1:20" ht="15">
      <c r="A8" s="758" t="s">
        <v>6</v>
      </c>
      <c r="B8" s="758"/>
      <c r="C8" s="758"/>
      <c r="D8" s="758"/>
      <c r="E8" s="758"/>
      <c r="F8" s="759" t="s">
        <v>849</v>
      </c>
      <c r="G8" s="760"/>
      <c r="H8" s="760"/>
      <c r="I8" s="760"/>
      <c r="J8" s="760"/>
      <c r="K8" s="760"/>
      <c r="L8" s="760"/>
      <c r="M8" s="761"/>
      <c r="N8" s="4"/>
      <c r="O8" s="4"/>
      <c r="P8" s="4"/>
      <c r="Q8" s="4"/>
      <c r="R8" s="4"/>
      <c r="S8" s="4"/>
      <c r="T8" s="4"/>
    </row>
    <row r="9" spans="1:20" ht="15">
      <c r="A9" s="758" t="s">
        <v>7</v>
      </c>
      <c r="B9" s="758"/>
      <c r="C9" s="758"/>
      <c r="D9" s="758"/>
      <c r="E9" s="758"/>
      <c r="F9" s="759" t="s">
        <v>1110</v>
      </c>
      <c r="G9" s="760"/>
      <c r="H9" s="760"/>
      <c r="I9" s="760"/>
      <c r="J9" s="760"/>
      <c r="K9" s="760"/>
      <c r="L9" s="760"/>
      <c r="M9" s="761"/>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62" t="s">
        <v>9</v>
      </c>
      <c r="B11" s="763"/>
      <c r="C11" s="763"/>
      <c r="D11" s="763"/>
      <c r="E11" s="763"/>
      <c r="F11" s="763"/>
      <c r="G11" s="763"/>
      <c r="H11" s="763"/>
      <c r="I11" s="763"/>
      <c r="J11" s="763"/>
      <c r="K11" s="763"/>
      <c r="L11" s="763"/>
      <c r="M11" s="763"/>
      <c r="N11" s="763"/>
      <c r="O11" s="763"/>
      <c r="P11" s="763"/>
      <c r="Q11" s="763"/>
      <c r="R11" s="763"/>
      <c r="S11" s="763"/>
      <c r="T11" s="764"/>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65" t="s">
        <v>16</v>
      </c>
      <c r="B13" s="766"/>
      <c r="C13" s="766"/>
      <c r="D13" s="766"/>
      <c r="E13" s="766"/>
      <c r="F13" s="766"/>
      <c r="G13" s="766"/>
      <c r="H13" s="766"/>
      <c r="I13" s="766"/>
      <c r="J13" s="766"/>
      <c r="K13" s="766"/>
      <c r="L13" s="767"/>
      <c r="M13" s="768" t="s">
        <v>1</v>
      </c>
      <c r="N13" s="768"/>
      <c r="O13" s="768"/>
      <c r="P13" s="768"/>
      <c r="Q13" s="768"/>
      <c r="R13" s="768"/>
      <c r="S13" s="768"/>
      <c r="T13" s="769"/>
    </row>
    <row r="14" spans="1:20" ht="14.25" thickBot="1">
      <c r="A14" s="774" t="s">
        <v>27</v>
      </c>
      <c r="B14" s="783" t="s">
        <v>433</v>
      </c>
      <c r="C14" s="783" t="s">
        <v>434</v>
      </c>
      <c r="D14" s="774" t="s">
        <v>26</v>
      </c>
      <c r="E14" s="778" t="s">
        <v>19</v>
      </c>
      <c r="F14" s="780" t="s">
        <v>11</v>
      </c>
      <c r="G14" s="781"/>
      <c r="H14" s="781"/>
      <c r="I14" s="782"/>
      <c r="J14" s="770" t="s">
        <v>20</v>
      </c>
      <c r="K14" s="770" t="s">
        <v>21</v>
      </c>
      <c r="L14" s="770" t="s">
        <v>2</v>
      </c>
      <c r="M14" s="772" t="s">
        <v>22</v>
      </c>
      <c r="N14" s="786" t="s">
        <v>3</v>
      </c>
      <c r="O14" s="787"/>
      <c r="P14" s="788"/>
      <c r="Q14" s="789" t="s">
        <v>302</v>
      </c>
      <c r="R14" s="791" t="s">
        <v>5</v>
      </c>
      <c r="S14" s="10" t="s">
        <v>29</v>
      </c>
      <c r="T14" s="793" t="s">
        <v>0</v>
      </c>
    </row>
    <row r="15" spans="1:20" ht="32.25" customHeight="1" thickBot="1">
      <c r="A15" s="775"/>
      <c r="B15" s="784"/>
      <c r="C15" s="784"/>
      <c r="D15" s="775"/>
      <c r="E15" s="779"/>
      <c r="F15" s="11" t="s">
        <v>12</v>
      </c>
      <c r="G15" s="11" t="s">
        <v>13</v>
      </c>
      <c r="H15" s="11" t="s">
        <v>14</v>
      </c>
      <c r="I15" s="11" t="s">
        <v>15</v>
      </c>
      <c r="J15" s="771"/>
      <c r="K15" s="771"/>
      <c r="L15" s="771"/>
      <c r="M15" s="773"/>
      <c r="N15" s="12" t="s">
        <v>30</v>
      </c>
      <c r="O15" s="13" t="s">
        <v>28</v>
      </c>
      <c r="P15" s="14" t="s">
        <v>31</v>
      </c>
      <c r="Q15" s="790"/>
      <c r="R15" s="792"/>
      <c r="S15" s="15"/>
      <c r="T15" s="794"/>
    </row>
    <row r="16" spans="1:20" ht="14.25" thickBot="1">
      <c r="A16" s="2"/>
      <c r="B16" s="2"/>
      <c r="C16" s="2"/>
      <c r="D16" s="2"/>
      <c r="E16" s="2"/>
      <c r="F16" s="2"/>
      <c r="G16" s="2"/>
      <c r="H16" s="2"/>
      <c r="I16" s="2"/>
      <c r="J16" s="2"/>
      <c r="K16" s="2"/>
      <c r="L16" s="16"/>
      <c r="M16" s="2"/>
      <c r="Q16" s="2"/>
      <c r="R16" s="2"/>
      <c r="S16" s="2"/>
      <c r="T16" s="2"/>
    </row>
    <row r="17" spans="1:20" ht="33" customHeight="1">
      <c r="A17" s="844">
        <v>1</v>
      </c>
      <c r="B17" s="867" t="s">
        <v>436</v>
      </c>
      <c r="C17" s="867" t="s">
        <v>508</v>
      </c>
      <c r="D17" s="867" t="s">
        <v>411</v>
      </c>
      <c r="E17" s="17" t="s">
        <v>402</v>
      </c>
      <c r="F17" s="870">
        <v>1</v>
      </c>
      <c r="G17" s="870">
        <v>1</v>
      </c>
      <c r="H17" s="870">
        <v>1</v>
      </c>
      <c r="I17" s="878"/>
      <c r="J17" s="885" t="s">
        <v>423</v>
      </c>
      <c r="K17" s="880" t="s">
        <v>424</v>
      </c>
      <c r="L17" s="880" t="s">
        <v>424</v>
      </c>
      <c r="M17" s="870">
        <v>1</v>
      </c>
      <c r="N17" s="887">
        <f t="shared" ref="N17:N25" si="0">IF(M17&lt;1,M17-AVERAGE(F17:I17),M17-(SUM(F17:I17)))</f>
        <v>-2</v>
      </c>
      <c r="O17" s="870">
        <f>M17/F17</f>
        <v>1</v>
      </c>
      <c r="P17" s="883" t="str">
        <f t="shared" ref="P17:P26" si="1">IF(O17&lt;=V$17,"T",IF(O17&lt;$Y$17,"R",IF(O17&gt;=$Y$17,"P")))</f>
        <v>P</v>
      </c>
      <c r="Q17" s="21"/>
      <c r="R17" s="22"/>
      <c r="S17" s="875" t="s">
        <v>422</v>
      </c>
      <c r="T17" s="876" t="s">
        <v>421</v>
      </c>
    </row>
    <row r="18" spans="1:20" ht="27">
      <c r="A18" s="829"/>
      <c r="B18" s="868"/>
      <c r="C18" s="868"/>
      <c r="D18" s="868"/>
      <c r="E18" s="23" t="s">
        <v>403</v>
      </c>
      <c r="F18" s="871"/>
      <c r="G18" s="871"/>
      <c r="H18" s="871"/>
      <c r="I18" s="879"/>
      <c r="J18" s="886"/>
      <c r="K18" s="881"/>
      <c r="L18" s="881"/>
      <c r="M18" s="871"/>
      <c r="N18" s="888"/>
      <c r="O18" s="871"/>
      <c r="P18" s="884"/>
      <c r="Q18" s="26"/>
      <c r="R18" s="27"/>
      <c r="S18" s="873"/>
      <c r="T18" s="877"/>
    </row>
    <row r="19" spans="1:20" ht="40.5">
      <c r="A19" s="829"/>
      <c r="B19" s="868"/>
      <c r="C19" s="868"/>
      <c r="D19" s="868"/>
      <c r="E19" s="28" t="s">
        <v>404</v>
      </c>
      <c r="F19" s="260">
        <v>3</v>
      </c>
      <c r="G19" s="260">
        <v>2</v>
      </c>
      <c r="H19" s="416">
        <v>3</v>
      </c>
      <c r="I19" s="260"/>
      <c r="J19" s="29" t="s">
        <v>425</v>
      </c>
      <c r="K19" s="24" t="s">
        <v>424</v>
      </c>
      <c r="L19" s="24" t="s">
        <v>424</v>
      </c>
      <c r="M19" s="260">
        <v>5</v>
      </c>
      <c r="N19" s="30">
        <f t="shared" si="0"/>
        <v>-3</v>
      </c>
      <c r="O19" s="31">
        <f t="shared" ref="O19:O26" si="2">IF(M19&lt;1,(AVERAGE(F19:I19)/M19),SUM(F19:I19)/M19)</f>
        <v>1.6</v>
      </c>
      <c r="P19" s="32" t="str">
        <f t="shared" si="1"/>
        <v>P</v>
      </c>
      <c r="Q19" s="33"/>
      <c r="R19" s="34"/>
      <c r="S19" s="873"/>
      <c r="T19" s="877"/>
    </row>
    <row r="20" spans="1:20" ht="42.75" customHeight="1">
      <c r="A20" s="829"/>
      <c r="B20" s="868"/>
      <c r="C20" s="868"/>
      <c r="D20" s="868"/>
      <c r="E20" s="28" t="s">
        <v>405</v>
      </c>
      <c r="F20" s="260">
        <v>5</v>
      </c>
      <c r="G20" s="260">
        <v>6</v>
      </c>
      <c r="H20" s="416">
        <v>5</v>
      </c>
      <c r="I20" s="24"/>
      <c r="J20" s="29" t="s">
        <v>430</v>
      </c>
      <c r="K20" s="24" t="s">
        <v>424</v>
      </c>
      <c r="L20" s="24" t="s">
        <v>424</v>
      </c>
      <c r="M20" s="260">
        <v>3</v>
      </c>
      <c r="N20" s="30">
        <f t="shared" si="0"/>
        <v>-13</v>
      </c>
      <c r="O20" s="31">
        <f>F20/M20</f>
        <v>1.6666666666666667</v>
      </c>
      <c r="P20" s="32" t="str">
        <f t="shared" si="1"/>
        <v>P</v>
      </c>
      <c r="Q20" s="33"/>
      <c r="R20" s="34"/>
      <c r="S20" s="874"/>
      <c r="T20" s="863"/>
    </row>
    <row r="21" spans="1:20" ht="29.25" customHeight="1">
      <c r="A21" s="829">
        <v>2</v>
      </c>
      <c r="B21" s="868"/>
      <c r="C21" s="868"/>
      <c r="D21" s="869"/>
      <c r="E21" s="29" t="s">
        <v>515</v>
      </c>
      <c r="F21" s="31">
        <v>1</v>
      </c>
      <c r="G21" s="31">
        <v>1</v>
      </c>
      <c r="H21" s="31">
        <v>1</v>
      </c>
      <c r="I21" s="430"/>
      <c r="J21" s="29" t="s">
        <v>426</v>
      </c>
      <c r="K21" s="24" t="s">
        <v>424</v>
      </c>
      <c r="L21" s="24" t="s">
        <v>424</v>
      </c>
      <c r="M21" s="31">
        <v>1</v>
      </c>
      <c r="N21" s="35">
        <f t="shared" si="0"/>
        <v>-2</v>
      </c>
      <c r="O21" s="31">
        <f t="shared" si="2"/>
        <v>3</v>
      </c>
      <c r="P21" s="32" t="str">
        <f t="shared" si="1"/>
        <v>P</v>
      </c>
      <c r="Q21" s="33"/>
      <c r="R21" s="34"/>
      <c r="S21" s="872" t="s">
        <v>418</v>
      </c>
      <c r="T21" s="861" t="s">
        <v>419</v>
      </c>
    </row>
    <row r="22" spans="1:20" ht="27">
      <c r="A22" s="829"/>
      <c r="B22" s="868"/>
      <c r="C22" s="868"/>
      <c r="D22" s="882" t="s">
        <v>412</v>
      </c>
      <c r="E22" s="29" t="s">
        <v>406</v>
      </c>
      <c r="F22" s="31">
        <v>1</v>
      </c>
      <c r="G22" s="31">
        <v>1</v>
      </c>
      <c r="H22" s="31">
        <v>1</v>
      </c>
      <c r="I22" s="430"/>
      <c r="J22" s="29" t="s">
        <v>431</v>
      </c>
      <c r="K22" s="24" t="s">
        <v>424</v>
      </c>
      <c r="L22" s="24" t="s">
        <v>424</v>
      </c>
      <c r="M22" s="260">
        <v>1</v>
      </c>
      <c r="N22" s="30">
        <f t="shared" si="0"/>
        <v>-2</v>
      </c>
      <c r="O22" s="31">
        <f t="shared" si="2"/>
        <v>3</v>
      </c>
      <c r="P22" s="32" t="str">
        <f t="shared" si="1"/>
        <v>P</v>
      </c>
      <c r="Q22" s="33"/>
      <c r="R22" s="34"/>
      <c r="S22" s="873"/>
      <c r="T22" s="863"/>
    </row>
    <row r="23" spans="1:20" ht="40.5">
      <c r="A23" s="829"/>
      <c r="B23" s="868"/>
      <c r="C23" s="868"/>
      <c r="D23" s="869"/>
      <c r="E23" s="29" t="s">
        <v>407</v>
      </c>
      <c r="F23" s="31">
        <v>1</v>
      </c>
      <c r="G23" s="31">
        <v>1</v>
      </c>
      <c r="H23" s="31">
        <v>1</v>
      </c>
      <c r="I23" s="430"/>
      <c r="J23" s="29" t="s">
        <v>427</v>
      </c>
      <c r="K23" s="24" t="s">
        <v>424</v>
      </c>
      <c r="L23" s="24" t="s">
        <v>424</v>
      </c>
      <c r="M23" s="31">
        <v>1</v>
      </c>
      <c r="N23" s="35">
        <f t="shared" si="0"/>
        <v>-2</v>
      </c>
      <c r="O23" s="31">
        <f t="shared" si="2"/>
        <v>3</v>
      </c>
      <c r="P23" s="32" t="str">
        <f t="shared" si="1"/>
        <v>P</v>
      </c>
      <c r="Q23" s="33"/>
      <c r="R23" s="34"/>
      <c r="S23" s="874"/>
      <c r="T23" s="51" t="s">
        <v>420</v>
      </c>
    </row>
    <row r="24" spans="1:20" ht="40.5">
      <c r="A24" s="829">
        <v>3</v>
      </c>
      <c r="B24" s="869"/>
      <c r="C24" s="869"/>
      <c r="D24" s="840" t="s">
        <v>413</v>
      </c>
      <c r="E24" s="29" t="s">
        <v>408</v>
      </c>
      <c r="F24" s="260">
        <v>2</v>
      </c>
      <c r="G24" s="260">
        <v>2</v>
      </c>
      <c r="H24" s="416">
        <v>2</v>
      </c>
      <c r="I24" s="24"/>
      <c r="J24" s="29" t="s">
        <v>432</v>
      </c>
      <c r="K24" s="24"/>
      <c r="L24" s="24" t="s">
        <v>424</v>
      </c>
      <c r="M24" s="260">
        <v>1</v>
      </c>
      <c r="N24" s="30">
        <f t="shared" si="0"/>
        <v>-5</v>
      </c>
      <c r="O24" s="31">
        <f t="shared" si="2"/>
        <v>6</v>
      </c>
      <c r="P24" s="32" t="str">
        <f t="shared" si="1"/>
        <v>P</v>
      </c>
      <c r="Q24" s="33"/>
      <c r="R24" s="34"/>
      <c r="S24" s="228" t="s">
        <v>414</v>
      </c>
      <c r="T24" s="51" t="s">
        <v>416</v>
      </c>
    </row>
    <row r="25" spans="1:20" ht="38.25" customHeight="1">
      <c r="A25" s="829"/>
      <c r="B25" s="864" t="s">
        <v>440</v>
      </c>
      <c r="C25" s="840" t="s">
        <v>509</v>
      </c>
      <c r="D25" s="840"/>
      <c r="E25" s="38" t="s">
        <v>409</v>
      </c>
      <c r="F25" s="260">
        <v>2</v>
      </c>
      <c r="G25" s="260">
        <v>2</v>
      </c>
      <c r="H25" s="416">
        <v>2</v>
      </c>
      <c r="I25" s="24"/>
      <c r="J25" s="39" t="s">
        <v>428</v>
      </c>
      <c r="K25" s="24" t="s">
        <v>424</v>
      </c>
      <c r="L25" s="24" t="s">
        <v>424</v>
      </c>
      <c r="M25" s="260">
        <v>1</v>
      </c>
      <c r="N25" s="30">
        <f t="shared" si="0"/>
        <v>-5</v>
      </c>
      <c r="O25" s="31">
        <f t="shared" si="2"/>
        <v>6</v>
      </c>
      <c r="P25" s="32" t="str">
        <f t="shared" si="1"/>
        <v>P</v>
      </c>
      <c r="Q25" s="33"/>
      <c r="R25" s="33"/>
      <c r="S25" s="859" t="s">
        <v>415</v>
      </c>
      <c r="T25" s="861" t="s">
        <v>417</v>
      </c>
    </row>
    <row r="26" spans="1:20" ht="28.5" customHeight="1" thickBot="1">
      <c r="A26" s="830"/>
      <c r="B26" s="865"/>
      <c r="C26" s="866"/>
      <c r="D26" s="866"/>
      <c r="E26" s="42" t="s">
        <v>410</v>
      </c>
      <c r="F26" s="415">
        <v>55</v>
      </c>
      <c r="G26" s="415"/>
      <c r="H26" s="417">
        <v>75</v>
      </c>
      <c r="I26" s="43"/>
      <c r="J26" s="44" t="s">
        <v>429</v>
      </c>
      <c r="K26" s="43" t="s">
        <v>424</v>
      </c>
      <c r="L26" s="43" t="s">
        <v>424</v>
      </c>
      <c r="M26" s="415">
        <v>12</v>
      </c>
      <c r="N26" s="53"/>
      <c r="O26" s="46">
        <f t="shared" si="2"/>
        <v>10.833333333333334</v>
      </c>
      <c r="P26" s="47" t="str">
        <f t="shared" si="1"/>
        <v>P</v>
      </c>
      <c r="Q26" s="48"/>
      <c r="R26" s="48"/>
      <c r="S26" s="860"/>
      <c r="T26" s="862"/>
    </row>
    <row r="27" spans="1:20">
      <c r="A27" s="2"/>
      <c r="B27" s="2"/>
      <c r="C27" s="2"/>
      <c r="D27" s="2"/>
      <c r="E27" s="2"/>
      <c r="F27" s="2"/>
      <c r="G27" s="2"/>
      <c r="H27" s="2"/>
      <c r="I27" s="2"/>
      <c r="J27" s="2"/>
      <c r="K27" s="2"/>
      <c r="L27" s="49"/>
      <c r="M27" s="2"/>
      <c r="N27" s="2"/>
      <c r="O27" s="2"/>
      <c r="P27" s="2"/>
      <c r="Q27" s="2"/>
      <c r="R27" s="2"/>
      <c r="S27" s="2"/>
      <c r="T27" s="2"/>
    </row>
    <row r="28" spans="1:20">
      <c r="A28" s="50" t="s">
        <v>24</v>
      </c>
      <c r="B28" s="50"/>
      <c r="C28" s="50"/>
      <c r="D28" s="50"/>
      <c r="E28" s="2"/>
      <c r="F28" s="2"/>
      <c r="G28" s="2"/>
      <c r="H28" s="2"/>
      <c r="I28" s="2"/>
      <c r="J28" s="2"/>
      <c r="K28" s="2"/>
      <c r="L28" s="2"/>
      <c r="M28" s="2"/>
      <c r="N28" s="2"/>
      <c r="O28" s="2"/>
      <c r="P28" s="2"/>
      <c r="Q28" s="2"/>
      <c r="R28" s="2"/>
      <c r="S28" s="2"/>
      <c r="T28" s="2"/>
    </row>
    <row r="29" spans="1:20">
      <c r="A29" s="2"/>
      <c r="B29" s="2"/>
      <c r="C29" s="2"/>
      <c r="D29" s="2"/>
      <c r="E29" s="2"/>
      <c r="F29" s="2"/>
      <c r="G29" s="2"/>
      <c r="H29" s="2"/>
      <c r="I29" s="2"/>
      <c r="J29" s="2"/>
      <c r="K29" s="2"/>
      <c r="L29" s="2"/>
      <c r="M29" s="2"/>
      <c r="N29" s="2"/>
      <c r="O29" s="2"/>
      <c r="P29" s="2"/>
      <c r="Q29" s="2"/>
      <c r="R29" s="2"/>
      <c r="S29" s="2"/>
      <c r="T29" s="2"/>
    </row>
    <row r="30" spans="1:20">
      <c r="A30" s="825"/>
      <c r="B30" s="826"/>
      <c r="C30" s="826"/>
      <c r="D30" s="826"/>
      <c r="E30" s="826"/>
      <c r="F30" s="826"/>
      <c r="G30" s="826"/>
      <c r="H30" s="826"/>
      <c r="I30" s="826"/>
      <c r="J30" s="826"/>
      <c r="K30" s="826"/>
      <c r="L30" s="826"/>
      <c r="M30" s="826"/>
      <c r="N30" s="826"/>
      <c r="O30" s="826"/>
      <c r="P30" s="826"/>
      <c r="Q30" s="826"/>
      <c r="R30" s="826"/>
      <c r="S30" s="826"/>
      <c r="T30" s="827"/>
    </row>
    <row r="31" spans="1:20">
      <c r="A31" s="825"/>
      <c r="B31" s="826"/>
      <c r="C31" s="826"/>
      <c r="D31" s="826"/>
      <c r="E31" s="826"/>
      <c r="F31" s="826"/>
      <c r="G31" s="826"/>
      <c r="H31" s="826"/>
      <c r="I31" s="826"/>
      <c r="J31" s="826"/>
      <c r="K31" s="826"/>
      <c r="L31" s="826"/>
      <c r="M31" s="826"/>
      <c r="N31" s="826"/>
      <c r="O31" s="826"/>
      <c r="P31" s="826"/>
      <c r="Q31" s="826"/>
      <c r="R31" s="826"/>
      <c r="S31" s="826"/>
      <c r="T31" s="827"/>
    </row>
    <row r="32" spans="1:20">
      <c r="A32" s="825"/>
      <c r="B32" s="826"/>
      <c r="C32" s="826"/>
      <c r="D32" s="826"/>
      <c r="E32" s="826"/>
      <c r="F32" s="826"/>
      <c r="G32" s="826"/>
      <c r="H32" s="826"/>
      <c r="I32" s="826"/>
      <c r="J32" s="826"/>
      <c r="K32" s="826"/>
      <c r="L32" s="826"/>
      <c r="M32" s="826"/>
      <c r="N32" s="826"/>
      <c r="O32" s="826"/>
      <c r="P32" s="826"/>
      <c r="Q32" s="826"/>
      <c r="R32" s="826"/>
      <c r="S32" s="826"/>
      <c r="T32" s="827"/>
    </row>
    <row r="33" spans="1:20">
      <c r="A33" s="825"/>
      <c r="B33" s="826"/>
      <c r="C33" s="826"/>
      <c r="D33" s="826"/>
      <c r="E33" s="826"/>
      <c r="F33" s="826"/>
      <c r="G33" s="826"/>
      <c r="H33" s="826"/>
      <c r="I33" s="826"/>
      <c r="J33" s="826"/>
      <c r="K33" s="826"/>
      <c r="L33" s="826"/>
      <c r="M33" s="826"/>
      <c r="N33" s="826"/>
      <c r="O33" s="826"/>
      <c r="P33" s="826"/>
      <c r="Q33" s="826"/>
      <c r="R33" s="826"/>
      <c r="S33" s="826"/>
      <c r="T33" s="827"/>
    </row>
    <row r="34" spans="1:20">
      <c r="A34" s="825"/>
      <c r="B34" s="826"/>
      <c r="C34" s="826"/>
      <c r="D34" s="826"/>
      <c r="E34" s="826"/>
      <c r="F34" s="826"/>
      <c r="G34" s="826"/>
      <c r="H34" s="826"/>
      <c r="I34" s="826"/>
      <c r="J34" s="826"/>
      <c r="K34" s="826"/>
      <c r="L34" s="826"/>
      <c r="M34" s="826"/>
      <c r="N34" s="826"/>
      <c r="O34" s="826"/>
      <c r="P34" s="826"/>
      <c r="Q34" s="826"/>
      <c r="R34" s="826"/>
      <c r="S34" s="826"/>
      <c r="T34" s="827"/>
    </row>
    <row r="35" spans="1:20">
      <c r="A35" s="825"/>
      <c r="B35" s="826"/>
      <c r="C35" s="826"/>
      <c r="D35" s="826"/>
      <c r="E35" s="826"/>
      <c r="F35" s="826"/>
      <c r="G35" s="826"/>
      <c r="H35" s="826"/>
      <c r="I35" s="826"/>
      <c r="J35" s="826"/>
      <c r="K35" s="826"/>
      <c r="L35" s="826"/>
      <c r="M35" s="826"/>
      <c r="N35" s="826"/>
      <c r="O35" s="826"/>
      <c r="P35" s="826"/>
      <c r="Q35" s="826"/>
      <c r="R35" s="826"/>
      <c r="S35" s="826"/>
      <c r="T35" s="827"/>
    </row>
    <row r="36" spans="1:20">
      <c r="A36" s="825"/>
      <c r="B36" s="826"/>
      <c r="C36" s="826"/>
      <c r="D36" s="826"/>
      <c r="E36" s="826"/>
      <c r="F36" s="826"/>
      <c r="G36" s="826"/>
      <c r="H36" s="826"/>
      <c r="I36" s="826"/>
      <c r="J36" s="826"/>
      <c r="K36" s="826"/>
      <c r="L36" s="826"/>
      <c r="M36" s="826"/>
      <c r="N36" s="826"/>
      <c r="O36" s="826"/>
      <c r="P36" s="826"/>
      <c r="Q36" s="826"/>
      <c r="R36" s="826"/>
      <c r="S36" s="826"/>
      <c r="T36" s="827"/>
    </row>
    <row r="37" spans="1:20">
      <c r="A37" s="825"/>
      <c r="B37" s="826"/>
      <c r="C37" s="826"/>
      <c r="D37" s="826"/>
      <c r="E37" s="826"/>
      <c r="F37" s="826"/>
      <c r="G37" s="826"/>
      <c r="H37" s="826"/>
      <c r="I37" s="826"/>
      <c r="J37" s="826"/>
      <c r="K37" s="826"/>
      <c r="L37" s="826"/>
      <c r="M37" s="826"/>
      <c r="N37" s="826"/>
      <c r="O37" s="826"/>
      <c r="P37" s="826"/>
      <c r="Q37" s="826"/>
      <c r="R37" s="826"/>
      <c r="S37" s="826"/>
      <c r="T37" s="827"/>
    </row>
    <row r="38" spans="1:20">
      <c r="A38" s="825"/>
      <c r="B38" s="826"/>
      <c r="C38" s="826"/>
      <c r="D38" s="826"/>
      <c r="E38" s="826"/>
      <c r="F38" s="826"/>
      <c r="G38" s="826"/>
      <c r="H38" s="826"/>
      <c r="I38" s="826"/>
      <c r="J38" s="826"/>
      <c r="K38" s="826"/>
      <c r="L38" s="826"/>
      <c r="M38" s="826"/>
      <c r="N38" s="826"/>
      <c r="O38" s="826"/>
      <c r="P38" s="826"/>
      <c r="Q38" s="826"/>
      <c r="R38" s="826"/>
      <c r="S38" s="826"/>
      <c r="T38" s="827"/>
    </row>
    <row r="39" spans="1:20">
      <c r="A39" s="825"/>
      <c r="B39" s="826"/>
      <c r="C39" s="826"/>
      <c r="D39" s="826"/>
      <c r="E39" s="826"/>
      <c r="F39" s="826"/>
      <c r="G39" s="826"/>
      <c r="H39" s="826"/>
      <c r="I39" s="826"/>
      <c r="J39" s="826"/>
      <c r="K39" s="826"/>
      <c r="L39" s="826"/>
      <c r="M39" s="826"/>
      <c r="N39" s="826"/>
      <c r="O39" s="826"/>
      <c r="P39" s="826"/>
      <c r="Q39" s="826"/>
      <c r="R39" s="826"/>
      <c r="S39" s="826"/>
      <c r="T39" s="827"/>
    </row>
    <row r="40" spans="1:20">
      <c r="A40" s="825"/>
      <c r="B40" s="826"/>
      <c r="C40" s="826"/>
      <c r="D40" s="826"/>
      <c r="E40" s="826"/>
      <c r="F40" s="826"/>
      <c r="G40" s="826"/>
      <c r="H40" s="826"/>
      <c r="I40" s="826"/>
      <c r="J40" s="826"/>
      <c r="K40" s="826"/>
      <c r="L40" s="826"/>
      <c r="M40" s="826"/>
      <c r="N40" s="826"/>
      <c r="O40" s="826"/>
      <c r="P40" s="826"/>
      <c r="Q40" s="826"/>
      <c r="R40" s="826"/>
      <c r="S40" s="826"/>
      <c r="T40" s="827"/>
    </row>
  </sheetData>
  <mergeCells count="69">
    <mergeCell ref="A6:E6"/>
    <mergeCell ref="F6:M6"/>
    <mergeCell ref="A7:E7"/>
    <mergeCell ref="F7:M7"/>
    <mergeCell ref="A8:E8"/>
    <mergeCell ref="F8:M8"/>
    <mergeCell ref="A2:E4"/>
    <mergeCell ref="F2:M2"/>
    <mergeCell ref="N2:T2"/>
    <mergeCell ref="F3:M4"/>
    <mergeCell ref="N3:T3"/>
    <mergeCell ref="N4:T4"/>
    <mergeCell ref="P17:P18"/>
    <mergeCell ref="G17:G18"/>
    <mergeCell ref="A9:E9"/>
    <mergeCell ref="F9:M9"/>
    <mergeCell ref="A11:T11"/>
    <mergeCell ref="A13:L13"/>
    <mergeCell ref="M13:T13"/>
    <mergeCell ref="A17:A20"/>
    <mergeCell ref="L17:L18"/>
    <mergeCell ref="J17:J18"/>
    <mergeCell ref="N17:N18"/>
    <mergeCell ref="O17:O18"/>
    <mergeCell ref="A21:A23"/>
    <mergeCell ref="K14:K15"/>
    <mergeCell ref="A14:A15"/>
    <mergeCell ref="D14:D15"/>
    <mergeCell ref="E14:E15"/>
    <mergeCell ref="F14:I14"/>
    <mergeCell ref="J14:J15"/>
    <mergeCell ref="F17:F18"/>
    <mergeCell ref="H17:H18"/>
    <mergeCell ref="I17:I18"/>
    <mergeCell ref="K17:K18"/>
    <mergeCell ref="D17:D21"/>
    <mergeCell ref="D22:D23"/>
    <mergeCell ref="A40:T40"/>
    <mergeCell ref="D24:D26"/>
    <mergeCell ref="A24:A26"/>
    <mergeCell ref="S21:S23"/>
    <mergeCell ref="S17:S20"/>
    <mergeCell ref="T17:T20"/>
    <mergeCell ref="A34:T34"/>
    <mergeCell ref="A35:T35"/>
    <mergeCell ref="A36:T36"/>
    <mergeCell ref="A37:T37"/>
    <mergeCell ref="A38:T38"/>
    <mergeCell ref="A39:T39"/>
    <mergeCell ref="A30:T30"/>
    <mergeCell ref="A31:T31"/>
    <mergeCell ref="A32:T32"/>
    <mergeCell ref="A33:T33"/>
    <mergeCell ref="S25:S26"/>
    <mergeCell ref="T25:T26"/>
    <mergeCell ref="T21:T22"/>
    <mergeCell ref="B14:B15"/>
    <mergeCell ref="C14:C15"/>
    <mergeCell ref="B25:B26"/>
    <mergeCell ref="C25:C26"/>
    <mergeCell ref="B17:B24"/>
    <mergeCell ref="C17:C24"/>
    <mergeCell ref="T14:T15"/>
    <mergeCell ref="L14:L15"/>
    <mergeCell ref="M14:M15"/>
    <mergeCell ref="N14:P14"/>
    <mergeCell ref="Q14:Q15"/>
    <mergeCell ref="R14:R15"/>
    <mergeCell ref="M17:M18"/>
  </mergeCells>
  <conditionalFormatting sqref="P17 P19:P26">
    <cfRule type="containsText" dxfId="100" priority="1" stopIfTrue="1" operator="containsText" text="P">
      <formula>NOT(ISERROR(SEARCH("P",P17)))</formula>
    </cfRule>
    <cfRule type="containsText" dxfId="99" priority="2" stopIfTrue="1" operator="containsText" text="R">
      <formula>NOT(ISERROR(SEARCH("R",P17)))</formula>
    </cfRule>
    <cfRule type="containsText" dxfId="98" priority="3" operator="containsText" text="T">
      <formula>NOT(ISERROR(SEARCH("T",P17)))</formula>
    </cfRule>
    <cfRule type="iconSet" priority="7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T36"/>
  <sheetViews>
    <sheetView topLeftCell="A9" zoomScaleNormal="100" workbookViewId="0">
      <selection activeCell="F10" sqref="F10:M10"/>
    </sheetView>
  </sheetViews>
  <sheetFormatPr baseColWidth="10" defaultColWidth="11.42578125" defaultRowHeight="15"/>
  <cols>
    <col min="2" max="2" width="14.7109375" customWidth="1"/>
    <col min="3" max="3" width="17.85546875" customWidth="1"/>
    <col min="4" max="4" width="22" customWidth="1"/>
    <col min="5" max="5" width="38.5703125" customWidth="1"/>
    <col min="6" max="6" width="7.85546875" customWidth="1"/>
    <col min="7" max="7" width="6.42578125" customWidth="1"/>
    <col min="8" max="8" width="6.140625" customWidth="1"/>
    <col min="9" max="9" width="7.85546875" customWidth="1"/>
    <col min="10" max="10" width="47.140625" customWidth="1"/>
    <col min="11" max="11" width="8.85546875" customWidth="1"/>
    <col min="12" max="12" width="15.7109375" customWidth="1"/>
    <col min="14" max="14" width="14" customWidth="1"/>
    <col min="17" max="17" width="25.28515625" customWidth="1"/>
    <col min="18" max="18" width="21.140625" customWidth="1"/>
    <col min="19" max="19" width="23.7109375" customWidth="1"/>
    <col min="20" max="20" width="32.42578125" customWidth="1"/>
  </cols>
  <sheetData>
    <row r="2" spans="1:20" ht="15.75" thickBot="1">
      <c r="A2" s="1"/>
      <c r="B2" s="1"/>
      <c r="C2" s="1"/>
      <c r="D2" s="1"/>
      <c r="E2" s="1"/>
      <c r="F2" s="1"/>
      <c r="G2" s="1"/>
      <c r="H2" s="1"/>
      <c r="I2" s="1"/>
      <c r="J2" s="1"/>
      <c r="K2" s="1"/>
      <c r="L2" s="1"/>
      <c r="M2" s="1"/>
      <c r="N2" s="1"/>
      <c r="O2" s="1"/>
      <c r="P2" s="1"/>
      <c r="Q2" s="1"/>
      <c r="R2" s="1"/>
      <c r="S2" s="1"/>
      <c r="T2" s="1"/>
    </row>
    <row r="3" spans="1:20" ht="15.75" thickBot="1">
      <c r="A3" s="813"/>
      <c r="B3" s="814"/>
      <c r="C3" s="814"/>
      <c r="D3" s="814"/>
      <c r="E3" s="815"/>
      <c r="F3" s="822" t="s">
        <v>18</v>
      </c>
      <c r="G3" s="823"/>
      <c r="H3" s="823"/>
      <c r="I3" s="823"/>
      <c r="J3" s="823"/>
      <c r="K3" s="823"/>
      <c r="L3" s="823"/>
      <c r="M3" s="824"/>
      <c r="N3" s="795" t="s">
        <v>945</v>
      </c>
      <c r="O3" s="796"/>
      <c r="P3" s="796"/>
      <c r="Q3" s="796"/>
      <c r="R3" s="796"/>
      <c r="S3" s="796"/>
      <c r="T3" s="797"/>
    </row>
    <row r="4" spans="1:20" ht="15.75" thickBot="1">
      <c r="A4" s="816"/>
      <c r="B4" s="817"/>
      <c r="C4" s="817"/>
      <c r="D4" s="817"/>
      <c r="E4" s="818"/>
      <c r="F4" s="798" t="s">
        <v>17</v>
      </c>
      <c r="G4" s="799"/>
      <c r="H4" s="799"/>
      <c r="I4" s="799"/>
      <c r="J4" s="799"/>
      <c r="K4" s="799"/>
      <c r="L4" s="799"/>
      <c r="M4" s="800"/>
      <c r="N4" s="804" t="s">
        <v>23</v>
      </c>
      <c r="O4" s="805"/>
      <c r="P4" s="805"/>
      <c r="Q4" s="805"/>
      <c r="R4" s="805"/>
      <c r="S4" s="805"/>
      <c r="T4" s="806"/>
    </row>
    <row r="5" spans="1:20" ht="15.75" thickBot="1">
      <c r="A5" s="819"/>
      <c r="B5" s="820"/>
      <c r="C5" s="820"/>
      <c r="D5" s="820"/>
      <c r="E5" s="821"/>
      <c r="F5" s="801"/>
      <c r="G5" s="802"/>
      <c r="H5" s="802"/>
      <c r="I5" s="802"/>
      <c r="J5" s="802"/>
      <c r="K5" s="802"/>
      <c r="L5" s="802"/>
      <c r="M5" s="803"/>
      <c r="N5" s="807" t="s">
        <v>8</v>
      </c>
      <c r="O5" s="808"/>
      <c r="P5" s="808"/>
      <c r="Q5" s="808"/>
      <c r="R5" s="808"/>
      <c r="S5" s="808"/>
      <c r="T5" s="809"/>
    </row>
    <row r="6" spans="1:20">
      <c r="A6" s="2"/>
      <c r="B6" s="2"/>
      <c r="C6" s="2"/>
      <c r="D6" s="2"/>
      <c r="E6" s="2"/>
      <c r="F6" s="2"/>
      <c r="G6" s="2"/>
      <c r="H6" s="2"/>
      <c r="I6" s="2"/>
      <c r="J6" s="3"/>
      <c r="K6" s="3"/>
      <c r="L6" s="4"/>
      <c r="M6" s="4"/>
      <c r="N6" s="4"/>
      <c r="O6" s="4"/>
      <c r="P6" s="4"/>
      <c r="Q6" s="4"/>
      <c r="R6" s="4"/>
      <c r="S6" s="4"/>
      <c r="T6" s="4"/>
    </row>
    <row r="7" spans="1:20">
      <c r="A7" s="758" t="s">
        <v>10</v>
      </c>
      <c r="B7" s="758"/>
      <c r="C7" s="758"/>
      <c r="D7" s="758"/>
      <c r="E7" s="758"/>
      <c r="F7" s="810" t="s">
        <v>435</v>
      </c>
      <c r="G7" s="811"/>
      <c r="H7" s="811"/>
      <c r="I7" s="811"/>
      <c r="J7" s="811"/>
      <c r="K7" s="811"/>
      <c r="L7" s="811"/>
      <c r="M7" s="812"/>
      <c r="N7" s="4"/>
      <c r="O7" s="4"/>
      <c r="P7" s="4"/>
      <c r="Q7" s="4"/>
      <c r="R7" s="4"/>
      <c r="S7" s="4"/>
      <c r="T7" s="4"/>
    </row>
    <row r="8" spans="1:20">
      <c r="A8" s="758" t="s">
        <v>25</v>
      </c>
      <c r="B8" s="758"/>
      <c r="C8" s="758"/>
      <c r="D8" s="758"/>
      <c r="E8" s="758"/>
      <c r="F8" s="759">
        <v>2023</v>
      </c>
      <c r="G8" s="760"/>
      <c r="H8" s="760"/>
      <c r="I8" s="760"/>
      <c r="J8" s="760"/>
      <c r="K8" s="760"/>
      <c r="L8" s="760"/>
      <c r="M8" s="761"/>
      <c r="N8" s="4"/>
      <c r="O8" s="4"/>
      <c r="P8" s="4"/>
      <c r="Q8" s="4"/>
      <c r="R8" s="4"/>
      <c r="S8" s="4"/>
      <c r="T8" s="4"/>
    </row>
    <row r="9" spans="1:20">
      <c r="A9" s="758" t="s">
        <v>6</v>
      </c>
      <c r="B9" s="758"/>
      <c r="C9" s="758"/>
      <c r="D9" s="758"/>
      <c r="E9" s="758"/>
      <c r="F9" s="759" t="s">
        <v>849</v>
      </c>
      <c r="G9" s="760"/>
      <c r="H9" s="760"/>
      <c r="I9" s="760"/>
      <c r="J9" s="760"/>
      <c r="K9" s="760"/>
      <c r="L9" s="760"/>
      <c r="M9" s="761"/>
      <c r="N9" s="4"/>
      <c r="O9" s="4"/>
      <c r="P9" s="4"/>
      <c r="Q9" s="4"/>
      <c r="R9" s="4"/>
      <c r="S9" s="4"/>
      <c r="T9" s="4"/>
    </row>
    <row r="10" spans="1:20">
      <c r="A10" s="758" t="s">
        <v>7</v>
      </c>
      <c r="B10" s="758"/>
      <c r="C10" s="758"/>
      <c r="D10" s="758"/>
      <c r="E10" s="758"/>
      <c r="F10" s="759" t="s">
        <v>1110</v>
      </c>
      <c r="G10" s="760"/>
      <c r="H10" s="760"/>
      <c r="I10" s="760"/>
      <c r="J10" s="760"/>
      <c r="K10" s="760"/>
      <c r="L10" s="760"/>
      <c r="M10" s="761"/>
      <c r="N10" s="4"/>
      <c r="O10" s="4"/>
      <c r="P10" s="4"/>
      <c r="Q10" s="4"/>
      <c r="R10" s="4"/>
      <c r="S10" s="4"/>
      <c r="T10" s="4"/>
    </row>
    <row r="11" spans="1:20" ht="15.75" thickBot="1">
      <c r="A11" s="5"/>
      <c r="B11" s="5"/>
      <c r="C11" s="5"/>
      <c r="D11" s="5"/>
      <c r="E11" s="5"/>
      <c r="F11" s="5"/>
      <c r="G11" s="5"/>
      <c r="H11" s="5"/>
      <c r="I11" s="5"/>
      <c r="J11" s="3"/>
      <c r="K11" s="3"/>
      <c r="L11" s="3"/>
      <c r="M11" s="3"/>
      <c r="N11" s="4"/>
      <c r="O11" s="4"/>
      <c r="P11" s="4"/>
      <c r="Q11" s="4"/>
      <c r="R11" s="4"/>
      <c r="S11" s="4"/>
      <c r="T11" s="4"/>
    </row>
    <row r="12" spans="1:20" ht="15.75" thickBot="1">
      <c r="A12" s="762" t="s">
        <v>9</v>
      </c>
      <c r="B12" s="763"/>
      <c r="C12" s="763"/>
      <c r="D12" s="763"/>
      <c r="E12" s="763"/>
      <c r="F12" s="763"/>
      <c r="G12" s="763"/>
      <c r="H12" s="763"/>
      <c r="I12" s="763"/>
      <c r="J12" s="763"/>
      <c r="K12" s="763"/>
      <c r="L12" s="763"/>
      <c r="M12" s="763"/>
      <c r="N12" s="763"/>
      <c r="O12" s="763"/>
      <c r="P12" s="763"/>
      <c r="Q12" s="763"/>
      <c r="R12" s="763"/>
      <c r="S12" s="763"/>
      <c r="T12" s="764"/>
    </row>
    <row r="13" spans="1:20" ht="15.75" thickBot="1">
      <c r="A13" s="6"/>
      <c r="B13" s="7"/>
      <c r="C13" s="7"/>
      <c r="D13" s="7"/>
      <c r="E13" s="7"/>
      <c r="F13" s="7"/>
      <c r="G13" s="7"/>
      <c r="H13" s="7"/>
      <c r="I13" s="7"/>
      <c r="J13" s="7"/>
      <c r="K13" s="7"/>
      <c r="L13" s="7"/>
      <c r="M13" s="7"/>
      <c r="N13" s="7"/>
      <c r="O13" s="7"/>
      <c r="P13" s="7"/>
      <c r="Q13" s="7"/>
      <c r="R13" s="7"/>
      <c r="S13" s="7"/>
      <c r="T13" s="8"/>
    </row>
    <row r="14" spans="1:20" ht="15.75" thickBot="1">
      <c r="A14" s="765" t="s">
        <v>16</v>
      </c>
      <c r="B14" s="766"/>
      <c r="C14" s="766"/>
      <c r="D14" s="766"/>
      <c r="E14" s="766"/>
      <c r="F14" s="766"/>
      <c r="G14" s="766"/>
      <c r="H14" s="766"/>
      <c r="I14" s="766"/>
      <c r="J14" s="766"/>
      <c r="K14" s="766"/>
      <c r="L14" s="767"/>
      <c r="M14" s="768" t="s">
        <v>1</v>
      </c>
      <c r="N14" s="768"/>
      <c r="O14" s="768"/>
      <c r="P14" s="768"/>
      <c r="Q14" s="768"/>
      <c r="R14" s="768"/>
      <c r="S14" s="768"/>
      <c r="T14" s="769"/>
    </row>
    <row r="15" spans="1:20" ht="26.25" customHeight="1" thickBot="1">
      <c r="A15" s="774" t="s">
        <v>27</v>
      </c>
      <c r="B15" s="783" t="s">
        <v>433</v>
      </c>
      <c r="C15" s="783" t="s">
        <v>434</v>
      </c>
      <c r="D15" s="774" t="s">
        <v>26</v>
      </c>
      <c r="E15" s="778" t="s">
        <v>19</v>
      </c>
      <c r="F15" s="780" t="s">
        <v>11</v>
      </c>
      <c r="G15" s="781"/>
      <c r="H15" s="781"/>
      <c r="I15" s="782"/>
      <c r="J15" s="770" t="s">
        <v>20</v>
      </c>
      <c r="K15" s="770" t="s">
        <v>21</v>
      </c>
      <c r="L15" s="770" t="s">
        <v>2</v>
      </c>
      <c r="M15" s="772" t="s">
        <v>22</v>
      </c>
      <c r="N15" s="786" t="s">
        <v>3</v>
      </c>
      <c r="O15" s="787"/>
      <c r="P15" s="788"/>
      <c r="Q15" s="789" t="s">
        <v>302</v>
      </c>
      <c r="R15" s="791" t="s">
        <v>5</v>
      </c>
      <c r="S15" s="10" t="s">
        <v>29</v>
      </c>
      <c r="T15" s="793" t="s">
        <v>0</v>
      </c>
    </row>
    <row r="16" spans="1:20" ht="27" customHeight="1" thickBot="1">
      <c r="A16" s="775"/>
      <c r="B16" s="784"/>
      <c r="C16" s="784"/>
      <c r="D16" s="775"/>
      <c r="E16" s="779"/>
      <c r="F16" s="11" t="s">
        <v>12</v>
      </c>
      <c r="G16" s="11" t="s">
        <v>13</v>
      </c>
      <c r="H16" s="11" t="s">
        <v>14</v>
      </c>
      <c r="I16" s="11" t="s">
        <v>15</v>
      </c>
      <c r="J16" s="771"/>
      <c r="K16" s="771"/>
      <c r="L16" s="771"/>
      <c r="M16" s="773"/>
      <c r="N16" s="12" t="s">
        <v>30</v>
      </c>
      <c r="O16" s="13" t="s">
        <v>28</v>
      </c>
      <c r="P16" s="14" t="s">
        <v>31</v>
      </c>
      <c r="Q16" s="790"/>
      <c r="R16" s="792"/>
      <c r="S16" s="15"/>
      <c r="T16" s="794"/>
    </row>
    <row r="17" spans="1:20" ht="15.75" thickBot="1">
      <c r="A17" s="2"/>
      <c r="B17" s="2"/>
      <c r="C17" s="2"/>
      <c r="D17" s="2"/>
      <c r="E17" s="2"/>
      <c r="F17" s="2"/>
      <c r="G17" s="2"/>
      <c r="H17" s="2"/>
      <c r="I17" s="2"/>
      <c r="J17" s="2"/>
      <c r="K17" s="2"/>
      <c r="L17" s="16"/>
      <c r="M17" s="2"/>
      <c r="N17" s="1"/>
      <c r="O17" s="1"/>
      <c r="P17" s="1"/>
      <c r="Q17" s="2"/>
      <c r="R17" s="2"/>
      <c r="S17" s="2"/>
      <c r="T17" s="2"/>
    </row>
    <row r="18" spans="1:20" ht="89.25" customHeight="1" thickBot="1">
      <c r="A18" s="890">
        <v>1</v>
      </c>
      <c r="B18" s="894" t="s">
        <v>436</v>
      </c>
      <c r="C18" s="893" t="s">
        <v>518</v>
      </c>
      <c r="D18" s="691" t="s">
        <v>1055</v>
      </c>
      <c r="E18" s="692" t="s">
        <v>1056</v>
      </c>
      <c r="F18" s="693"/>
      <c r="G18" s="694">
        <v>1</v>
      </c>
      <c r="H18" s="430"/>
      <c r="I18" s="695"/>
      <c r="J18" s="695" t="s">
        <v>1057</v>
      </c>
      <c r="K18" s="696" t="s">
        <v>1058</v>
      </c>
      <c r="L18" s="72">
        <v>0</v>
      </c>
      <c r="M18" s="19">
        <v>0.5</v>
      </c>
      <c r="N18" s="499">
        <v>0</v>
      </c>
      <c r="O18" s="259">
        <v>1</v>
      </c>
      <c r="P18" s="20" t="str">
        <f t="shared" ref="P18:P21" si="0">IF(O18&lt;=V$17,"T",IF(O18&lt;$Y$17,"R",IF(O18&gt;=$Y$17,"P")))</f>
        <v>P</v>
      </c>
      <c r="Q18" s="21"/>
      <c r="R18" s="22"/>
      <c r="S18" s="127" t="s">
        <v>561</v>
      </c>
      <c r="T18" s="408" t="s">
        <v>562</v>
      </c>
    </row>
    <row r="19" spans="1:20" ht="121.5" customHeight="1" thickBot="1">
      <c r="A19" s="891"/>
      <c r="B19" s="895"/>
      <c r="C19" s="842"/>
      <c r="D19" s="691" t="s">
        <v>1059</v>
      </c>
      <c r="E19" s="726" t="s">
        <v>1095</v>
      </c>
      <c r="F19" s="430">
        <v>1</v>
      </c>
      <c r="G19" s="430">
        <v>1</v>
      </c>
      <c r="H19" s="430">
        <v>1</v>
      </c>
      <c r="I19" s="697"/>
      <c r="J19" s="697" t="s">
        <v>1060</v>
      </c>
      <c r="K19" s="696" t="s">
        <v>1058</v>
      </c>
      <c r="L19" s="698">
        <v>0</v>
      </c>
      <c r="M19" s="31">
        <v>1</v>
      </c>
      <c r="N19" s="500">
        <v>0</v>
      </c>
      <c r="O19" s="31">
        <v>1</v>
      </c>
      <c r="P19" s="32" t="str">
        <f t="shared" si="0"/>
        <v>P</v>
      </c>
      <c r="Q19" s="33"/>
      <c r="R19" s="34"/>
      <c r="S19" s="228" t="s">
        <v>563</v>
      </c>
      <c r="T19" s="51"/>
    </row>
    <row r="20" spans="1:20" ht="139.5" customHeight="1">
      <c r="A20" s="892"/>
      <c r="B20" s="895"/>
      <c r="C20" s="842"/>
      <c r="D20" s="889" t="s">
        <v>1061</v>
      </c>
      <c r="E20" s="699" t="s">
        <v>1062</v>
      </c>
      <c r="F20" s="698"/>
      <c r="G20" s="698">
        <v>1</v>
      </c>
      <c r="H20" s="698">
        <v>1</v>
      </c>
      <c r="I20" s="700"/>
      <c r="J20" s="700" t="s">
        <v>1063</v>
      </c>
      <c r="K20" s="696" t="s">
        <v>1058</v>
      </c>
      <c r="L20" s="698">
        <v>0</v>
      </c>
      <c r="M20" s="260">
        <v>100</v>
      </c>
      <c r="N20" s="501">
        <f>G20-M20</f>
        <v>-99</v>
      </c>
      <c r="O20" s="31">
        <v>1</v>
      </c>
      <c r="P20" s="32" t="str">
        <f t="shared" si="0"/>
        <v>P</v>
      </c>
      <c r="Q20" s="33"/>
      <c r="R20" s="34"/>
      <c r="S20" s="228" t="s">
        <v>564</v>
      </c>
      <c r="T20" s="51" t="s">
        <v>565</v>
      </c>
    </row>
    <row r="21" spans="1:20" ht="186.75" customHeight="1">
      <c r="A21" s="690">
        <v>2</v>
      </c>
      <c r="B21" s="895"/>
      <c r="C21" s="842"/>
      <c r="D21" s="889"/>
      <c r="E21" s="701" t="s">
        <v>1064</v>
      </c>
      <c r="F21" s="702">
        <v>1</v>
      </c>
      <c r="G21" s="211">
        <v>1</v>
      </c>
      <c r="H21" s="429">
        <v>1</v>
      </c>
      <c r="I21" s="700"/>
      <c r="J21" s="700" t="s">
        <v>1065</v>
      </c>
      <c r="K21" s="33">
        <v>0</v>
      </c>
      <c r="L21" s="211">
        <v>0</v>
      </c>
      <c r="M21" s="260">
        <v>100</v>
      </c>
      <c r="N21" s="501">
        <v>1</v>
      </c>
      <c r="O21" s="31">
        <v>1</v>
      </c>
      <c r="P21" s="32" t="str">
        <f t="shared" si="0"/>
        <v>P</v>
      </c>
      <c r="Q21" s="33"/>
      <c r="R21" s="34"/>
      <c r="S21" s="228" t="s">
        <v>566</v>
      </c>
      <c r="T21" s="51" t="s">
        <v>567</v>
      </c>
    </row>
    <row r="22" spans="1:20">
      <c r="A22" s="50" t="s">
        <v>24</v>
      </c>
      <c r="B22" s="3"/>
      <c r="C22" s="3"/>
      <c r="D22" s="3"/>
      <c r="E22" s="2"/>
      <c r="F22" s="3"/>
      <c r="G22" s="3"/>
      <c r="H22" s="3"/>
      <c r="I22" s="3"/>
      <c r="J22" s="2"/>
      <c r="K22" s="3"/>
      <c r="L22" s="3"/>
      <c r="M22" s="3"/>
      <c r="N22" s="3"/>
      <c r="O22" s="3"/>
      <c r="P22" s="502"/>
      <c r="Q22" s="3"/>
      <c r="R22" s="3"/>
      <c r="S22" s="3"/>
      <c r="T22" s="3"/>
    </row>
    <row r="23" spans="1:20">
      <c r="A23" s="3"/>
      <c r="B23" s="3"/>
      <c r="C23" s="3"/>
      <c r="D23" s="3"/>
      <c r="E23" s="3"/>
      <c r="F23" s="3"/>
      <c r="G23" s="3"/>
      <c r="H23" s="3"/>
      <c r="I23" s="3"/>
      <c r="J23" s="3"/>
      <c r="K23" s="3"/>
      <c r="L23" s="3"/>
      <c r="M23" s="3"/>
      <c r="N23" s="3"/>
      <c r="O23" s="3"/>
      <c r="P23" s="502"/>
      <c r="Q23" s="3"/>
      <c r="R23" s="3"/>
      <c r="S23" s="3"/>
      <c r="T23" s="3"/>
    </row>
    <row r="24" spans="1:20">
      <c r="A24" s="3"/>
      <c r="B24" s="3"/>
      <c r="C24" s="3"/>
      <c r="D24" s="3"/>
      <c r="E24" s="3"/>
      <c r="F24" s="3"/>
      <c r="G24" s="3"/>
      <c r="H24" s="3"/>
      <c r="I24" s="3"/>
      <c r="J24" s="2"/>
      <c r="K24" s="3"/>
      <c r="L24" s="3"/>
      <c r="M24" s="3"/>
      <c r="N24" s="3"/>
      <c r="O24" s="3"/>
      <c r="P24" s="3"/>
      <c r="Q24" s="3"/>
      <c r="R24" s="3"/>
      <c r="S24" s="3"/>
      <c r="T24" s="3"/>
    </row>
    <row r="25" spans="1:20">
      <c r="A25" s="3"/>
      <c r="B25" s="3"/>
      <c r="C25" s="3"/>
      <c r="D25" s="3"/>
      <c r="E25" s="3"/>
      <c r="F25" s="3"/>
      <c r="G25" s="3"/>
      <c r="H25" s="3"/>
      <c r="I25" s="3"/>
      <c r="J25" s="2"/>
      <c r="K25" s="3"/>
      <c r="L25" s="3"/>
      <c r="M25" s="3"/>
      <c r="N25" s="3"/>
      <c r="O25" s="3"/>
      <c r="P25" s="3"/>
      <c r="Q25" s="3"/>
      <c r="R25" s="3"/>
      <c r="S25" s="3"/>
      <c r="T25" s="3"/>
    </row>
    <row r="26" spans="1:20">
      <c r="A26" s="3"/>
      <c r="B26" s="3"/>
      <c r="C26" s="3"/>
      <c r="D26" s="3"/>
      <c r="E26" s="3"/>
      <c r="F26" s="3"/>
      <c r="G26" s="3"/>
      <c r="H26" s="3"/>
      <c r="I26" s="3"/>
      <c r="J26" s="3"/>
      <c r="K26" s="3"/>
      <c r="L26" s="3"/>
      <c r="M26" s="3"/>
      <c r="N26" s="3"/>
      <c r="O26" s="3"/>
      <c r="P26" s="3"/>
      <c r="Q26" s="3"/>
      <c r="R26" s="3"/>
      <c r="S26" s="3"/>
      <c r="T26" s="3"/>
    </row>
    <row r="27" spans="1:20">
      <c r="A27" s="3"/>
      <c r="B27" s="3"/>
      <c r="C27" s="3"/>
      <c r="D27" s="3"/>
      <c r="E27" s="3"/>
      <c r="F27" s="3"/>
      <c r="G27" s="3"/>
      <c r="H27" s="3"/>
      <c r="I27" s="3"/>
      <c r="J27" s="3"/>
      <c r="K27" s="3"/>
      <c r="L27" s="3"/>
      <c r="M27" s="3"/>
      <c r="N27" s="3"/>
      <c r="O27" s="3"/>
      <c r="P27" s="3"/>
      <c r="Q27" s="3"/>
      <c r="R27" s="3"/>
      <c r="S27" s="3"/>
      <c r="T27" s="3"/>
    </row>
    <row r="28" spans="1:20">
      <c r="A28" s="3"/>
      <c r="B28" s="3"/>
      <c r="C28" s="3"/>
      <c r="D28" s="3"/>
      <c r="E28" s="3"/>
      <c r="F28" s="3"/>
      <c r="G28" s="3"/>
      <c r="H28" s="3"/>
      <c r="I28" s="3"/>
      <c r="J28" s="3"/>
      <c r="K28" s="3"/>
      <c r="L28" s="3"/>
      <c r="M28" s="3"/>
      <c r="N28" s="3"/>
      <c r="O28" s="3"/>
      <c r="P28" s="3"/>
      <c r="Q28" s="3"/>
      <c r="R28" s="3"/>
      <c r="S28" s="3"/>
      <c r="T28" s="3"/>
    </row>
    <row r="29" spans="1:20">
      <c r="A29" s="3"/>
      <c r="B29" s="3"/>
      <c r="C29" s="3"/>
      <c r="D29" s="3"/>
      <c r="E29" s="3"/>
      <c r="F29" s="3"/>
      <c r="G29" s="3"/>
      <c r="H29" s="3"/>
      <c r="I29" s="3"/>
      <c r="J29" s="3"/>
      <c r="K29" s="3"/>
      <c r="L29" s="3"/>
      <c r="M29" s="3"/>
      <c r="N29" s="3"/>
      <c r="O29" s="3"/>
      <c r="P29" s="3"/>
      <c r="Q29" s="3"/>
      <c r="R29" s="3"/>
      <c r="S29" s="3"/>
      <c r="T29" s="3"/>
    </row>
    <row r="30" spans="1:20">
      <c r="E30" s="3"/>
      <c r="F30" s="3"/>
      <c r="G30" s="3"/>
      <c r="H30" s="3"/>
      <c r="I30" s="3"/>
      <c r="J30" s="3"/>
      <c r="K30" s="3"/>
      <c r="L30" s="3"/>
      <c r="M30" s="3"/>
      <c r="N30" s="3"/>
      <c r="O30" s="3"/>
      <c r="P30" s="3"/>
    </row>
    <row r="31" spans="1:20">
      <c r="E31" s="3"/>
      <c r="F31" s="3"/>
      <c r="G31" s="3"/>
      <c r="H31" s="3"/>
      <c r="I31" s="3"/>
      <c r="J31" s="3"/>
      <c r="K31" s="3"/>
      <c r="L31" s="3"/>
      <c r="M31" s="3"/>
      <c r="N31" s="3"/>
      <c r="O31" s="3"/>
      <c r="P31" s="3"/>
    </row>
    <row r="32" spans="1:20">
      <c r="E32" s="3"/>
      <c r="F32" s="3"/>
      <c r="G32" s="3"/>
      <c r="H32" s="3"/>
      <c r="J32" s="3"/>
    </row>
    <row r="33" spans="5:10">
      <c r="E33" s="3"/>
      <c r="J33" s="3"/>
    </row>
    <row r="34" spans="5:10">
      <c r="J34" s="3"/>
    </row>
    <row r="35" spans="5:10">
      <c r="J35" s="3"/>
    </row>
    <row r="36" spans="5:10">
      <c r="J36" s="3"/>
    </row>
  </sheetData>
  <mergeCells count="35">
    <mergeCell ref="B15:B16"/>
    <mergeCell ref="C15:C16"/>
    <mergeCell ref="A7:E7"/>
    <mergeCell ref="F7:M7"/>
    <mergeCell ref="A8:E8"/>
    <mergeCell ref="F8:M8"/>
    <mergeCell ref="A9:E9"/>
    <mergeCell ref="F9:M9"/>
    <mergeCell ref="A10:E10"/>
    <mergeCell ref="F10:M10"/>
    <mergeCell ref="A12:T12"/>
    <mergeCell ref="A14:L14"/>
    <mergeCell ref="M14:T14"/>
    <mergeCell ref="A3:E5"/>
    <mergeCell ref="F3:M3"/>
    <mergeCell ref="N3:T3"/>
    <mergeCell ref="F4:M5"/>
    <mergeCell ref="N4:T4"/>
    <mergeCell ref="N5:T5"/>
    <mergeCell ref="D20:D21"/>
    <mergeCell ref="A18:A20"/>
    <mergeCell ref="T15:T16"/>
    <mergeCell ref="K15:K16"/>
    <mergeCell ref="L15:L16"/>
    <mergeCell ref="M15:M16"/>
    <mergeCell ref="C18:C21"/>
    <mergeCell ref="B18:B21"/>
    <mergeCell ref="N15:P15"/>
    <mergeCell ref="Q15:Q16"/>
    <mergeCell ref="R15:R16"/>
    <mergeCell ref="A15:A16"/>
    <mergeCell ref="D15:D16"/>
    <mergeCell ref="E15:E16"/>
    <mergeCell ref="F15:I15"/>
    <mergeCell ref="J15:J16"/>
  </mergeCells>
  <conditionalFormatting sqref="P18:P21">
    <cfRule type="containsText" dxfId="97" priority="5" stopIfTrue="1" operator="containsText" text="P">
      <formula>NOT(ISERROR(SEARCH("P",P18)))</formula>
    </cfRule>
    <cfRule type="containsText" dxfId="96" priority="6" stopIfTrue="1" operator="containsText" text="R">
      <formula>NOT(ISERROR(SEARCH("R",P18)))</formula>
    </cfRule>
    <cfRule type="containsText" dxfId="95" priority="7" operator="containsText" text="T">
      <formula>NOT(ISERROR(SEARCH("T",P18)))</formula>
    </cfRule>
    <cfRule type="iconSet" priority="23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60"/>
  <sheetViews>
    <sheetView zoomScale="63" zoomScaleNormal="63" workbookViewId="0">
      <selection activeCell="F9" sqref="F9:M9"/>
    </sheetView>
  </sheetViews>
  <sheetFormatPr baseColWidth="10" defaultColWidth="11.42578125" defaultRowHeight="13.5"/>
  <cols>
    <col min="1" max="1" width="10.7109375" style="1" customWidth="1"/>
    <col min="2" max="2" width="21.140625" style="1" customWidth="1"/>
    <col min="3" max="3" width="23.85546875" style="1" customWidth="1"/>
    <col min="4" max="4" width="62.85546875" style="1" customWidth="1"/>
    <col min="5" max="5" width="38.28515625" style="1" customWidth="1"/>
    <col min="6" max="6" width="4.42578125" style="1" bestFit="1" customWidth="1"/>
    <col min="7" max="7" width="5" style="1" bestFit="1" customWidth="1"/>
    <col min="8" max="8" width="6.140625" style="1" customWidth="1"/>
    <col min="9" max="9" width="4.85546875" style="1" bestFit="1" customWidth="1"/>
    <col min="10" max="10" width="31.7109375" style="1" customWidth="1"/>
    <col min="11" max="11" width="16.140625" style="1" bestFit="1" customWidth="1"/>
    <col min="12" max="12" width="24.5703125" style="1" customWidth="1"/>
    <col min="13" max="13" width="7.28515625" style="1" bestFit="1" customWidth="1"/>
    <col min="14" max="14" width="14.42578125" style="1" customWidth="1"/>
    <col min="15" max="15" width="9.42578125" style="1" customWidth="1"/>
    <col min="16" max="16" width="9.7109375" style="1" bestFit="1" customWidth="1"/>
    <col min="17" max="17" width="31.5703125" style="1" customWidth="1"/>
    <col min="18" max="18" width="29.85546875" style="1" customWidth="1"/>
    <col min="19" max="19" width="29.140625" style="1" customWidth="1"/>
    <col min="20" max="20" width="35.85546875" style="1" customWidth="1"/>
    <col min="21" max="16384" width="11.42578125" style="1"/>
  </cols>
  <sheetData>
    <row r="1" spans="1:20" ht="14.25" thickBot="1"/>
    <row r="2" spans="1:20" ht="14.25" thickBot="1">
      <c r="A2" s="813"/>
      <c r="B2" s="814"/>
      <c r="C2" s="814"/>
      <c r="D2" s="814"/>
      <c r="E2" s="815"/>
      <c r="F2" s="822" t="s">
        <v>18</v>
      </c>
      <c r="G2" s="823"/>
      <c r="H2" s="823"/>
      <c r="I2" s="823"/>
      <c r="J2" s="823"/>
      <c r="K2" s="823"/>
      <c r="L2" s="823"/>
      <c r="M2" s="824"/>
      <c r="N2" s="795" t="s">
        <v>945</v>
      </c>
      <c r="O2" s="796"/>
      <c r="P2" s="796"/>
      <c r="Q2" s="796"/>
      <c r="R2" s="796"/>
      <c r="S2" s="796"/>
      <c r="T2" s="797"/>
    </row>
    <row r="3" spans="1:20" ht="14.25" thickBot="1">
      <c r="A3" s="816"/>
      <c r="B3" s="817"/>
      <c r="C3" s="817"/>
      <c r="D3" s="817"/>
      <c r="E3" s="818"/>
      <c r="F3" s="798" t="s">
        <v>17</v>
      </c>
      <c r="G3" s="799"/>
      <c r="H3" s="799"/>
      <c r="I3" s="799"/>
      <c r="J3" s="799"/>
      <c r="K3" s="799"/>
      <c r="L3" s="799"/>
      <c r="M3" s="800"/>
      <c r="N3" s="804" t="s">
        <v>178</v>
      </c>
      <c r="O3" s="805"/>
      <c r="P3" s="805"/>
      <c r="Q3" s="805"/>
      <c r="R3" s="805"/>
      <c r="S3" s="805"/>
      <c r="T3" s="806"/>
    </row>
    <row r="4" spans="1:20" ht="14.25" thickBot="1">
      <c r="A4" s="819"/>
      <c r="B4" s="820"/>
      <c r="C4" s="820"/>
      <c r="D4" s="820"/>
      <c r="E4" s="821"/>
      <c r="F4" s="801"/>
      <c r="G4" s="802"/>
      <c r="H4" s="802"/>
      <c r="I4" s="802"/>
      <c r="J4" s="802"/>
      <c r="K4" s="802"/>
      <c r="L4" s="802"/>
      <c r="M4" s="803"/>
      <c r="N4" s="807" t="s">
        <v>8</v>
      </c>
      <c r="O4" s="808"/>
      <c r="P4" s="808"/>
      <c r="Q4" s="808"/>
      <c r="R4" s="808"/>
      <c r="S4" s="808"/>
      <c r="T4" s="809"/>
    </row>
    <row r="5" spans="1:20">
      <c r="A5" s="2"/>
      <c r="B5" s="2"/>
      <c r="C5" s="2"/>
      <c r="D5" s="2"/>
      <c r="E5" s="2"/>
      <c r="F5" s="2"/>
      <c r="G5" s="2"/>
      <c r="H5" s="2"/>
      <c r="I5" s="2"/>
      <c r="J5" s="3"/>
      <c r="K5" s="3"/>
      <c r="L5" s="4"/>
      <c r="M5" s="4"/>
      <c r="N5" s="4"/>
      <c r="O5" s="4"/>
      <c r="P5" s="4"/>
      <c r="Q5" s="4"/>
      <c r="R5" s="4"/>
      <c r="S5" s="4"/>
      <c r="T5" s="4"/>
    </row>
    <row r="6" spans="1:20">
      <c r="A6" s="758" t="s">
        <v>10</v>
      </c>
      <c r="B6" s="758"/>
      <c r="C6" s="758"/>
      <c r="D6" s="758"/>
      <c r="E6" s="758"/>
      <c r="F6" s="810" t="s">
        <v>179</v>
      </c>
      <c r="G6" s="811"/>
      <c r="H6" s="811"/>
      <c r="I6" s="811"/>
      <c r="J6" s="811"/>
      <c r="K6" s="811"/>
      <c r="L6" s="811"/>
      <c r="M6" s="812"/>
      <c r="N6" s="4"/>
      <c r="O6" s="4"/>
      <c r="P6" s="4"/>
      <c r="Q6" s="4"/>
      <c r="R6" s="4"/>
      <c r="S6" s="4"/>
      <c r="T6" s="4"/>
    </row>
    <row r="7" spans="1:20" ht="15">
      <c r="A7" s="758" t="s">
        <v>25</v>
      </c>
      <c r="B7" s="758"/>
      <c r="C7" s="758"/>
      <c r="D7" s="758"/>
      <c r="E7" s="758"/>
      <c r="F7" s="759">
        <v>2023</v>
      </c>
      <c r="G7" s="760"/>
      <c r="H7" s="760"/>
      <c r="I7" s="760"/>
      <c r="J7" s="760"/>
      <c r="K7" s="760"/>
      <c r="L7" s="760"/>
      <c r="M7" s="761"/>
      <c r="N7" s="4"/>
      <c r="O7" s="4"/>
      <c r="P7" s="4"/>
      <c r="Q7" s="4"/>
      <c r="R7" s="4"/>
      <c r="S7" s="4"/>
      <c r="T7" s="4"/>
    </row>
    <row r="8" spans="1:20" ht="15">
      <c r="A8" s="758" t="s">
        <v>6</v>
      </c>
      <c r="B8" s="758"/>
      <c r="C8" s="758"/>
      <c r="D8" s="758"/>
      <c r="E8" s="758"/>
      <c r="F8" s="759" t="s">
        <v>849</v>
      </c>
      <c r="G8" s="760"/>
      <c r="H8" s="760"/>
      <c r="I8" s="760"/>
      <c r="J8" s="760"/>
      <c r="K8" s="760"/>
      <c r="L8" s="760"/>
      <c r="M8" s="761"/>
      <c r="N8" s="4"/>
      <c r="O8" s="4"/>
      <c r="P8" s="4"/>
      <c r="Q8" s="4"/>
      <c r="R8" s="4"/>
      <c r="S8" s="4"/>
      <c r="T8" s="4"/>
    </row>
    <row r="9" spans="1:20" ht="15">
      <c r="A9" s="758" t="s">
        <v>7</v>
      </c>
      <c r="B9" s="758"/>
      <c r="C9" s="758"/>
      <c r="D9" s="758"/>
      <c r="E9" s="758"/>
      <c r="F9" s="759" t="s">
        <v>1110</v>
      </c>
      <c r="G9" s="760"/>
      <c r="H9" s="760"/>
      <c r="I9" s="760"/>
      <c r="J9" s="760"/>
      <c r="K9" s="760"/>
      <c r="L9" s="760"/>
      <c r="M9" s="761"/>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62" t="s">
        <v>9</v>
      </c>
      <c r="B11" s="763"/>
      <c r="C11" s="763"/>
      <c r="D11" s="763"/>
      <c r="E11" s="763"/>
      <c r="F11" s="763"/>
      <c r="G11" s="763"/>
      <c r="H11" s="763"/>
      <c r="I11" s="763"/>
      <c r="J11" s="763"/>
      <c r="K11" s="763"/>
      <c r="L11" s="763"/>
      <c r="M11" s="763"/>
      <c r="N11" s="763"/>
      <c r="O11" s="763"/>
      <c r="P11" s="763"/>
      <c r="Q11" s="763"/>
      <c r="R11" s="763"/>
      <c r="S11" s="763"/>
      <c r="T11" s="764"/>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65" t="s">
        <v>16</v>
      </c>
      <c r="B13" s="766"/>
      <c r="C13" s="766"/>
      <c r="D13" s="766"/>
      <c r="E13" s="766"/>
      <c r="F13" s="766"/>
      <c r="G13" s="766"/>
      <c r="H13" s="766"/>
      <c r="I13" s="766"/>
      <c r="J13" s="766"/>
      <c r="K13" s="766"/>
      <c r="L13" s="767"/>
      <c r="M13" s="768" t="s">
        <v>1</v>
      </c>
      <c r="N13" s="768"/>
      <c r="O13" s="768"/>
      <c r="P13" s="768"/>
      <c r="Q13" s="768"/>
      <c r="R13" s="768"/>
      <c r="S13" s="768"/>
      <c r="T13" s="769"/>
    </row>
    <row r="14" spans="1:20" ht="14.25" thickBot="1">
      <c r="A14" s="774" t="s">
        <v>27</v>
      </c>
      <c r="B14" s="783" t="s">
        <v>433</v>
      </c>
      <c r="C14" s="783" t="s">
        <v>434</v>
      </c>
      <c r="D14" s="774" t="s">
        <v>26</v>
      </c>
      <c r="E14" s="778" t="s">
        <v>19</v>
      </c>
      <c r="F14" s="780" t="s">
        <v>11</v>
      </c>
      <c r="G14" s="781"/>
      <c r="H14" s="781"/>
      <c r="I14" s="782"/>
      <c r="J14" s="770" t="s">
        <v>20</v>
      </c>
      <c r="K14" s="770" t="s">
        <v>21</v>
      </c>
      <c r="L14" s="770" t="s">
        <v>2</v>
      </c>
      <c r="M14" s="772" t="s">
        <v>22</v>
      </c>
      <c r="N14" s="786" t="s">
        <v>3</v>
      </c>
      <c r="O14" s="787"/>
      <c r="P14" s="788"/>
      <c r="Q14" s="789" t="s">
        <v>302</v>
      </c>
      <c r="R14" s="791" t="s">
        <v>5</v>
      </c>
      <c r="S14" s="10" t="s">
        <v>29</v>
      </c>
      <c r="T14" s="793" t="s">
        <v>0</v>
      </c>
    </row>
    <row r="15" spans="1:20" ht="48" customHeight="1" thickBot="1">
      <c r="A15" s="775"/>
      <c r="B15" s="784"/>
      <c r="C15" s="784"/>
      <c r="D15" s="775"/>
      <c r="E15" s="779"/>
      <c r="F15" s="11" t="s">
        <v>12</v>
      </c>
      <c r="G15" s="11" t="s">
        <v>13</v>
      </c>
      <c r="H15" s="11" t="s">
        <v>14</v>
      </c>
      <c r="I15" s="11" t="s">
        <v>15</v>
      </c>
      <c r="J15" s="771"/>
      <c r="K15" s="771"/>
      <c r="L15" s="771"/>
      <c r="M15" s="773"/>
      <c r="N15" s="59" t="s">
        <v>30</v>
      </c>
      <c r="O15" s="13" t="s">
        <v>28</v>
      </c>
      <c r="P15" s="14" t="s">
        <v>31</v>
      </c>
      <c r="Q15" s="790"/>
      <c r="R15" s="792"/>
      <c r="S15" s="15"/>
      <c r="T15" s="794"/>
    </row>
    <row r="16" spans="1:20" ht="14.25" thickBot="1">
      <c r="A16" s="2"/>
      <c r="B16" s="2"/>
      <c r="C16" s="2"/>
      <c r="D16" s="2"/>
      <c r="E16" s="2"/>
      <c r="F16" s="2"/>
      <c r="G16" s="2"/>
      <c r="H16" s="2"/>
      <c r="I16" s="2"/>
      <c r="J16" s="2"/>
      <c r="K16" s="2"/>
      <c r="L16" s="16"/>
      <c r="M16" s="2"/>
      <c r="Q16" s="2"/>
      <c r="R16" s="2"/>
      <c r="S16" s="2"/>
      <c r="T16" s="2"/>
    </row>
    <row r="17" spans="1:20" ht="64.5" customHeight="1">
      <c r="A17" s="93">
        <v>1</v>
      </c>
      <c r="B17" s="867" t="s">
        <v>439</v>
      </c>
      <c r="C17" s="867" t="s">
        <v>510</v>
      </c>
      <c r="D17" s="905" t="s">
        <v>772</v>
      </c>
      <c r="E17" s="449" t="s">
        <v>773</v>
      </c>
      <c r="F17" s="908">
        <v>3</v>
      </c>
      <c r="G17" s="908">
        <v>3</v>
      </c>
      <c r="H17" s="908">
        <v>3</v>
      </c>
      <c r="I17" s="908"/>
      <c r="J17" s="909" t="s">
        <v>774</v>
      </c>
      <c r="K17" s="911">
        <v>0</v>
      </c>
      <c r="L17" s="911">
        <v>0</v>
      </c>
      <c r="M17" s="912">
        <v>3</v>
      </c>
      <c r="N17" s="916">
        <v>0</v>
      </c>
      <c r="O17" s="870">
        <f>IF(M17&lt;1,(AVERAGE(F17:I17)/M17),SUM(F17:I17)/M17)</f>
        <v>3</v>
      </c>
      <c r="P17" s="936" t="str">
        <f>IF(O17&lt;=V$18,"T",IF(O17&lt;$Y$18,"R",IF(O17&gt;=$Y$18,"P")))</f>
        <v>P</v>
      </c>
      <c r="Q17" s="940" t="s">
        <v>191</v>
      </c>
      <c r="R17" s="402" t="s">
        <v>192</v>
      </c>
      <c r="S17" s="17" t="s">
        <v>193</v>
      </c>
      <c r="T17" s="212" t="s">
        <v>194</v>
      </c>
    </row>
    <row r="18" spans="1:20" ht="51.75" customHeight="1">
      <c r="A18" s="829">
        <v>2</v>
      </c>
      <c r="B18" s="868"/>
      <c r="C18" s="868"/>
      <c r="D18" s="906"/>
      <c r="E18" s="449" t="s">
        <v>775</v>
      </c>
      <c r="F18" s="908"/>
      <c r="G18" s="908"/>
      <c r="H18" s="908"/>
      <c r="I18" s="908"/>
      <c r="J18" s="910"/>
      <c r="K18" s="911"/>
      <c r="L18" s="911"/>
      <c r="M18" s="912"/>
      <c r="N18" s="916"/>
      <c r="O18" s="897"/>
      <c r="P18" s="899"/>
      <c r="Q18" s="902"/>
      <c r="R18" s="934" t="s">
        <v>180</v>
      </c>
      <c r="S18" s="840" t="s">
        <v>181</v>
      </c>
      <c r="T18" s="928" t="s">
        <v>182</v>
      </c>
    </row>
    <row r="19" spans="1:20" ht="39.75" customHeight="1">
      <c r="A19" s="829"/>
      <c r="B19" s="868"/>
      <c r="C19" s="868"/>
      <c r="D19" s="906"/>
      <c r="E19" s="449" t="s">
        <v>776</v>
      </c>
      <c r="F19" s="908"/>
      <c r="G19" s="908"/>
      <c r="H19" s="908"/>
      <c r="I19" s="908"/>
      <c r="J19" s="910"/>
      <c r="K19" s="911"/>
      <c r="L19" s="911"/>
      <c r="M19" s="912"/>
      <c r="N19" s="916"/>
      <c r="O19" s="897"/>
      <c r="P19" s="899"/>
      <c r="Q19" s="902"/>
      <c r="R19" s="934"/>
      <c r="S19" s="840"/>
      <c r="T19" s="928"/>
    </row>
    <row r="20" spans="1:20" ht="39.75" customHeight="1" thickBot="1">
      <c r="A20" s="829"/>
      <c r="B20" s="868"/>
      <c r="C20" s="868"/>
      <c r="D20" s="906"/>
      <c r="E20" s="449" t="s">
        <v>777</v>
      </c>
      <c r="F20" s="908"/>
      <c r="G20" s="908"/>
      <c r="H20" s="908"/>
      <c r="I20" s="908"/>
      <c r="J20" s="910"/>
      <c r="K20" s="911"/>
      <c r="L20" s="911"/>
      <c r="M20" s="912"/>
      <c r="N20" s="916"/>
      <c r="O20" s="897"/>
      <c r="P20" s="899"/>
      <c r="Q20" s="903"/>
      <c r="R20" s="934"/>
      <c r="S20" s="840"/>
      <c r="T20" s="928"/>
    </row>
    <row r="21" spans="1:20" ht="39.75" customHeight="1">
      <c r="A21" s="829"/>
      <c r="B21" s="868"/>
      <c r="C21" s="868"/>
      <c r="D21" s="938" t="s">
        <v>778</v>
      </c>
      <c r="E21" s="449" t="s">
        <v>779</v>
      </c>
      <c r="F21" s="908">
        <v>3</v>
      </c>
      <c r="G21" s="908">
        <v>3</v>
      </c>
      <c r="H21" s="908">
        <v>3</v>
      </c>
      <c r="I21" s="913"/>
      <c r="J21" s="909" t="s">
        <v>780</v>
      </c>
      <c r="K21" s="911">
        <v>0</v>
      </c>
      <c r="L21" s="911">
        <v>0</v>
      </c>
      <c r="M21" s="912">
        <v>3</v>
      </c>
      <c r="N21" s="916">
        <v>0</v>
      </c>
      <c r="O21" s="897">
        <v>1</v>
      </c>
      <c r="P21" s="936" t="str">
        <f>IF(O21&lt;=V$18,"T",IF(O21&lt;$Y$18,"R",IF(O21&gt;=$Y$18,"P")))</f>
        <v>P</v>
      </c>
      <c r="Q21" s="941" t="e">
        <f>L22/K22</f>
        <v>#DIV/0!</v>
      </c>
      <c r="R21" s="934"/>
      <c r="S21" s="840"/>
      <c r="T21" s="928"/>
    </row>
    <row r="22" spans="1:20" ht="39.75" customHeight="1">
      <c r="A22" s="829"/>
      <c r="B22" s="868"/>
      <c r="C22" s="868"/>
      <c r="D22" s="939"/>
      <c r="E22" s="449" t="s">
        <v>781</v>
      </c>
      <c r="F22" s="908"/>
      <c r="G22" s="908"/>
      <c r="H22" s="908"/>
      <c r="I22" s="913"/>
      <c r="J22" s="910"/>
      <c r="K22" s="911"/>
      <c r="L22" s="911"/>
      <c r="M22" s="912"/>
      <c r="N22" s="916"/>
      <c r="O22" s="897"/>
      <c r="P22" s="899"/>
      <c r="Q22" s="942"/>
      <c r="R22" s="934"/>
      <c r="S22" s="840"/>
      <c r="T22" s="928"/>
    </row>
    <row r="23" spans="1:20" ht="39.75" customHeight="1">
      <c r="A23" s="829"/>
      <c r="B23" s="868"/>
      <c r="C23" s="868"/>
      <c r="D23" s="939"/>
      <c r="E23" s="449" t="s">
        <v>782</v>
      </c>
      <c r="F23" s="908"/>
      <c r="G23" s="908"/>
      <c r="H23" s="908"/>
      <c r="I23" s="913"/>
      <c r="J23" s="910"/>
      <c r="K23" s="911"/>
      <c r="L23" s="911"/>
      <c r="M23" s="912"/>
      <c r="N23" s="916"/>
      <c r="O23" s="897"/>
      <c r="P23" s="899"/>
      <c r="Q23" s="942"/>
      <c r="R23" s="934"/>
      <c r="S23" s="840"/>
      <c r="T23" s="928"/>
    </row>
    <row r="24" spans="1:20" ht="39.75" customHeight="1">
      <c r="A24" s="829"/>
      <c r="B24" s="868"/>
      <c r="C24" s="868"/>
      <c r="D24" s="939"/>
      <c r="E24" s="449" t="s">
        <v>783</v>
      </c>
      <c r="F24" s="908"/>
      <c r="G24" s="908"/>
      <c r="H24" s="908"/>
      <c r="I24" s="913"/>
      <c r="J24" s="910"/>
      <c r="K24" s="911"/>
      <c r="L24" s="911"/>
      <c r="M24" s="912"/>
      <c r="N24" s="916"/>
      <c r="O24" s="897"/>
      <c r="P24" s="899"/>
      <c r="Q24" s="942"/>
      <c r="R24" s="934"/>
      <c r="S24" s="840"/>
      <c r="T24" s="928"/>
    </row>
    <row r="25" spans="1:20" ht="39.75" customHeight="1">
      <c r="A25" s="829"/>
      <c r="B25" s="868"/>
      <c r="C25" s="868"/>
      <c r="D25" s="939"/>
      <c r="E25" s="449" t="s">
        <v>784</v>
      </c>
      <c r="F25" s="908"/>
      <c r="G25" s="908"/>
      <c r="H25" s="908"/>
      <c r="I25" s="913"/>
      <c r="J25" s="910"/>
      <c r="K25" s="911"/>
      <c r="L25" s="911"/>
      <c r="M25" s="912"/>
      <c r="N25" s="916"/>
      <c r="O25" s="897"/>
      <c r="P25" s="899"/>
      <c r="Q25" s="942"/>
      <c r="R25" s="934"/>
      <c r="S25" s="840"/>
      <c r="T25" s="928"/>
    </row>
    <row r="26" spans="1:20" ht="39" customHeight="1" thickBot="1">
      <c r="A26" s="829"/>
      <c r="B26" s="937"/>
      <c r="C26" s="937"/>
      <c r="D26" s="939"/>
      <c r="E26" s="449" t="s">
        <v>785</v>
      </c>
      <c r="F26" s="908"/>
      <c r="G26" s="908"/>
      <c r="H26" s="908"/>
      <c r="I26" s="913"/>
      <c r="J26" s="914"/>
      <c r="K26" s="911"/>
      <c r="L26" s="911"/>
      <c r="M26" s="912"/>
      <c r="N26" s="916"/>
      <c r="O26" s="871"/>
      <c r="P26" s="884"/>
      <c r="Q26" s="943"/>
      <c r="R26" s="934"/>
      <c r="S26" s="840"/>
      <c r="T26" s="928"/>
    </row>
    <row r="27" spans="1:20" ht="26.25" customHeight="1">
      <c r="A27" s="922">
        <v>3</v>
      </c>
      <c r="B27" s="893" t="s">
        <v>441</v>
      </c>
      <c r="C27" s="926" t="s">
        <v>516</v>
      </c>
      <c r="D27" s="905" t="s">
        <v>786</v>
      </c>
      <c r="E27" s="449" t="s">
        <v>787</v>
      </c>
      <c r="F27" s="908">
        <v>12</v>
      </c>
      <c r="G27" s="908">
        <v>12</v>
      </c>
      <c r="H27" s="908">
        <v>12</v>
      </c>
      <c r="I27" s="908"/>
      <c r="J27" s="909" t="s">
        <v>788</v>
      </c>
      <c r="K27" s="911">
        <v>0</v>
      </c>
      <c r="L27" s="911">
        <v>0</v>
      </c>
      <c r="M27" s="912">
        <v>12</v>
      </c>
      <c r="N27" s="916">
        <v>0</v>
      </c>
      <c r="O27" s="896">
        <f>IF(M27&lt;1,(AVERAGE(F27:I27)/M27),SUM(F27:I27)/M27)</f>
        <v>3</v>
      </c>
      <c r="P27" s="883" t="str">
        <f>IF(O27&lt;=V$18,"T",IF(O27&lt;$Y$18,"R",IF(O27&gt;=$Y$18,"P")))</f>
        <v>P</v>
      </c>
      <c r="Q27" s="901">
        <v>0.11624352106789818</v>
      </c>
      <c r="R27" s="864" t="s">
        <v>183</v>
      </c>
      <c r="S27" s="840" t="s">
        <v>184</v>
      </c>
      <c r="T27" s="928" t="s">
        <v>185</v>
      </c>
    </row>
    <row r="28" spans="1:20" ht="39" customHeight="1">
      <c r="A28" s="922"/>
      <c r="B28" s="842"/>
      <c r="C28" s="854"/>
      <c r="D28" s="906"/>
      <c r="E28" s="449" t="s">
        <v>789</v>
      </c>
      <c r="F28" s="908"/>
      <c r="G28" s="908"/>
      <c r="H28" s="908"/>
      <c r="I28" s="908"/>
      <c r="J28" s="910"/>
      <c r="K28" s="911"/>
      <c r="L28" s="911"/>
      <c r="M28" s="912"/>
      <c r="N28" s="916"/>
      <c r="O28" s="897"/>
      <c r="P28" s="899"/>
      <c r="Q28" s="902"/>
      <c r="R28" s="864"/>
      <c r="S28" s="840"/>
      <c r="T28" s="928"/>
    </row>
    <row r="29" spans="1:20" ht="26.25" customHeight="1">
      <c r="A29" s="922"/>
      <c r="B29" s="842"/>
      <c r="C29" s="854"/>
      <c r="D29" s="906"/>
      <c r="E29" s="449" t="s">
        <v>790</v>
      </c>
      <c r="F29" s="908"/>
      <c r="G29" s="908"/>
      <c r="H29" s="908"/>
      <c r="I29" s="908"/>
      <c r="J29" s="910"/>
      <c r="K29" s="911"/>
      <c r="L29" s="911"/>
      <c r="M29" s="912"/>
      <c r="N29" s="916"/>
      <c r="O29" s="897"/>
      <c r="P29" s="899"/>
      <c r="Q29" s="902"/>
      <c r="R29" s="864"/>
      <c r="S29" s="840"/>
      <c r="T29" s="928"/>
    </row>
    <row r="30" spans="1:20" ht="15" customHeight="1">
      <c r="A30" s="922"/>
      <c r="B30" s="842"/>
      <c r="C30" s="854"/>
      <c r="D30" s="906"/>
      <c r="E30" s="573" t="s">
        <v>791</v>
      </c>
      <c r="F30" s="908"/>
      <c r="G30" s="908"/>
      <c r="H30" s="908"/>
      <c r="I30" s="908"/>
      <c r="J30" s="910"/>
      <c r="K30" s="911"/>
      <c r="L30" s="911"/>
      <c r="M30" s="912"/>
      <c r="N30" s="916"/>
      <c r="O30" s="871"/>
      <c r="P30" s="899"/>
      <c r="Q30" s="903"/>
      <c r="R30" s="864"/>
      <c r="S30" s="840"/>
      <c r="T30" s="928"/>
    </row>
    <row r="31" spans="1:20" ht="44.25" customHeight="1">
      <c r="A31" s="922"/>
      <c r="B31" s="842"/>
      <c r="C31" s="854"/>
      <c r="D31" s="619" t="s">
        <v>635</v>
      </c>
      <c r="E31" s="574" t="s">
        <v>189</v>
      </c>
      <c r="F31" s="572">
        <v>3</v>
      </c>
      <c r="G31" s="572">
        <v>3</v>
      </c>
      <c r="H31" s="572">
        <v>3</v>
      </c>
      <c r="I31" s="572"/>
      <c r="J31" s="496" t="s">
        <v>792</v>
      </c>
      <c r="K31" s="570">
        <v>0</v>
      </c>
      <c r="L31" s="570">
        <v>0</v>
      </c>
      <c r="M31" s="571">
        <v>3</v>
      </c>
      <c r="N31" s="571">
        <v>0</v>
      </c>
      <c r="O31" s="378">
        <v>1</v>
      </c>
      <c r="P31" s="241" t="str">
        <f>IF(O31&lt;=V$18,"T",IF(O31&lt;$Y$18,"R",IF(O31&gt;=$Y$18,"P")))</f>
        <v>P</v>
      </c>
      <c r="Q31" s="33"/>
      <c r="R31" s="864"/>
      <c r="S31" s="840"/>
      <c r="T31" s="928"/>
    </row>
    <row r="32" spans="1:20" ht="69" customHeight="1">
      <c r="A32" s="922"/>
      <c r="B32" s="842"/>
      <c r="C32" s="854"/>
      <c r="D32" s="927" t="s">
        <v>636</v>
      </c>
      <c r="E32" s="449" t="s">
        <v>793</v>
      </c>
      <c r="F32" s="908">
        <v>12</v>
      </c>
      <c r="G32" s="935">
        <v>12</v>
      </c>
      <c r="H32" s="908">
        <v>12</v>
      </c>
      <c r="I32" s="908"/>
      <c r="J32" s="919" t="s">
        <v>794</v>
      </c>
      <c r="K32" s="911">
        <v>0</v>
      </c>
      <c r="L32" s="915">
        <v>0</v>
      </c>
      <c r="M32" s="912">
        <v>12</v>
      </c>
      <c r="N32" s="916">
        <v>0</v>
      </c>
      <c r="O32" s="896" t="e">
        <f>IF(M33&lt;1,(AVERAGE(F33:I33)/M33),SUM(F33:I33)/M33)</f>
        <v>#DIV/0!</v>
      </c>
      <c r="P32" s="883" t="s">
        <v>546</v>
      </c>
      <c r="Q32" s="901">
        <v>0.116243521067898</v>
      </c>
      <c r="R32" s="864"/>
      <c r="S32" s="840"/>
      <c r="T32" s="928"/>
    </row>
    <row r="33" spans="1:20" ht="54" customHeight="1">
      <c r="A33" s="922">
        <v>4</v>
      </c>
      <c r="B33" s="842"/>
      <c r="C33" s="854"/>
      <c r="D33" s="927"/>
      <c r="E33" s="449" t="s">
        <v>795</v>
      </c>
      <c r="F33" s="908"/>
      <c r="G33" s="935"/>
      <c r="H33" s="908"/>
      <c r="I33" s="908"/>
      <c r="J33" s="910"/>
      <c r="K33" s="911"/>
      <c r="L33" s="915"/>
      <c r="M33" s="912"/>
      <c r="N33" s="916"/>
      <c r="O33" s="897"/>
      <c r="P33" s="899"/>
      <c r="Q33" s="902"/>
      <c r="R33" s="864" t="s">
        <v>186</v>
      </c>
      <c r="S33" s="840" t="s">
        <v>187</v>
      </c>
      <c r="T33" s="928" t="s">
        <v>188</v>
      </c>
    </row>
    <row r="34" spans="1:20" ht="39" customHeight="1">
      <c r="A34" s="922"/>
      <c r="B34" s="842"/>
      <c r="C34" s="854"/>
      <c r="D34" s="927"/>
      <c r="E34" s="449" t="s">
        <v>796</v>
      </c>
      <c r="F34" s="908"/>
      <c r="G34" s="935"/>
      <c r="H34" s="908"/>
      <c r="I34" s="908"/>
      <c r="J34" s="920"/>
      <c r="K34" s="911"/>
      <c r="L34" s="915"/>
      <c r="M34" s="912"/>
      <c r="N34" s="916"/>
      <c r="O34" s="897"/>
      <c r="P34" s="899"/>
      <c r="Q34" s="903"/>
      <c r="R34" s="864"/>
      <c r="S34" s="840"/>
      <c r="T34" s="928"/>
    </row>
    <row r="35" spans="1:20" ht="39" customHeight="1">
      <c r="A35" s="922"/>
      <c r="B35" s="842"/>
      <c r="C35" s="854"/>
      <c r="D35" s="905" t="s">
        <v>797</v>
      </c>
      <c r="E35" s="449" t="s">
        <v>798</v>
      </c>
      <c r="F35" s="908">
        <v>3</v>
      </c>
      <c r="G35" s="908">
        <v>3</v>
      </c>
      <c r="H35" s="908">
        <v>3</v>
      </c>
      <c r="I35" s="908"/>
      <c r="J35" s="932" t="s">
        <v>205</v>
      </c>
      <c r="K35" s="911">
        <v>0</v>
      </c>
      <c r="L35" s="915">
        <v>0</v>
      </c>
      <c r="M35" s="912">
        <v>3</v>
      </c>
      <c r="N35" s="916">
        <v>0</v>
      </c>
      <c r="O35" s="897">
        <v>1</v>
      </c>
      <c r="P35" s="883" t="str">
        <f>IF(O35&lt;=V$18,"T",IF(O35&lt;$Y$18,"R",IF(O35&gt;=$Y$18,"P")))</f>
        <v>P</v>
      </c>
      <c r="Q35" s="901"/>
      <c r="R35" s="864"/>
      <c r="S35" s="840"/>
      <c r="T35" s="928"/>
    </row>
    <row r="36" spans="1:20" ht="15" customHeight="1">
      <c r="A36" s="922"/>
      <c r="B36" s="842"/>
      <c r="C36" s="854"/>
      <c r="D36" s="907"/>
      <c r="E36" s="449" t="s">
        <v>799</v>
      </c>
      <c r="F36" s="908"/>
      <c r="G36" s="908"/>
      <c r="H36" s="908"/>
      <c r="I36" s="908"/>
      <c r="J36" s="933"/>
      <c r="K36" s="911"/>
      <c r="L36" s="915"/>
      <c r="M36" s="912"/>
      <c r="N36" s="916"/>
      <c r="O36" s="871"/>
      <c r="P36" s="884"/>
      <c r="Q36" s="903"/>
      <c r="R36" s="864"/>
      <c r="S36" s="840"/>
      <c r="T36" s="928"/>
    </row>
    <row r="37" spans="1:20" ht="26.25" customHeight="1">
      <c r="A37" s="922">
        <v>5</v>
      </c>
      <c r="B37" s="842"/>
      <c r="C37" s="854"/>
      <c r="D37" s="905" t="s">
        <v>800</v>
      </c>
      <c r="E37" s="917" t="s">
        <v>801</v>
      </c>
      <c r="F37" s="908">
        <v>1</v>
      </c>
      <c r="G37" s="908">
        <v>1</v>
      </c>
      <c r="H37" s="908">
        <v>1</v>
      </c>
      <c r="I37" s="908"/>
      <c r="J37" s="919" t="s">
        <v>802</v>
      </c>
      <c r="K37" s="911">
        <v>0</v>
      </c>
      <c r="L37" s="915">
        <v>0</v>
      </c>
      <c r="M37" s="912">
        <v>1</v>
      </c>
      <c r="N37" s="916">
        <v>0</v>
      </c>
      <c r="O37" s="931">
        <f>IF(M37&lt;1,(AVERAGE(F37:I37)/M37),SUM(F37:I37)/M37)</f>
        <v>3</v>
      </c>
      <c r="P37" s="929" t="str">
        <f>IF(O37&lt;=V$18,"T",IF(O37&lt;$Y$18,"R",IF(O37&gt;=$Y$18,"P")))</f>
        <v>P</v>
      </c>
      <c r="Q37" s="930">
        <v>0.11624352106789818</v>
      </c>
      <c r="R37" s="864" t="s">
        <v>196</v>
      </c>
      <c r="S37" s="864" t="s">
        <v>197</v>
      </c>
      <c r="T37" s="921" t="s">
        <v>198</v>
      </c>
    </row>
    <row r="38" spans="1:20" ht="15" customHeight="1">
      <c r="A38" s="922"/>
      <c r="B38" s="842"/>
      <c r="C38" s="854"/>
      <c r="D38" s="907"/>
      <c r="E38" s="918"/>
      <c r="F38" s="908"/>
      <c r="G38" s="908"/>
      <c r="H38" s="908"/>
      <c r="I38" s="908"/>
      <c r="J38" s="920"/>
      <c r="K38" s="911"/>
      <c r="L38" s="915"/>
      <c r="M38" s="912"/>
      <c r="N38" s="916"/>
      <c r="O38" s="931"/>
      <c r="P38" s="929"/>
      <c r="Q38" s="930"/>
      <c r="R38" s="864"/>
      <c r="S38" s="864"/>
      <c r="T38" s="921"/>
    </row>
    <row r="39" spans="1:20" ht="39" customHeight="1">
      <c r="A39" s="922"/>
      <c r="B39" s="842"/>
      <c r="C39" s="854"/>
      <c r="D39" s="905" t="s">
        <v>803</v>
      </c>
      <c r="E39" s="917" t="s">
        <v>804</v>
      </c>
      <c r="F39" s="908">
        <v>1</v>
      </c>
      <c r="G39" s="908">
        <v>1</v>
      </c>
      <c r="H39" s="908">
        <v>1</v>
      </c>
      <c r="I39" s="908"/>
      <c r="J39" s="919" t="s">
        <v>805</v>
      </c>
      <c r="K39" s="911">
        <v>0</v>
      </c>
      <c r="L39" s="915">
        <v>0</v>
      </c>
      <c r="M39" s="912">
        <v>1</v>
      </c>
      <c r="N39" s="916">
        <v>0</v>
      </c>
      <c r="O39" s="931"/>
      <c r="P39" s="929"/>
      <c r="Q39" s="930"/>
      <c r="R39" s="864"/>
      <c r="S39" s="864"/>
      <c r="T39" s="921"/>
    </row>
    <row r="40" spans="1:20" ht="15" customHeight="1">
      <c r="A40" s="922"/>
      <c r="B40" s="842"/>
      <c r="C40" s="854"/>
      <c r="D40" s="907"/>
      <c r="E40" s="918"/>
      <c r="F40" s="908"/>
      <c r="G40" s="908"/>
      <c r="H40" s="908"/>
      <c r="I40" s="908"/>
      <c r="J40" s="920"/>
      <c r="K40" s="911"/>
      <c r="L40" s="915"/>
      <c r="M40" s="912"/>
      <c r="N40" s="916"/>
      <c r="O40" s="931"/>
      <c r="P40" s="929"/>
      <c r="Q40" s="930"/>
      <c r="R40" s="864"/>
      <c r="S40" s="864"/>
      <c r="T40" s="921"/>
    </row>
    <row r="41" spans="1:20" ht="39" customHeight="1">
      <c r="A41" s="922">
        <v>6</v>
      </c>
      <c r="B41" s="842"/>
      <c r="C41" s="854"/>
      <c r="D41" s="905" t="s">
        <v>806</v>
      </c>
      <c r="E41" s="917" t="s">
        <v>807</v>
      </c>
      <c r="F41" s="908"/>
      <c r="G41" s="908">
        <v>1</v>
      </c>
      <c r="H41" s="908">
        <v>1</v>
      </c>
      <c r="I41" s="908"/>
      <c r="J41" s="919" t="s">
        <v>808</v>
      </c>
      <c r="K41" s="911">
        <v>0</v>
      </c>
      <c r="L41" s="915">
        <v>0</v>
      </c>
      <c r="M41" s="912">
        <v>1</v>
      </c>
      <c r="N41" s="916">
        <v>0</v>
      </c>
      <c r="O41" s="896">
        <v>1</v>
      </c>
      <c r="P41" s="883" t="str">
        <f>IF(O41&lt;=V$18,"T",IF(O41&lt;$Y$18,"R",IF(O41&gt;=$Y$18,"P")))</f>
        <v>P</v>
      </c>
      <c r="Q41" s="901"/>
      <c r="R41" s="864" t="s">
        <v>202</v>
      </c>
      <c r="S41" s="864" t="s">
        <v>203</v>
      </c>
      <c r="T41" s="921" t="s">
        <v>204</v>
      </c>
    </row>
    <row r="42" spans="1:20" ht="39" customHeight="1">
      <c r="A42" s="922"/>
      <c r="B42" s="842"/>
      <c r="C42" s="854"/>
      <c r="D42" s="907"/>
      <c r="E42" s="918"/>
      <c r="F42" s="908"/>
      <c r="G42" s="908"/>
      <c r="H42" s="908"/>
      <c r="I42" s="908"/>
      <c r="J42" s="920"/>
      <c r="K42" s="911"/>
      <c r="L42" s="915"/>
      <c r="M42" s="912"/>
      <c r="N42" s="916"/>
      <c r="O42" s="871"/>
      <c r="P42" s="884"/>
      <c r="Q42" s="903"/>
      <c r="R42" s="864"/>
      <c r="S42" s="864"/>
      <c r="T42" s="921"/>
    </row>
    <row r="43" spans="1:20" ht="39" customHeight="1">
      <c r="A43" s="922"/>
      <c r="B43" s="842"/>
      <c r="C43" s="854"/>
      <c r="D43" s="905" t="s">
        <v>809</v>
      </c>
      <c r="E43" s="917" t="s">
        <v>810</v>
      </c>
      <c r="F43" s="908">
        <v>12</v>
      </c>
      <c r="G43" s="908">
        <v>12</v>
      </c>
      <c r="H43" s="908">
        <v>12</v>
      </c>
      <c r="I43" s="908"/>
      <c r="J43" s="919" t="s">
        <v>811</v>
      </c>
      <c r="K43" s="911">
        <v>0</v>
      </c>
      <c r="L43" s="915">
        <v>0</v>
      </c>
      <c r="M43" s="912">
        <v>12</v>
      </c>
      <c r="N43" s="916">
        <v>0</v>
      </c>
      <c r="O43" s="896">
        <v>1</v>
      </c>
      <c r="P43" s="883" t="str">
        <f>IF(O43&lt;=V$18,"T",IF(O43&lt;$Y$18,"R",IF(O43&gt;=$Y$18,"P")))</f>
        <v>P</v>
      </c>
      <c r="Q43" s="901">
        <v>0.11624352106789818</v>
      </c>
      <c r="R43" s="864"/>
      <c r="S43" s="864"/>
      <c r="T43" s="921"/>
    </row>
    <row r="44" spans="1:20" ht="26.25" customHeight="1">
      <c r="A44" s="922">
        <v>7</v>
      </c>
      <c r="B44" s="842"/>
      <c r="C44" s="854"/>
      <c r="D44" s="907"/>
      <c r="E44" s="918"/>
      <c r="F44" s="908"/>
      <c r="G44" s="908"/>
      <c r="H44" s="908"/>
      <c r="I44" s="908"/>
      <c r="J44" s="920"/>
      <c r="K44" s="911"/>
      <c r="L44" s="915"/>
      <c r="M44" s="912"/>
      <c r="N44" s="916"/>
      <c r="O44" s="871"/>
      <c r="P44" s="884"/>
      <c r="Q44" s="903"/>
      <c r="R44" s="864" t="s">
        <v>206</v>
      </c>
      <c r="S44" s="864" t="s">
        <v>207</v>
      </c>
      <c r="T44" s="921" t="s">
        <v>208</v>
      </c>
    </row>
    <row r="45" spans="1:20" ht="15" customHeight="1">
      <c r="A45" s="922"/>
      <c r="B45" s="842"/>
      <c r="C45" s="854"/>
      <c r="D45" s="905" t="s">
        <v>812</v>
      </c>
      <c r="E45" s="917" t="s">
        <v>813</v>
      </c>
      <c r="F45" s="908">
        <v>3</v>
      </c>
      <c r="G45" s="908">
        <v>3</v>
      </c>
      <c r="H45" s="908"/>
      <c r="I45" s="908"/>
      <c r="J45" s="919" t="s">
        <v>814</v>
      </c>
      <c r="K45" s="911">
        <v>0</v>
      </c>
      <c r="L45" s="915">
        <v>0</v>
      </c>
      <c r="M45" s="912">
        <v>3</v>
      </c>
      <c r="N45" s="916">
        <v>0</v>
      </c>
      <c r="O45" s="896">
        <v>100</v>
      </c>
      <c r="P45" s="883" t="str">
        <f>IF(O45&lt;=V$18,"T",IF(O45&lt;$Y$18,"R",IF(O45&gt;=$Y$18,"P")))</f>
        <v>P</v>
      </c>
      <c r="Q45" s="901">
        <v>0.11624352106789818</v>
      </c>
      <c r="R45" s="864"/>
      <c r="S45" s="864"/>
      <c r="T45" s="921"/>
    </row>
    <row r="46" spans="1:20" ht="42" customHeight="1">
      <c r="A46" s="922"/>
      <c r="B46" s="842"/>
      <c r="C46" s="854"/>
      <c r="D46" s="907"/>
      <c r="E46" s="918"/>
      <c r="F46" s="908"/>
      <c r="G46" s="908"/>
      <c r="H46" s="908"/>
      <c r="I46" s="908"/>
      <c r="J46" s="920"/>
      <c r="K46" s="911"/>
      <c r="L46" s="915"/>
      <c r="M46" s="912"/>
      <c r="N46" s="916"/>
      <c r="O46" s="871"/>
      <c r="P46" s="884"/>
      <c r="Q46" s="903"/>
      <c r="R46" s="864"/>
      <c r="S46" s="864"/>
      <c r="T46" s="921"/>
    </row>
    <row r="47" spans="1:20" ht="26.25" customHeight="1">
      <c r="A47" s="922"/>
      <c r="B47" s="842"/>
      <c r="C47" s="854"/>
      <c r="D47" s="905" t="s">
        <v>815</v>
      </c>
      <c r="E47" s="449" t="s">
        <v>816</v>
      </c>
      <c r="F47" s="908"/>
      <c r="G47" s="908">
        <v>1</v>
      </c>
      <c r="H47" s="908">
        <v>1</v>
      </c>
      <c r="I47" s="908"/>
      <c r="J47" s="919" t="s">
        <v>817</v>
      </c>
      <c r="K47" s="911">
        <v>0</v>
      </c>
      <c r="L47" s="915">
        <v>0</v>
      </c>
      <c r="M47" s="912">
        <v>1</v>
      </c>
      <c r="N47" s="916">
        <v>0</v>
      </c>
      <c r="O47" s="896">
        <v>1</v>
      </c>
      <c r="P47" s="883" t="str">
        <f t="shared" ref="P47" si="0">IF(O47&lt;=V$18,"T",IF(O47&lt;$Y$18,"R",IF(O47&gt;=$Y$18,"P")))</f>
        <v>P</v>
      </c>
      <c r="Q47" s="901">
        <v>0.11624352106789818</v>
      </c>
      <c r="R47" s="864"/>
      <c r="S47" s="864"/>
      <c r="T47" s="921"/>
    </row>
    <row r="48" spans="1:20" ht="26.25" customHeight="1">
      <c r="A48" s="922"/>
      <c r="B48" s="842"/>
      <c r="C48" s="854"/>
      <c r="D48" s="906"/>
      <c r="E48" s="449" t="s">
        <v>818</v>
      </c>
      <c r="F48" s="908"/>
      <c r="G48" s="908"/>
      <c r="H48" s="908"/>
      <c r="I48" s="908"/>
      <c r="J48" s="910"/>
      <c r="K48" s="911"/>
      <c r="L48" s="915"/>
      <c r="M48" s="912"/>
      <c r="N48" s="916"/>
      <c r="O48" s="897"/>
      <c r="P48" s="899"/>
      <c r="Q48" s="902"/>
      <c r="R48" s="864"/>
      <c r="S48" s="864"/>
      <c r="T48" s="921"/>
    </row>
    <row r="49" spans="1:20" ht="15" customHeight="1">
      <c r="A49" s="922">
        <v>8</v>
      </c>
      <c r="B49" s="842"/>
      <c r="C49" s="854"/>
      <c r="D49" s="906"/>
      <c r="E49" s="449" t="s">
        <v>819</v>
      </c>
      <c r="F49" s="908"/>
      <c r="G49" s="908"/>
      <c r="H49" s="908"/>
      <c r="I49" s="908"/>
      <c r="J49" s="910"/>
      <c r="K49" s="911"/>
      <c r="L49" s="915"/>
      <c r="M49" s="912"/>
      <c r="N49" s="916"/>
      <c r="O49" s="897"/>
      <c r="P49" s="899"/>
      <c r="Q49" s="902"/>
      <c r="R49" s="864" t="s">
        <v>206</v>
      </c>
      <c r="S49" s="864" t="s">
        <v>209</v>
      </c>
      <c r="T49" s="921" t="s">
        <v>210</v>
      </c>
    </row>
    <row r="50" spans="1:20" ht="15" customHeight="1">
      <c r="A50" s="922"/>
      <c r="B50" s="842"/>
      <c r="C50" s="854"/>
      <c r="D50" s="906"/>
      <c r="E50" s="449" t="s">
        <v>820</v>
      </c>
      <c r="F50" s="908"/>
      <c r="G50" s="908"/>
      <c r="H50" s="908"/>
      <c r="I50" s="908"/>
      <c r="J50" s="910"/>
      <c r="K50" s="911"/>
      <c r="L50" s="915"/>
      <c r="M50" s="912"/>
      <c r="N50" s="916"/>
      <c r="O50" s="897"/>
      <c r="P50" s="899"/>
      <c r="Q50" s="902"/>
      <c r="R50" s="864"/>
      <c r="S50" s="864"/>
      <c r="T50" s="921"/>
    </row>
    <row r="51" spans="1:20" ht="26.25" customHeight="1">
      <c r="A51" s="922"/>
      <c r="B51" s="842"/>
      <c r="C51" s="854"/>
      <c r="D51" s="906"/>
      <c r="E51" s="449" t="s">
        <v>821</v>
      </c>
      <c r="F51" s="908"/>
      <c r="G51" s="908"/>
      <c r="H51" s="908"/>
      <c r="I51" s="908"/>
      <c r="J51" s="910"/>
      <c r="K51" s="911"/>
      <c r="L51" s="915"/>
      <c r="M51" s="912"/>
      <c r="N51" s="916"/>
      <c r="O51" s="897"/>
      <c r="P51" s="899"/>
      <c r="Q51" s="902"/>
      <c r="R51" s="864"/>
      <c r="S51" s="864"/>
      <c r="T51" s="921"/>
    </row>
    <row r="52" spans="1:20" ht="39" customHeight="1" thickBot="1">
      <c r="A52" s="561">
        <v>9</v>
      </c>
      <c r="B52" s="842"/>
      <c r="C52" s="854"/>
      <c r="D52" s="907"/>
      <c r="E52" s="449" t="s">
        <v>822</v>
      </c>
      <c r="F52" s="908"/>
      <c r="G52" s="908"/>
      <c r="H52" s="908"/>
      <c r="I52" s="908"/>
      <c r="J52" s="920"/>
      <c r="K52" s="911"/>
      <c r="L52" s="915"/>
      <c r="M52" s="912"/>
      <c r="N52" s="916"/>
      <c r="O52" s="898"/>
      <c r="P52" s="900"/>
      <c r="Q52" s="904"/>
      <c r="R52" s="28" t="s">
        <v>211</v>
      </c>
      <c r="S52" s="28" t="s">
        <v>212</v>
      </c>
      <c r="T52" s="66" t="s">
        <v>213</v>
      </c>
    </row>
    <row r="53" spans="1:20">
      <c r="A53" s="923"/>
      <c r="B53" s="924"/>
      <c r="C53" s="924"/>
      <c r="D53" s="924"/>
      <c r="E53" s="924"/>
      <c r="F53" s="924"/>
      <c r="G53" s="924"/>
      <c r="H53" s="924"/>
      <c r="I53" s="924"/>
      <c r="J53" s="924"/>
      <c r="K53" s="924"/>
      <c r="L53" s="924"/>
      <c r="M53" s="924"/>
      <c r="N53" s="924"/>
      <c r="O53" s="924"/>
      <c r="P53" s="924"/>
      <c r="Q53" s="924"/>
      <c r="R53" s="924"/>
      <c r="S53" s="924"/>
      <c r="T53" s="925"/>
    </row>
    <row r="54" spans="1:20">
      <c r="A54" s="810" t="s">
        <v>24</v>
      </c>
      <c r="B54" s="811"/>
      <c r="C54" s="811"/>
      <c r="D54" s="811"/>
      <c r="E54" s="811"/>
      <c r="F54" s="811"/>
      <c r="G54" s="811"/>
      <c r="H54" s="811"/>
      <c r="I54" s="811"/>
      <c r="J54" s="811"/>
      <c r="K54" s="811"/>
      <c r="L54" s="811"/>
      <c r="M54" s="811"/>
      <c r="N54" s="811"/>
      <c r="O54" s="811"/>
      <c r="P54" s="811"/>
      <c r="Q54" s="811"/>
      <c r="R54" s="811"/>
      <c r="S54" s="811"/>
      <c r="T54" s="812"/>
    </row>
    <row r="55" spans="1:20">
      <c r="A55" s="825"/>
      <c r="B55" s="826"/>
      <c r="C55" s="826"/>
      <c r="D55" s="826"/>
      <c r="E55" s="826"/>
      <c r="F55" s="826"/>
      <c r="G55" s="826"/>
      <c r="H55" s="826"/>
      <c r="I55" s="826"/>
      <c r="J55" s="826"/>
      <c r="K55" s="826"/>
      <c r="L55" s="826"/>
      <c r="M55" s="826"/>
      <c r="N55" s="826"/>
      <c r="O55" s="826"/>
      <c r="P55" s="826"/>
      <c r="Q55" s="826"/>
      <c r="R55" s="826"/>
      <c r="S55" s="826"/>
      <c r="T55" s="827"/>
    </row>
    <row r="56" spans="1:20">
      <c r="A56" s="825"/>
      <c r="B56" s="826"/>
      <c r="C56" s="826"/>
      <c r="D56" s="826"/>
      <c r="E56" s="826"/>
      <c r="F56" s="826"/>
      <c r="G56" s="826"/>
      <c r="H56" s="826"/>
      <c r="I56" s="826"/>
      <c r="J56" s="826"/>
      <c r="K56" s="826"/>
      <c r="L56" s="826"/>
      <c r="M56" s="826"/>
      <c r="N56" s="826"/>
      <c r="O56" s="826"/>
      <c r="P56" s="826"/>
      <c r="Q56" s="826"/>
      <c r="R56" s="826"/>
      <c r="S56" s="826"/>
      <c r="T56" s="827"/>
    </row>
    <row r="57" spans="1:20">
      <c r="A57" s="825"/>
      <c r="B57" s="826"/>
      <c r="C57" s="826"/>
      <c r="D57" s="826"/>
      <c r="E57" s="826"/>
      <c r="F57" s="826"/>
      <c r="G57" s="826"/>
      <c r="H57" s="826"/>
      <c r="I57" s="826"/>
      <c r="J57" s="826"/>
      <c r="K57" s="826"/>
      <c r="L57" s="826"/>
      <c r="M57" s="826"/>
      <c r="N57" s="826"/>
      <c r="O57" s="826"/>
      <c r="P57" s="826"/>
      <c r="Q57" s="826"/>
      <c r="R57" s="826"/>
      <c r="S57" s="826"/>
      <c r="T57" s="827"/>
    </row>
    <row r="58" spans="1:20">
      <c r="A58" s="825"/>
      <c r="B58" s="826"/>
      <c r="C58" s="826"/>
      <c r="D58" s="826"/>
      <c r="E58" s="826"/>
      <c r="F58" s="826"/>
      <c r="G58" s="826"/>
      <c r="H58" s="826"/>
      <c r="I58" s="826"/>
      <c r="J58" s="826"/>
      <c r="K58" s="826"/>
      <c r="L58" s="826"/>
      <c r="M58" s="826"/>
      <c r="N58" s="826"/>
      <c r="O58" s="826"/>
      <c r="P58" s="826"/>
      <c r="Q58" s="826"/>
      <c r="R58" s="826"/>
      <c r="S58" s="826"/>
      <c r="T58" s="827"/>
    </row>
    <row r="59" spans="1:20">
      <c r="A59" s="825"/>
      <c r="B59" s="826"/>
      <c r="C59" s="826"/>
      <c r="D59" s="826"/>
      <c r="E59" s="826"/>
      <c r="F59" s="826"/>
      <c r="G59" s="826"/>
      <c r="H59" s="826"/>
      <c r="I59" s="826"/>
      <c r="J59" s="826"/>
      <c r="K59" s="826"/>
      <c r="L59" s="826"/>
      <c r="M59" s="826"/>
      <c r="N59" s="826"/>
      <c r="O59" s="826"/>
      <c r="P59" s="826"/>
      <c r="Q59" s="826"/>
      <c r="R59" s="826"/>
      <c r="S59" s="826"/>
      <c r="T59" s="827"/>
    </row>
    <row r="60" spans="1:20">
      <c r="A60" s="825"/>
      <c r="B60" s="826"/>
      <c r="C60" s="826"/>
      <c r="D60" s="826"/>
      <c r="E60" s="826"/>
      <c r="F60" s="826"/>
      <c r="G60" s="826"/>
      <c r="H60" s="826"/>
      <c r="I60" s="826"/>
      <c r="J60" s="826"/>
      <c r="K60" s="826"/>
      <c r="L60" s="826"/>
      <c r="M60" s="826"/>
      <c r="N60" s="826"/>
      <c r="O60" s="826"/>
      <c r="P60" s="826"/>
      <c r="Q60" s="826"/>
      <c r="R60" s="826"/>
      <c r="S60" s="826"/>
      <c r="T60" s="827"/>
    </row>
  </sheetData>
  <mergeCells count="216">
    <mergeCell ref="A2:E4"/>
    <mergeCell ref="F2:M2"/>
    <mergeCell ref="N2:T2"/>
    <mergeCell ref="F3:M4"/>
    <mergeCell ref="N3:T3"/>
    <mergeCell ref="N4:T4"/>
    <mergeCell ref="B14:B15"/>
    <mergeCell ref="C14:C15"/>
    <mergeCell ref="B17:B26"/>
    <mergeCell ref="C17:C26"/>
    <mergeCell ref="D21:D26"/>
    <mergeCell ref="A6:E6"/>
    <mergeCell ref="F6:M6"/>
    <mergeCell ref="A7:E7"/>
    <mergeCell ref="F7:M7"/>
    <mergeCell ref="A8:E8"/>
    <mergeCell ref="F8:M8"/>
    <mergeCell ref="T18:T26"/>
    <mergeCell ref="N21:N26"/>
    <mergeCell ref="Q17:Q20"/>
    <mergeCell ref="Q21:Q26"/>
    <mergeCell ref="O21:O26"/>
    <mergeCell ref="S27:S32"/>
    <mergeCell ref="T27:T32"/>
    <mergeCell ref="A18:A26"/>
    <mergeCell ref="A9:E9"/>
    <mergeCell ref="F9:M9"/>
    <mergeCell ref="A11:T11"/>
    <mergeCell ref="A13:L13"/>
    <mergeCell ref="M13:T13"/>
    <mergeCell ref="A14:A15"/>
    <mergeCell ref="D14:D15"/>
    <mergeCell ref="E14:E15"/>
    <mergeCell ref="F14:I14"/>
    <mergeCell ref="J14:J15"/>
    <mergeCell ref="T14:T15"/>
    <mergeCell ref="K14:K15"/>
    <mergeCell ref="L14:L15"/>
    <mergeCell ref="M14:M15"/>
    <mergeCell ref="N14:P14"/>
    <mergeCell ref="Q14:Q15"/>
    <mergeCell ref="R14:R15"/>
    <mergeCell ref="S18:S26"/>
    <mergeCell ref="P17:P20"/>
    <mergeCell ref="O17:O20"/>
    <mergeCell ref="P21:P26"/>
    <mergeCell ref="H32:H34"/>
    <mergeCell ref="A27:A32"/>
    <mergeCell ref="R18:R26"/>
    <mergeCell ref="R27:R32"/>
    <mergeCell ref="K32:K34"/>
    <mergeCell ref="L32:L34"/>
    <mergeCell ref="M32:M34"/>
    <mergeCell ref="F32:F34"/>
    <mergeCell ref="G32:G34"/>
    <mergeCell ref="N27:N30"/>
    <mergeCell ref="N32:N34"/>
    <mergeCell ref="N17:N20"/>
    <mergeCell ref="G27:G30"/>
    <mergeCell ref="H27:H30"/>
    <mergeCell ref="H17:H20"/>
    <mergeCell ref="F35:F36"/>
    <mergeCell ref="G35:G36"/>
    <mergeCell ref="H35:H36"/>
    <mergeCell ref="D35:D36"/>
    <mergeCell ref="D32:D34"/>
    <mergeCell ref="R33:R36"/>
    <mergeCell ref="S33:S36"/>
    <mergeCell ref="T33:T36"/>
    <mergeCell ref="A37:A40"/>
    <mergeCell ref="P37:P40"/>
    <mergeCell ref="Q37:Q40"/>
    <mergeCell ref="R37:R40"/>
    <mergeCell ref="S37:S40"/>
    <mergeCell ref="T37:T40"/>
    <mergeCell ref="O37:O40"/>
    <mergeCell ref="A33:A36"/>
    <mergeCell ref="I35:I36"/>
    <mergeCell ref="J35:J36"/>
    <mergeCell ref="K35:K36"/>
    <mergeCell ref="L35:L36"/>
    <mergeCell ref="M35:M36"/>
    <mergeCell ref="N35:N36"/>
    <mergeCell ref="I32:I34"/>
    <mergeCell ref="J32:J34"/>
    <mergeCell ref="A59:T59"/>
    <mergeCell ref="A60:T60"/>
    <mergeCell ref="A53:T53"/>
    <mergeCell ref="A54:T54"/>
    <mergeCell ref="A55:T55"/>
    <mergeCell ref="A56:T56"/>
    <mergeCell ref="R49:R51"/>
    <mergeCell ref="S49:S51"/>
    <mergeCell ref="T49:T51"/>
    <mergeCell ref="C27:C52"/>
    <mergeCell ref="B27:B52"/>
    <mergeCell ref="A44:A48"/>
    <mergeCell ref="D43:D44"/>
    <mergeCell ref="E43:E44"/>
    <mergeCell ref="F43:F44"/>
    <mergeCell ref="G43:G44"/>
    <mergeCell ref="H43:H44"/>
    <mergeCell ref="F47:F52"/>
    <mergeCell ref="E41:E42"/>
    <mergeCell ref="F41:F42"/>
    <mergeCell ref="G41:G42"/>
    <mergeCell ref="H41:H42"/>
    <mergeCell ref="D45:D46"/>
    <mergeCell ref="E45:E46"/>
    <mergeCell ref="L41:L42"/>
    <mergeCell ref="M41:M42"/>
    <mergeCell ref="D41:D42"/>
    <mergeCell ref="M37:M38"/>
    <mergeCell ref="N37:N38"/>
    <mergeCell ref="E37:E38"/>
    <mergeCell ref="L37:L38"/>
    <mergeCell ref="A57:T57"/>
    <mergeCell ref="A58:T58"/>
    <mergeCell ref="R44:R48"/>
    <mergeCell ref="S44:S48"/>
    <mergeCell ref="T44:T48"/>
    <mergeCell ref="A49:A51"/>
    <mergeCell ref="I43:I44"/>
    <mergeCell ref="J43:J44"/>
    <mergeCell ref="K43:K44"/>
    <mergeCell ref="L43:L44"/>
    <mergeCell ref="M43:M44"/>
    <mergeCell ref="N43:N44"/>
    <mergeCell ref="R41:R43"/>
    <mergeCell ref="S41:S43"/>
    <mergeCell ref="T41:T43"/>
    <mergeCell ref="A41:A43"/>
    <mergeCell ref="F45:F46"/>
    <mergeCell ref="I45:I46"/>
    <mergeCell ref="J45:J46"/>
    <mergeCell ref="D37:D38"/>
    <mergeCell ref="F37:F38"/>
    <mergeCell ref="G37:G38"/>
    <mergeCell ref="H37:H38"/>
    <mergeCell ref="I37:I38"/>
    <mergeCell ref="J37:J38"/>
    <mergeCell ref="K37:K38"/>
    <mergeCell ref="I41:I42"/>
    <mergeCell ref="J41:J42"/>
    <mergeCell ref="K41:K42"/>
    <mergeCell ref="G45:G46"/>
    <mergeCell ref="H45:H46"/>
    <mergeCell ref="L45:L46"/>
    <mergeCell ref="M45:M46"/>
    <mergeCell ref="N45:N46"/>
    <mergeCell ref="D39:D40"/>
    <mergeCell ref="E39:E40"/>
    <mergeCell ref="G47:G52"/>
    <mergeCell ref="H47:H52"/>
    <mergeCell ref="I47:I52"/>
    <mergeCell ref="J47:J52"/>
    <mergeCell ref="F39:F40"/>
    <mergeCell ref="G39:G40"/>
    <mergeCell ref="H39:H40"/>
    <mergeCell ref="I39:I40"/>
    <mergeCell ref="J39:J40"/>
    <mergeCell ref="K47:K52"/>
    <mergeCell ref="L47:L52"/>
    <mergeCell ref="M47:M52"/>
    <mergeCell ref="N47:N52"/>
    <mergeCell ref="K45:K46"/>
    <mergeCell ref="M39:M40"/>
    <mergeCell ref="N39:N40"/>
    <mergeCell ref="K39:K40"/>
    <mergeCell ref="L39:L40"/>
    <mergeCell ref="N41:N42"/>
    <mergeCell ref="D47:D52"/>
    <mergeCell ref="I17:I20"/>
    <mergeCell ref="J17:J20"/>
    <mergeCell ref="K17:K20"/>
    <mergeCell ref="L17:L20"/>
    <mergeCell ref="D17:D20"/>
    <mergeCell ref="F17:F20"/>
    <mergeCell ref="G17:G20"/>
    <mergeCell ref="M17:M20"/>
    <mergeCell ref="I27:I30"/>
    <mergeCell ref="F21:F26"/>
    <mergeCell ref="G21:G26"/>
    <mergeCell ref="H21:H26"/>
    <mergeCell ref="I21:I26"/>
    <mergeCell ref="J21:J26"/>
    <mergeCell ref="K21:K26"/>
    <mergeCell ref="L21:L26"/>
    <mergeCell ref="M21:M26"/>
    <mergeCell ref="J27:J30"/>
    <mergeCell ref="K27:K30"/>
    <mergeCell ref="L27:L30"/>
    <mergeCell ref="M27:M30"/>
    <mergeCell ref="D27:D30"/>
    <mergeCell ref="F27:F30"/>
    <mergeCell ref="O43:O44"/>
    <mergeCell ref="O45:O46"/>
    <mergeCell ref="O47:O52"/>
    <mergeCell ref="P47:P52"/>
    <mergeCell ref="Q27:Q30"/>
    <mergeCell ref="P27:P30"/>
    <mergeCell ref="O32:O34"/>
    <mergeCell ref="P32:P34"/>
    <mergeCell ref="O35:O36"/>
    <mergeCell ref="P35:P36"/>
    <mergeCell ref="O41:O42"/>
    <mergeCell ref="P41:P42"/>
    <mergeCell ref="P43:P44"/>
    <mergeCell ref="Q32:Q34"/>
    <mergeCell ref="Q35:Q36"/>
    <mergeCell ref="Q41:Q42"/>
    <mergeCell ref="Q43:Q44"/>
    <mergeCell ref="Q45:Q46"/>
    <mergeCell ref="Q47:Q52"/>
    <mergeCell ref="P45:P46"/>
    <mergeCell ref="O27:O30"/>
  </mergeCells>
  <conditionalFormatting sqref="P17 P21">
    <cfRule type="containsText" dxfId="94" priority="9" stopIfTrue="1" operator="containsText" text="P">
      <formula>NOT(ISERROR(SEARCH("P",P17)))</formula>
    </cfRule>
    <cfRule type="containsText" dxfId="93" priority="10" stopIfTrue="1" operator="containsText" text="R">
      <formula>NOT(ISERROR(SEARCH("R",P17)))</formula>
    </cfRule>
    <cfRule type="containsText" dxfId="92" priority="11" operator="containsText" text="T">
      <formula>NOT(ISERROR(SEARCH("T",P17)))</formula>
    </cfRule>
    <cfRule type="iconSet" priority="12">
      <iconSet iconSet="3Symbols2">
        <cfvo type="percent" val="0"/>
        <cfvo type="percent" val="0.74"/>
        <cfvo type="percent" val="0.85"/>
      </iconSet>
    </cfRule>
  </conditionalFormatting>
  <conditionalFormatting sqref="P27 P31:P32 P37 P41 P43 P45 P47">
    <cfRule type="containsText" dxfId="91" priority="13" stopIfTrue="1" operator="containsText" text="P">
      <formula>NOT(ISERROR(SEARCH("P",P27)))</formula>
    </cfRule>
    <cfRule type="containsText" dxfId="90" priority="14" stopIfTrue="1" operator="containsText" text="R">
      <formula>NOT(ISERROR(SEARCH("R",P27)))</formula>
    </cfRule>
    <cfRule type="containsText" dxfId="89" priority="15" operator="containsText" text="T">
      <formula>NOT(ISERROR(SEARCH("T",P27)))</formula>
    </cfRule>
  </conditionalFormatting>
  <conditionalFormatting sqref="P35">
    <cfRule type="containsText" dxfId="88" priority="1" stopIfTrue="1" operator="containsText" text="P">
      <formula>NOT(ISERROR(SEARCH("P",P35)))</formula>
    </cfRule>
    <cfRule type="containsText" dxfId="87" priority="2" stopIfTrue="1" operator="containsText" text="R">
      <formula>NOT(ISERROR(SEARCH("R",P35)))</formula>
    </cfRule>
    <cfRule type="containsText" dxfId="86" priority="3" operator="containsText" text="T">
      <formula>NOT(ISERROR(SEARCH("T",P35)))</formula>
    </cfRule>
    <cfRule type="iconSet" priority="4">
      <iconSet iconSet="3Symbols2">
        <cfvo type="percent" val="0"/>
        <cfvo type="percent" val="0.74"/>
        <cfvo type="percent" val="0.85"/>
      </iconSet>
    </cfRule>
  </conditionalFormatting>
  <conditionalFormatting sqref="P43 P27 P37 P41 P31:P32 P45 P47">
    <cfRule type="iconSet" priority="207">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72"/>
  <sheetViews>
    <sheetView view="pageBreakPreview" zoomScale="83" zoomScaleNormal="90" zoomScaleSheetLayoutView="83" workbookViewId="0">
      <selection activeCell="F9" sqref="F9:M9"/>
    </sheetView>
  </sheetViews>
  <sheetFormatPr baseColWidth="10" defaultColWidth="11.42578125" defaultRowHeight="13.5"/>
  <cols>
    <col min="1" max="1" width="17" style="1" bestFit="1" customWidth="1"/>
    <col min="2" max="2" width="22.140625" style="1" customWidth="1"/>
    <col min="3" max="3" width="24.140625" style="1" customWidth="1"/>
    <col min="4" max="4" width="25.85546875" style="1" customWidth="1"/>
    <col min="5" max="5" width="50" style="1" bestFit="1" customWidth="1"/>
    <col min="6" max="6" width="5.42578125" style="1" bestFit="1" customWidth="1"/>
    <col min="7" max="7" width="5.7109375" style="1" bestFit="1" customWidth="1"/>
    <col min="8" max="8" width="5.28515625" style="1" customWidth="1"/>
    <col min="9" max="9" width="6.7109375" style="1" customWidth="1"/>
    <col min="10" max="10" width="37.42578125" style="1" customWidth="1"/>
    <col min="11" max="11" width="17.5703125" style="1" customWidth="1"/>
    <col min="12" max="12" width="25.7109375" style="1" customWidth="1"/>
    <col min="13" max="13" width="9.140625" style="1" customWidth="1"/>
    <col min="14" max="14" width="15.85546875" style="1" customWidth="1"/>
    <col min="15" max="15" width="10" style="1" customWidth="1"/>
    <col min="16" max="16" width="12.28515625" style="1" customWidth="1"/>
    <col min="17" max="17" width="20.7109375" style="1" customWidth="1"/>
    <col min="18" max="18" width="29.7109375" style="1" customWidth="1"/>
    <col min="19" max="19" width="29" style="1" customWidth="1"/>
    <col min="20" max="20" width="33.85546875" style="1" customWidth="1"/>
    <col min="21" max="16384" width="11.42578125" style="1"/>
  </cols>
  <sheetData>
    <row r="1" spans="1:20" ht="14.25" thickBot="1"/>
    <row r="2" spans="1:20" ht="14.25" thickBot="1">
      <c r="A2" s="813"/>
      <c r="B2" s="814"/>
      <c r="C2" s="814"/>
      <c r="D2" s="814"/>
      <c r="E2" s="815"/>
      <c r="F2" s="822" t="s">
        <v>18</v>
      </c>
      <c r="G2" s="823"/>
      <c r="H2" s="823"/>
      <c r="I2" s="823"/>
      <c r="J2" s="823"/>
      <c r="K2" s="823"/>
      <c r="L2" s="823"/>
      <c r="M2" s="824"/>
      <c r="N2" s="795" t="s">
        <v>944</v>
      </c>
      <c r="O2" s="796"/>
      <c r="P2" s="796"/>
      <c r="Q2" s="796"/>
      <c r="R2" s="796"/>
      <c r="S2" s="796"/>
      <c r="T2" s="797"/>
    </row>
    <row r="3" spans="1:20" ht="14.25" thickBot="1">
      <c r="A3" s="816"/>
      <c r="B3" s="817"/>
      <c r="C3" s="817"/>
      <c r="D3" s="817"/>
      <c r="E3" s="818"/>
      <c r="F3" s="798" t="s">
        <v>17</v>
      </c>
      <c r="G3" s="799"/>
      <c r="H3" s="799"/>
      <c r="I3" s="799"/>
      <c r="J3" s="799"/>
      <c r="K3" s="799"/>
      <c r="L3" s="799"/>
      <c r="M3" s="800"/>
      <c r="N3" s="804" t="s">
        <v>23</v>
      </c>
      <c r="O3" s="805"/>
      <c r="P3" s="805"/>
      <c r="Q3" s="805"/>
      <c r="R3" s="805"/>
      <c r="S3" s="805"/>
      <c r="T3" s="806"/>
    </row>
    <row r="4" spans="1:20" ht="14.25" thickBot="1">
      <c r="A4" s="819"/>
      <c r="B4" s="820"/>
      <c r="C4" s="820"/>
      <c r="D4" s="820"/>
      <c r="E4" s="821"/>
      <c r="F4" s="801"/>
      <c r="G4" s="802"/>
      <c r="H4" s="802"/>
      <c r="I4" s="802"/>
      <c r="J4" s="802"/>
      <c r="K4" s="802"/>
      <c r="L4" s="802"/>
      <c r="M4" s="803"/>
      <c r="N4" s="807" t="s">
        <v>8</v>
      </c>
      <c r="O4" s="808"/>
      <c r="P4" s="808"/>
      <c r="Q4" s="808"/>
      <c r="R4" s="808"/>
      <c r="S4" s="808"/>
      <c r="T4" s="809"/>
    </row>
    <row r="5" spans="1:20">
      <c r="A5" s="2"/>
      <c r="B5" s="2"/>
      <c r="C5" s="2"/>
      <c r="D5" s="2"/>
      <c r="E5" s="2"/>
      <c r="F5" s="2"/>
      <c r="G5" s="2"/>
      <c r="H5" s="2"/>
      <c r="I5" s="2"/>
      <c r="J5" s="3"/>
      <c r="K5" s="3"/>
      <c r="L5" s="4"/>
      <c r="M5" s="4"/>
      <c r="N5" s="4"/>
      <c r="O5" s="4"/>
      <c r="P5" s="4"/>
      <c r="Q5" s="4"/>
      <c r="R5" s="4"/>
      <c r="S5" s="4"/>
      <c r="T5" s="4"/>
    </row>
    <row r="6" spans="1:20">
      <c r="A6" s="758" t="s">
        <v>10</v>
      </c>
      <c r="B6" s="758"/>
      <c r="C6" s="758"/>
      <c r="D6" s="758"/>
      <c r="E6" s="758"/>
      <c r="F6" s="810" t="s">
        <v>340</v>
      </c>
      <c r="G6" s="811"/>
      <c r="H6" s="811"/>
      <c r="I6" s="811"/>
      <c r="J6" s="811"/>
      <c r="K6" s="811"/>
      <c r="L6" s="811"/>
      <c r="M6" s="812"/>
      <c r="N6" s="4"/>
      <c r="O6" s="4"/>
      <c r="P6" s="4"/>
      <c r="Q6" s="4"/>
      <c r="R6" s="4"/>
      <c r="S6" s="4"/>
      <c r="T6" s="4"/>
    </row>
    <row r="7" spans="1:20" ht="15">
      <c r="A7" s="758" t="s">
        <v>25</v>
      </c>
      <c r="B7" s="758"/>
      <c r="C7" s="758"/>
      <c r="D7" s="758"/>
      <c r="E7" s="758"/>
      <c r="F7" s="759">
        <v>2023</v>
      </c>
      <c r="G7" s="760"/>
      <c r="H7" s="760"/>
      <c r="I7" s="760"/>
      <c r="J7" s="760"/>
      <c r="K7" s="760"/>
      <c r="L7" s="760"/>
      <c r="M7" s="761"/>
      <c r="N7" s="4"/>
      <c r="O7" s="4"/>
      <c r="P7" s="4"/>
      <c r="Q7" s="4"/>
      <c r="R7" s="4"/>
      <c r="S7" s="4"/>
      <c r="T7" s="4"/>
    </row>
    <row r="8" spans="1:20" ht="15">
      <c r="A8" s="758" t="s">
        <v>6</v>
      </c>
      <c r="B8" s="758"/>
      <c r="C8" s="758"/>
      <c r="D8" s="758"/>
      <c r="E8" s="758"/>
      <c r="F8" s="759" t="s">
        <v>849</v>
      </c>
      <c r="G8" s="760"/>
      <c r="H8" s="760"/>
      <c r="I8" s="760"/>
      <c r="J8" s="760"/>
      <c r="K8" s="760"/>
      <c r="L8" s="760"/>
      <c r="M8" s="761"/>
      <c r="N8" s="4"/>
      <c r="O8" s="4"/>
      <c r="P8" s="4"/>
      <c r="Q8" s="4"/>
      <c r="R8" s="4"/>
      <c r="S8" s="4"/>
      <c r="T8" s="4"/>
    </row>
    <row r="9" spans="1:20" ht="15">
      <c r="A9" s="758" t="s">
        <v>7</v>
      </c>
      <c r="B9" s="758"/>
      <c r="C9" s="758"/>
      <c r="D9" s="758"/>
      <c r="E9" s="758"/>
      <c r="F9" s="759" t="s">
        <v>1110</v>
      </c>
      <c r="G9" s="760"/>
      <c r="H9" s="760"/>
      <c r="I9" s="760"/>
      <c r="J9" s="760"/>
      <c r="K9" s="760"/>
      <c r="L9" s="760"/>
      <c r="M9" s="761"/>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62" t="s">
        <v>9</v>
      </c>
      <c r="B11" s="763"/>
      <c r="C11" s="763"/>
      <c r="D11" s="763"/>
      <c r="E11" s="763"/>
      <c r="F11" s="763"/>
      <c r="G11" s="763"/>
      <c r="H11" s="763"/>
      <c r="I11" s="763"/>
      <c r="J11" s="763"/>
      <c r="K11" s="763"/>
      <c r="L11" s="763"/>
      <c r="M11" s="763"/>
      <c r="N11" s="763"/>
      <c r="O11" s="763"/>
      <c r="P11" s="763"/>
      <c r="Q11" s="763"/>
      <c r="R11" s="763"/>
      <c r="S11" s="763"/>
      <c r="T11" s="764"/>
    </row>
    <row r="12" spans="1:20" ht="14.25" thickBot="1">
      <c r="A12" s="6"/>
      <c r="B12" s="7"/>
      <c r="C12" s="7"/>
      <c r="D12" s="620"/>
      <c r="E12" s="7"/>
      <c r="F12" s="7"/>
      <c r="G12" s="7"/>
      <c r="H12" s="7"/>
      <c r="I12" s="7"/>
      <c r="J12" s="7"/>
      <c r="K12" s="7"/>
      <c r="L12" s="7"/>
      <c r="M12" s="7"/>
      <c r="N12" s="7"/>
      <c r="O12" s="7"/>
      <c r="P12" s="7"/>
      <c r="Q12" s="7"/>
      <c r="R12" s="7"/>
      <c r="S12" s="7"/>
      <c r="T12" s="8"/>
    </row>
    <row r="13" spans="1:20" ht="14.25" thickBot="1">
      <c r="A13" s="765" t="s">
        <v>16</v>
      </c>
      <c r="B13" s="766"/>
      <c r="C13" s="766"/>
      <c r="D13" s="766"/>
      <c r="E13" s="766"/>
      <c r="F13" s="766"/>
      <c r="G13" s="766"/>
      <c r="H13" s="766"/>
      <c r="I13" s="766"/>
      <c r="J13" s="766"/>
      <c r="K13" s="766"/>
      <c r="L13" s="767"/>
      <c r="M13" s="768" t="s">
        <v>1</v>
      </c>
      <c r="N13" s="768"/>
      <c r="O13" s="768"/>
      <c r="P13" s="768"/>
      <c r="Q13" s="768"/>
      <c r="R13" s="768"/>
      <c r="S13" s="768"/>
      <c r="T13" s="769"/>
    </row>
    <row r="14" spans="1:20" ht="23.25" customHeight="1" thickBot="1">
      <c r="A14" s="774" t="s">
        <v>27</v>
      </c>
      <c r="B14" s="783" t="s">
        <v>433</v>
      </c>
      <c r="C14" s="783" t="s">
        <v>434</v>
      </c>
      <c r="D14" s="1031" t="s">
        <v>26</v>
      </c>
      <c r="E14" s="778" t="s">
        <v>19</v>
      </c>
      <c r="F14" s="780" t="s">
        <v>11</v>
      </c>
      <c r="G14" s="781"/>
      <c r="H14" s="781"/>
      <c r="I14" s="782"/>
      <c r="J14" s="770" t="s">
        <v>20</v>
      </c>
      <c r="K14" s="770" t="s">
        <v>21</v>
      </c>
      <c r="L14" s="770" t="s">
        <v>2</v>
      </c>
      <c r="M14" s="772" t="s">
        <v>22</v>
      </c>
      <c r="N14" s="786" t="s">
        <v>3</v>
      </c>
      <c r="O14" s="787"/>
      <c r="P14" s="788"/>
      <c r="Q14" s="789" t="s">
        <v>302</v>
      </c>
      <c r="R14" s="791" t="s">
        <v>5</v>
      </c>
      <c r="S14" s="10" t="s">
        <v>29</v>
      </c>
      <c r="T14" s="793" t="s">
        <v>0</v>
      </c>
    </row>
    <row r="15" spans="1:20" ht="45.75" customHeight="1" thickBot="1">
      <c r="A15" s="775"/>
      <c r="B15" s="784"/>
      <c r="C15" s="784"/>
      <c r="D15" s="1032"/>
      <c r="E15" s="779"/>
      <c r="F15" s="11" t="s">
        <v>12</v>
      </c>
      <c r="G15" s="11" t="s">
        <v>13</v>
      </c>
      <c r="H15" s="11" t="s">
        <v>14</v>
      </c>
      <c r="I15" s="11" t="s">
        <v>15</v>
      </c>
      <c r="J15" s="771"/>
      <c r="K15" s="771"/>
      <c r="L15" s="771"/>
      <c r="M15" s="773"/>
      <c r="N15" s="59" t="s">
        <v>30</v>
      </c>
      <c r="O15" s="13" t="s">
        <v>28</v>
      </c>
      <c r="P15" s="14" t="s">
        <v>31</v>
      </c>
      <c r="Q15" s="790"/>
      <c r="R15" s="792"/>
      <c r="S15" s="15"/>
      <c r="T15" s="794"/>
    </row>
    <row r="16" spans="1:20" ht="14.25" thickBot="1">
      <c r="A16" s="2"/>
      <c r="B16" s="2"/>
      <c r="C16" s="2"/>
      <c r="D16" s="2"/>
      <c r="E16" s="2"/>
      <c r="F16" s="2"/>
      <c r="G16" s="2"/>
      <c r="H16" s="2"/>
      <c r="I16" s="2"/>
      <c r="J16" s="2"/>
      <c r="K16" s="2"/>
      <c r="L16" s="16"/>
      <c r="M16" s="2"/>
      <c r="Q16" s="2"/>
      <c r="R16" s="2"/>
      <c r="S16" s="2"/>
      <c r="T16" s="2"/>
    </row>
    <row r="17" spans="1:21" ht="12.75" customHeight="1">
      <c r="A17" s="1029">
        <v>1</v>
      </c>
      <c r="B17" s="1017" t="s">
        <v>441</v>
      </c>
      <c r="C17" s="1015" t="s">
        <v>516</v>
      </c>
      <c r="D17" s="1038" t="s">
        <v>1017</v>
      </c>
      <c r="E17" s="668" t="s">
        <v>341</v>
      </c>
      <c r="F17" s="1025"/>
      <c r="G17" s="1039"/>
      <c r="H17" s="1025"/>
      <c r="I17" s="1025"/>
      <c r="J17" s="1026" t="s">
        <v>1027</v>
      </c>
      <c r="K17" s="1027">
        <v>5000000</v>
      </c>
      <c r="L17" s="1027"/>
      <c r="M17" s="981">
        <v>1</v>
      </c>
      <c r="N17" s="982"/>
      <c r="O17" s="962">
        <f>IF(M17&lt;1,(AVERAGE(F17:I22)/M17),SUM(F17:I17)/M17)</f>
        <v>0</v>
      </c>
      <c r="P17" s="983" t="s">
        <v>546</v>
      </c>
      <c r="Q17" s="1033">
        <v>0</v>
      </c>
      <c r="R17" s="1034"/>
      <c r="S17" s="1009" t="s">
        <v>746</v>
      </c>
      <c r="T17" s="1012" t="s">
        <v>747</v>
      </c>
    </row>
    <row r="18" spans="1:21" ht="15">
      <c r="A18" s="834"/>
      <c r="B18" s="1018"/>
      <c r="C18" s="1016"/>
      <c r="D18" s="966"/>
      <c r="E18" s="657" t="s">
        <v>841</v>
      </c>
      <c r="F18" s="967"/>
      <c r="G18" s="968"/>
      <c r="H18" s="967"/>
      <c r="I18" s="967"/>
      <c r="J18" s="959"/>
      <c r="K18" s="963"/>
      <c r="L18" s="963"/>
      <c r="M18" s="964"/>
      <c r="N18" s="982"/>
      <c r="O18" s="963"/>
      <c r="P18" s="984"/>
      <c r="Q18" s="942"/>
      <c r="R18" s="1035"/>
      <c r="S18" s="1010"/>
      <c r="T18" s="1013"/>
    </row>
    <row r="19" spans="1:21" ht="15">
      <c r="A19" s="834"/>
      <c r="B19" s="1018"/>
      <c r="C19" s="1016"/>
      <c r="D19" s="966"/>
      <c r="E19" s="657" t="s">
        <v>343</v>
      </c>
      <c r="F19" s="967"/>
      <c r="G19" s="968"/>
      <c r="H19" s="967"/>
      <c r="I19" s="967"/>
      <c r="J19" s="959"/>
      <c r="K19" s="963"/>
      <c r="L19" s="963"/>
      <c r="M19" s="964"/>
      <c r="N19" s="982"/>
      <c r="O19" s="963"/>
      <c r="P19" s="984"/>
      <c r="Q19" s="943"/>
      <c r="R19" s="1036"/>
      <c r="S19" s="1011"/>
      <c r="T19" s="1014"/>
    </row>
    <row r="20" spans="1:21" ht="25.5" customHeight="1">
      <c r="A20" s="833">
        <v>2</v>
      </c>
      <c r="B20" s="1018"/>
      <c r="C20" s="1016"/>
      <c r="D20" s="966"/>
      <c r="E20" s="657" t="s">
        <v>1018</v>
      </c>
      <c r="F20" s="967"/>
      <c r="G20" s="968"/>
      <c r="H20" s="967"/>
      <c r="I20" s="967"/>
      <c r="J20" s="959"/>
      <c r="K20" s="963"/>
      <c r="L20" s="963"/>
      <c r="M20" s="964"/>
      <c r="N20" s="982"/>
      <c r="O20" s="963"/>
      <c r="P20" s="984"/>
      <c r="Q20" s="941">
        <v>0</v>
      </c>
      <c r="R20" s="1001" t="s">
        <v>344</v>
      </c>
      <c r="S20" s="1003" t="s">
        <v>345</v>
      </c>
      <c r="T20" s="979" t="s">
        <v>346</v>
      </c>
    </row>
    <row r="21" spans="1:21" ht="15">
      <c r="A21" s="834"/>
      <c r="B21" s="1018"/>
      <c r="C21" s="1016"/>
      <c r="D21" s="966"/>
      <c r="E21" s="657" t="s">
        <v>832</v>
      </c>
      <c r="F21" s="967"/>
      <c r="G21" s="968"/>
      <c r="H21" s="967"/>
      <c r="I21" s="967"/>
      <c r="J21" s="959"/>
      <c r="K21" s="963"/>
      <c r="L21" s="963"/>
      <c r="M21" s="964"/>
      <c r="N21" s="982"/>
      <c r="O21" s="963"/>
      <c r="P21" s="984"/>
      <c r="Q21" s="942"/>
      <c r="R21" s="1002"/>
      <c r="S21" s="1004"/>
      <c r="T21" s="980"/>
    </row>
    <row r="22" spans="1:21" ht="15">
      <c r="A22" s="834"/>
      <c r="B22" s="1018"/>
      <c r="C22" s="1016"/>
      <c r="D22" s="966"/>
      <c r="E22" s="657" t="s">
        <v>833</v>
      </c>
      <c r="F22" s="967"/>
      <c r="G22" s="968"/>
      <c r="H22" s="967"/>
      <c r="I22" s="967"/>
      <c r="J22" s="959"/>
      <c r="K22" s="963"/>
      <c r="L22" s="963"/>
      <c r="M22" s="964"/>
      <c r="N22" s="982"/>
      <c r="O22" s="963"/>
      <c r="P22" s="984"/>
      <c r="Q22" s="942"/>
      <c r="R22" s="1002"/>
      <c r="S22" s="1004"/>
      <c r="T22" s="980"/>
    </row>
    <row r="23" spans="1:21" ht="15">
      <c r="A23" s="835"/>
      <c r="B23" s="1018"/>
      <c r="C23" s="1016"/>
      <c r="D23" s="972" t="s">
        <v>1019</v>
      </c>
      <c r="E23" s="658" t="s">
        <v>840</v>
      </c>
      <c r="F23" s="953">
        <v>25</v>
      </c>
      <c r="G23" s="973">
        <v>25</v>
      </c>
      <c r="H23" s="953">
        <v>25</v>
      </c>
      <c r="I23" s="953"/>
      <c r="J23" s="1028" t="s">
        <v>1028</v>
      </c>
      <c r="K23" s="965">
        <v>3500000</v>
      </c>
      <c r="L23" s="955">
        <v>2460826</v>
      </c>
      <c r="M23" s="958">
        <v>1</v>
      </c>
      <c r="N23" s="985"/>
      <c r="O23" s="956">
        <f>IF(M23&lt;1,(AVERAGE(F23:I28)/M23),SUM(F23:I23)/M23)</f>
        <v>75</v>
      </c>
      <c r="P23" s="984" t="str">
        <f t="shared" ref="P23" si="0">IF(O23&lt;=V$17,"T",IF(O23&lt;$X$17,"R",IF(O23&gt;=$X$17,"P")))</f>
        <v>P</v>
      </c>
      <c r="Q23" s="943"/>
      <c r="R23" s="1037"/>
      <c r="S23" s="1030"/>
      <c r="T23" s="980"/>
    </row>
    <row r="24" spans="1:21" ht="25.5" customHeight="1">
      <c r="A24" s="833">
        <v>3</v>
      </c>
      <c r="B24" s="1018"/>
      <c r="C24" s="1016"/>
      <c r="D24" s="972"/>
      <c r="E24" s="658" t="s">
        <v>841</v>
      </c>
      <c r="F24" s="953"/>
      <c r="G24" s="973"/>
      <c r="H24" s="953"/>
      <c r="I24" s="953"/>
      <c r="J24" s="1028"/>
      <c r="K24" s="954"/>
      <c r="L24" s="956"/>
      <c r="M24" s="958"/>
      <c r="N24" s="985"/>
      <c r="O24" s="956"/>
      <c r="P24" s="984"/>
      <c r="Q24" s="999" t="e">
        <f>ROUNDDOWN((L24*100)/K24,2)/100</f>
        <v>#DIV/0!</v>
      </c>
      <c r="R24" s="1001" t="s">
        <v>348</v>
      </c>
      <c r="S24" s="1003" t="s">
        <v>349</v>
      </c>
      <c r="T24" s="1005" t="s">
        <v>350</v>
      </c>
    </row>
    <row r="25" spans="1:21" ht="15.75" thickBot="1">
      <c r="A25" s="834"/>
      <c r="B25" s="1018"/>
      <c r="C25" s="1016"/>
      <c r="D25" s="972"/>
      <c r="E25" s="658" t="s">
        <v>1020</v>
      </c>
      <c r="F25" s="953"/>
      <c r="G25" s="973"/>
      <c r="H25" s="953"/>
      <c r="I25" s="953"/>
      <c r="J25" s="1028"/>
      <c r="K25" s="954"/>
      <c r="L25" s="956"/>
      <c r="M25" s="958"/>
      <c r="N25" s="985"/>
      <c r="O25" s="956"/>
      <c r="P25" s="984"/>
      <c r="Q25" s="1000"/>
      <c r="R25" s="1002"/>
      <c r="S25" s="1004"/>
      <c r="T25" s="1006"/>
      <c r="U25" s="487"/>
    </row>
    <row r="26" spans="1:21" ht="15">
      <c r="A26" s="834"/>
      <c r="B26" s="1018"/>
      <c r="C26" s="1016"/>
      <c r="D26" s="972"/>
      <c r="E26" s="658" t="s">
        <v>831</v>
      </c>
      <c r="F26" s="953"/>
      <c r="G26" s="973"/>
      <c r="H26" s="953"/>
      <c r="I26" s="953"/>
      <c r="J26" s="1028"/>
      <c r="K26" s="954"/>
      <c r="L26" s="956"/>
      <c r="M26" s="958"/>
      <c r="N26" s="985"/>
      <c r="O26" s="956"/>
      <c r="P26" s="984"/>
      <c r="Q26" s="1000"/>
      <c r="R26" s="1002"/>
      <c r="S26" s="1004"/>
      <c r="T26" s="1006"/>
      <c r="U26" s="484"/>
    </row>
    <row r="27" spans="1:21" ht="15">
      <c r="A27" s="834"/>
      <c r="B27" s="1018"/>
      <c r="C27" s="1016"/>
      <c r="D27" s="972"/>
      <c r="E27" s="658" t="s">
        <v>832</v>
      </c>
      <c r="F27" s="953"/>
      <c r="G27" s="973"/>
      <c r="H27" s="953"/>
      <c r="I27" s="953"/>
      <c r="J27" s="1028"/>
      <c r="K27" s="954"/>
      <c r="L27" s="956"/>
      <c r="M27" s="958"/>
      <c r="N27" s="985"/>
      <c r="O27" s="956"/>
      <c r="P27" s="984"/>
      <c r="Q27" s="1000"/>
      <c r="R27" s="1002"/>
      <c r="S27" s="1004"/>
      <c r="T27" s="1006"/>
    </row>
    <row r="28" spans="1:21" ht="25.5" customHeight="1">
      <c r="A28" s="1007">
        <v>4</v>
      </c>
      <c r="B28" s="853" t="s">
        <v>442</v>
      </c>
      <c r="C28" s="1020" t="s">
        <v>519</v>
      </c>
      <c r="D28" s="972"/>
      <c r="E28" s="658" t="s">
        <v>833</v>
      </c>
      <c r="F28" s="953"/>
      <c r="G28" s="973"/>
      <c r="H28" s="953"/>
      <c r="I28" s="953"/>
      <c r="J28" s="1028"/>
      <c r="K28" s="955"/>
      <c r="L28" s="956"/>
      <c r="M28" s="958"/>
      <c r="N28" s="985"/>
      <c r="O28" s="956"/>
      <c r="P28" s="984"/>
      <c r="Q28" s="999">
        <v>0</v>
      </c>
      <c r="R28" s="989">
        <v>0</v>
      </c>
      <c r="S28" s="1008" t="s">
        <v>354</v>
      </c>
      <c r="T28" s="1019" t="s">
        <v>595</v>
      </c>
      <c r="U28" s="997"/>
    </row>
    <row r="29" spans="1:21" ht="15" customHeight="1">
      <c r="A29" s="1007"/>
      <c r="B29" s="854"/>
      <c r="C29" s="1020"/>
      <c r="D29" s="969" t="s">
        <v>842</v>
      </c>
      <c r="E29" s="659" t="s">
        <v>341</v>
      </c>
      <c r="F29" s="970">
        <v>10</v>
      </c>
      <c r="G29" s="971"/>
      <c r="H29" s="970"/>
      <c r="I29" s="970"/>
      <c r="J29" s="947" t="s">
        <v>843</v>
      </c>
      <c r="K29" s="948">
        <v>5000000</v>
      </c>
      <c r="L29" s="1040"/>
      <c r="M29" s="951">
        <v>1</v>
      </c>
      <c r="N29" s="986"/>
      <c r="O29" s="987">
        <f>IF(M29&lt;1,(AVERAGE(F29:I34)/M29),SUM(F29:I29)/M29)</f>
        <v>10</v>
      </c>
      <c r="P29" s="984" t="str">
        <f t="shared" ref="P29" si="1">IF(O29&lt;=V$17,"T",IF(O29&lt;$X$17,"R",IF(O29&gt;=$X$17,"P")))</f>
        <v>P</v>
      </c>
      <c r="Q29" s="1000"/>
      <c r="R29" s="989"/>
      <c r="S29" s="1008"/>
      <c r="T29" s="1019"/>
      <c r="U29" s="998"/>
    </row>
    <row r="30" spans="1:21" ht="15" customHeight="1">
      <c r="A30" s="1007"/>
      <c r="B30" s="854"/>
      <c r="C30" s="1020"/>
      <c r="D30" s="969"/>
      <c r="E30" s="659" t="s">
        <v>841</v>
      </c>
      <c r="F30" s="970"/>
      <c r="G30" s="971"/>
      <c r="H30" s="970"/>
      <c r="I30" s="970"/>
      <c r="J30" s="947"/>
      <c r="K30" s="949"/>
      <c r="L30" s="1041"/>
      <c r="M30" s="951"/>
      <c r="N30" s="986"/>
      <c r="O30" s="987"/>
      <c r="P30" s="984"/>
      <c r="Q30" s="1000"/>
      <c r="R30" s="989"/>
      <c r="S30" s="1008"/>
      <c r="T30" s="1019"/>
      <c r="U30" s="998"/>
    </row>
    <row r="31" spans="1:21" ht="45" customHeight="1">
      <c r="A31" s="1007"/>
      <c r="B31" s="854"/>
      <c r="C31" s="1020"/>
      <c r="D31" s="969"/>
      <c r="E31" s="659" t="s">
        <v>844</v>
      </c>
      <c r="F31" s="970"/>
      <c r="G31" s="971"/>
      <c r="H31" s="970"/>
      <c r="I31" s="970"/>
      <c r="J31" s="947"/>
      <c r="K31" s="949"/>
      <c r="L31" s="1041"/>
      <c r="M31" s="951"/>
      <c r="N31" s="986"/>
      <c r="O31" s="987"/>
      <c r="P31" s="984"/>
      <c r="Q31" s="1000"/>
      <c r="R31" s="989"/>
      <c r="S31" s="1008"/>
      <c r="T31" s="1019"/>
      <c r="U31" s="998"/>
    </row>
    <row r="32" spans="1:21" ht="28.5" customHeight="1">
      <c r="A32" s="1007">
        <v>6</v>
      </c>
      <c r="B32" s="854"/>
      <c r="C32" s="1020"/>
      <c r="D32" s="969"/>
      <c r="E32" s="659" t="s">
        <v>831</v>
      </c>
      <c r="F32" s="970"/>
      <c r="G32" s="971"/>
      <c r="H32" s="970"/>
      <c r="I32" s="970"/>
      <c r="J32" s="947"/>
      <c r="K32" s="949"/>
      <c r="L32" s="1041"/>
      <c r="M32" s="951"/>
      <c r="N32" s="986"/>
      <c r="O32" s="987"/>
      <c r="P32" s="984"/>
      <c r="Q32" s="930"/>
      <c r="R32" s="989" t="s">
        <v>712</v>
      </c>
      <c r="S32" s="663" t="s">
        <v>713</v>
      </c>
      <c r="T32" s="993" t="s">
        <v>716</v>
      </c>
      <c r="U32" s="485"/>
    </row>
    <row r="33" spans="1:21" ht="33" customHeight="1">
      <c r="A33" s="1007"/>
      <c r="B33" s="854"/>
      <c r="C33" s="1020"/>
      <c r="D33" s="969"/>
      <c r="E33" s="659" t="s">
        <v>832</v>
      </c>
      <c r="F33" s="970"/>
      <c r="G33" s="971"/>
      <c r="H33" s="970"/>
      <c r="I33" s="970"/>
      <c r="J33" s="947"/>
      <c r="K33" s="949"/>
      <c r="L33" s="1041"/>
      <c r="M33" s="951"/>
      <c r="N33" s="986"/>
      <c r="O33" s="987"/>
      <c r="P33" s="984"/>
      <c r="Q33" s="930"/>
      <c r="R33" s="989"/>
      <c r="S33" s="663" t="s">
        <v>713</v>
      </c>
      <c r="T33" s="825"/>
      <c r="U33" s="485"/>
    </row>
    <row r="34" spans="1:21" ht="30.75" customHeight="1">
      <c r="A34" s="1007"/>
      <c r="B34" s="854"/>
      <c r="C34" s="1020"/>
      <c r="D34" s="969"/>
      <c r="E34" s="659" t="s">
        <v>833</v>
      </c>
      <c r="F34" s="970"/>
      <c r="G34" s="971"/>
      <c r="H34" s="970"/>
      <c r="I34" s="970"/>
      <c r="J34" s="947"/>
      <c r="K34" s="950"/>
      <c r="L34" s="1041"/>
      <c r="M34" s="951"/>
      <c r="N34" s="986"/>
      <c r="O34" s="987"/>
      <c r="P34" s="984"/>
      <c r="Q34" s="930"/>
      <c r="R34" s="989"/>
      <c r="S34" s="663" t="s">
        <v>714</v>
      </c>
      <c r="T34" s="825"/>
      <c r="U34" s="485"/>
    </row>
    <row r="35" spans="1:21" ht="35.25" customHeight="1">
      <c r="A35" s="1007"/>
      <c r="B35" s="854"/>
      <c r="C35" s="1020"/>
      <c r="D35" s="972" t="s">
        <v>1021</v>
      </c>
      <c r="E35" s="658" t="s">
        <v>1022</v>
      </c>
      <c r="F35" s="953">
        <v>25</v>
      </c>
      <c r="G35" s="973">
        <v>25</v>
      </c>
      <c r="H35" s="953">
        <v>25</v>
      </c>
      <c r="I35" s="953"/>
      <c r="J35" s="1028" t="s">
        <v>1029</v>
      </c>
      <c r="K35" s="965">
        <v>0</v>
      </c>
      <c r="L35" s="955"/>
      <c r="M35" s="1042">
        <v>1</v>
      </c>
      <c r="N35" s="985"/>
      <c r="O35" s="956">
        <f>IF(M35&lt;1,(AVERAGE(F35:I40)/M35),SUM(F35:I35)/M35)</f>
        <v>75</v>
      </c>
      <c r="P35" s="984" t="str">
        <f t="shared" ref="P35" si="2">IF(O35&lt;=V$17,"T",IF(O35&lt;$X$17,"R",IF(O35&gt;=$X$17,"P")))</f>
        <v>P</v>
      </c>
      <c r="Q35" s="901"/>
      <c r="R35" s="979"/>
      <c r="S35" s="664" t="s">
        <v>715</v>
      </c>
      <c r="T35" s="994"/>
      <c r="U35" s="485"/>
    </row>
    <row r="36" spans="1:21" ht="35.25" customHeight="1">
      <c r="A36" s="1007">
        <v>7</v>
      </c>
      <c r="B36" s="854"/>
      <c r="C36" s="1020"/>
      <c r="D36" s="972"/>
      <c r="E36" s="658" t="s">
        <v>841</v>
      </c>
      <c r="F36" s="953"/>
      <c r="G36" s="973"/>
      <c r="H36" s="953"/>
      <c r="I36" s="953"/>
      <c r="J36" s="1028"/>
      <c r="K36" s="954"/>
      <c r="L36" s="956"/>
      <c r="M36" s="1043"/>
      <c r="N36" s="985"/>
      <c r="O36" s="956"/>
      <c r="P36" s="984"/>
      <c r="Q36" s="930"/>
      <c r="R36" s="995" t="s">
        <v>717</v>
      </c>
      <c r="S36" s="663" t="s">
        <v>718</v>
      </c>
      <c r="T36" s="996" t="s">
        <v>719</v>
      </c>
      <c r="U36" s="485"/>
    </row>
    <row r="37" spans="1:21" ht="35.25" customHeight="1">
      <c r="A37" s="1007"/>
      <c r="B37" s="854"/>
      <c r="C37" s="1020"/>
      <c r="D37" s="972"/>
      <c r="E37" s="658" t="s">
        <v>343</v>
      </c>
      <c r="F37" s="953"/>
      <c r="G37" s="973"/>
      <c r="H37" s="953"/>
      <c r="I37" s="953"/>
      <c r="J37" s="1028"/>
      <c r="K37" s="954"/>
      <c r="L37" s="956"/>
      <c r="M37" s="1043"/>
      <c r="N37" s="985"/>
      <c r="O37" s="956"/>
      <c r="P37" s="984"/>
      <c r="Q37" s="930"/>
      <c r="R37" s="995"/>
      <c r="S37" s="663" t="s">
        <v>713</v>
      </c>
      <c r="T37" s="996"/>
      <c r="U37" s="485"/>
    </row>
    <row r="38" spans="1:21" ht="35.25" customHeight="1">
      <c r="A38" s="1007"/>
      <c r="B38" s="854"/>
      <c r="C38" s="1020"/>
      <c r="D38" s="972"/>
      <c r="E38" s="658" t="s">
        <v>831</v>
      </c>
      <c r="F38" s="953"/>
      <c r="G38" s="973"/>
      <c r="H38" s="953"/>
      <c r="I38" s="953"/>
      <c r="J38" s="1028"/>
      <c r="K38" s="954"/>
      <c r="L38" s="956"/>
      <c r="M38" s="1043"/>
      <c r="N38" s="985"/>
      <c r="O38" s="956"/>
      <c r="P38" s="984"/>
      <c r="Q38" s="930"/>
      <c r="R38" s="995"/>
      <c r="S38" s="663"/>
      <c r="T38" s="996"/>
      <c r="U38" s="485"/>
    </row>
    <row r="39" spans="1:21" ht="36">
      <c r="A39" s="1007"/>
      <c r="B39" s="854"/>
      <c r="C39" s="1020"/>
      <c r="D39" s="972"/>
      <c r="E39" s="658" t="s">
        <v>832</v>
      </c>
      <c r="F39" s="953"/>
      <c r="G39" s="973"/>
      <c r="H39" s="953"/>
      <c r="I39" s="953"/>
      <c r="J39" s="1028"/>
      <c r="K39" s="954"/>
      <c r="L39" s="956"/>
      <c r="M39" s="1043"/>
      <c r="N39" s="985"/>
      <c r="O39" s="956"/>
      <c r="P39" s="984"/>
      <c r="Q39" s="930"/>
      <c r="R39" s="995"/>
      <c r="S39" s="663" t="s">
        <v>714</v>
      </c>
      <c r="T39" s="996"/>
      <c r="U39" s="485"/>
    </row>
    <row r="40" spans="1:21" ht="26.25" customHeight="1">
      <c r="A40" s="1022">
        <v>8</v>
      </c>
      <c r="B40" s="854"/>
      <c r="C40" s="1020"/>
      <c r="D40" s="972"/>
      <c r="E40" s="658" t="s">
        <v>833</v>
      </c>
      <c r="F40" s="953"/>
      <c r="G40" s="973"/>
      <c r="H40" s="953"/>
      <c r="I40" s="953"/>
      <c r="J40" s="1028"/>
      <c r="K40" s="955"/>
      <c r="L40" s="956"/>
      <c r="M40" s="957"/>
      <c r="N40" s="985"/>
      <c r="O40" s="956"/>
      <c r="P40" s="984"/>
      <c r="Q40" s="930"/>
      <c r="R40" s="989" t="s">
        <v>721</v>
      </c>
      <c r="S40" s="665" t="s">
        <v>722</v>
      </c>
      <c r="T40" s="991"/>
    </row>
    <row r="41" spans="1:21" ht="20.25" customHeight="1">
      <c r="A41" s="1023"/>
      <c r="B41" s="854"/>
      <c r="C41" s="1020"/>
      <c r="D41" s="972" t="s">
        <v>1023</v>
      </c>
      <c r="E41" s="658" t="s">
        <v>825</v>
      </c>
      <c r="F41" s="953">
        <v>100</v>
      </c>
      <c r="G41" s="973"/>
      <c r="H41" s="953"/>
      <c r="I41" s="953"/>
      <c r="J41" s="1028" t="s">
        <v>1030</v>
      </c>
      <c r="K41" s="965">
        <v>1200000</v>
      </c>
      <c r="L41" s="956">
        <v>1024460</v>
      </c>
      <c r="M41" s="958">
        <v>1</v>
      </c>
      <c r="N41" s="985"/>
      <c r="O41" s="956">
        <f>IF(M41&lt;1,(AVERAGE(F41:I44)/M41),SUM(F41:I41)/M41)</f>
        <v>100</v>
      </c>
      <c r="P41" s="984" t="str">
        <f t="shared" ref="P41" si="3">IF(O41&lt;=V$17,"T",IF(O41&lt;$X$17,"R",IF(O41&gt;=$X$17,"P")))</f>
        <v>P</v>
      </c>
      <c r="Q41" s="930"/>
      <c r="R41" s="989"/>
      <c r="S41" s="663" t="s">
        <v>723</v>
      </c>
      <c r="T41" s="991"/>
    </row>
    <row r="42" spans="1:21" ht="29.25" customHeight="1">
      <c r="A42" s="1023"/>
      <c r="B42" s="854"/>
      <c r="C42" s="1020"/>
      <c r="D42" s="972"/>
      <c r="E42" s="658" t="s">
        <v>720</v>
      </c>
      <c r="F42" s="953"/>
      <c r="G42" s="973"/>
      <c r="H42" s="953"/>
      <c r="I42" s="953"/>
      <c r="J42" s="1028"/>
      <c r="K42" s="954"/>
      <c r="L42" s="956"/>
      <c r="M42" s="958"/>
      <c r="N42" s="985"/>
      <c r="O42" s="956"/>
      <c r="P42" s="984"/>
      <c r="Q42" s="930"/>
      <c r="R42" s="989"/>
      <c r="S42" s="663" t="s">
        <v>724</v>
      </c>
      <c r="T42" s="991"/>
    </row>
    <row r="43" spans="1:21" ht="26.25" customHeight="1">
      <c r="A43" s="1023"/>
      <c r="B43" s="854"/>
      <c r="C43" s="1020"/>
      <c r="D43" s="972"/>
      <c r="E43" s="658" t="s">
        <v>351</v>
      </c>
      <c r="F43" s="953"/>
      <c r="G43" s="973"/>
      <c r="H43" s="953"/>
      <c r="I43" s="953"/>
      <c r="J43" s="1028"/>
      <c r="K43" s="954"/>
      <c r="L43" s="956"/>
      <c r="M43" s="958"/>
      <c r="N43" s="985"/>
      <c r="O43" s="956"/>
      <c r="P43" s="984"/>
      <c r="Q43" s="930"/>
      <c r="R43" s="989"/>
      <c r="S43" s="663" t="s">
        <v>725</v>
      </c>
      <c r="T43" s="991"/>
    </row>
    <row r="44" spans="1:21" ht="15" customHeight="1" thickBot="1">
      <c r="A44" s="1024"/>
      <c r="B44" s="855"/>
      <c r="C44" s="1021"/>
      <c r="D44" s="974"/>
      <c r="E44" s="669" t="s">
        <v>828</v>
      </c>
      <c r="F44" s="975"/>
      <c r="G44" s="978"/>
      <c r="H44" s="975"/>
      <c r="I44" s="975"/>
      <c r="J44" s="1044"/>
      <c r="K44" s="1045"/>
      <c r="L44" s="1046"/>
      <c r="M44" s="1047"/>
      <c r="N44" s="985"/>
      <c r="O44" s="956"/>
      <c r="P44" s="984"/>
      <c r="Q44" s="988"/>
      <c r="R44" s="990"/>
      <c r="S44" s="666" t="s">
        <v>718</v>
      </c>
      <c r="T44" s="992"/>
    </row>
    <row r="45" spans="1:21" ht="15" customHeight="1">
      <c r="A45" s="579"/>
      <c r="B45" s="87"/>
      <c r="C45" s="87"/>
      <c r="D45" s="976" t="s">
        <v>1024</v>
      </c>
      <c r="E45" s="667" t="s">
        <v>347</v>
      </c>
      <c r="F45" s="952"/>
      <c r="G45" s="977">
        <v>10</v>
      </c>
      <c r="H45" s="952">
        <v>90</v>
      </c>
      <c r="I45" s="952"/>
      <c r="J45" s="952" t="s">
        <v>1031</v>
      </c>
      <c r="K45" s="954">
        <v>2500000</v>
      </c>
      <c r="L45" s="955"/>
      <c r="M45" s="957">
        <v>1</v>
      </c>
      <c r="N45" s="985"/>
      <c r="O45" s="956">
        <f>IF(M45&lt;1,(AVERAGE(F45:I48)/M45),SUM(F45:I45)/M45)</f>
        <v>100</v>
      </c>
      <c r="P45" s="984" t="str">
        <f t="shared" ref="P45" si="4">IF(O45&lt;=V$17,"T",IF(O45&lt;$X$17,"R",IF(O45&gt;=$X$17,"P")))</f>
        <v>P</v>
      </c>
      <c r="Q45" s="3"/>
      <c r="R45" s="86"/>
      <c r="S45" s="580"/>
      <c r="T45" s="3"/>
    </row>
    <row r="46" spans="1:21" ht="15" customHeight="1">
      <c r="A46" s="579"/>
      <c r="B46" s="87"/>
      <c r="C46" s="87"/>
      <c r="D46" s="972"/>
      <c r="E46" s="658" t="s">
        <v>720</v>
      </c>
      <c r="F46" s="953"/>
      <c r="G46" s="973"/>
      <c r="H46" s="953"/>
      <c r="I46" s="953"/>
      <c r="J46" s="953"/>
      <c r="K46" s="954"/>
      <c r="L46" s="956"/>
      <c r="M46" s="958"/>
      <c r="N46" s="985"/>
      <c r="O46" s="956"/>
      <c r="P46" s="984"/>
      <c r="Q46" s="3"/>
      <c r="R46" s="86"/>
      <c r="S46" s="580"/>
      <c r="T46" s="3"/>
    </row>
    <row r="47" spans="1:21" ht="15" customHeight="1">
      <c r="A47" s="579"/>
      <c r="B47" s="87"/>
      <c r="C47" s="87"/>
      <c r="D47" s="972"/>
      <c r="E47" s="658" t="s">
        <v>351</v>
      </c>
      <c r="F47" s="953"/>
      <c r="G47" s="973"/>
      <c r="H47" s="953"/>
      <c r="I47" s="953"/>
      <c r="J47" s="953"/>
      <c r="K47" s="954"/>
      <c r="L47" s="956"/>
      <c r="M47" s="958"/>
      <c r="N47" s="985"/>
      <c r="O47" s="956"/>
      <c r="P47" s="984"/>
      <c r="Q47" s="3"/>
      <c r="R47" s="86"/>
      <c r="S47" s="580"/>
      <c r="T47" s="3"/>
    </row>
    <row r="48" spans="1:21" ht="15" customHeight="1">
      <c r="A48" s="579"/>
      <c r="B48" s="87"/>
      <c r="C48" s="87"/>
      <c r="D48" s="972"/>
      <c r="E48" s="658" t="s">
        <v>352</v>
      </c>
      <c r="F48" s="953"/>
      <c r="G48" s="973"/>
      <c r="H48" s="953"/>
      <c r="I48" s="953"/>
      <c r="J48" s="953"/>
      <c r="K48" s="955"/>
      <c r="L48" s="956"/>
      <c r="M48" s="958"/>
      <c r="N48" s="985"/>
      <c r="O48" s="956"/>
      <c r="P48" s="984"/>
      <c r="Q48" s="3"/>
      <c r="R48" s="86"/>
      <c r="S48" s="580"/>
      <c r="T48" s="3"/>
    </row>
    <row r="49" spans="1:20" ht="15" customHeight="1">
      <c r="A49" s="579"/>
      <c r="B49" s="87"/>
      <c r="C49" s="87"/>
      <c r="D49" s="966" t="s">
        <v>824</v>
      </c>
      <c r="E49" s="657" t="s">
        <v>825</v>
      </c>
      <c r="F49" s="967"/>
      <c r="G49" s="968"/>
      <c r="H49" s="967"/>
      <c r="I49" s="967"/>
      <c r="J49" s="959" t="s">
        <v>1032</v>
      </c>
      <c r="K49" s="960">
        <v>90000</v>
      </c>
      <c r="L49" s="963"/>
      <c r="M49" s="964">
        <v>1</v>
      </c>
      <c r="N49" s="982"/>
      <c r="O49" s="963">
        <f>IF(M49&lt;1,(AVERAGE(F49:I52)/M49),SUM(F49:I49)/M49)</f>
        <v>0</v>
      </c>
      <c r="P49" s="984" t="s">
        <v>546</v>
      </c>
      <c r="Q49" s="3"/>
      <c r="R49" s="86"/>
      <c r="S49" s="580"/>
      <c r="T49" s="3"/>
    </row>
    <row r="50" spans="1:20" ht="15" customHeight="1">
      <c r="A50" s="579"/>
      <c r="B50" s="87"/>
      <c r="C50" s="87"/>
      <c r="D50" s="966"/>
      <c r="E50" s="657" t="s">
        <v>826</v>
      </c>
      <c r="F50" s="967"/>
      <c r="G50" s="968"/>
      <c r="H50" s="967"/>
      <c r="I50" s="967"/>
      <c r="J50" s="959"/>
      <c r="K50" s="961"/>
      <c r="L50" s="963"/>
      <c r="M50" s="964"/>
      <c r="N50" s="982"/>
      <c r="O50" s="963"/>
      <c r="P50" s="984"/>
      <c r="Q50" s="3"/>
      <c r="R50" s="86"/>
      <c r="S50" s="580"/>
      <c r="T50" s="3"/>
    </row>
    <row r="51" spans="1:20" ht="15" customHeight="1">
      <c r="A51" s="579"/>
      <c r="B51" s="87"/>
      <c r="C51" s="87"/>
      <c r="D51" s="966"/>
      <c r="E51" s="657" t="s">
        <v>827</v>
      </c>
      <c r="F51" s="967"/>
      <c r="G51" s="968"/>
      <c r="H51" s="967"/>
      <c r="I51" s="967"/>
      <c r="J51" s="959"/>
      <c r="K51" s="961"/>
      <c r="L51" s="963"/>
      <c r="M51" s="964"/>
      <c r="N51" s="982"/>
      <c r="O51" s="963"/>
      <c r="P51" s="984"/>
      <c r="Q51" s="3"/>
      <c r="R51" s="86"/>
      <c r="S51" s="580"/>
      <c r="T51" s="3"/>
    </row>
    <row r="52" spans="1:20" ht="15" customHeight="1">
      <c r="A52" s="579"/>
      <c r="B52" s="87"/>
      <c r="C52" s="87"/>
      <c r="D52" s="966"/>
      <c r="E52" s="657" t="s">
        <v>828</v>
      </c>
      <c r="F52" s="967"/>
      <c r="G52" s="968"/>
      <c r="H52" s="967"/>
      <c r="I52" s="967"/>
      <c r="J52" s="959"/>
      <c r="K52" s="962"/>
      <c r="L52" s="963"/>
      <c r="M52" s="964"/>
      <c r="N52" s="982"/>
      <c r="O52" s="963"/>
      <c r="P52" s="984"/>
      <c r="Q52" s="3"/>
      <c r="R52" s="86"/>
      <c r="S52" s="580"/>
      <c r="T52" s="3"/>
    </row>
    <row r="53" spans="1:20" ht="15" customHeight="1">
      <c r="A53" s="579"/>
      <c r="B53" s="87"/>
      <c r="C53" s="87"/>
      <c r="D53" s="972" t="s">
        <v>829</v>
      </c>
      <c r="E53" s="658" t="s">
        <v>347</v>
      </c>
      <c r="F53" s="953">
        <v>25</v>
      </c>
      <c r="G53" s="973">
        <v>60</v>
      </c>
      <c r="H53" s="953">
        <v>15</v>
      </c>
      <c r="I53" s="953"/>
      <c r="J53" s="953" t="s">
        <v>1033</v>
      </c>
      <c r="K53" s="965">
        <v>100000</v>
      </c>
      <c r="L53" s="956"/>
      <c r="M53" s="958">
        <v>1</v>
      </c>
      <c r="N53" s="985"/>
      <c r="O53" s="956">
        <f>IF(M53&lt;1,(AVERAGE(F53:I56)/M53),SUM(F53:I53)/M53)</f>
        <v>100</v>
      </c>
      <c r="P53" s="984" t="str">
        <f t="shared" ref="P53" si="5">IF(O53&lt;=V$17,"T",IF(O53&lt;$X$17,"R",IF(O53&gt;=$X$17,"P")))</f>
        <v>P</v>
      </c>
      <c r="Q53" s="3"/>
      <c r="R53" s="86"/>
      <c r="S53" s="580"/>
      <c r="T53" s="3"/>
    </row>
    <row r="54" spans="1:20" ht="15" customHeight="1">
      <c r="A54" s="579"/>
      <c r="B54" s="87"/>
      <c r="C54" s="87"/>
      <c r="D54" s="972"/>
      <c r="E54" s="658" t="s">
        <v>720</v>
      </c>
      <c r="F54" s="953"/>
      <c r="G54" s="973"/>
      <c r="H54" s="953"/>
      <c r="I54" s="953"/>
      <c r="J54" s="953"/>
      <c r="K54" s="954"/>
      <c r="L54" s="956"/>
      <c r="M54" s="958"/>
      <c r="N54" s="985"/>
      <c r="O54" s="956"/>
      <c r="P54" s="984"/>
      <c r="Q54" s="3"/>
      <c r="R54" s="86"/>
      <c r="S54" s="580"/>
      <c r="T54" s="3"/>
    </row>
    <row r="55" spans="1:20" ht="15" customHeight="1">
      <c r="A55" s="579"/>
      <c r="B55" s="87"/>
      <c r="C55" s="87"/>
      <c r="D55" s="972"/>
      <c r="E55" s="658" t="s">
        <v>351</v>
      </c>
      <c r="F55" s="953"/>
      <c r="G55" s="973"/>
      <c r="H55" s="953"/>
      <c r="I55" s="953"/>
      <c r="J55" s="953"/>
      <c r="K55" s="954"/>
      <c r="L55" s="956"/>
      <c r="M55" s="958"/>
      <c r="N55" s="985"/>
      <c r="O55" s="956"/>
      <c r="P55" s="984"/>
      <c r="Q55" s="3"/>
      <c r="R55" s="86"/>
      <c r="S55" s="580"/>
      <c r="T55" s="3"/>
    </row>
    <row r="56" spans="1:20" ht="15" customHeight="1">
      <c r="A56" s="579"/>
      <c r="B56" s="87"/>
      <c r="C56" s="87"/>
      <c r="D56" s="972"/>
      <c r="E56" s="658" t="s">
        <v>352</v>
      </c>
      <c r="F56" s="953"/>
      <c r="G56" s="973"/>
      <c r="H56" s="953"/>
      <c r="I56" s="953"/>
      <c r="J56" s="953"/>
      <c r="K56" s="955"/>
      <c r="L56" s="956"/>
      <c r="M56" s="958"/>
      <c r="N56" s="985"/>
      <c r="O56" s="956"/>
      <c r="P56" s="984"/>
      <c r="Q56" s="3"/>
      <c r="R56" s="86"/>
      <c r="S56" s="580"/>
      <c r="T56" s="3"/>
    </row>
    <row r="57" spans="1:20" ht="15" customHeight="1">
      <c r="A57" s="579"/>
      <c r="B57" s="87"/>
      <c r="C57" s="87"/>
      <c r="D57" s="972" t="s">
        <v>830</v>
      </c>
      <c r="E57" s="658" t="s">
        <v>341</v>
      </c>
      <c r="F57" s="953">
        <v>100</v>
      </c>
      <c r="G57" s="973"/>
      <c r="H57" s="953">
        <v>50</v>
      </c>
      <c r="I57" s="953"/>
      <c r="J57" s="1048" t="s">
        <v>838</v>
      </c>
      <c r="K57" s="965">
        <v>1000000</v>
      </c>
      <c r="L57" s="956">
        <v>0</v>
      </c>
      <c r="M57" s="958">
        <v>1</v>
      </c>
      <c r="N57" s="985"/>
      <c r="O57" s="956">
        <f>IF(M57&lt;1,(AVERAGE(F57:I62)/M57),SUM(F57:I57)/M57)</f>
        <v>150</v>
      </c>
      <c r="P57" s="984" t="str">
        <f t="shared" ref="P57" si="6">IF(O57&lt;=V$17,"T",IF(O57&lt;$X$17,"R",IF(O57&gt;=$X$17,"P")))</f>
        <v>P</v>
      </c>
      <c r="Q57" s="3"/>
      <c r="R57" s="86"/>
      <c r="S57" s="580"/>
      <c r="T57" s="3"/>
    </row>
    <row r="58" spans="1:20" ht="15" customHeight="1">
      <c r="A58" s="579"/>
      <c r="B58" s="87"/>
      <c r="C58" s="87"/>
      <c r="D58" s="972"/>
      <c r="E58" s="658" t="s">
        <v>342</v>
      </c>
      <c r="F58" s="953"/>
      <c r="G58" s="973"/>
      <c r="H58" s="953"/>
      <c r="I58" s="953"/>
      <c r="J58" s="1049"/>
      <c r="K58" s="954"/>
      <c r="L58" s="956"/>
      <c r="M58" s="958"/>
      <c r="N58" s="985"/>
      <c r="O58" s="956"/>
      <c r="P58" s="984"/>
      <c r="Q58" s="3"/>
      <c r="R58" s="86"/>
      <c r="S58" s="580"/>
      <c r="T58" s="3"/>
    </row>
    <row r="59" spans="1:20" ht="15" customHeight="1">
      <c r="A59" s="579"/>
      <c r="B59" s="87"/>
      <c r="C59" s="87"/>
      <c r="D59" s="972"/>
      <c r="E59" s="658" t="s">
        <v>343</v>
      </c>
      <c r="F59" s="953"/>
      <c r="G59" s="973"/>
      <c r="H59" s="953"/>
      <c r="I59" s="953"/>
      <c r="J59" s="1049"/>
      <c r="K59" s="954"/>
      <c r="L59" s="956"/>
      <c r="M59" s="958"/>
      <c r="N59" s="985"/>
      <c r="O59" s="956"/>
      <c r="P59" s="984"/>
      <c r="Q59" s="3"/>
      <c r="R59" s="86"/>
      <c r="S59" s="580"/>
      <c r="T59" s="3"/>
    </row>
    <row r="60" spans="1:20" ht="15" customHeight="1">
      <c r="A60" s="579"/>
      <c r="B60" s="87"/>
      <c r="C60" s="87"/>
      <c r="D60" s="972"/>
      <c r="E60" s="658" t="s">
        <v>831</v>
      </c>
      <c r="F60" s="953"/>
      <c r="G60" s="973"/>
      <c r="H60" s="953"/>
      <c r="I60" s="953"/>
      <c r="J60" s="1049"/>
      <c r="K60" s="954"/>
      <c r="L60" s="956"/>
      <c r="M60" s="958"/>
      <c r="N60" s="985"/>
      <c r="O60" s="956"/>
      <c r="P60" s="984"/>
      <c r="Q60" s="3"/>
      <c r="R60" s="86"/>
      <c r="S60" s="580"/>
      <c r="T60" s="3"/>
    </row>
    <row r="61" spans="1:20" ht="15" customHeight="1">
      <c r="A61" s="579"/>
      <c r="B61" s="87"/>
      <c r="C61" s="87"/>
      <c r="D61" s="972"/>
      <c r="E61" s="658" t="s">
        <v>832</v>
      </c>
      <c r="F61" s="953"/>
      <c r="G61" s="973"/>
      <c r="H61" s="953"/>
      <c r="I61" s="953"/>
      <c r="J61" s="1049"/>
      <c r="K61" s="954"/>
      <c r="L61" s="956"/>
      <c r="M61" s="958"/>
      <c r="N61" s="985"/>
      <c r="O61" s="956"/>
      <c r="P61" s="984"/>
      <c r="Q61" s="3"/>
      <c r="R61" s="86"/>
      <c r="S61" s="580"/>
      <c r="T61" s="3"/>
    </row>
    <row r="62" spans="1:20" ht="15" customHeight="1">
      <c r="A62" s="579"/>
      <c r="B62" s="87"/>
      <c r="C62" s="87"/>
      <c r="D62" s="972"/>
      <c r="E62" s="658" t="s">
        <v>833</v>
      </c>
      <c r="F62" s="953"/>
      <c r="G62" s="973"/>
      <c r="H62" s="953"/>
      <c r="I62" s="953"/>
      <c r="J62" s="1050"/>
      <c r="K62" s="955"/>
      <c r="L62" s="956"/>
      <c r="M62" s="958"/>
      <c r="N62" s="985"/>
      <c r="O62" s="956"/>
      <c r="P62" s="984"/>
      <c r="Q62" s="3"/>
      <c r="R62" s="86"/>
      <c r="S62" s="580"/>
      <c r="T62" s="3"/>
    </row>
    <row r="63" spans="1:20" ht="15" customHeight="1">
      <c r="A63" s="579"/>
      <c r="B63" s="87"/>
      <c r="C63" s="87"/>
      <c r="D63" s="972" t="s">
        <v>834</v>
      </c>
      <c r="E63" s="658" t="s">
        <v>835</v>
      </c>
      <c r="F63" s="953">
        <v>25</v>
      </c>
      <c r="G63" s="973">
        <v>25</v>
      </c>
      <c r="H63" s="953"/>
      <c r="I63" s="953"/>
      <c r="J63" s="1028" t="s">
        <v>839</v>
      </c>
      <c r="K63" s="965">
        <v>0</v>
      </c>
      <c r="L63" s="956">
        <v>0</v>
      </c>
      <c r="M63" s="958">
        <v>1</v>
      </c>
      <c r="N63" s="985"/>
      <c r="O63" s="956">
        <f>IF(M63&lt;1,(AVERAGE(F63:I65)/M63),SUM(F63:I63)/M63)</f>
        <v>50</v>
      </c>
      <c r="P63" s="984" t="str">
        <f t="shared" ref="P63" si="7">IF(O63&lt;=V$17,"T",IF(O63&lt;$X$17,"R",IF(O63&gt;=$X$17,"P")))</f>
        <v>P</v>
      </c>
      <c r="Q63" s="3"/>
      <c r="R63" s="86"/>
      <c r="S63" s="580"/>
      <c r="T63" s="3"/>
    </row>
    <row r="64" spans="1:20" ht="15" customHeight="1">
      <c r="A64" s="579"/>
      <c r="B64" s="87"/>
      <c r="C64" s="87"/>
      <c r="D64" s="972"/>
      <c r="E64" s="658" t="s">
        <v>836</v>
      </c>
      <c r="F64" s="953"/>
      <c r="G64" s="973"/>
      <c r="H64" s="953"/>
      <c r="I64" s="953"/>
      <c r="J64" s="1028"/>
      <c r="K64" s="954"/>
      <c r="L64" s="956"/>
      <c r="M64" s="958"/>
      <c r="N64" s="985"/>
      <c r="O64" s="956"/>
      <c r="P64" s="984"/>
      <c r="Q64" s="3"/>
      <c r="R64" s="86"/>
      <c r="S64" s="580"/>
      <c r="T64" s="3"/>
    </row>
    <row r="65" spans="1:20" ht="15" customHeight="1">
      <c r="A65" s="579"/>
      <c r="B65" s="87"/>
      <c r="C65" s="87"/>
      <c r="D65" s="972"/>
      <c r="E65" s="658" t="s">
        <v>837</v>
      </c>
      <c r="F65" s="953"/>
      <c r="G65" s="973"/>
      <c r="H65" s="953"/>
      <c r="I65" s="953"/>
      <c r="J65" s="1028"/>
      <c r="K65" s="955"/>
      <c r="L65" s="956"/>
      <c r="M65" s="958"/>
      <c r="N65" s="985"/>
      <c r="O65" s="956"/>
      <c r="P65" s="984"/>
      <c r="Q65" s="3"/>
      <c r="R65" s="86"/>
      <c r="S65" s="580"/>
      <c r="T65" s="3"/>
    </row>
    <row r="66" spans="1:20" ht="15" customHeight="1">
      <c r="A66" s="579"/>
      <c r="B66" s="87"/>
      <c r="C66" s="87"/>
      <c r="D66" s="969" t="s">
        <v>823</v>
      </c>
      <c r="E66" s="659" t="s">
        <v>708</v>
      </c>
      <c r="F66" s="970"/>
      <c r="G66" s="971"/>
      <c r="H66" s="970"/>
      <c r="I66" s="970"/>
      <c r="J66" s="1056" t="s">
        <v>1034</v>
      </c>
      <c r="K66" s="948">
        <v>0</v>
      </c>
      <c r="L66" s="987">
        <v>0</v>
      </c>
      <c r="M66" s="951">
        <v>1</v>
      </c>
      <c r="N66" s="986"/>
      <c r="O66" s="987">
        <f>IF(M66&lt;1,(AVERAGE(F66:I69)/M66),SUM(F66:I66)/M66)</f>
        <v>0</v>
      </c>
      <c r="P66" s="984" t="s">
        <v>546</v>
      </c>
      <c r="Q66" s="3"/>
      <c r="R66" s="86"/>
      <c r="S66" s="580"/>
      <c r="T66" s="3"/>
    </row>
    <row r="67" spans="1:20" ht="15" customHeight="1">
      <c r="A67" s="579"/>
      <c r="B67" s="87"/>
      <c r="C67" s="87"/>
      <c r="D67" s="969"/>
      <c r="E67" s="659" t="s">
        <v>709</v>
      </c>
      <c r="F67" s="970"/>
      <c r="G67" s="971"/>
      <c r="H67" s="970"/>
      <c r="I67" s="970"/>
      <c r="J67" s="1057"/>
      <c r="K67" s="949"/>
      <c r="L67" s="987"/>
      <c r="M67" s="951"/>
      <c r="N67" s="986"/>
      <c r="O67" s="987"/>
      <c r="P67" s="984"/>
      <c r="Q67" s="3"/>
      <c r="R67" s="86"/>
      <c r="S67" s="580"/>
      <c r="T67" s="3"/>
    </row>
    <row r="68" spans="1:20" ht="15" customHeight="1">
      <c r="A68" s="579"/>
      <c r="B68" s="87"/>
      <c r="C68" s="87"/>
      <c r="D68" s="969"/>
      <c r="E68" s="659" t="s">
        <v>710</v>
      </c>
      <c r="F68" s="970"/>
      <c r="G68" s="971"/>
      <c r="H68" s="970"/>
      <c r="I68" s="970"/>
      <c r="J68" s="1057"/>
      <c r="K68" s="949"/>
      <c r="L68" s="987"/>
      <c r="M68" s="951"/>
      <c r="N68" s="986"/>
      <c r="O68" s="987"/>
      <c r="P68" s="984"/>
      <c r="Q68" s="3"/>
      <c r="R68" s="86"/>
      <c r="S68" s="580"/>
      <c r="T68" s="3"/>
    </row>
    <row r="69" spans="1:20" ht="15" customHeight="1">
      <c r="A69" s="579"/>
      <c r="B69" s="87"/>
      <c r="C69" s="87"/>
      <c r="D69" s="969"/>
      <c r="E69" s="659" t="s">
        <v>711</v>
      </c>
      <c r="F69" s="970"/>
      <c r="G69" s="971"/>
      <c r="H69" s="970"/>
      <c r="I69" s="970"/>
      <c r="J69" s="1058"/>
      <c r="K69" s="950"/>
      <c r="L69" s="987"/>
      <c r="M69" s="951"/>
      <c r="N69" s="986"/>
      <c r="O69" s="987"/>
      <c r="P69" s="984"/>
      <c r="Q69" s="3"/>
      <c r="R69" s="86"/>
      <c r="S69" s="580"/>
      <c r="T69" s="3"/>
    </row>
    <row r="70" spans="1:20" ht="15" customHeight="1">
      <c r="A70" s="579"/>
      <c r="B70" s="87"/>
      <c r="C70" s="87"/>
      <c r="D70" s="660" t="s">
        <v>1025</v>
      </c>
      <c r="E70" s="659" t="s">
        <v>353</v>
      </c>
      <c r="F70" s="944">
        <v>25</v>
      </c>
      <c r="G70" s="944">
        <v>25</v>
      </c>
      <c r="H70" s="944">
        <v>25</v>
      </c>
      <c r="I70" s="944"/>
      <c r="J70" s="947" t="s">
        <v>1035</v>
      </c>
      <c r="K70" s="948">
        <v>0</v>
      </c>
      <c r="L70" s="948">
        <v>0</v>
      </c>
      <c r="M70" s="951">
        <v>1</v>
      </c>
      <c r="N70" s="1051"/>
      <c r="O70" s="956">
        <f>IF(M70&lt;1,(AVERAGE(F70:I72)/M70),SUM(F70:I70)/M70)</f>
        <v>75</v>
      </c>
      <c r="P70" s="1054" t="str">
        <f t="shared" ref="P70" si="8">IF(O70&lt;=V$17,"T",IF(O70&lt;$X$17,"R",IF(O70&gt;=$X$17,"P")))</f>
        <v>P</v>
      </c>
      <c r="Q70" s="3"/>
      <c r="R70" s="86"/>
      <c r="S70" s="580"/>
      <c r="T70" s="3"/>
    </row>
    <row r="71" spans="1:20" ht="15" customHeight="1">
      <c r="A71" s="579"/>
      <c r="B71" s="87"/>
      <c r="C71" s="87"/>
      <c r="D71" s="661"/>
      <c r="E71" s="659" t="s">
        <v>355</v>
      </c>
      <c r="F71" s="945"/>
      <c r="G71" s="945"/>
      <c r="H71" s="945"/>
      <c r="I71" s="945"/>
      <c r="J71" s="947"/>
      <c r="K71" s="949"/>
      <c r="L71" s="949"/>
      <c r="M71" s="951"/>
      <c r="N71" s="1052"/>
      <c r="O71" s="956"/>
      <c r="P71" s="1055"/>
      <c r="Q71" s="3"/>
      <c r="R71" s="86"/>
      <c r="S71" s="580"/>
      <c r="T71" s="3"/>
    </row>
    <row r="72" spans="1:20" ht="15.75">
      <c r="D72" s="662"/>
      <c r="E72" s="659" t="s">
        <v>1026</v>
      </c>
      <c r="F72" s="946"/>
      <c r="G72" s="946"/>
      <c r="H72" s="946"/>
      <c r="I72" s="946"/>
      <c r="J72" s="947"/>
      <c r="K72" s="950"/>
      <c r="L72" s="950"/>
      <c r="M72" s="951"/>
      <c r="N72" s="1053"/>
      <c r="O72" s="956"/>
      <c r="P72" s="983"/>
    </row>
  </sheetData>
  <mergeCells count="211">
    <mergeCell ref="P63:P65"/>
    <mergeCell ref="N66:N69"/>
    <mergeCell ref="O66:O69"/>
    <mergeCell ref="P66:P69"/>
    <mergeCell ref="N70:N72"/>
    <mergeCell ref="O70:O72"/>
    <mergeCell ref="P70:P72"/>
    <mergeCell ref="H66:H69"/>
    <mergeCell ref="I66:I69"/>
    <mergeCell ref="J66:J69"/>
    <mergeCell ref="K66:K69"/>
    <mergeCell ref="L66:L69"/>
    <mergeCell ref="M66:M69"/>
    <mergeCell ref="N63:N65"/>
    <mergeCell ref="O63:O65"/>
    <mergeCell ref="N41:N44"/>
    <mergeCell ref="O41:O44"/>
    <mergeCell ref="P41:P44"/>
    <mergeCell ref="N53:N56"/>
    <mergeCell ref="O53:O56"/>
    <mergeCell ref="P53:P56"/>
    <mergeCell ref="N57:N62"/>
    <mergeCell ref="O57:O62"/>
    <mergeCell ref="P57:P62"/>
    <mergeCell ref="N45:N48"/>
    <mergeCell ref="O45:O48"/>
    <mergeCell ref="N49:N52"/>
    <mergeCell ref="O49:O52"/>
    <mergeCell ref="P45:P48"/>
    <mergeCell ref="P49:P52"/>
    <mergeCell ref="H57:H62"/>
    <mergeCell ref="I57:I62"/>
    <mergeCell ref="J57:J62"/>
    <mergeCell ref="K57:K62"/>
    <mergeCell ref="L57:L62"/>
    <mergeCell ref="M57:M62"/>
    <mergeCell ref="H63:H65"/>
    <mergeCell ref="I63:I65"/>
    <mergeCell ref="J63:J65"/>
    <mergeCell ref="K63:K65"/>
    <mergeCell ref="L63:L65"/>
    <mergeCell ref="M63:M65"/>
    <mergeCell ref="D63:D65"/>
    <mergeCell ref="F63:F65"/>
    <mergeCell ref="G63:G65"/>
    <mergeCell ref="K23:K28"/>
    <mergeCell ref="L23:L28"/>
    <mergeCell ref="M23:M28"/>
    <mergeCell ref="H29:H34"/>
    <mergeCell ref="I29:I34"/>
    <mergeCell ref="J29:J34"/>
    <mergeCell ref="K29:K34"/>
    <mergeCell ref="L29:L34"/>
    <mergeCell ref="M29:M34"/>
    <mergeCell ref="H35:H40"/>
    <mergeCell ref="I35:I40"/>
    <mergeCell ref="J35:J40"/>
    <mergeCell ref="K35:K40"/>
    <mergeCell ref="L35:L40"/>
    <mergeCell ref="M35:M40"/>
    <mergeCell ref="H41:H44"/>
    <mergeCell ref="I41:I44"/>
    <mergeCell ref="J41:J44"/>
    <mergeCell ref="K41:K44"/>
    <mergeCell ref="L41:L44"/>
    <mergeCell ref="M41:M44"/>
    <mergeCell ref="A17:A19"/>
    <mergeCell ref="S20:S23"/>
    <mergeCell ref="A20:A23"/>
    <mergeCell ref="A13:L13"/>
    <mergeCell ref="M13:T13"/>
    <mergeCell ref="A14:A15"/>
    <mergeCell ref="D14:D15"/>
    <mergeCell ref="E14:E15"/>
    <mergeCell ref="F14:I14"/>
    <mergeCell ref="J14:J15"/>
    <mergeCell ref="T14:T15"/>
    <mergeCell ref="K14:K15"/>
    <mergeCell ref="L14:L15"/>
    <mergeCell ref="M14:M15"/>
    <mergeCell ref="R14:R15"/>
    <mergeCell ref="B14:B15"/>
    <mergeCell ref="C14:C15"/>
    <mergeCell ref="Q17:Q19"/>
    <mergeCell ref="R17:R19"/>
    <mergeCell ref="R20:R23"/>
    <mergeCell ref="D17:D22"/>
    <mergeCell ref="F17:F22"/>
    <mergeCell ref="G17:G22"/>
    <mergeCell ref="D23:D28"/>
    <mergeCell ref="A2:E4"/>
    <mergeCell ref="F2:M2"/>
    <mergeCell ref="N2:T2"/>
    <mergeCell ref="F3:M4"/>
    <mergeCell ref="N3:T3"/>
    <mergeCell ref="N4:T4"/>
    <mergeCell ref="A9:E9"/>
    <mergeCell ref="F9:M9"/>
    <mergeCell ref="A11:T11"/>
    <mergeCell ref="A6:E6"/>
    <mergeCell ref="F6:M6"/>
    <mergeCell ref="A7:E7"/>
    <mergeCell ref="F7:M7"/>
    <mergeCell ref="A8:E8"/>
    <mergeCell ref="F8:M8"/>
    <mergeCell ref="F23:F28"/>
    <mergeCell ref="G23:G28"/>
    <mergeCell ref="H17:H22"/>
    <mergeCell ref="I17:I22"/>
    <mergeCell ref="J17:J22"/>
    <mergeCell ref="K17:K22"/>
    <mergeCell ref="L17:L22"/>
    <mergeCell ref="H23:H28"/>
    <mergeCell ref="I23:I28"/>
    <mergeCell ref="J23:J28"/>
    <mergeCell ref="N14:P14"/>
    <mergeCell ref="Q14:Q15"/>
    <mergeCell ref="U28:U31"/>
    <mergeCell ref="A24:A27"/>
    <mergeCell ref="Q24:Q27"/>
    <mergeCell ref="R24:R27"/>
    <mergeCell ref="S24:S27"/>
    <mergeCell ref="T24:T27"/>
    <mergeCell ref="A28:A31"/>
    <mergeCell ref="Q28:Q31"/>
    <mergeCell ref="R28:R31"/>
    <mergeCell ref="S28:S31"/>
    <mergeCell ref="S17:S19"/>
    <mergeCell ref="T17:T19"/>
    <mergeCell ref="C17:C27"/>
    <mergeCell ref="B17:B27"/>
    <mergeCell ref="T28:T31"/>
    <mergeCell ref="B28:B44"/>
    <mergeCell ref="C28:C44"/>
    <mergeCell ref="A32:A35"/>
    <mergeCell ref="A36:A39"/>
    <mergeCell ref="A40:A44"/>
    <mergeCell ref="D29:D34"/>
    <mergeCell ref="F29:F34"/>
    <mergeCell ref="Q36:Q39"/>
    <mergeCell ref="Q32:Q35"/>
    <mergeCell ref="T20:T23"/>
    <mergeCell ref="Q20:Q23"/>
    <mergeCell ref="M17:M22"/>
    <mergeCell ref="N17:N22"/>
    <mergeCell ref="O17:O22"/>
    <mergeCell ref="P17:P22"/>
    <mergeCell ref="N23:N28"/>
    <mergeCell ref="O23:O28"/>
    <mergeCell ref="P23:P28"/>
    <mergeCell ref="N29:N34"/>
    <mergeCell ref="O29:O34"/>
    <mergeCell ref="P29:P34"/>
    <mergeCell ref="N35:N40"/>
    <mergeCell ref="O35:O40"/>
    <mergeCell ref="Q40:Q44"/>
    <mergeCell ref="R40:R44"/>
    <mergeCell ref="T40:T44"/>
    <mergeCell ref="T32:T35"/>
    <mergeCell ref="R32:R35"/>
    <mergeCell ref="R36:R39"/>
    <mergeCell ref="T36:T39"/>
    <mergeCell ref="P35:P40"/>
    <mergeCell ref="D49:D52"/>
    <mergeCell ref="F49:F52"/>
    <mergeCell ref="G49:G52"/>
    <mergeCell ref="H49:H52"/>
    <mergeCell ref="I49:I52"/>
    <mergeCell ref="D66:D69"/>
    <mergeCell ref="F66:F69"/>
    <mergeCell ref="G66:G69"/>
    <mergeCell ref="G29:G34"/>
    <mergeCell ref="D35:D40"/>
    <mergeCell ref="F35:F40"/>
    <mergeCell ref="G35:G40"/>
    <mergeCell ref="D41:D44"/>
    <mergeCell ref="F41:F44"/>
    <mergeCell ref="D45:D48"/>
    <mergeCell ref="F45:F48"/>
    <mergeCell ref="G45:G48"/>
    <mergeCell ref="G41:G44"/>
    <mergeCell ref="D53:D56"/>
    <mergeCell ref="F53:F56"/>
    <mergeCell ref="G53:G56"/>
    <mergeCell ref="D57:D62"/>
    <mergeCell ref="F57:F62"/>
    <mergeCell ref="G57:G62"/>
    <mergeCell ref="F70:F72"/>
    <mergeCell ref="G70:G72"/>
    <mergeCell ref="H70:H72"/>
    <mergeCell ref="I70:I72"/>
    <mergeCell ref="J70:J72"/>
    <mergeCell ref="K70:K72"/>
    <mergeCell ref="L70:L72"/>
    <mergeCell ref="M70:M72"/>
    <mergeCell ref="J45:J48"/>
    <mergeCell ref="K45:K48"/>
    <mergeCell ref="L45:L48"/>
    <mergeCell ref="M45:M48"/>
    <mergeCell ref="J49:J52"/>
    <mergeCell ref="K49:K52"/>
    <mergeCell ref="L49:L52"/>
    <mergeCell ref="M49:M52"/>
    <mergeCell ref="H45:H48"/>
    <mergeCell ref="I45:I48"/>
    <mergeCell ref="H53:H56"/>
    <mergeCell ref="I53:I56"/>
    <mergeCell ref="J53:J56"/>
    <mergeCell ref="K53:K56"/>
    <mergeCell ref="L53:L56"/>
    <mergeCell ref="M53:M56"/>
  </mergeCells>
  <conditionalFormatting sqref="P17 P23 P29 P35 P41 P45 P53 P57 P63 P66 P70">
    <cfRule type="containsText" dxfId="85" priority="5" stopIfTrue="1" operator="containsText" text="P">
      <formula>NOT(ISERROR(SEARCH("P",P17)))</formula>
    </cfRule>
    <cfRule type="containsText" dxfId="84" priority="6" stopIfTrue="1" operator="containsText" text="R">
      <formula>NOT(ISERROR(SEARCH("R",P17)))</formula>
    </cfRule>
    <cfRule type="containsText" dxfId="83" priority="7" operator="containsText" text="T">
      <formula>NOT(ISERROR(SEARCH("T",P17)))</formula>
    </cfRule>
  </conditionalFormatting>
  <conditionalFormatting sqref="P49">
    <cfRule type="containsText" dxfId="82" priority="1" stopIfTrue="1" operator="containsText" text="P">
      <formula>NOT(ISERROR(SEARCH("P",P49)))</formula>
    </cfRule>
    <cfRule type="containsText" dxfId="81" priority="2" stopIfTrue="1" operator="containsText" text="R">
      <formula>NOT(ISERROR(SEARCH("R",P49)))</formula>
    </cfRule>
    <cfRule type="containsText" dxfId="80" priority="3" operator="containsText" text="T">
      <formula>NOT(ISERROR(SEARCH("T",P49)))</formula>
    </cfRule>
    <cfRule type="iconSet" priority="4">
      <iconSet iconSet="3Symbols2">
        <cfvo type="percent" val="0"/>
        <cfvo type="percent" val="0.74"/>
        <cfvo type="percent" val="0.85"/>
      </iconSet>
    </cfRule>
  </conditionalFormatting>
  <conditionalFormatting sqref="P70 P66 P57 P17 P29 P41 P23 P35 P45 P53 P63">
    <cfRule type="iconSet" priority="8">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57"/>
  <sheetViews>
    <sheetView topLeftCell="B1" zoomScaleNormal="100" workbookViewId="0">
      <selection activeCell="F9" sqref="F9:M9"/>
    </sheetView>
  </sheetViews>
  <sheetFormatPr baseColWidth="10" defaultColWidth="11.42578125" defaultRowHeight="13.5"/>
  <cols>
    <col min="1" max="1" width="17" style="1" bestFit="1" customWidth="1"/>
    <col min="2" max="3" width="17" style="1" customWidth="1"/>
    <col min="4" max="4" width="28.140625" style="1" customWidth="1"/>
    <col min="5" max="5" width="45.42578125" style="1" customWidth="1"/>
    <col min="6" max="6" width="5.140625" style="1" bestFit="1" customWidth="1"/>
    <col min="7" max="7" width="4.42578125" style="1" bestFit="1" customWidth="1"/>
    <col min="8" max="8" width="3.42578125" style="1" bestFit="1" customWidth="1"/>
    <col min="9" max="9" width="3.5703125" style="1" bestFit="1" customWidth="1"/>
    <col min="10" max="10" width="57" style="1" customWidth="1"/>
    <col min="11" max="11" width="16.140625" style="1" bestFit="1" customWidth="1"/>
    <col min="12" max="12" width="23.28515625" style="1" customWidth="1"/>
    <col min="13" max="13" width="7.28515625" style="1" bestFit="1" customWidth="1"/>
    <col min="14" max="14" width="5.42578125" style="1" customWidth="1"/>
    <col min="15" max="15" width="7.5703125" style="1" customWidth="1"/>
    <col min="16" max="16" width="9.7109375" style="1" bestFit="1" customWidth="1"/>
    <col min="17" max="17" width="28.140625" style="1" customWidth="1"/>
    <col min="18" max="18" width="28.85546875" style="1" customWidth="1"/>
    <col min="19" max="19" width="14.28515625" style="1" bestFit="1" customWidth="1"/>
    <col min="20" max="20" width="29.140625" style="1" customWidth="1"/>
    <col min="21" max="16384" width="11.42578125" style="1"/>
  </cols>
  <sheetData>
    <row r="1" spans="1:20" ht="14.25" thickBot="1"/>
    <row r="2" spans="1:20" ht="14.25" thickBot="1">
      <c r="A2" s="813"/>
      <c r="B2" s="814"/>
      <c r="C2" s="814"/>
      <c r="D2" s="814"/>
      <c r="E2" s="815"/>
      <c r="F2" s="822" t="s">
        <v>18</v>
      </c>
      <c r="G2" s="823"/>
      <c r="H2" s="823"/>
      <c r="I2" s="823"/>
      <c r="J2" s="823"/>
      <c r="K2" s="823"/>
      <c r="L2" s="823"/>
      <c r="M2" s="824"/>
      <c r="N2" s="795" t="s">
        <v>944</v>
      </c>
      <c r="O2" s="796"/>
      <c r="P2" s="796"/>
      <c r="Q2" s="796"/>
      <c r="R2" s="796"/>
      <c r="S2" s="796"/>
      <c r="T2" s="797"/>
    </row>
    <row r="3" spans="1:20" ht="14.25" thickBot="1">
      <c r="A3" s="816"/>
      <c r="B3" s="817"/>
      <c r="C3" s="817"/>
      <c r="D3" s="817"/>
      <c r="E3" s="818"/>
      <c r="F3" s="798" t="s">
        <v>17</v>
      </c>
      <c r="G3" s="799"/>
      <c r="H3" s="799"/>
      <c r="I3" s="799"/>
      <c r="J3" s="799"/>
      <c r="K3" s="799"/>
      <c r="L3" s="799"/>
      <c r="M3" s="800"/>
      <c r="N3" s="804" t="s">
        <v>23</v>
      </c>
      <c r="O3" s="805"/>
      <c r="P3" s="805"/>
      <c r="Q3" s="805"/>
      <c r="R3" s="805"/>
      <c r="S3" s="805"/>
      <c r="T3" s="806"/>
    </row>
    <row r="4" spans="1:20" ht="14.25" thickBot="1">
      <c r="A4" s="819"/>
      <c r="B4" s="820"/>
      <c r="C4" s="820"/>
      <c r="D4" s="820"/>
      <c r="E4" s="821"/>
      <c r="F4" s="801"/>
      <c r="G4" s="802"/>
      <c r="H4" s="802"/>
      <c r="I4" s="802"/>
      <c r="J4" s="802"/>
      <c r="K4" s="802"/>
      <c r="L4" s="802"/>
      <c r="M4" s="803"/>
      <c r="N4" s="807" t="s">
        <v>8</v>
      </c>
      <c r="O4" s="808"/>
      <c r="P4" s="808"/>
      <c r="Q4" s="808"/>
      <c r="R4" s="808"/>
      <c r="S4" s="808"/>
      <c r="T4" s="809"/>
    </row>
    <row r="5" spans="1:20">
      <c r="A5" s="2"/>
      <c r="B5" s="2"/>
      <c r="C5" s="2"/>
      <c r="D5" s="2"/>
      <c r="E5" s="2"/>
      <c r="F5" s="2"/>
      <c r="G5" s="2"/>
      <c r="H5" s="2"/>
      <c r="I5" s="2"/>
      <c r="J5" s="3"/>
      <c r="K5" s="3"/>
      <c r="L5" s="4"/>
      <c r="M5" s="4"/>
      <c r="N5" s="4"/>
      <c r="O5" s="4"/>
      <c r="P5" s="4"/>
      <c r="Q5" s="4"/>
      <c r="R5" s="4"/>
      <c r="S5" s="4"/>
      <c r="T5" s="4"/>
    </row>
    <row r="6" spans="1:20">
      <c r="A6" s="758" t="s">
        <v>217</v>
      </c>
      <c r="B6" s="758"/>
      <c r="C6" s="758"/>
      <c r="D6" s="758"/>
      <c r="E6" s="758"/>
      <c r="F6" s="810" t="s">
        <v>218</v>
      </c>
      <c r="G6" s="811"/>
      <c r="H6" s="811"/>
      <c r="I6" s="811"/>
      <c r="J6" s="811"/>
      <c r="K6" s="811"/>
      <c r="L6" s="811"/>
      <c r="M6" s="812"/>
      <c r="N6" s="4"/>
      <c r="O6" s="4"/>
      <c r="P6" s="4"/>
      <c r="Q6" s="4"/>
      <c r="R6" s="4"/>
      <c r="S6" s="4"/>
      <c r="T6" s="4"/>
    </row>
    <row r="7" spans="1:20" ht="15">
      <c r="A7" s="758" t="s">
        <v>219</v>
      </c>
      <c r="B7" s="758"/>
      <c r="C7" s="758"/>
      <c r="D7" s="758"/>
      <c r="E7" s="758"/>
      <c r="F7" s="759">
        <v>2023</v>
      </c>
      <c r="G7" s="760"/>
      <c r="H7" s="760"/>
      <c r="I7" s="760"/>
      <c r="J7" s="760"/>
      <c r="K7" s="760"/>
      <c r="L7" s="760"/>
      <c r="M7" s="761"/>
      <c r="N7" s="4"/>
      <c r="O7" s="4"/>
      <c r="P7" s="4"/>
      <c r="Q7" s="4"/>
      <c r="R7" s="4"/>
      <c r="S7" s="4"/>
      <c r="T7" s="4"/>
    </row>
    <row r="8" spans="1:20" ht="15">
      <c r="A8" s="758" t="s">
        <v>220</v>
      </c>
      <c r="B8" s="758"/>
      <c r="C8" s="758"/>
      <c r="D8" s="758"/>
      <c r="E8" s="758"/>
      <c r="F8" s="759" t="s">
        <v>849</v>
      </c>
      <c r="G8" s="760"/>
      <c r="H8" s="760"/>
      <c r="I8" s="760"/>
      <c r="J8" s="760"/>
      <c r="K8" s="760"/>
      <c r="L8" s="760"/>
      <c r="M8" s="761"/>
      <c r="N8" s="4"/>
      <c r="O8" s="4"/>
      <c r="P8" s="4"/>
      <c r="Q8" s="4"/>
      <c r="R8" s="4"/>
      <c r="S8" s="4"/>
      <c r="T8" s="4"/>
    </row>
    <row r="9" spans="1:20" ht="15">
      <c r="A9" s="758" t="s">
        <v>7</v>
      </c>
      <c r="B9" s="758"/>
      <c r="C9" s="758"/>
      <c r="D9" s="758"/>
      <c r="E9" s="758"/>
      <c r="F9" s="759" t="s">
        <v>1110</v>
      </c>
      <c r="G9" s="760"/>
      <c r="H9" s="760"/>
      <c r="I9" s="760"/>
      <c r="J9" s="760"/>
      <c r="K9" s="760"/>
      <c r="L9" s="760"/>
      <c r="M9" s="761"/>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62" t="s">
        <v>9</v>
      </c>
      <c r="B11" s="763"/>
      <c r="C11" s="763"/>
      <c r="D11" s="763"/>
      <c r="E11" s="763"/>
      <c r="F11" s="763"/>
      <c r="G11" s="763"/>
      <c r="H11" s="763"/>
      <c r="I11" s="763"/>
      <c r="J11" s="763"/>
      <c r="K11" s="763"/>
      <c r="L11" s="763"/>
      <c r="M11" s="763"/>
      <c r="N11" s="763"/>
      <c r="O11" s="763"/>
      <c r="P11" s="763"/>
      <c r="Q11" s="763"/>
      <c r="R11" s="763"/>
      <c r="S11" s="763"/>
      <c r="T11" s="764"/>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65" t="s">
        <v>16</v>
      </c>
      <c r="B13" s="766"/>
      <c r="C13" s="766"/>
      <c r="D13" s="766"/>
      <c r="E13" s="766"/>
      <c r="F13" s="766"/>
      <c r="G13" s="766"/>
      <c r="H13" s="766"/>
      <c r="I13" s="766"/>
      <c r="J13" s="766"/>
      <c r="K13" s="766"/>
      <c r="L13" s="767"/>
      <c r="M13" s="768" t="s">
        <v>1</v>
      </c>
      <c r="N13" s="768"/>
      <c r="O13" s="768"/>
      <c r="P13" s="768"/>
      <c r="Q13" s="768"/>
      <c r="R13" s="768"/>
      <c r="S13" s="768"/>
      <c r="T13" s="769"/>
    </row>
    <row r="14" spans="1:20" ht="27" customHeight="1" thickBot="1">
      <c r="A14" s="774" t="s">
        <v>27</v>
      </c>
      <c r="B14" s="783" t="s">
        <v>433</v>
      </c>
      <c r="C14" s="783" t="s">
        <v>434</v>
      </c>
      <c r="D14" s="774" t="s">
        <v>26</v>
      </c>
      <c r="E14" s="778" t="s">
        <v>19</v>
      </c>
      <c r="F14" s="780" t="s">
        <v>11</v>
      </c>
      <c r="G14" s="781"/>
      <c r="H14" s="781"/>
      <c r="I14" s="782"/>
      <c r="J14" s="770" t="s">
        <v>20</v>
      </c>
      <c r="K14" s="770" t="s">
        <v>21</v>
      </c>
      <c r="L14" s="770" t="s">
        <v>2</v>
      </c>
      <c r="M14" s="772" t="s">
        <v>22</v>
      </c>
      <c r="N14" s="786" t="s">
        <v>3</v>
      </c>
      <c r="O14" s="787"/>
      <c r="P14" s="788"/>
      <c r="Q14" s="789" t="s">
        <v>302</v>
      </c>
      <c r="R14" s="791" t="s">
        <v>5</v>
      </c>
      <c r="S14" s="10" t="s">
        <v>29</v>
      </c>
      <c r="T14" s="793" t="s">
        <v>0</v>
      </c>
    </row>
    <row r="15" spans="1:20" ht="33.75" customHeight="1" thickBot="1">
      <c r="A15" s="775"/>
      <c r="B15" s="784"/>
      <c r="C15" s="784"/>
      <c r="D15" s="775"/>
      <c r="E15" s="779"/>
      <c r="F15" s="11" t="s">
        <v>12</v>
      </c>
      <c r="G15" s="11" t="s">
        <v>13</v>
      </c>
      <c r="H15" s="11" t="s">
        <v>14</v>
      </c>
      <c r="I15" s="11" t="s">
        <v>15</v>
      </c>
      <c r="J15" s="771"/>
      <c r="K15" s="771"/>
      <c r="L15" s="771"/>
      <c r="M15" s="773"/>
      <c r="N15" s="59" t="s">
        <v>30</v>
      </c>
      <c r="O15" s="13" t="s">
        <v>28</v>
      </c>
      <c r="P15" s="14" t="s">
        <v>31</v>
      </c>
      <c r="Q15" s="790"/>
      <c r="R15" s="792"/>
      <c r="S15" s="15"/>
      <c r="T15" s="794"/>
    </row>
    <row r="16" spans="1:20" ht="14.25" thickBot="1">
      <c r="A16" s="2"/>
      <c r="B16" s="2"/>
      <c r="C16" s="2"/>
      <c r="D16" s="2"/>
      <c r="E16" s="2"/>
      <c r="F16" s="2"/>
      <c r="G16" s="2"/>
      <c r="H16" s="86"/>
      <c r="I16" s="2"/>
      <c r="J16" s="2"/>
      <c r="K16" s="2"/>
      <c r="L16" s="16"/>
      <c r="M16" s="2"/>
      <c r="Q16" s="2"/>
      <c r="R16" s="2"/>
      <c r="S16" s="2"/>
      <c r="T16" s="2"/>
    </row>
    <row r="17" spans="1:20" ht="67.5">
      <c r="A17" s="1029">
        <v>1</v>
      </c>
      <c r="B17" s="893" t="s">
        <v>439</v>
      </c>
      <c r="C17" s="893" t="s">
        <v>510</v>
      </c>
      <c r="D17" s="867" t="s">
        <v>221</v>
      </c>
      <c r="E17" s="74" t="s">
        <v>222</v>
      </c>
      <c r="F17" s="106">
        <v>3</v>
      </c>
      <c r="G17" s="106">
        <v>3</v>
      </c>
      <c r="H17" s="386">
        <v>0.03</v>
      </c>
      <c r="I17" s="109"/>
      <c r="J17" s="74" t="s">
        <v>223</v>
      </c>
      <c r="K17" s="107">
        <v>0</v>
      </c>
      <c r="L17" s="110"/>
      <c r="M17" s="91">
        <v>3</v>
      </c>
      <c r="N17" s="18">
        <f>IF(M17&lt;1,M17-AVERAGE(F17:I17),M17-(SUM(F17:I17)))</f>
        <v>-3.0300000000000002</v>
      </c>
      <c r="O17" s="19">
        <f>IF(M17&lt;1,(AVERAGE(F17:I17)/M17),SUM(F17:I17)/M17)</f>
        <v>2.0100000000000002</v>
      </c>
      <c r="P17" s="97" t="str">
        <f>IF(O17&lt;=V$16,"T",IF(O17&lt;$Y$16,"R",IF(O17&gt;=$Y$16,"P")))</f>
        <v>P</v>
      </c>
      <c r="Q17" s="61"/>
      <c r="R17" s="867" t="s">
        <v>224</v>
      </c>
      <c r="S17" s="867" t="s">
        <v>225</v>
      </c>
      <c r="T17" s="1084" t="s">
        <v>226</v>
      </c>
    </row>
    <row r="18" spans="1:20" ht="81">
      <c r="A18" s="834"/>
      <c r="B18" s="842"/>
      <c r="C18" s="842"/>
      <c r="D18" s="868"/>
      <c r="E18" s="28" t="s">
        <v>227</v>
      </c>
      <c r="F18" s="242">
        <v>3</v>
      </c>
      <c r="G18" s="242">
        <v>3</v>
      </c>
      <c r="H18" s="242">
        <v>3</v>
      </c>
      <c r="I18" s="111"/>
      <c r="J18" s="28" t="s">
        <v>228</v>
      </c>
      <c r="K18" s="108">
        <v>0</v>
      </c>
      <c r="L18" s="33"/>
      <c r="M18" s="94">
        <v>3</v>
      </c>
      <c r="N18" s="30">
        <f>IF(M18&lt;1,M18-AVERAGE(F18:I18),M18-(SUM(F18:I18)))</f>
        <v>-6</v>
      </c>
      <c r="O18" s="31">
        <v>1</v>
      </c>
      <c r="P18" s="62" t="str">
        <f t="shared" ref="P18:P43" si="0">IF(O18&lt;=V$16,"T",IF(O18&lt;$Y$16,"R",IF(O18&gt;=$Y$16,"P")))</f>
        <v>P</v>
      </c>
      <c r="Q18" s="33"/>
      <c r="R18" s="868"/>
      <c r="S18" s="868"/>
      <c r="T18" s="1002"/>
    </row>
    <row r="19" spans="1:20" ht="94.5">
      <c r="A19" s="834"/>
      <c r="B19" s="842"/>
      <c r="C19" s="842"/>
      <c r="D19" s="868"/>
      <c r="E19" s="28" t="s">
        <v>229</v>
      </c>
      <c r="F19" s="242">
        <v>3</v>
      </c>
      <c r="G19" s="242">
        <v>3</v>
      </c>
      <c r="H19" s="68">
        <v>3</v>
      </c>
      <c r="I19" s="122"/>
      <c r="J19" s="28" t="s">
        <v>230</v>
      </c>
      <c r="K19" s="108">
        <v>0</v>
      </c>
      <c r="L19" s="33"/>
      <c r="M19" s="84">
        <v>3</v>
      </c>
      <c r="N19" s="30">
        <f t="shared" ref="N19:N28" si="1">IF(M19&lt;1,M19-AVERAGE(F19:I19),M19-(SUM(F19:I19)))</f>
        <v>-6</v>
      </c>
      <c r="O19" s="31">
        <v>1</v>
      </c>
      <c r="P19" s="62" t="str">
        <f t="shared" si="0"/>
        <v>P</v>
      </c>
      <c r="Q19" s="33"/>
      <c r="R19" s="868"/>
      <c r="S19" s="868"/>
      <c r="T19" s="1002"/>
    </row>
    <row r="20" spans="1:20" ht="54">
      <c r="A20" s="834"/>
      <c r="B20" s="842"/>
      <c r="C20" s="842"/>
      <c r="D20" s="868"/>
      <c r="E20" s="28" t="s">
        <v>231</v>
      </c>
      <c r="F20" s="242">
        <v>3</v>
      </c>
      <c r="G20" s="242">
        <v>3</v>
      </c>
      <c r="H20" s="68">
        <v>3</v>
      </c>
      <c r="I20" s="122"/>
      <c r="J20" s="28" t="s">
        <v>232</v>
      </c>
      <c r="K20" s="108">
        <v>0</v>
      </c>
      <c r="L20" s="33"/>
      <c r="M20" s="84">
        <v>3</v>
      </c>
      <c r="N20" s="30">
        <f t="shared" si="1"/>
        <v>-6</v>
      </c>
      <c r="O20" s="31">
        <v>1</v>
      </c>
      <c r="P20" s="62" t="str">
        <f t="shared" si="0"/>
        <v>P</v>
      </c>
      <c r="Q20" s="33"/>
      <c r="R20" s="868"/>
      <c r="S20" s="868"/>
      <c r="T20" s="1002"/>
    </row>
    <row r="21" spans="1:20" ht="67.5">
      <c r="A21" s="834"/>
      <c r="B21" s="842"/>
      <c r="C21" s="842"/>
      <c r="D21" s="868"/>
      <c r="E21" s="28" t="s">
        <v>233</v>
      </c>
      <c r="F21" s="242">
        <v>3</v>
      </c>
      <c r="G21" s="242">
        <v>3</v>
      </c>
      <c r="H21" s="68">
        <v>3</v>
      </c>
      <c r="I21" s="122"/>
      <c r="J21" s="28" t="s">
        <v>234</v>
      </c>
      <c r="K21" s="108">
        <v>0</v>
      </c>
      <c r="L21" s="33"/>
      <c r="M21" s="84">
        <v>3</v>
      </c>
      <c r="N21" s="30">
        <f t="shared" si="1"/>
        <v>-6</v>
      </c>
      <c r="O21" s="31">
        <v>1</v>
      </c>
      <c r="P21" s="62" t="str">
        <f t="shared" si="0"/>
        <v>P</v>
      </c>
      <c r="Q21" s="33"/>
      <c r="R21" s="868"/>
      <c r="S21" s="868"/>
      <c r="T21" s="1002"/>
    </row>
    <row r="22" spans="1:20" ht="54">
      <c r="A22" s="834"/>
      <c r="B22" s="842"/>
      <c r="C22" s="842"/>
      <c r="D22" s="868"/>
      <c r="E22" s="28" t="s">
        <v>235</v>
      </c>
      <c r="F22" s="242">
        <v>3</v>
      </c>
      <c r="G22" s="242">
        <v>3</v>
      </c>
      <c r="H22" s="68">
        <v>3</v>
      </c>
      <c r="I22" s="122"/>
      <c r="J22" s="28" t="s">
        <v>236</v>
      </c>
      <c r="K22" s="108">
        <v>0</v>
      </c>
      <c r="L22" s="33"/>
      <c r="M22" s="84">
        <v>3</v>
      </c>
      <c r="N22" s="30">
        <f t="shared" si="1"/>
        <v>-6</v>
      </c>
      <c r="O22" s="31">
        <v>1</v>
      </c>
      <c r="P22" s="62" t="str">
        <f t="shared" si="0"/>
        <v>P</v>
      </c>
      <c r="Q22" s="33"/>
      <c r="R22" s="868"/>
      <c r="S22" s="868"/>
      <c r="T22" s="1002"/>
    </row>
    <row r="23" spans="1:20" ht="40.5">
      <c r="A23" s="834"/>
      <c r="B23" s="842"/>
      <c r="C23" s="842"/>
      <c r="D23" s="868"/>
      <c r="E23" s="38" t="s">
        <v>237</v>
      </c>
      <c r="F23" s="242">
        <v>3</v>
      </c>
      <c r="G23" s="242">
        <v>3</v>
      </c>
      <c r="H23" s="68"/>
      <c r="I23" s="122"/>
      <c r="J23" s="28" t="s">
        <v>238</v>
      </c>
      <c r="K23" s="108">
        <v>0</v>
      </c>
      <c r="L23" s="33"/>
      <c r="M23" s="84">
        <v>3</v>
      </c>
      <c r="N23" s="30">
        <f t="shared" si="1"/>
        <v>-3</v>
      </c>
      <c r="O23" s="31">
        <v>1</v>
      </c>
      <c r="P23" s="62" t="str">
        <f t="shared" si="0"/>
        <v>P</v>
      </c>
      <c r="Q23" s="33"/>
      <c r="R23" s="868"/>
      <c r="S23" s="868"/>
      <c r="T23" s="1002"/>
    </row>
    <row r="24" spans="1:20" ht="54">
      <c r="A24" s="835"/>
      <c r="B24" s="842"/>
      <c r="C24" s="842"/>
      <c r="D24" s="869"/>
      <c r="E24" s="38" t="s">
        <v>239</v>
      </c>
      <c r="F24" s="242"/>
      <c r="G24" s="242"/>
      <c r="H24" s="68"/>
      <c r="I24" s="122"/>
      <c r="J24" s="28" t="s">
        <v>240</v>
      </c>
      <c r="K24" s="108">
        <v>0</v>
      </c>
      <c r="L24" s="33"/>
      <c r="M24" s="84"/>
      <c r="N24" s="30" t="e">
        <f t="shared" si="1"/>
        <v>#DIV/0!</v>
      </c>
      <c r="O24" s="31">
        <v>1</v>
      </c>
      <c r="P24" s="62" t="str">
        <f t="shared" si="0"/>
        <v>P</v>
      </c>
      <c r="Q24" s="33"/>
      <c r="R24" s="869"/>
      <c r="S24" s="869"/>
      <c r="T24" s="1037"/>
    </row>
    <row r="25" spans="1:20" ht="40.5">
      <c r="A25" s="833">
        <v>2</v>
      </c>
      <c r="B25" s="842"/>
      <c r="C25" s="842"/>
      <c r="D25" s="1063" t="s">
        <v>241</v>
      </c>
      <c r="E25" s="38" t="s">
        <v>242</v>
      </c>
      <c r="F25" s="68">
        <v>21</v>
      </c>
      <c r="G25" s="68">
        <v>21</v>
      </c>
      <c r="H25" s="68">
        <v>21</v>
      </c>
      <c r="I25" s="122"/>
      <c r="J25" s="840" t="s">
        <v>243</v>
      </c>
      <c r="K25" s="108">
        <v>0</v>
      </c>
      <c r="L25" s="33"/>
      <c r="M25" s="68">
        <v>3</v>
      </c>
      <c r="N25" s="30">
        <v>3</v>
      </c>
      <c r="O25" s="31">
        <v>1</v>
      </c>
      <c r="P25" s="62" t="str">
        <f t="shared" si="0"/>
        <v>P</v>
      </c>
      <c r="Q25" s="33"/>
      <c r="R25" s="836" t="s">
        <v>244</v>
      </c>
      <c r="S25" s="836" t="s">
        <v>245</v>
      </c>
      <c r="T25" s="1059" t="s">
        <v>246</v>
      </c>
    </row>
    <row r="26" spans="1:20">
      <c r="A26" s="834"/>
      <c r="B26" s="842"/>
      <c r="C26" s="842"/>
      <c r="D26" s="1072"/>
      <c r="E26" s="28" t="s">
        <v>247</v>
      </c>
      <c r="F26" s="68">
        <v>3</v>
      </c>
      <c r="G26" s="68">
        <v>3</v>
      </c>
      <c r="H26" s="68">
        <v>3</v>
      </c>
      <c r="I26" s="122"/>
      <c r="J26" s="840"/>
      <c r="K26" s="108">
        <v>0</v>
      </c>
      <c r="L26" s="33"/>
      <c r="M26" s="84"/>
      <c r="N26" s="30">
        <v>1</v>
      </c>
      <c r="O26" s="31">
        <v>1</v>
      </c>
      <c r="P26" s="62" t="str">
        <f t="shared" si="0"/>
        <v>P</v>
      </c>
      <c r="Q26" s="33"/>
      <c r="R26" s="837"/>
      <c r="S26" s="837"/>
      <c r="T26" s="1060"/>
    </row>
    <row r="27" spans="1:20" ht="66.75" customHeight="1">
      <c r="A27" s="835"/>
      <c r="B27" s="842"/>
      <c r="C27" s="842"/>
      <c r="D27" s="1073"/>
      <c r="E27" s="38" t="s">
        <v>248</v>
      </c>
      <c r="F27" s="68">
        <v>1</v>
      </c>
      <c r="G27" s="68">
        <v>0</v>
      </c>
      <c r="H27" s="68"/>
      <c r="I27" s="122"/>
      <c r="J27" s="840"/>
      <c r="K27" s="108">
        <v>0</v>
      </c>
      <c r="L27" s="33"/>
      <c r="M27" s="84">
        <v>3</v>
      </c>
      <c r="N27" s="30">
        <f t="shared" si="1"/>
        <v>2</v>
      </c>
      <c r="O27" s="31">
        <v>1</v>
      </c>
      <c r="P27" s="62" t="str">
        <f t="shared" si="0"/>
        <v>P</v>
      </c>
      <c r="Q27" s="33"/>
      <c r="R27" s="838"/>
      <c r="S27" s="838"/>
      <c r="T27" s="1061"/>
    </row>
    <row r="28" spans="1:20" ht="27">
      <c r="A28" s="833">
        <v>3</v>
      </c>
      <c r="B28" s="842"/>
      <c r="C28" s="842"/>
      <c r="D28" s="1063" t="s">
        <v>249</v>
      </c>
      <c r="E28" s="28" t="s">
        <v>250</v>
      </c>
      <c r="F28" s="68">
        <v>16</v>
      </c>
      <c r="G28" s="68">
        <v>16</v>
      </c>
      <c r="H28" s="68">
        <v>16</v>
      </c>
      <c r="I28" s="122"/>
      <c r="J28" s="28" t="s">
        <v>251</v>
      </c>
      <c r="K28" s="108">
        <v>0</v>
      </c>
      <c r="L28" s="33"/>
      <c r="M28" s="84"/>
      <c r="N28" s="30">
        <f t="shared" si="1"/>
        <v>-16</v>
      </c>
      <c r="O28" s="31">
        <v>1</v>
      </c>
      <c r="P28" s="62" t="str">
        <f t="shared" si="0"/>
        <v>P</v>
      </c>
      <c r="Q28" s="33"/>
      <c r="R28" s="836" t="s">
        <v>252</v>
      </c>
      <c r="S28" s="836" t="s">
        <v>253</v>
      </c>
      <c r="T28" s="1059" t="s">
        <v>254</v>
      </c>
    </row>
    <row r="29" spans="1:20" ht="54">
      <c r="A29" s="834"/>
      <c r="B29" s="842"/>
      <c r="C29" s="842"/>
      <c r="D29" s="1072"/>
      <c r="E29" s="28" t="s">
        <v>255</v>
      </c>
      <c r="F29" s="68">
        <v>3</v>
      </c>
      <c r="G29" s="68">
        <v>3</v>
      </c>
      <c r="H29" s="68">
        <v>3</v>
      </c>
      <c r="I29" s="122"/>
      <c r="J29" s="840" t="s">
        <v>256</v>
      </c>
      <c r="K29" s="108">
        <v>0</v>
      </c>
      <c r="L29" s="33"/>
      <c r="M29" s="68">
        <v>3</v>
      </c>
      <c r="N29" s="30">
        <v>3</v>
      </c>
      <c r="O29" s="31">
        <f>IF(M29&lt;1,(AVERAGE(F29:I29)/M29),SUM(F29:I29)/M29)</f>
        <v>3</v>
      </c>
      <c r="P29" s="62" t="str">
        <f t="shared" si="0"/>
        <v>P</v>
      </c>
      <c r="Q29" s="33"/>
      <c r="R29" s="837"/>
      <c r="S29" s="837"/>
      <c r="T29" s="1060"/>
    </row>
    <row r="30" spans="1:20" ht="40.5">
      <c r="A30" s="835"/>
      <c r="B30" s="842"/>
      <c r="C30" s="842"/>
      <c r="D30" s="1073"/>
      <c r="E30" s="28" t="s">
        <v>257</v>
      </c>
      <c r="F30" s="68">
        <v>3</v>
      </c>
      <c r="G30" s="68">
        <v>3</v>
      </c>
      <c r="H30" s="68">
        <v>3</v>
      </c>
      <c r="I30" s="122"/>
      <c r="J30" s="840"/>
      <c r="K30" s="108">
        <v>0</v>
      </c>
      <c r="L30" s="33"/>
      <c r="M30" s="84">
        <v>3</v>
      </c>
      <c r="N30" s="30">
        <v>3</v>
      </c>
      <c r="O30" s="31">
        <v>1</v>
      </c>
      <c r="P30" s="62" t="str">
        <f t="shared" si="0"/>
        <v>P</v>
      </c>
      <c r="Q30" s="33"/>
      <c r="R30" s="838"/>
      <c r="S30" s="838"/>
      <c r="T30" s="1061"/>
    </row>
    <row r="31" spans="1:20" ht="67.5">
      <c r="A31" s="833">
        <v>4</v>
      </c>
      <c r="B31" s="842"/>
      <c r="C31" s="842"/>
      <c r="D31" s="1063" t="s">
        <v>258</v>
      </c>
      <c r="E31" s="28" t="s">
        <v>259</v>
      </c>
      <c r="F31" s="68">
        <v>1</v>
      </c>
      <c r="G31" s="68">
        <v>0</v>
      </c>
      <c r="H31" s="68">
        <v>0</v>
      </c>
      <c r="I31" s="122"/>
      <c r="J31" s="38" t="s">
        <v>260</v>
      </c>
      <c r="K31" s="108">
        <v>0</v>
      </c>
      <c r="L31" s="33"/>
      <c r="M31" s="68">
        <v>3</v>
      </c>
      <c r="N31" s="30">
        <v>1</v>
      </c>
      <c r="O31" s="31">
        <f>IF(M31&lt;1,(AVERAGE(F31:I31)/M31),SUM(F31:I31)/M31)</f>
        <v>0.33333333333333331</v>
      </c>
      <c r="P31" s="62" t="str">
        <f t="shared" si="0"/>
        <v>P</v>
      </c>
      <c r="Q31" s="33"/>
      <c r="R31" s="836" t="s">
        <v>261</v>
      </c>
      <c r="S31" s="836" t="s">
        <v>262</v>
      </c>
      <c r="T31" s="1059" t="s">
        <v>263</v>
      </c>
    </row>
    <row r="32" spans="1:20" ht="67.5">
      <c r="A32" s="834"/>
      <c r="B32" s="842"/>
      <c r="C32" s="842"/>
      <c r="D32" s="1072"/>
      <c r="E32" s="28" t="s">
        <v>264</v>
      </c>
      <c r="F32" s="68">
        <v>3</v>
      </c>
      <c r="G32" s="68">
        <v>3</v>
      </c>
      <c r="H32" s="68">
        <v>3</v>
      </c>
      <c r="I32" s="122"/>
      <c r="J32" s="38" t="s">
        <v>265</v>
      </c>
      <c r="K32" s="108">
        <v>0</v>
      </c>
      <c r="L32" s="33"/>
      <c r="M32" s="68">
        <v>3</v>
      </c>
      <c r="N32" s="30">
        <v>3</v>
      </c>
      <c r="O32" s="31">
        <v>1</v>
      </c>
      <c r="P32" s="62" t="str">
        <f t="shared" si="0"/>
        <v>P</v>
      </c>
      <c r="Q32" s="33"/>
      <c r="R32" s="837"/>
      <c r="S32" s="837"/>
      <c r="T32" s="1060"/>
    </row>
    <row r="33" spans="1:20" ht="94.5">
      <c r="A33" s="834"/>
      <c r="B33" s="842"/>
      <c r="C33" s="842"/>
      <c r="D33" s="1072"/>
      <c r="E33" s="28" t="s">
        <v>266</v>
      </c>
      <c r="F33" s="68">
        <v>1</v>
      </c>
      <c r="G33" s="68">
        <v>1</v>
      </c>
      <c r="H33" s="68">
        <v>0</v>
      </c>
      <c r="I33" s="122"/>
      <c r="J33" s="38" t="s">
        <v>267</v>
      </c>
      <c r="K33" s="108">
        <v>0</v>
      </c>
      <c r="L33" s="33"/>
      <c r="M33" s="68">
        <v>1</v>
      </c>
      <c r="N33" s="30">
        <v>1</v>
      </c>
      <c r="O33" s="31">
        <f>IF(M33&lt;1,(AVERAGE(F33:I33)/M33),SUM(F33:I33)/M33)</f>
        <v>2</v>
      </c>
      <c r="P33" s="62" t="str">
        <f t="shared" si="0"/>
        <v>P</v>
      </c>
      <c r="Q33" s="33"/>
      <c r="R33" s="837"/>
      <c r="S33" s="838"/>
      <c r="T33" s="1061"/>
    </row>
    <row r="34" spans="1:20" ht="108">
      <c r="A34" s="835"/>
      <c r="B34" s="842"/>
      <c r="C34" s="842"/>
      <c r="D34" s="1073"/>
      <c r="E34" s="28" t="s">
        <v>268</v>
      </c>
      <c r="F34" s="68">
        <v>1</v>
      </c>
      <c r="G34" s="68">
        <v>1</v>
      </c>
      <c r="H34" s="68"/>
      <c r="I34" s="122"/>
      <c r="J34" s="38" t="s">
        <v>269</v>
      </c>
      <c r="K34" s="108">
        <v>0</v>
      </c>
      <c r="L34" s="33"/>
      <c r="M34" s="71">
        <v>1</v>
      </c>
      <c r="N34" s="30">
        <v>1</v>
      </c>
      <c r="O34" s="31">
        <f>IF(M34&lt;1,(AVERAGE(F34:I34)/M34),SUM(F34:I34)/M34)</f>
        <v>2</v>
      </c>
      <c r="P34" s="62" t="str">
        <f t="shared" si="0"/>
        <v>P</v>
      </c>
      <c r="Q34" s="33"/>
      <c r="R34" s="38" t="s">
        <v>270</v>
      </c>
      <c r="S34" s="38" t="s">
        <v>271</v>
      </c>
      <c r="T34" s="52" t="s">
        <v>272</v>
      </c>
    </row>
    <row r="35" spans="1:20" ht="67.5">
      <c r="A35" s="833">
        <v>5</v>
      </c>
      <c r="B35" s="842"/>
      <c r="C35" s="842"/>
      <c r="D35" s="1063" t="s">
        <v>273</v>
      </c>
      <c r="E35" s="28" t="s">
        <v>274</v>
      </c>
      <c r="F35" s="1007">
        <v>3</v>
      </c>
      <c r="G35" s="1007">
        <v>3</v>
      </c>
      <c r="H35" s="1007">
        <v>3</v>
      </c>
      <c r="I35" s="1007"/>
      <c r="J35" s="95" t="s">
        <v>275</v>
      </c>
      <c r="K35" s="108">
        <v>0</v>
      </c>
      <c r="L35" s="901"/>
      <c r="M35" s="941">
        <v>0</v>
      </c>
      <c r="N35" s="1082">
        <v>3</v>
      </c>
      <c r="O35" s="896">
        <v>1</v>
      </c>
      <c r="P35" s="1065" t="str">
        <f t="shared" si="0"/>
        <v>P</v>
      </c>
      <c r="Q35" s="901"/>
      <c r="R35" s="836" t="s">
        <v>276</v>
      </c>
      <c r="S35" s="836" t="s">
        <v>277</v>
      </c>
      <c r="T35" s="1059" t="s">
        <v>278</v>
      </c>
    </row>
    <row r="36" spans="1:20" ht="40.5">
      <c r="A36" s="834"/>
      <c r="B36" s="842"/>
      <c r="C36" s="842"/>
      <c r="D36" s="1072"/>
      <c r="E36" s="28" t="s">
        <v>279</v>
      </c>
      <c r="F36" s="1007"/>
      <c r="G36" s="1007"/>
      <c r="H36" s="1007"/>
      <c r="I36" s="1007"/>
      <c r="J36" s="840" t="s">
        <v>280</v>
      </c>
      <c r="K36" s="1083">
        <v>0</v>
      </c>
      <c r="L36" s="903"/>
      <c r="M36" s="943"/>
      <c r="N36" s="888"/>
      <c r="O36" s="871"/>
      <c r="P36" s="1074"/>
      <c r="Q36" s="903"/>
      <c r="R36" s="837"/>
      <c r="S36" s="837"/>
      <c r="T36" s="1060"/>
    </row>
    <row r="37" spans="1:20" ht="15" customHeight="1">
      <c r="A37" s="834"/>
      <c r="B37" s="842"/>
      <c r="C37" s="842"/>
      <c r="D37" s="1072"/>
      <c r="E37" s="28" t="s">
        <v>281</v>
      </c>
      <c r="F37" s="1081">
        <v>0.03</v>
      </c>
      <c r="G37" s="1081">
        <v>0.03</v>
      </c>
      <c r="H37" s="1007">
        <v>3</v>
      </c>
      <c r="I37" s="1007"/>
      <c r="J37" s="840"/>
      <c r="K37" s="1083"/>
      <c r="L37" s="901"/>
      <c r="M37" s="1075"/>
      <c r="N37" s="1069" t="e">
        <f>F37/M37</f>
        <v>#DIV/0!</v>
      </c>
      <c r="O37" s="1078">
        <v>1</v>
      </c>
      <c r="P37" s="1065" t="str">
        <f t="shared" si="0"/>
        <v>P</v>
      </c>
      <c r="Q37" s="33"/>
      <c r="R37" s="837"/>
      <c r="S37" s="837"/>
      <c r="T37" s="1060"/>
    </row>
    <row r="38" spans="1:20" ht="40.5">
      <c r="A38" s="834"/>
      <c r="B38" s="842"/>
      <c r="C38" s="842"/>
      <c r="D38" s="1072"/>
      <c r="E38" s="28" t="s">
        <v>282</v>
      </c>
      <c r="F38" s="1007"/>
      <c r="G38" s="1007"/>
      <c r="H38" s="1007"/>
      <c r="I38" s="1007"/>
      <c r="J38" s="840"/>
      <c r="K38" s="1083"/>
      <c r="L38" s="902"/>
      <c r="M38" s="1076"/>
      <c r="N38" s="1070"/>
      <c r="O38" s="1079"/>
      <c r="P38" s="899"/>
      <c r="Q38" s="33"/>
      <c r="R38" s="837"/>
      <c r="S38" s="837"/>
      <c r="T38" s="1060"/>
    </row>
    <row r="39" spans="1:20" ht="40.5">
      <c r="A39" s="835"/>
      <c r="B39" s="842"/>
      <c r="C39" s="842"/>
      <c r="D39" s="1073"/>
      <c r="E39" s="28" t="s">
        <v>283</v>
      </c>
      <c r="F39" s="1007"/>
      <c r="G39" s="1007"/>
      <c r="H39" s="1007"/>
      <c r="I39" s="1007"/>
      <c r="J39" s="840"/>
      <c r="K39" s="1083"/>
      <c r="L39" s="903"/>
      <c r="M39" s="1077"/>
      <c r="N39" s="1071"/>
      <c r="O39" s="1080"/>
      <c r="P39" s="899"/>
      <c r="Q39" s="33"/>
      <c r="R39" s="838"/>
      <c r="S39" s="838"/>
      <c r="T39" s="1061"/>
    </row>
    <row r="40" spans="1:20" ht="27">
      <c r="A40" s="833">
        <v>6</v>
      </c>
      <c r="B40" s="842"/>
      <c r="C40" s="842"/>
      <c r="D40" s="1063" t="s">
        <v>284</v>
      </c>
      <c r="E40" s="28" t="s">
        <v>285</v>
      </c>
      <c r="F40" s="68">
        <v>3</v>
      </c>
      <c r="G40" s="68">
        <v>3</v>
      </c>
      <c r="H40" s="68">
        <v>3</v>
      </c>
      <c r="I40" s="68"/>
      <c r="J40" s="836" t="s">
        <v>286</v>
      </c>
      <c r="K40" s="1066">
        <v>0</v>
      </c>
      <c r="L40" s="901"/>
      <c r="M40" s="941">
        <v>0</v>
      </c>
      <c r="N40" s="1069">
        <v>0</v>
      </c>
      <c r="O40" s="896">
        <v>1</v>
      </c>
      <c r="P40" s="1065" t="str">
        <f t="shared" si="0"/>
        <v>P</v>
      </c>
      <c r="Q40" s="33"/>
      <c r="R40" s="836" t="s">
        <v>287</v>
      </c>
      <c r="S40" s="836" t="s">
        <v>288</v>
      </c>
      <c r="T40" s="1059" t="s">
        <v>289</v>
      </c>
    </row>
    <row r="41" spans="1:20">
      <c r="A41" s="834"/>
      <c r="B41" s="842"/>
      <c r="C41" s="842"/>
      <c r="D41" s="1072"/>
      <c r="E41" s="28" t="s">
        <v>290</v>
      </c>
      <c r="F41" s="68">
        <v>3</v>
      </c>
      <c r="G41" s="68">
        <v>3</v>
      </c>
      <c r="H41" s="68">
        <v>3</v>
      </c>
      <c r="I41" s="68"/>
      <c r="J41" s="837"/>
      <c r="K41" s="1067"/>
      <c r="L41" s="902"/>
      <c r="M41" s="942"/>
      <c r="N41" s="1070"/>
      <c r="O41" s="897"/>
      <c r="P41" s="899"/>
      <c r="Q41" s="33"/>
      <c r="R41" s="837"/>
      <c r="S41" s="837"/>
      <c r="T41" s="1060"/>
    </row>
    <row r="42" spans="1:20" ht="27">
      <c r="A42" s="835"/>
      <c r="B42" s="842"/>
      <c r="C42" s="842"/>
      <c r="D42" s="1073"/>
      <c r="E42" s="28" t="s">
        <v>291</v>
      </c>
      <c r="F42" s="68">
        <v>3</v>
      </c>
      <c r="G42" s="68">
        <v>3</v>
      </c>
      <c r="H42" s="68">
        <v>3</v>
      </c>
      <c r="I42" s="68"/>
      <c r="J42" s="838"/>
      <c r="K42" s="1068"/>
      <c r="L42" s="903"/>
      <c r="M42" s="943"/>
      <c r="N42" s="1071"/>
      <c r="O42" s="871"/>
      <c r="P42" s="1074"/>
      <c r="Q42" s="33"/>
      <c r="R42" s="837"/>
      <c r="S42" s="837"/>
      <c r="T42" s="1060"/>
    </row>
    <row r="43" spans="1:20" ht="37.5" customHeight="1">
      <c r="A43" s="834">
        <v>7</v>
      </c>
      <c r="B43" s="842"/>
      <c r="C43" s="842"/>
      <c r="D43" s="1063" t="s">
        <v>292</v>
      </c>
      <c r="E43" s="28" t="s">
        <v>293</v>
      </c>
      <c r="F43" s="394"/>
      <c r="G43" s="394"/>
      <c r="H43" s="394"/>
      <c r="I43" s="418"/>
      <c r="J43" s="882" t="s">
        <v>294</v>
      </c>
      <c r="K43" s="104">
        <v>0</v>
      </c>
      <c r="L43" s="85"/>
      <c r="M43" s="96"/>
      <c r="N43" s="30" t="e">
        <f>F43/M43</f>
        <v>#DIV/0!</v>
      </c>
      <c r="O43" s="31">
        <v>1</v>
      </c>
      <c r="P43" s="1065" t="str">
        <f t="shared" si="0"/>
        <v>P</v>
      </c>
      <c r="Q43" s="85"/>
      <c r="R43" s="838"/>
      <c r="S43" s="838"/>
      <c r="T43" s="1061"/>
    </row>
    <row r="44" spans="1:20" ht="36" customHeight="1" thickBot="1">
      <c r="A44" s="1062"/>
      <c r="B44" s="845"/>
      <c r="C44" s="845"/>
      <c r="D44" s="1064"/>
      <c r="E44" s="41" t="s">
        <v>295</v>
      </c>
      <c r="F44" s="262">
        <v>0.01</v>
      </c>
      <c r="G44" s="262">
        <v>0.01</v>
      </c>
      <c r="H44" s="218">
        <v>1</v>
      </c>
      <c r="I44" s="409"/>
      <c r="J44" s="937"/>
      <c r="K44" s="105">
        <v>0</v>
      </c>
      <c r="L44" s="48"/>
      <c r="M44" s="72">
        <v>0.03</v>
      </c>
      <c r="N44" s="45">
        <f>M44/F44</f>
        <v>3</v>
      </c>
      <c r="O44" s="46">
        <f>IF(M44&lt;1,(AVERAGE(F44:I44)/M44),SUM(F44:I44)/M44)</f>
        <v>11.333333333333334</v>
      </c>
      <c r="P44" s="900"/>
      <c r="Q44" s="48"/>
      <c r="R44" s="42" t="s">
        <v>296</v>
      </c>
      <c r="S44" s="42" t="s">
        <v>297</v>
      </c>
      <c r="T44" s="98" t="s">
        <v>298</v>
      </c>
    </row>
    <row r="45" spans="1:20" ht="25.5" customHeight="1">
      <c r="A45" s="86"/>
      <c r="B45" s="87"/>
      <c r="C45" s="87"/>
      <c r="D45" s="99"/>
      <c r="E45" s="88"/>
      <c r="F45" s="100"/>
      <c r="G45" s="101"/>
      <c r="H45" s="101"/>
      <c r="I45" s="101"/>
      <c r="J45" s="88"/>
      <c r="K45" s="2"/>
      <c r="L45" s="2"/>
      <c r="M45" s="100"/>
      <c r="N45" s="102"/>
      <c r="O45" s="89"/>
      <c r="P45" s="90"/>
      <c r="Q45" s="2"/>
      <c r="R45" s="103"/>
      <c r="S45" s="103"/>
      <c r="T45" s="103"/>
    </row>
    <row r="46" spans="1:20">
      <c r="A46" s="50" t="s">
        <v>24</v>
      </c>
      <c r="B46" s="2"/>
      <c r="C46" s="2"/>
      <c r="D46" s="2"/>
      <c r="E46" s="2"/>
      <c r="F46" s="2"/>
      <c r="G46" s="2"/>
      <c r="H46" s="2"/>
      <c r="I46" s="2"/>
      <c r="J46" s="2"/>
      <c r="K46" s="2"/>
      <c r="L46" s="2"/>
      <c r="M46" s="2"/>
      <c r="N46" s="2"/>
      <c r="O46" s="2"/>
      <c r="P46" s="2"/>
      <c r="Q46" s="2"/>
      <c r="R46" s="2"/>
      <c r="S46" s="2"/>
      <c r="T46" s="2"/>
    </row>
    <row r="47" spans="1:20">
      <c r="A47" s="825"/>
      <c r="B47" s="826"/>
      <c r="C47" s="826"/>
      <c r="D47" s="826"/>
      <c r="E47" s="826"/>
      <c r="F47" s="826"/>
      <c r="G47" s="826"/>
      <c r="H47" s="826"/>
      <c r="I47" s="826"/>
      <c r="J47" s="826"/>
      <c r="K47" s="826"/>
      <c r="L47" s="826"/>
      <c r="M47" s="826"/>
      <c r="N47" s="826"/>
      <c r="O47" s="826"/>
      <c r="P47" s="826"/>
      <c r="Q47" s="826"/>
      <c r="R47" s="826"/>
      <c r="S47" s="826"/>
      <c r="T47" s="827"/>
    </row>
    <row r="48" spans="1:20">
      <c r="A48" s="825"/>
      <c r="B48" s="826"/>
      <c r="C48" s="826"/>
      <c r="D48" s="826"/>
      <c r="E48" s="826"/>
      <c r="F48" s="826"/>
      <c r="G48" s="826"/>
      <c r="H48" s="826"/>
      <c r="I48" s="826"/>
      <c r="J48" s="826"/>
      <c r="K48" s="826"/>
      <c r="L48" s="826"/>
      <c r="M48" s="826"/>
      <c r="N48" s="826"/>
      <c r="O48" s="826"/>
      <c r="P48" s="826"/>
      <c r="Q48" s="826"/>
      <c r="R48" s="826"/>
      <c r="S48" s="826"/>
      <c r="T48" s="827"/>
    </row>
    <row r="49" spans="1:20">
      <c r="A49" s="825"/>
      <c r="B49" s="826"/>
      <c r="C49" s="826"/>
      <c r="D49" s="826"/>
      <c r="E49" s="826"/>
      <c r="F49" s="826"/>
      <c r="G49" s="826"/>
      <c r="H49" s="826"/>
      <c r="I49" s="826"/>
      <c r="J49" s="826"/>
      <c r="K49" s="826"/>
      <c r="L49" s="826"/>
      <c r="M49" s="826"/>
      <c r="N49" s="826"/>
      <c r="O49" s="826"/>
      <c r="P49" s="826"/>
      <c r="Q49" s="826"/>
      <c r="R49" s="826"/>
      <c r="S49" s="826"/>
      <c r="T49" s="827"/>
    </row>
    <row r="50" spans="1:20">
      <c r="A50" s="825"/>
      <c r="B50" s="826"/>
      <c r="C50" s="826"/>
      <c r="D50" s="826"/>
      <c r="E50" s="826"/>
      <c r="F50" s="826"/>
      <c r="G50" s="826"/>
      <c r="H50" s="826"/>
      <c r="I50" s="826"/>
      <c r="J50" s="826"/>
      <c r="K50" s="826"/>
      <c r="L50" s="826"/>
      <c r="M50" s="826"/>
      <c r="N50" s="826"/>
      <c r="O50" s="826"/>
      <c r="P50" s="826"/>
      <c r="Q50" s="826"/>
      <c r="R50" s="826"/>
      <c r="S50" s="826"/>
      <c r="T50" s="827"/>
    </row>
    <row r="51" spans="1:20">
      <c r="A51" s="825"/>
      <c r="B51" s="826"/>
      <c r="C51" s="826"/>
      <c r="D51" s="826"/>
      <c r="E51" s="826"/>
      <c r="F51" s="826"/>
      <c r="G51" s="826"/>
      <c r="H51" s="826"/>
      <c r="I51" s="826"/>
      <c r="J51" s="826"/>
      <c r="K51" s="826"/>
      <c r="L51" s="826"/>
      <c r="M51" s="826"/>
      <c r="N51" s="826"/>
      <c r="O51" s="826"/>
      <c r="P51" s="826"/>
      <c r="Q51" s="826"/>
      <c r="R51" s="826"/>
      <c r="S51" s="826"/>
      <c r="T51" s="827"/>
    </row>
    <row r="52" spans="1:20">
      <c r="A52" s="825"/>
      <c r="B52" s="826"/>
      <c r="C52" s="826"/>
      <c r="D52" s="826"/>
      <c r="E52" s="826"/>
      <c r="F52" s="826"/>
      <c r="G52" s="826"/>
      <c r="H52" s="826"/>
      <c r="I52" s="826"/>
      <c r="J52" s="826"/>
      <c r="K52" s="826"/>
      <c r="L52" s="826"/>
      <c r="M52" s="826"/>
      <c r="N52" s="826"/>
      <c r="O52" s="826"/>
      <c r="P52" s="826"/>
      <c r="Q52" s="826"/>
      <c r="R52" s="826"/>
      <c r="S52" s="826"/>
      <c r="T52" s="827"/>
    </row>
    <row r="53" spans="1:20">
      <c r="A53" s="825"/>
      <c r="B53" s="826"/>
      <c r="C53" s="826"/>
      <c r="D53" s="826"/>
      <c r="E53" s="826"/>
      <c r="F53" s="826"/>
      <c r="G53" s="826"/>
      <c r="H53" s="826"/>
      <c r="I53" s="826"/>
      <c r="J53" s="826"/>
      <c r="K53" s="826"/>
      <c r="L53" s="826"/>
      <c r="M53" s="826"/>
      <c r="N53" s="826"/>
      <c r="O53" s="826"/>
      <c r="P53" s="826"/>
      <c r="Q53" s="826"/>
      <c r="R53" s="826"/>
      <c r="S53" s="826"/>
      <c r="T53" s="827"/>
    </row>
    <row r="54" spans="1:20">
      <c r="A54" s="825"/>
      <c r="B54" s="826"/>
      <c r="C54" s="826"/>
      <c r="D54" s="826"/>
      <c r="E54" s="826"/>
      <c r="F54" s="826"/>
      <c r="G54" s="826"/>
      <c r="H54" s="826"/>
      <c r="I54" s="826"/>
      <c r="J54" s="826"/>
      <c r="K54" s="826"/>
      <c r="L54" s="826"/>
      <c r="M54" s="826"/>
      <c r="N54" s="826"/>
      <c r="O54" s="826"/>
      <c r="P54" s="826"/>
      <c r="Q54" s="826"/>
      <c r="R54" s="826"/>
      <c r="S54" s="826"/>
      <c r="T54" s="827"/>
    </row>
    <row r="55" spans="1:20">
      <c r="A55" s="825"/>
      <c r="B55" s="826"/>
      <c r="C55" s="826"/>
      <c r="D55" s="826"/>
      <c r="E55" s="826"/>
      <c r="F55" s="826"/>
      <c r="G55" s="826"/>
      <c r="H55" s="826"/>
      <c r="I55" s="826"/>
      <c r="J55" s="826"/>
      <c r="K55" s="826"/>
      <c r="L55" s="826"/>
      <c r="M55" s="826"/>
      <c r="N55" s="826"/>
      <c r="O55" s="826"/>
      <c r="P55" s="826"/>
      <c r="Q55" s="826"/>
      <c r="R55" s="826"/>
      <c r="S55" s="826"/>
      <c r="T55" s="827"/>
    </row>
    <row r="56" spans="1:20">
      <c r="A56" s="825"/>
      <c r="B56" s="826"/>
      <c r="C56" s="826"/>
      <c r="D56" s="826"/>
      <c r="E56" s="826"/>
      <c r="F56" s="826"/>
      <c r="G56" s="826"/>
      <c r="H56" s="826"/>
      <c r="I56" s="826"/>
      <c r="J56" s="826"/>
      <c r="K56" s="826"/>
      <c r="L56" s="826"/>
      <c r="M56" s="826"/>
      <c r="N56" s="826"/>
      <c r="O56" s="826"/>
      <c r="P56" s="826"/>
      <c r="Q56" s="826"/>
      <c r="R56" s="826"/>
      <c r="S56" s="826"/>
      <c r="T56" s="827"/>
    </row>
    <row r="57" spans="1:20">
      <c r="A57" s="825"/>
      <c r="B57" s="826"/>
      <c r="C57" s="826"/>
      <c r="D57" s="826"/>
      <c r="E57" s="826"/>
      <c r="F57" s="826"/>
      <c r="G57" s="826"/>
      <c r="H57" s="826"/>
      <c r="I57" s="826"/>
      <c r="J57" s="826"/>
      <c r="K57" s="826"/>
      <c r="L57" s="826"/>
      <c r="M57" s="826"/>
      <c r="N57" s="826"/>
      <c r="O57" s="826"/>
      <c r="P57" s="826"/>
      <c r="Q57" s="826"/>
      <c r="R57" s="826"/>
      <c r="S57" s="826"/>
      <c r="T57" s="827"/>
    </row>
  </sheetData>
  <mergeCells count="108">
    <mergeCell ref="A6:E6"/>
    <mergeCell ref="F6:M6"/>
    <mergeCell ref="A7:E7"/>
    <mergeCell ref="F7:M7"/>
    <mergeCell ref="A8:E8"/>
    <mergeCell ref="F8:M8"/>
    <mergeCell ref="A2:E4"/>
    <mergeCell ref="F2:M2"/>
    <mergeCell ref="N2:T2"/>
    <mergeCell ref="F3:M4"/>
    <mergeCell ref="N3:T3"/>
    <mergeCell ref="N4:T4"/>
    <mergeCell ref="A9:E9"/>
    <mergeCell ref="F9:M9"/>
    <mergeCell ref="A11:T11"/>
    <mergeCell ref="A13:L13"/>
    <mergeCell ref="M13:T13"/>
    <mergeCell ref="A14:A15"/>
    <mergeCell ref="D14:D15"/>
    <mergeCell ref="E14:E15"/>
    <mergeCell ref="F14:I14"/>
    <mergeCell ref="J14:J15"/>
    <mergeCell ref="T14:T15"/>
    <mergeCell ref="S17:S24"/>
    <mergeCell ref="T17:T24"/>
    <mergeCell ref="K14:K15"/>
    <mergeCell ref="L14:L15"/>
    <mergeCell ref="M14:M15"/>
    <mergeCell ref="N14:P14"/>
    <mergeCell ref="Q14:Q15"/>
    <mergeCell ref="R14:R15"/>
    <mergeCell ref="B14:B15"/>
    <mergeCell ref="C14:C15"/>
    <mergeCell ref="S28:S30"/>
    <mergeCell ref="T28:T30"/>
    <mergeCell ref="J29:J30"/>
    <mergeCell ref="A25:A27"/>
    <mergeCell ref="D25:D27"/>
    <mergeCell ref="J25:J27"/>
    <mergeCell ref="R25:R27"/>
    <mergeCell ref="S25:S27"/>
    <mergeCell ref="T25:T27"/>
    <mergeCell ref="S31:S33"/>
    <mergeCell ref="T31:T33"/>
    <mergeCell ref="D35:D39"/>
    <mergeCell ref="F35:F36"/>
    <mergeCell ref="G35:G36"/>
    <mergeCell ref="H35:H36"/>
    <mergeCell ref="I35:I36"/>
    <mergeCell ref="Q35:Q36"/>
    <mergeCell ref="R35:R39"/>
    <mergeCell ref="S35:S39"/>
    <mergeCell ref="T35:T39"/>
    <mergeCell ref="J36:J39"/>
    <mergeCell ref="F37:F39"/>
    <mergeCell ref="G37:G39"/>
    <mergeCell ref="H37:H39"/>
    <mergeCell ref="I37:I39"/>
    <mergeCell ref="L35:L36"/>
    <mergeCell ref="M35:M36"/>
    <mergeCell ref="N35:N36"/>
    <mergeCell ref="K36:K39"/>
    <mergeCell ref="A31:A34"/>
    <mergeCell ref="D31:D34"/>
    <mergeCell ref="R31:R33"/>
    <mergeCell ref="C17:C44"/>
    <mergeCell ref="B17:B44"/>
    <mergeCell ref="A35:A39"/>
    <mergeCell ref="J40:J42"/>
    <mergeCell ref="R40:R43"/>
    <mergeCell ref="O35:O36"/>
    <mergeCell ref="P35:P36"/>
    <mergeCell ref="L37:L39"/>
    <mergeCell ref="M37:M39"/>
    <mergeCell ref="N37:N39"/>
    <mergeCell ref="O37:O39"/>
    <mergeCell ref="P37:P39"/>
    <mergeCell ref="A28:A30"/>
    <mergeCell ref="D28:D30"/>
    <mergeCell ref="R28:R30"/>
    <mergeCell ref="A17:A24"/>
    <mergeCell ref="D17:D24"/>
    <mergeCell ref="R17:R24"/>
    <mergeCell ref="S40:S43"/>
    <mergeCell ref="T40:T43"/>
    <mergeCell ref="A43:A44"/>
    <mergeCell ref="D43:D44"/>
    <mergeCell ref="J43:J44"/>
    <mergeCell ref="P43:P44"/>
    <mergeCell ref="K40:K42"/>
    <mergeCell ref="L40:L42"/>
    <mergeCell ref="M40:M42"/>
    <mergeCell ref="N40:N42"/>
    <mergeCell ref="O40:O42"/>
    <mergeCell ref="A40:A42"/>
    <mergeCell ref="D40:D42"/>
    <mergeCell ref="P40:P42"/>
    <mergeCell ref="A52:T52"/>
    <mergeCell ref="A53:T53"/>
    <mergeCell ref="A54:T54"/>
    <mergeCell ref="A55:T55"/>
    <mergeCell ref="A56:T56"/>
    <mergeCell ref="A57:T57"/>
    <mergeCell ref="A47:T47"/>
    <mergeCell ref="A48:T48"/>
    <mergeCell ref="A49:T49"/>
    <mergeCell ref="A50:T50"/>
    <mergeCell ref="A51:T51"/>
  </mergeCells>
  <conditionalFormatting sqref="P17:P30">
    <cfRule type="iconSet" priority="16">
      <iconSet iconSet="3Symbols2">
        <cfvo type="percent" val="0"/>
        <cfvo type="percent" val="0.74"/>
        <cfvo type="percent" val="0.85"/>
      </iconSet>
    </cfRule>
  </conditionalFormatting>
  <conditionalFormatting sqref="P17:P34">
    <cfRule type="containsText" dxfId="79" priority="10" stopIfTrue="1" operator="containsText" text="P">
      <formula>NOT(ISERROR(SEARCH("P",P17)))</formula>
    </cfRule>
    <cfRule type="containsText" dxfId="78" priority="11" stopIfTrue="1" operator="containsText" text="R">
      <formula>NOT(ISERROR(SEARCH("R",P17)))</formula>
    </cfRule>
    <cfRule type="containsText" dxfId="77" priority="12" operator="containsText" text="T">
      <formula>NOT(ISERROR(SEARCH("T",P17)))</formula>
    </cfRule>
  </conditionalFormatting>
  <conditionalFormatting sqref="P31:P34">
    <cfRule type="iconSet" priority="9">
      <iconSet iconSet="3Symbols2">
        <cfvo type="percent" val="0"/>
        <cfvo type="percent" val="0.74"/>
        <cfvo type="percent" val="0.85"/>
      </iconSet>
    </cfRule>
  </conditionalFormatting>
  <conditionalFormatting sqref="P35 P37 P43">
    <cfRule type="containsText" dxfId="76" priority="5" stopIfTrue="1" operator="containsText" text="P">
      <formula>NOT(ISERROR(SEARCH("P",P35)))</formula>
    </cfRule>
    <cfRule type="containsText" dxfId="75" priority="6" stopIfTrue="1" operator="containsText" text="R">
      <formula>NOT(ISERROR(SEARCH("R",P35)))</formula>
    </cfRule>
    <cfRule type="containsText" dxfId="74" priority="7" operator="containsText" text="T">
      <formula>NOT(ISERROR(SEARCH("T",P35)))</formula>
    </cfRule>
    <cfRule type="iconSet" priority="109">
      <iconSet iconSet="3Symbols2">
        <cfvo type="percent" val="0"/>
        <cfvo type="percent" val="0.74"/>
        <cfvo type="percent" val="0.85"/>
      </iconSet>
    </cfRule>
  </conditionalFormatting>
  <conditionalFormatting sqref="P40">
    <cfRule type="iconSet" priority="1">
      <iconSet iconSet="3Symbols2">
        <cfvo type="percent" val="0"/>
        <cfvo type="percent" val="0.74"/>
        <cfvo type="percent" val="0.85"/>
      </iconSet>
    </cfRule>
    <cfRule type="containsText" dxfId="73" priority="2" stopIfTrue="1" operator="containsText" text="P">
      <formula>NOT(ISERROR(SEARCH("P",P40)))</formula>
    </cfRule>
    <cfRule type="containsText" dxfId="72" priority="3" stopIfTrue="1" operator="containsText" text="R">
      <formula>NOT(ISERROR(SEARCH("R",P40)))</formula>
    </cfRule>
    <cfRule type="containsText" dxfId="71" priority="4" operator="containsText" text="T">
      <formula>NOT(ISERROR(SEARCH("T",P40)))</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42"/>
  <sheetViews>
    <sheetView zoomScale="56" zoomScaleNormal="56" workbookViewId="0">
      <selection activeCell="F9" sqref="F9:M9"/>
    </sheetView>
  </sheetViews>
  <sheetFormatPr baseColWidth="10" defaultColWidth="11.42578125" defaultRowHeight="15"/>
  <cols>
    <col min="1" max="1" width="6.5703125" style="132" customWidth="1"/>
    <col min="2" max="2" width="30.5703125" style="132" customWidth="1"/>
    <col min="3" max="3" width="26.85546875" style="132" customWidth="1"/>
    <col min="4" max="4" width="24.5703125" style="132" customWidth="1"/>
    <col min="5" max="5" width="41" style="132" customWidth="1"/>
    <col min="6" max="6" width="11.42578125" style="132"/>
    <col min="7" max="7" width="7.140625" style="132" customWidth="1"/>
    <col min="8" max="8" width="6" style="132" customWidth="1"/>
    <col min="9" max="9" width="5.85546875" style="132" customWidth="1"/>
    <col min="10" max="10" width="54.85546875" style="132" customWidth="1"/>
    <col min="11" max="12" width="20.42578125" style="132" customWidth="1"/>
    <col min="13" max="13" width="11.42578125" style="132"/>
    <col min="14" max="14" width="17" style="132" customWidth="1"/>
    <col min="15" max="15" width="11.42578125" style="132"/>
    <col min="16" max="16" width="14.85546875" style="132" customWidth="1"/>
    <col min="17" max="17" width="26" style="132" customWidth="1"/>
    <col min="18" max="18" width="19.85546875" style="132" customWidth="1"/>
    <col min="19" max="19" width="21.28515625" style="132" customWidth="1"/>
    <col min="20" max="20" width="20.28515625" style="132" customWidth="1"/>
    <col min="21" max="16384" width="11.42578125" style="132"/>
  </cols>
  <sheetData>
    <row r="1" spans="1:20" ht="15.75" thickBot="1"/>
    <row r="2" spans="1:20" ht="17.25" thickBot="1">
      <c r="A2" s="1140"/>
      <c r="B2" s="1141"/>
      <c r="C2" s="1141"/>
      <c r="D2" s="1141"/>
      <c r="E2" s="1142"/>
      <c r="F2" s="1149" t="s">
        <v>18</v>
      </c>
      <c r="G2" s="1150"/>
      <c r="H2" s="1150"/>
      <c r="I2" s="1150"/>
      <c r="J2" s="1150"/>
      <c r="K2" s="1150"/>
      <c r="L2" s="1150"/>
      <c r="M2" s="1151"/>
      <c r="N2" s="1152" t="s">
        <v>944</v>
      </c>
      <c r="O2" s="1153"/>
      <c r="P2" s="1153"/>
      <c r="Q2" s="1153"/>
      <c r="R2" s="1153"/>
      <c r="S2" s="1153"/>
      <c r="T2" s="1154"/>
    </row>
    <row r="3" spans="1:20" ht="17.25" thickBot="1">
      <c r="A3" s="1143"/>
      <c r="B3" s="1144"/>
      <c r="C3" s="1144"/>
      <c r="D3" s="1144"/>
      <c r="E3" s="1145"/>
      <c r="F3" s="1155" t="s">
        <v>17</v>
      </c>
      <c r="G3" s="1156"/>
      <c r="H3" s="1156"/>
      <c r="I3" s="1156"/>
      <c r="J3" s="1156"/>
      <c r="K3" s="1156"/>
      <c r="L3" s="1156"/>
      <c r="M3" s="1157"/>
      <c r="N3" s="1161" t="s">
        <v>299</v>
      </c>
      <c r="O3" s="1162"/>
      <c r="P3" s="1162"/>
      <c r="Q3" s="1162"/>
      <c r="R3" s="1162"/>
      <c r="S3" s="1162"/>
      <c r="T3" s="1163"/>
    </row>
    <row r="4" spans="1:20" ht="17.25" thickBot="1">
      <c r="A4" s="1146"/>
      <c r="B4" s="1147"/>
      <c r="C4" s="1147"/>
      <c r="D4" s="1147"/>
      <c r="E4" s="1148"/>
      <c r="F4" s="1158"/>
      <c r="G4" s="1159"/>
      <c r="H4" s="1159"/>
      <c r="I4" s="1159"/>
      <c r="J4" s="1159"/>
      <c r="K4" s="1159"/>
      <c r="L4" s="1159"/>
      <c r="M4" s="1160"/>
      <c r="N4" s="1164" t="s">
        <v>8</v>
      </c>
      <c r="O4" s="1165"/>
      <c r="P4" s="1165"/>
      <c r="Q4" s="1165"/>
      <c r="R4" s="1165"/>
      <c r="S4" s="1165"/>
      <c r="T4" s="1166"/>
    </row>
    <row r="5" spans="1:20" ht="16.5">
      <c r="A5" s="150"/>
      <c r="B5" s="150"/>
      <c r="C5" s="150"/>
      <c r="D5" s="150"/>
      <c r="E5" s="150"/>
      <c r="F5" s="150"/>
      <c r="G5" s="150"/>
      <c r="H5" s="150"/>
      <c r="I5" s="150"/>
      <c r="J5" s="151"/>
      <c r="K5" s="151"/>
      <c r="L5" s="152"/>
      <c r="M5" s="152"/>
      <c r="N5" s="152"/>
      <c r="O5" s="152"/>
      <c r="P5" s="152"/>
      <c r="Q5" s="152"/>
      <c r="R5" s="152"/>
      <c r="S5" s="152"/>
      <c r="T5" s="152"/>
    </row>
    <row r="6" spans="1:20" ht="16.5">
      <c r="A6" s="1118" t="s">
        <v>300</v>
      </c>
      <c r="B6" s="1118"/>
      <c r="C6" s="1118"/>
      <c r="D6" s="1118"/>
      <c r="E6" s="1118"/>
      <c r="F6" s="1137" t="s">
        <v>301</v>
      </c>
      <c r="G6" s="1138"/>
      <c r="H6" s="1138"/>
      <c r="I6" s="1138"/>
      <c r="J6" s="1138"/>
      <c r="K6" s="1138"/>
      <c r="L6" s="1138"/>
      <c r="M6" s="1139"/>
      <c r="N6" s="152"/>
      <c r="O6" s="152"/>
      <c r="P6" s="152"/>
      <c r="Q6" s="152"/>
      <c r="R6" s="152"/>
      <c r="S6" s="152"/>
      <c r="T6" s="152"/>
    </row>
    <row r="7" spans="1:20" ht="16.5">
      <c r="A7" s="1118" t="s">
        <v>219</v>
      </c>
      <c r="B7" s="1118"/>
      <c r="C7" s="1118"/>
      <c r="D7" s="1118"/>
      <c r="E7" s="1118"/>
      <c r="F7" s="759">
        <v>2023</v>
      </c>
      <c r="G7" s="760"/>
      <c r="H7" s="760"/>
      <c r="I7" s="760"/>
      <c r="J7" s="760"/>
      <c r="K7" s="760"/>
      <c r="L7" s="760"/>
      <c r="M7" s="761"/>
      <c r="N7" s="152"/>
      <c r="O7" s="152"/>
      <c r="P7" s="152"/>
      <c r="Q7" s="152"/>
      <c r="R7" s="152"/>
      <c r="S7" s="152"/>
      <c r="T7" s="152"/>
    </row>
    <row r="8" spans="1:20" ht="16.5">
      <c r="A8" s="1118" t="s">
        <v>656</v>
      </c>
      <c r="B8" s="1118"/>
      <c r="C8" s="1118"/>
      <c r="D8" s="1118"/>
      <c r="E8" s="1118"/>
      <c r="F8" s="759" t="s">
        <v>849</v>
      </c>
      <c r="G8" s="760"/>
      <c r="H8" s="760"/>
      <c r="I8" s="760"/>
      <c r="J8" s="760"/>
      <c r="K8" s="760"/>
      <c r="L8" s="760"/>
      <c r="M8" s="761"/>
      <c r="N8" s="152"/>
      <c r="O8" s="152"/>
      <c r="P8" s="152"/>
      <c r="Q8" s="152"/>
      <c r="R8" s="152"/>
      <c r="S8" s="152"/>
      <c r="T8" s="152"/>
    </row>
    <row r="9" spans="1:20" ht="16.5">
      <c r="A9" s="1118" t="s">
        <v>7</v>
      </c>
      <c r="B9" s="1118"/>
      <c r="C9" s="1118"/>
      <c r="D9" s="1118"/>
      <c r="E9" s="1118"/>
      <c r="F9" s="759" t="s">
        <v>1110</v>
      </c>
      <c r="G9" s="760"/>
      <c r="H9" s="760"/>
      <c r="I9" s="760"/>
      <c r="J9" s="760"/>
      <c r="K9" s="760"/>
      <c r="L9" s="760"/>
      <c r="M9" s="761"/>
      <c r="N9" s="152"/>
      <c r="O9" s="152"/>
      <c r="P9" s="152"/>
      <c r="Q9" s="152"/>
      <c r="R9" s="152"/>
      <c r="S9" s="152"/>
      <c r="T9" s="152"/>
    </row>
    <row r="10" spans="1:20" ht="17.25" thickBot="1">
      <c r="A10" s="153"/>
      <c r="B10" s="153"/>
      <c r="C10" s="153"/>
      <c r="D10" s="153"/>
      <c r="E10" s="153"/>
      <c r="F10" s="153"/>
      <c r="G10" s="153"/>
      <c r="H10" s="153"/>
      <c r="I10" s="153"/>
      <c r="J10" s="151"/>
      <c r="K10" s="151"/>
      <c r="L10" s="151"/>
      <c r="M10" s="151"/>
      <c r="N10" s="152"/>
      <c r="O10" s="152"/>
      <c r="P10" s="152"/>
      <c r="Q10" s="152"/>
      <c r="R10" s="152"/>
      <c r="S10" s="152"/>
      <c r="T10" s="152"/>
    </row>
    <row r="11" spans="1:20" ht="17.25" thickBot="1">
      <c r="A11" s="1119" t="s">
        <v>9</v>
      </c>
      <c r="B11" s="1120"/>
      <c r="C11" s="1120"/>
      <c r="D11" s="1120"/>
      <c r="E11" s="1120"/>
      <c r="F11" s="1120"/>
      <c r="G11" s="1120"/>
      <c r="H11" s="1120"/>
      <c r="I11" s="1120"/>
      <c r="J11" s="1120"/>
      <c r="K11" s="1120"/>
      <c r="L11" s="1120"/>
      <c r="M11" s="1120"/>
      <c r="N11" s="1120"/>
      <c r="O11" s="1120"/>
      <c r="P11" s="1120"/>
      <c r="Q11" s="1120"/>
      <c r="R11" s="1120"/>
      <c r="S11" s="1120"/>
      <c r="T11" s="1121"/>
    </row>
    <row r="12" spans="1:20" ht="17.25" thickBot="1">
      <c r="A12" s="154"/>
      <c r="B12" s="155"/>
      <c r="C12" s="155"/>
      <c r="D12" s="155"/>
      <c r="E12" s="155"/>
      <c r="F12" s="155"/>
      <c r="G12" s="155"/>
      <c r="H12" s="155"/>
      <c r="I12" s="155"/>
      <c r="J12" s="155"/>
      <c r="K12" s="155"/>
      <c r="L12" s="155"/>
      <c r="M12" s="155"/>
      <c r="N12" s="155"/>
      <c r="O12" s="155"/>
      <c r="P12" s="155"/>
      <c r="Q12" s="155"/>
      <c r="R12" s="155"/>
      <c r="S12" s="155"/>
      <c r="T12" s="156"/>
    </row>
    <row r="13" spans="1:20" ht="17.25" thickBot="1">
      <c r="A13" s="1122" t="s">
        <v>16</v>
      </c>
      <c r="B13" s="1123"/>
      <c r="C13" s="1123"/>
      <c r="D13" s="1123"/>
      <c r="E13" s="1123"/>
      <c r="F13" s="1123"/>
      <c r="G13" s="1123"/>
      <c r="H13" s="1123"/>
      <c r="I13" s="1123"/>
      <c r="J13" s="1123"/>
      <c r="K13" s="1123"/>
      <c r="L13" s="1124"/>
      <c r="M13" s="1125" t="s">
        <v>1</v>
      </c>
      <c r="N13" s="1125"/>
      <c r="O13" s="1125"/>
      <c r="P13" s="1125"/>
      <c r="Q13" s="1125"/>
      <c r="R13" s="1125"/>
      <c r="S13" s="1125"/>
      <c r="T13" s="1126"/>
    </row>
    <row r="14" spans="1:20" ht="32.25" customHeight="1" thickBot="1">
      <c r="A14" s="1127" t="s">
        <v>27</v>
      </c>
      <c r="B14" s="1135" t="s">
        <v>433</v>
      </c>
      <c r="C14" s="1135" t="s">
        <v>434</v>
      </c>
      <c r="D14" s="1127" t="s">
        <v>26</v>
      </c>
      <c r="E14" s="1130" t="s">
        <v>19</v>
      </c>
      <c r="F14" s="1132" t="s">
        <v>11</v>
      </c>
      <c r="G14" s="1133"/>
      <c r="H14" s="1133"/>
      <c r="I14" s="1134"/>
      <c r="J14" s="1107" t="s">
        <v>20</v>
      </c>
      <c r="K14" s="1107" t="s">
        <v>21</v>
      </c>
      <c r="L14" s="1107" t="s">
        <v>2</v>
      </c>
      <c r="M14" s="1109" t="s">
        <v>22</v>
      </c>
      <c r="N14" s="1111" t="s">
        <v>3</v>
      </c>
      <c r="O14" s="1112"/>
      <c r="P14" s="1113"/>
      <c r="Q14" s="1114" t="s">
        <v>302</v>
      </c>
      <c r="R14" s="1116" t="s">
        <v>5</v>
      </c>
      <c r="S14" s="157" t="s">
        <v>29</v>
      </c>
      <c r="T14" s="1100" t="s">
        <v>0</v>
      </c>
    </row>
    <row r="15" spans="1:20" ht="27.75" customHeight="1" thickBot="1">
      <c r="A15" s="1128"/>
      <c r="B15" s="1136"/>
      <c r="C15" s="1136"/>
      <c r="D15" s="1129"/>
      <c r="E15" s="1131"/>
      <c r="F15" s="534" t="s">
        <v>12</v>
      </c>
      <c r="G15" s="534" t="s">
        <v>13</v>
      </c>
      <c r="H15" s="534" t="s">
        <v>14</v>
      </c>
      <c r="I15" s="534" t="s">
        <v>15</v>
      </c>
      <c r="J15" s="1108"/>
      <c r="K15" s="1108"/>
      <c r="L15" s="1108"/>
      <c r="M15" s="1110"/>
      <c r="N15" s="544" t="s">
        <v>30</v>
      </c>
      <c r="O15" s="545" t="s">
        <v>28</v>
      </c>
      <c r="P15" s="546" t="s">
        <v>31</v>
      </c>
      <c r="Q15" s="1115"/>
      <c r="R15" s="1117"/>
      <c r="S15" s="157"/>
      <c r="T15" s="1101"/>
    </row>
    <row r="16" spans="1:20" ht="60.75" customHeight="1" thickBot="1">
      <c r="A16" s="1094">
        <v>1</v>
      </c>
      <c r="B16" s="1085" t="s">
        <v>439</v>
      </c>
      <c r="C16" s="1085" t="s">
        <v>510</v>
      </c>
      <c r="D16" s="1097" t="s">
        <v>611</v>
      </c>
      <c r="E16" s="539" t="s">
        <v>612</v>
      </c>
      <c r="F16" s="578">
        <v>0</v>
      </c>
      <c r="G16" s="419">
        <v>0</v>
      </c>
      <c r="H16" s="384">
        <v>1</v>
      </c>
      <c r="I16" s="540"/>
      <c r="J16" s="196" t="s">
        <v>616</v>
      </c>
      <c r="K16" s="541"/>
      <c r="L16" s="381"/>
      <c r="M16" s="494">
        <v>1</v>
      </c>
      <c r="N16" s="547"/>
      <c r="O16" s="385">
        <v>100</v>
      </c>
      <c r="P16" s="173" t="str">
        <f>P17</f>
        <v>P</v>
      </c>
      <c r="Q16" s="548"/>
      <c r="R16" s="1085" t="s">
        <v>619</v>
      </c>
      <c r="S16" s="1085" t="s">
        <v>620</v>
      </c>
      <c r="T16" s="1087" t="s">
        <v>621</v>
      </c>
    </row>
    <row r="17" spans="1:20" ht="75.75" customHeight="1" thickBot="1">
      <c r="A17" s="1095"/>
      <c r="B17" s="1086"/>
      <c r="C17" s="1086"/>
      <c r="D17" s="1098"/>
      <c r="E17" s="380" t="s">
        <v>613</v>
      </c>
      <c r="F17" s="578">
        <v>0</v>
      </c>
      <c r="G17" s="389">
        <v>0</v>
      </c>
      <c r="H17" s="387">
        <v>1</v>
      </c>
      <c r="I17" s="420"/>
      <c r="J17" s="542" t="s">
        <v>617</v>
      </c>
      <c r="K17" s="174"/>
      <c r="L17" s="381"/>
      <c r="M17" s="494">
        <v>1</v>
      </c>
      <c r="N17" s="382"/>
      <c r="O17" s="383">
        <v>100</v>
      </c>
      <c r="P17" s="166" t="str">
        <f>P18</f>
        <v>P</v>
      </c>
      <c r="Q17" s="194"/>
      <c r="R17" s="1086"/>
      <c r="S17" s="1086"/>
      <c r="T17" s="1088"/>
    </row>
    <row r="18" spans="1:20" ht="60.75" customHeight="1" thickBot="1">
      <c r="A18" s="1095"/>
      <c r="B18" s="1086"/>
      <c r="C18" s="1086"/>
      <c r="D18" s="1098"/>
      <c r="E18" s="379" t="s">
        <v>614</v>
      </c>
      <c r="F18" s="578">
        <v>2</v>
      </c>
      <c r="G18" s="388">
        <v>2</v>
      </c>
      <c r="H18" s="388">
        <v>2</v>
      </c>
      <c r="I18" s="419"/>
      <c r="J18" s="196" t="s">
        <v>618</v>
      </c>
      <c r="K18" s="174"/>
      <c r="L18" s="174"/>
      <c r="M18" s="494">
        <v>6</v>
      </c>
      <c r="N18" s="163"/>
      <c r="O18" s="385">
        <v>100</v>
      </c>
      <c r="P18" s="166" t="str">
        <f>P19</f>
        <v>P</v>
      </c>
      <c r="Q18" s="194"/>
      <c r="R18" s="1086"/>
      <c r="S18" s="1086"/>
      <c r="T18" s="1088"/>
    </row>
    <row r="19" spans="1:20" ht="61.5" customHeight="1" thickBot="1">
      <c r="A19" s="1096"/>
      <c r="B19" s="1086"/>
      <c r="C19" s="1086"/>
      <c r="D19" s="1099"/>
      <c r="E19" s="379" t="s">
        <v>615</v>
      </c>
      <c r="F19" s="578"/>
      <c r="G19" s="389">
        <v>0</v>
      </c>
      <c r="H19" s="543">
        <v>1</v>
      </c>
      <c r="I19" s="387"/>
      <c r="J19" s="196" t="s">
        <v>618</v>
      </c>
      <c r="K19" s="174"/>
      <c r="L19" s="381"/>
      <c r="M19" s="494">
        <v>0</v>
      </c>
      <c r="N19" s="383"/>
      <c r="O19" s="383">
        <v>100</v>
      </c>
      <c r="P19" s="549" t="str">
        <f>P20</f>
        <v>P</v>
      </c>
      <c r="Q19" s="381"/>
      <c r="R19" s="1086"/>
      <c r="S19" s="1086"/>
      <c r="T19" s="1089"/>
    </row>
    <row r="20" spans="1:20" ht="36.75" customHeight="1" thickBot="1">
      <c r="A20" s="1102">
        <v>2</v>
      </c>
      <c r="B20" s="1086"/>
      <c r="C20" s="1086"/>
      <c r="D20" s="1104" t="s">
        <v>443</v>
      </c>
      <c r="E20" s="489" t="s">
        <v>303</v>
      </c>
      <c r="F20" s="578">
        <v>1</v>
      </c>
      <c r="G20" s="535">
        <v>0.01</v>
      </c>
      <c r="H20" s="536">
        <v>1</v>
      </c>
      <c r="I20" s="536"/>
      <c r="J20" s="537" t="s">
        <v>304</v>
      </c>
      <c r="K20" s="538">
        <v>0</v>
      </c>
      <c r="L20" s="174"/>
      <c r="M20" s="494">
        <v>3</v>
      </c>
      <c r="N20" s="171">
        <v>0</v>
      </c>
      <c r="O20" s="172">
        <v>1</v>
      </c>
      <c r="P20" s="173" t="str">
        <f>P21</f>
        <v>P</v>
      </c>
      <c r="Q20" s="174"/>
      <c r="R20" s="1105" t="s">
        <v>305</v>
      </c>
      <c r="S20" s="1105" t="s">
        <v>306</v>
      </c>
      <c r="T20" s="1106" t="s">
        <v>307</v>
      </c>
    </row>
    <row r="21" spans="1:20" ht="79.5" thickBot="1">
      <c r="A21" s="1103"/>
      <c r="B21" s="1086"/>
      <c r="C21" s="1086"/>
      <c r="D21" s="1093"/>
      <c r="E21" s="167" t="s">
        <v>308</v>
      </c>
      <c r="F21" s="578">
        <v>1</v>
      </c>
      <c r="G21" s="389">
        <v>1</v>
      </c>
      <c r="H21" s="389">
        <v>1</v>
      </c>
      <c r="I21" s="389"/>
      <c r="J21" s="168" t="s">
        <v>309</v>
      </c>
      <c r="K21" s="169">
        <v>0</v>
      </c>
      <c r="L21" s="174"/>
      <c r="M21" s="494">
        <v>3</v>
      </c>
      <c r="N21" s="171">
        <f t="shared" ref="N21:N29" si="0">IF(M21&lt;1,M21-AVERAGE(F21:I21),M21-(SUM(F21:I21)))</f>
        <v>0</v>
      </c>
      <c r="O21" s="172">
        <v>1</v>
      </c>
      <c r="P21" s="173" t="str">
        <f t="shared" ref="P21:P29" si="1">IF(O21&lt;=V$16,"T",IF(O21&lt;$Y$16,"R",IF(O21&gt;=$Y$16,"P")))</f>
        <v>P</v>
      </c>
      <c r="Q21" s="174"/>
      <c r="R21" s="1105"/>
      <c r="S21" s="1105"/>
      <c r="T21" s="1106"/>
    </row>
    <row r="22" spans="1:20" ht="95.25" thickBot="1">
      <c r="A22" s="1103"/>
      <c r="B22" s="1086"/>
      <c r="C22" s="1086"/>
      <c r="D22" s="1093"/>
      <c r="E22" s="167" t="s">
        <v>310</v>
      </c>
      <c r="F22" s="578">
        <v>1</v>
      </c>
      <c r="G22" s="420">
        <v>0.01</v>
      </c>
      <c r="H22" s="389">
        <v>1</v>
      </c>
      <c r="I22" s="389"/>
      <c r="J22" s="168" t="s">
        <v>311</v>
      </c>
      <c r="K22" s="169">
        <v>0</v>
      </c>
      <c r="L22" s="174"/>
      <c r="M22" s="494">
        <v>3</v>
      </c>
      <c r="N22" s="171">
        <f t="shared" si="0"/>
        <v>0.99000000000000021</v>
      </c>
      <c r="O22" s="172">
        <v>1</v>
      </c>
      <c r="P22" s="173" t="str">
        <f t="shared" si="1"/>
        <v>P</v>
      </c>
      <c r="Q22" s="174"/>
      <c r="R22" s="1105"/>
      <c r="S22" s="1105"/>
      <c r="T22" s="1106"/>
    </row>
    <row r="23" spans="1:20" ht="111" thickBot="1">
      <c r="A23" s="1103"/>
      <c r="B23" s="1086"/>
      <c r="C23" s="1086"/>
      <c r="D23" s="1093"/>
      <c r="E23" s="167" t="s">
        <v>312</v>
      </c>
      <c r="F23" s="578">
        <v>1</v>
      </c>
      <c r="G23" s="389">
        <v>1</v>
      </c>
      <c r="H23" s="389">
        <v>1</v>
      </c>
      <c r="I23" s="389"/>
      <c r="J23" s="168" t="s">
        <v>313</v>
      </c>
      <c r="K23" s="169">
        <v>0</v>
      </c>
      <c r="L23" s="174"/>
      <c r="M23" s="494">
        <v>3</v>
      </c>
      <c r="N23" s="171">
        <f t="shared" si="0"/>
        <v>0</v>
      </c>
      <c r="O23" s="172">
        <v>1</v>
      </c>
      <c r="P23" s="173" t="str">
        <f t="shared" si="1"/>
        <v>P</v>
      </c>
      <c r="Q23" s="174"/>
      <c r="R23" s="1105"/>
      <c r="S23" s="1105"/>
      <c r="T23" s="1106"/>
    </row>
    <row r="24" spans="1:20" ht="63.75" thickBot="1">
      <c r="A24" s="1103"/>
      <c r="B24" s="1086"/>
      <c r="C24" s="1086"/>
      <c r="D24" s="1093"/>
      <c r="E24" s="167" t="s">
        <v>597</v>
      </c>
      <c r="F24" s="578">
        <v>1</v>
      </c>
      <c r="G24" s="389">
        <v>1</v>
      </c>
      <c r="H24" s="389">
        <v>1</v>
      </c>
      <c r="I24" s="389"/>
      <c r="J24" s="168" t="s">
        <v>314</v>
      </c>
      <c r="K24" s="169">
        <v>0</v>
      </c>
      <c r="L24" s="174"/>
      <c r="M24" s="494">
        <v>3</v>
      </c>
      <c r="N24" s="171">
        <f t="shared" si="0"/>
        <v>0</v>
      </c>
      <c r="O24" s="172">
        <f>IF(M24&lt;1,(AVERAGE(F24:I24)/M24),SUM(F24:I24)/M24)</f>
        <v>1</v>
      </c>
      <c r="P24" s="173" t="str">
        <f>IF(O24&lt;=V$16,"T",IF(O24&lt;$Y$16,"R",IF(O24&gt;=$Y$16,"P")))</f>
        <v>P</v>
      </c>
      <c r="Q24" s="174"/>
      <c r="R24" s="1105"/>
      <c r="S24" s="1105"/>
      <c r="T24" s="1106"/>
    </row>
    <row r="25" spans="1:20" ht="63.75" thickBot="1">
      <c r="A25" s="1103"/>
      <c r="B25" s="1086"/>
      <c r="C25" s="1086"/>
      <c r="D25" s="1093"/>
      <c r="E25" s="167" t="s">
        <v>315</v>
      </c>
      <c r="F25" s="578">
        <v>1</v>
      </c>
      <c r="G25" s="189">
        <v>0.01</v>
      </c>
      <c r="H25" s="389">
        <v>1</v>
      </c>
      <c r="I25" s="389"/>
      <c r="J25" s="168" t="s">
        <v>316</v>
      </c>
      <c r="K25" s="169">
        <v>0</v>
      </c>
      <c r="L25" s="170"/>
      <c r="M25" s="494">
        <v>3</v>
      </c>
      <c r="N25" s="171">
        <f t="shared" si="0"/>
        <v>0.99000000000000021</v>
      </c>
      <c r="O25" s="172">
        <v>1</v>
      </c>
      <c r="P25" s="173" t="str">
        <f t="shared" si="1"/>
        <v>P</v>
      </c>
      <c r="Q25" s="174"/>
      <c r="R25" s="1105" t="s">
        <v>317</v>
      </c>
      <c r="S25" s="1105" t="s">
        <v>318</v>
      </c>
      <c r="T25" s="1106" t="s">
        <v>319</v>
      </c>
    </row>
    <row r="26" spans="1:20" ht="79.5" thickBot="1">
      <c r="A26" s="1103">
        <v>3</v>
      </c>
      <c r="B26" s="1086"/>
      <c r="C26" s="1086"/>
      <c r="D26" s="1093" t="s">
        <v>444</v>
      </c>
      <c r="E26" s="167" t="s">
        <v>320</v>
      </c>
      <c r="F26" s="578">
        <v>1</v>
      </c>
      <c r="G26" s="189">
        <v>0.01</v>
      </c>
      <c r="H26" s="389">
        <v>1</v>
      </c>
      <c r="I26" s="389"/>
      <c r="J26" s="168" t="s">
        <v>321</v>
      </c>
      <c r="K26" s="169">
        <v>0</v>
      </c>
      <c r="L26" s="170"/>
      <c r="M26" s="494">
        <v>5</v>
      </c>
      <c r="N26" s="171">
        <f t="shared" si="0"/>
        <v>2.99</v>
      </c>
      <c r="O26" s="172">
        <f>IF(M26&lt;1,(AVERAGE(F26:I26)/M26),SUM(F26:I26)/M26)</f>
        <v>0.40199999999999997</v>
      </c>
      <c r="P26" s="173" t="str">
        <f t="shared" si="1"/>
        <v>P</v>
      </c>
      <c r="Q26" s="174"/>
      <c r="R26" s="1105"/>
      <c r="S26" s="1105"/>
      <c r="T26" s="1106"/>
    </row>
    <row r="27" spans="1:20" ht="63.75" thickBot="1">
      <c r="A27" s="1103"/>
      <c r="B27" s="1086"/>
      <c r="C27" s="1086"/>
      <c r="D27" s="1093"/>
      <c r="E27" s="167" t="s">
        <v>322</v>
      </c>
      <c r="F27" s="578">
        <v>1</v>
      </c>
      <c r="G27" s="189">
        <v>0.01</v>
      </c>
      <c r="H27" s="389">
        <v>1</v>
      </c>
      <c r="I27" s="389"/>
      <c r="J27" s="168" t="s">
        <v>323</v>
      </c>
      <c r="K27" s="169">
        <v>0</v>
      </c>
      <c r="L27" s="170"/>
      <c r="M27" s="494">
        <v>3</v>
      </c>
      <c r="N27" s="171">
        <f t="shared" si="0"/>
        <v>0.99000000000000021</v>
      </c>
      <c r="O27" s="172">
        <v>1</v>
      </c>
      <c r="P27" s="173" t="str">
        <f t="shared" si="1"/>
        <v>P</v>
      </c>
      <c r="Q27" s="174"/>
      <c r="R27" s="1105"/>
      <c r="S27" s="1105"/>
      <c r="T27" s="1106"/>
    </row>
    <row r="28" spans="1:20" ht="79.5" thickBot="1">
      <c r="A28" s="1103"/>
      <c r="B28" s="1086"/>
      <c r="C28" s="1086"/>
      <c r="D28" s="1093"/>
      <c r="E28" s="167" t="s">
        <v>324</v>
      </c>
      <c r="F28" s="578">
        <v>3</v>
      </c>
      <c r="G28" s="189">
        <v>0.03</v>
      </c>
      <c r="H28" s="389">
        <v>2</v>
      </c>
      <c r="I28" s="389"/>
      <c r="J28" s="168" t="s">
        <v>325</v>
      </c>
      <c r="K28" s="169">
        <v>0</v>
      </c>
      <c r="L28" s="170"/>
      <c r="M28" s="494">
        <v>9</v>
      </c>
      <c r="N28" s="171">
        <f t="shared" si="0"/>
        <v>3.9700000000000006</v>
      </c>
      <c r="O28" s="172">
        <v>1</v>
      </c>
      <c r="P28" s="173" t="str">
        <f t="shared" si="1"/>
        <v>P</v>
      </c>
      <c r="Q28" s="174"/>
      <c r="R28" s="1105"/>
      <c r="S28" s="1105"/>
      <c r="T28" s="1106"/>
    </row>
    <row r="29" spans="1:20" ht="63">
      <c r="A29" s="1103"/>
      <c r="B29" s="1086"/>
      <c r="C29" s="1086"/>
      <c r="D29" s="1093"/>
      <c r="E29" s="167" t="s">
        <v>326</v>
      </c>
      <c r="F29" s="578">
        <v>3</v>
      </c>
      <c r="G29" s="389">
        <v>4</v>
      </c>
      <c r="H29" s="389">
        <v>2</v>
      </c>
      <c r="I29" s="389"/>
      <c r="J29" s="168" t="s">
        <v>327</v>
      </c>
      <c r="K29" s="169">
        <v>0</v>
      </c>
      <c r="L29" s="170"/>
      <c r="M29" s="494">
        <v>9</v>
      </c>
      <c r="N29" s="171">
        <f t="shared" si="0"/>
        <v>0</v>
      </c>
      <c r="O29" s="172">
        <v>1</v>
      </c>
      <c r="P29" s="173" t="str">
        <f t="shared" si="1"/>
        <v>P</v>
      </c>
      <c r="Q29" s="174"/>
      <c r="R29" s="1105"/>
      <c r="S29" s="1105"/>
      <c r="T29" s="1106"/>
    </row>
    <row r="30" spans="1:20" ht="16.5">
      <c r="A30" s="176" t="s">
        <v>24</v>
      </c>
      <c r="B30" s="176"/>
      <c r="C30" s="176"/>
      <c r="D30" s="176"/>
      <c r="E30" s="150"/>
      <c r="F30" s="150"/>
      <c r="G30" s="150"/>
      <c r="H30" s="150"/>
      <c r="I30" s="150"/>
      <c r="J30" s="150"/>
      <c r="K30" s="150"/>
      <c r="L30" s="150"/>
      <c r="M30" s="150"/>
      <c r="N30" s="150"/>
      <c r="O30" s="150"/>
      <c r="P30" s="150"/>
      <c r="Q30" s="150"/>
      <c r="R30" s="150"/>
      <c r="S30" s="150"/>
      <c r="T30" s="150"/>
    </row>
    <row r="31" spans="1:20" ht="15.75">
      <c r="A31" s="150"/>
      <c r="B31" s="150"/>
      <c r="C31" s="150"/>
      <c r="D31" s="150"/>
      <c r="E31" s="150"/>
      <c r="F31" s="150"/>
      <c r="G31" s="150"/>
      <c r="H31" s="150"/>
      <c r="I31" s="150"/>
      <c r="J31" s="150"/>
      <c r="K31" s="150"/>
      <c r="L31" s="150"/>
      <c r="M31" s="150"/>
      <c r="N31" s="150"/>
      <c r="O31" s="150"/>
      <c r="P31" s="150"/>
      <c r="Q31" s="150"/>
      <c r="R31" s="150"/>
      <c r="S31" s="150"/>
      <c r="T31" s="150"/>
    </row>
    <row r="32" spans="1:20" ht="15.75">
      <c r="A32" s="1090"/>
      <c r="B32" s="1091"/>
      <c r="C32" s="1091"/>
      <c r="D32" s="1091"/>
      <c r="E32" s="1091"/>
      <c r="F32" s="1091"/>
      <c r="G32" s="1091"/>
      <c r="H32" s="1091"/>
      <c r="I32" s="1091"/>
      <c r="J32" s="1091"/>
      <c r="K32" s="1091"/>
      <c r="L32" s="1091"/>
      <c r="M32" s="1091"/>
      <c r="N32" s="1091"/>
      <c r="O32" s="1091"/>
      <c r="P32" s="1091"/>
      <c r="Q32" s="1091"/>
      <c r="R32" s="1091"/>
      <c r="S32" s="1091"/>
      <c r="T32" s="1092"/>
    </row>
    <row r="33" spans="1:20" ht="15.75">
      <c r="A33" s="1090"/>
      <c r="B33" s="1091"/>
      <c r="C33" s="1091"/>
      <c r="D33" s="1091"/>
      <c r="E33" s="1091"/>
      <c r="F33" s="1091"/>
      <c r="G33" s="1091"/>
      <c r="H33" s="1091"/>
      <c r="I33" s="1091"/>
      <c r="J33" s="1091"/>
      <c r="K33" s="1091"/>
      <c r="L33" s="1091"/>
      <c r="M33" s="1091"/>
      <c r="N33" s="1091"/>
      <c r="O33" s="1091"/>
      <c r="P33" s="1091"/>
      <c r="Q33" s="1091"/>
      <c r="R33" s="1091"/>
      <c r="S33" s="1091"/>
      <c r="T33" s="1092"/>
    </row>
    <row r="34" spans="1:20" ht="15.75">
      <c r="A34" s="1090"/>
      <c r="B34" s="1091"/>
      <c r="C34" s="1091"/>
      <c r="D34" s="1091"/>
      <c r="E34" s="1091"/>
      <c r="F34" s="1091"/>
      <c r="G34" s="1091"/>
      <c r="H34" s="1091"/>
      <c r="I34" s="1091"/>
      <c r="J34" s="1091"/>
      <c r="K34" s="1091"/>
      <c r="L34" s="1091"/>
      <c r="M34" s="1091"/>
      <c r="N34" s="1091"/>
      <c r="O34" s="1091"/>
      <c r="P34" s="1091"/>
      <c r="Q34" s="1091"/>
      <c r="R34" s="1091"/>
      <c r="S34" s="1091"/>
      <c r="T34" s="1092"/>
    </row>
    <row r="35" spans="1:20" ht="15.75">
      <c r="A35" s="1090"/>
      <c r="B35" s="1091"/>
      <c r="C35" s="1091"/>
      <c r="D35" s="1091"/>
      <c r="E35" s="1091"/>
      <c r="F35" s="1091"/>
      <c r="G35" s="1091"/>
      <c r="H35" s="1091"/>
      <c r="I35" s="1091"/>
      <c r="J35" s="1091"/>
      <c r="K35" s="1091"/>
      <c r="L35" s="1091"/>
      <c r="M35" s="1091"/>
      <c r="N35" s="1091"/>
      <c r="O35" s="1091"/>
      <c r="P35" s="1091"/>
      <c r="Q35" s="1091"/>
      <c r="R35" s="1091"/>
      <c r="S35" s="1091"/>
      <c r="T35" s="1092"/>
    </row>
    <row r="36" spans="1:20" ht="15.75">
      <c r="A36" s="1090"/>
      <c r="B36" s="1091"/>
      <c r="C36" s="1091"/>
      <c r="D36" s="1091"/>
      <c r="E36" s="1091"/>
      <c r="F36" s="1091"/>
      <c r="G36" s="1091"/>
      <c r="H36" s="1091"/>
      <c r="I36" s="1091"/>
      <c r="J36" s="1091"/>
      <c r="K36" s="1091"/>
      <c r="L36" s="1091"/>
      <c r="M36" s="1091"/>
      <c r="N36" s="1091"/>
      <c r="O36" s="1091"/>
      <c r="P36" s="1091"/>
      <c r="Q36" s="1091"/>
      <c r="R36" s="1091"/>
      <c r="S36" s="1091"/>
      <c r="T36" s="1092"/>
    </row>
    <row r="37" spans="1:20" ht="15.75">
      <c r="A37" s="1090"/>
      <c r="B37" s="1091"/>
      <c r="C37" s="1091"/>
      <c r="D37" s="1091"/>
      <c r="E37" s="1091"/>
      <c r="F37" s="1091"/>
      <c r="G37" s="1091"/>
      <c r="H37" s="1091"/>
      <c r="I37" s="1091"/>
      <c r="J37" s="1091"/>
      <c r="K37" s="1091"/>
      <c r="L37" s="1091"/>
      <c r="M37" s="1091"/>
      <c r="N37" s="1091"/>
      <c r="O37" s="1091"/>
      <c r="P37" s="1091"/>
      <c r="Q37" s="1091"/>
      <c r="R37" s="1091"/>
      <c r="S37" s="1091"/>
      <c r="T37" s="1092"/>
    </row>
    <row r="38" spans="1:20" ht="15.75">
      <c r="A38" s="1090"/>
      <c r="B38" s="1091"/>
      <c r="C38" s="1091"/>
      <c r="D38" s="1091"/>
      <c r="E38" s="1091"/>
      <c r="F38" s="1091"/>
      <c r="G38" s="1091"/>
      <c r="H38" s="1091"/>
      <c r="I38" s="1091"/>
      <c r="J38" s="1091"/>
      <c r="K38" s="1091"/>
      <c r="L38" s="1091"/>
      <c r="M38" s="1091"/>
      <c r="N38" s="1091"/>
      <c r="O38" s="1091"/>
      <c r="P38" s="1091"/>
      <c r="Q38" s="1091"/>
      <c r="R38" s="1091"/>
      <c r="S38" s="1091"/>
      <c r="T38" s="1092"/>
    </row>
    <row r="39" spans="1:20" ht="15.75">
      <c r="A39" s="1090"/>
      <c r="B39" s="1091"/>
      <c r="C39" s="1091"/>
      <c r="D39" s="1091"/>
      <c r="E39" s="1091"/>
      <c r="F39" s="1091"/>
      <c r="G39" s="1091"/>
      <c r="H39" s="1091"/>
      <c r="I39" s="1091"/>
      <c r="J39" s="1091"/>
      <c r="K39" s="1091"/>
      <c r="L39" s="1091"/>
      <c r="M39" s="1091"/>
      <c r="N39" s="1091"/>
      <c r="O39" s="1091"/>
      <c r="P39" s="1091"/>
      <c r="Q39" s="1091"/>
      <c r="R39" s="1091"/>
      <c r="S39" s="1091"/>
      <c r="T39" s="1092"/>
    </row>
    <row r="40" spans="1:20" ht="15.75">
      <c r="A40" s="1090"/>
      <c r="B40" s="1091"/>
      <c r="C40" s="1091"/>
      <c r="D40" s="1091"/>
      <c r="E40" s="1091"/>
      <c r="F40" s="1091"/>
      <c r="G40" s="1091"/>
      <c r="H40" s="1091"/>
      <c r="I40" s="1091"/>
      <c r="J40" s="1091"/>
      <c r="K40" s="1091"/>
      <c r="L40" s="1091"/>
      <c r="M40" s="1091"/>
      <c r="N40" s="1091"/>
      <c r="O40" s="1091"/>
      <c r="P40" s="1091"/>
      <c r="Q40" s="1091"/>
      <c r="R40" s="1091"/>
      <c r="S40" s="1091"/>
      <c r="T40" s="1092"/>
    </row>
    <row r="41" spans="1:20" ht="15.75">
      <c r="A41" s="1090"/>
      <c r="B41" s="1091"/>
      <c r="C41" s="1091"/>
      <c r="D41" s="1091"/>
      <c r="E41" s="1091"/>
      <c r="F41" s="1091"/>
      <c r="G41" s="1091"/>
      <c r="H41" s="1091"/>
      <c r="I41" s="1091"/>
      <c r="J41" s="1091"/>
      <c r="K41" s="1091"/>
      <c r="L41" s="1091"/>
      <c r="M41" s="1091"/>
      <c r="N41" s="1091"/>
      <c r="O41" s="1091"/>
      <c r="P41" s="1091"/>
      <c r="Q41" s="1091"/>
      <c r="R41" s="1091"/>
      <c r="S41" s="1091"/>
      <c r="T41" s="1092"/>
    </row>
    <row r="42" spans="1:20" ht="15.75">
      <c r="A42" s="1090"/>
      <c r="B42" s="1091"/>
      <c r="C42" s="1091"/>
      <c r="D42" s="1091"/>
      <c r="E42" s="1091"/>
      <c r="F42" s="1091"/>
      <c r="G42" s="1091"/>
      <c r="H42" s="1091"/>
      <c r="I42" s="1091"/>
      <c r="J42" s="1091"/>
      <c r="K42" s="1091"/>
      <c r="L42" s="1091"/>
      <c r="M42" s="1091"/>
      <c r="N42" s="1091"/>
      <c r="O42" s="1091"/>
      <c r="P42" s="1091"/>
      <c r="Q42" s="1091"/>
      <c r="R42" s="1091"/>
      <c r="S42" s="1091"/>
      <c r="T42" s="1092"/>
    </row>
  </sheetData>
  <mergeCells count="59">
    <mergeCell ref="A2:E4"/>
    <mergeCell ref="F2:M2"/>
    <mergeCell ref="N2:T2"/>
    <mergeCell ref="F3:M4"/>
    <mergeCell ref="N3:T3"/>
    <mergeCell ref="N4:T4"/>
    <mergeCell ref="A6:E6"/>
    <mergeCell ref="F6:M6"/>
    <mergeCell ref="A7:E7"/>
    <mergeCell ref="F7:M7"/>
    <mergeCell ref="A8:E8"/>
    <mergeCell ref="F8:M8"/>
    <mergeCell ref="N14:P14"/>
    <mergeCell ref="Q14:Q15"/>
    <mergeCell ref="R14:R15"/>
    <mergeCell ref="A9:E9"/>
    <mergeCell ref="F9:M9"/>
    <mergeCell ref="A11:T11"/>
    <mergeCell ref="A13:L13"/>
    <mergeCell ref="M13:T13"/>
    <mergeCell ref="A14:A15"/>
    <mergeCell ref="D14:D15"/>
    <mergeCell ref="E14:E15"/>
    <mergeCell ref="F14:I14"/>
    <mergeCell ref="J14:J15"/>
    <mergeCell ref="B14:B15"/>
    <mergeCell ref="C14:C15"/>
    <mergeCell ref="A16:A19"/>
    <mergeCell ref="D16:D19"/>
    <mergeCell ref="R16:R19"/>
    <mergeCell ref="T14:T15"/>
    <mergeCell ref="A20:A25"/>
    <mergeCell ref="D20:D25"/>
    <mergeCell ref="R20:R24"/>
    <mergeCell ref="S20:S24"/>
    <mergeCell ref="T20:T24"/>
    <mergeCell ref="R25:R29"/>
    <mergeCell ref="S25:S29"/>
    <mergeCell ref="T25:T29"/>
    <mergeCell ref="A26:A29"/>
    <mergeCell ref="K14:K15"/>
    <mergeCell ref="L14:L15"/>
    <mergeCell ref="M14:M15"/>
    <mergeCell ref="S16:S19"/>
    <mergeCell ref="T16:T19"/>
    <mergeCell ref="C16:C29"/>
    <mergeCell ref="A42:T42"/>
    <mergeCell ref="D26:D29"/>
    <mergeCell ref="A32:T32"/>
    <mergeCell ref="A33:T33"/>
    <mergeCell ref="A34:T34"/>
    <mergeCell ref="A35:T35"/>
    <mergeCell ref="A36:T36"/>
    <mergeCell ref="A37:T37"/>
    <mergeCell ref="A38:T38"/>
    <mergeCell ref="A39:T39"/>
    <mergeCell ref="A40:T40"/>
    <mergeCell ref="A41:T41"/>
    <mergeCell ref="B16:B29"/>
  </mergeCells>
  <conditionalFormatting sqref="P16:P29">
    <cfRule type="containsText" dxfId="70" priority="1" stopIfTrue="1" operator="containsText" text="P">
      <formula>NOT(ISERROR(SEARCH("P",P16)))</formula>
    </cfRule>
    <cfRule type="containsText" dxfId="69" priority="2" stopIfTrue="1" operator="containsText" text="R">
      <formula>NOT(ISERROR(SEARCH("R",P16)))</formula>
    </cfRule>
    <cfRule type="containsText" dxfId="68" priority="3" stopIfTrue="1" operator="containsText" text="T">
      <formula>NOT(ISERROR(SEARCH("T",P16)))</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PLANTILLA RESUMEN</vt:lpstr>
      <vt:lpstr>PyD</vt:lpstr>
      <vt:lpstr>RRHH</vt:lpstr>
      <vt:lpstr>JURID</vt:lpstr>
      <vt:lpstr>COMUNICACIONES</vt:lpstr>
      <vt:lpstr>ADMVO</vt:lpstr>
      <vt:lpstr>TIC</vt:lpstr>
      <vt:lpstr>CONTABILIDAD</vt:lpstr>
      <vt:lpstr>PRESUPUESTO</vt:lpstr>
      <vt:lpstr>ENCADENAMIENTO P</vt:lpstr>
      <vt:lpstr>PROMOCION</vt:lpstr>
      <vt:lpstr>SERVICIOS AL USUARIO</vt:lpstr>
      <vt:lpstr>ESTADISTICAS</vt:lpstr>
      <vt:lpstr>ANALISIS EYC</vt:lpstr>
      <vt:lpstr>ZFP</vt:lpstr>
      <vt:lpstr>ZFE</vt:lpstr>
      <vt:lpstr>RTPYC</vt:lpstr>
      <vt:lpstr>SERVICIOS GENERALES</vt:lpstr>
      <vt:lpstr>COMPRAS Y CONTRATACIONES</vt:lpstr>
      <vt:lpstr>TESORERIA</vt:lpstr>
      <vt:lpstr>OAI</vt:lpstr>
      <vt:lpstr>OFICINA REGIONAL SANTIAGO</vt:lpstr>
    </vt:vector>
  </TitlesOfParts>
  <Company>Universidad de Caldas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Corina  Martinez</cp:lastModifiedBy>
  <cp:lastPrinted>2023-10-11T12:44:06Z</cp:lastPrinted>
  <dcterms:created xsi:type="dcterms:W3CDTF">2011-02-28T16:26:44Z</dcterms:created>
  <dcterms:modified xsi:type="dcterms:W3CDTF">2023-10-11T12:52:20Z</dcterms:modified>
</cp:coreProperties>
</file>