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zfenx400\COMUN\DIV. DE RECURSOS HUMANOS\Control Indicadores 2021 - Geraldine\Nómina PORTAL-2021\8-Agosto\"/>
    </mc:Choice>
  </mc:AlternateContent>
  <bookViews>
    <workbookView xWindow="0" yWindow="0" windowWidth="28800" windowHeight="11835"/>
  </bookViews>
  <sheets>
    <sheet name="Hoja1" sheetId="1" r:id="rId1"/>
  </sheets>
  <definedNames>
    <definedName name="_xlnm.Print_Area" localSheetId="0">Hoja1!$A$8:$O$40</definedName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C37" i="1" l="1"/>
  <c r="N24" i="1"/>
  <c r="N30" i="1"/>
  <c r="M25" i="1"/>
  <c r="L25" i="1"/>
  <c r="K25" i="1"/>
  <c r="J25" i="1"/>
  <c r="I25" i="1"/>
  <c r="H25" i="1"/>
  <c r="M24" i="1"/>
  <c r="N25" i="1" l="1"/>
  <c r="I10" i="1"/>
  <c r="L28" i="1" l="1"/>
  <c r="J28" i="1"/>
  <c r="H28" i="1"/>
  <c r="K27" i="1"/>
  <c r="I27" i="1"/>
  <c r="L22" i="1"/>
  <c r="J22" i="1"/>
  <c r="H22" i="1"/>
  <c r="K21" i="1"/>
  <c r="I21" i="1"/>
  <c r="L19" i="1"/>
  <c r="J19" i="1"/>
  <c r="H19" i="1"/>
  <c r="K18" i="1"/>
  <c r="I18" i="1"/>
  <c r="L16" i="1"/>
  <c r="J16" i="1"/>
  <c r="H16" i="1"/>
  <c r="K15" i="1"/>
  <c r="M15" i="1" s="1"/>
  <c r="N15" i="1" s="1"/>
  <c r="L13" i="1"/>
  <c r="J13" i="1"/>
  <c r="H13" i="1"/>
  <c r="K12" i="1"/>
  <c r="I12" i="1"/>
  <c r="I13" i="1" s="1"/>
  <c r="L10" i="1"/>
  <c r="J10" i="1"/>
  <c r="H10" i="1"/>
  <c r="K9" i="1"/>
  <c r="M9" i="1" s="1"/>
  <c r="N9" i="1" s="1"/>
  <c r="I22" i="1" l="1"/>
  <c r="M18" i="1"/>
  <c r="N18" i="1" s="1"/>
  <c r="I28" i="1"/>
  <c r="M10" i="1"/>
  <c r="M12" i="1"/>
  <c r="N12" i="1" s="1"/>
  <c r="I19" i="1"/>
  <c r="K16" i="1"/>
  <c r="M21" i="1"/>
  <c r="N21" i="1" s="1"/>
  <c r="K22" i="1"/>
  <c r="I16" i="1"/>
  <c r="M27" i="1"/>
  <c r="N27" i="1" s="1"/>
  <c r="K28" i="1"/>
  <c r="K10" i="1"/>
  <c r="K19" i="1"/>
  <c r="K13" i="1"/>
  <c r="N10" i="1" l="1"/>
  <c r="M22" i="1"/>
  <c r="N22" i="1"/>
  <c r="N28" i="1"/>
  <c r="M28" i="1"/>
  <c r="M13" i="1"/>
  <c r="N13" i="1"/>
  <c r="N19" i="1"/>
  <c r="M19" i="1"/>
  <c r="N16" i="1"/>
  <c r="M16" i="1"/>
</calcChain>
</file>

<file path=xl/sharedStrings.xml><?xml version="1.0" encoding="utf-8"?>
<sst xmlns="http://schemas.openxmlformats.org/spreadsheetml/2006/main" count="62" uniqueCount="52">
  <si>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</si>
  <si>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</si>
  <si>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</si>
  <si>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</si>
  <si>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</si>
  <si>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</si>
  <si>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</si>
  <si>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</si>
  <si>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</si>
  <si>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</si>
  <si>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</si>
  <si>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</si>
  <si>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</si>
  <si>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</si>
  <si>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</si>
  <si>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</si>
  <si>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JURIDICO</t>
  </si>
  <si>
    <t>YOLANDA DE LA CRUZ</t>
  </si>
  <si>
    <t>ANALISTA LEGAL</t>
  </si>
  <si>
    <t>CONTRATADO PROBATORIO</t>
  </si>
  <si>
    <t>DEPARTAMENTO ADMINISTATIVO Y FINANCIERO</t>
  </si>
  <si>
    <t>JOAQUIN  JIMENEZ</t>
  </si>
  <si>
    <t>ENCARGADO  ADMINISTATIVO Y FINANCIERO</t>
  </si>
  <si>
    <t>CONTRATADO</t>
  </si>
  <si>
    <t>DEPARTAMENTO DE ZONAS FRANCAS Y PARQUES</t>
  </si>
  <si>
    <t>ANALISTA DE ZONAS FRANCAS Y PARQUES</t>
  </si>
  <si>
    <t>SAMIL HAZIN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</si>
  <si>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</si>
  <si>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</si>
  <si>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</si>
  <si>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</si>
  <si>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</si>
  <si>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</si>
  <si>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</si>
  <si>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</si>
  <si>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</si>
  <si>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</si>
  <si>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</si>
  <si>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</si>
  <si>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</si>
  <si>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</si>
  <si>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</si>
  <si>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</si>
  <si>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</si>
  <si>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</si>
  <si>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</si>
  <si>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</si>
  <si>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DIVISION DE CONTABILIDAD</t>
  </si>
  <si>
    <t>YENIFEL CAROLINA RODRIGUEZ DE OLEP</t>
  </si>
  <si>
    <t>TECNICO EN CONTABILIDAD</t>
  </si>
  <si>
    <t>CERTIFICO QUE ESTA NOMINA DE PAGO ESTA CORRECTA Y COMPLETA Y QUE LAS PERSONAS ENUMERADAS EN LA MISMA SON LAS QUE AL 31 DE AGOSTO DE 2021 FIGURAN EN LOS RECORDS DE PERSONAL CONTRATADO Y CONTRATADO EN PRUEBA QUE MANTIENE LA INSTITUCION.</t>
  </si>
  <si>
    <t>NOMINA PERSONAL CONTRATADO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</si>
</sst>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43" fontId="7" fillId="2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3" fontId="0" fillId="0" borderId="0" xfId="0" applyNumberFormat="1"/>
    <xf numFmtId="0" fontId="0" fillId="0" borderId="0" xfId="0" applyNumberFormat="1"/>
    <xf numFmtId="43" fontId="7" fillId="0" borderId="2" xfId="0" applyNumberFormat="1" applyFont="1" applyFill="1" applyBorder="1" applyAlignment="1">
      <alignment vertical="center"/>
    </xf>
    <xf numFmtId="44" fontId="0" fillId="0" borderId="0" xfId="0" applyNumberFormat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Fill="1" applyBorder="1" applyAlignment="1">
      <alignment horizontal="center" vertical="center" wrapText="1"/>
    </xf>
    <xf numFmtId="43" fontId="6" fillId="0" borderId="7" xfId="0" applyNumberFormat="1" applyFont="1" applyFill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43" fontId="6" fillId="2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38</xdr:row>
      <xdr:rowOff>9525</xdr:rowOff>
    </xdr:from>
    <xdr:to>
      <xdr:col>7</xdr:col>
      <xdr:colOff>247649</xdr:colOff>
      <xdr:row>38</xdr:row>
      <xdr:rowOff>1171575</xdr:rowOff>
    </xdr:to>
    <xdr:pic>
      <xdr:nvPicPr>
        <xdr:cNvPr id="6" name="Imagen 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28574</xdr:colOff>
      <xdr:row>38</xdr:row>
      <xdr:rowOff>9525</xdr:rowOff>
    </xdr:from>
    <xdr:to>
      <xdr:col>12</xdr:col>
      <xdr:colOff>257175</xdr:colOff>
      <xdr:row>38</xdr:row>
      <xdr:rowOff>1162050</xdr:rowOff>
    </xdr:to>
    <xdr:pic>
      <xdr:nvPicPr>
        <xdr:cNvPr id="7" name="Imagen 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="80" zoomScaleNormal="80" workbookViewId="0">
      <selection activeCell="U23" sqref="U23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</cols>
  <sheetData>
    <row r="1" spans="1:15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5" ht="26.25" x14ac:dyDescent="0.25">
      <c r="A2" s="1"/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  <c r="O2" s="2"/>
    </row>
    <row r="3" spans="1:15" ht="15.75" customHeight="1" x14ac:dyDescent="0.25">
      <c r="A3" s="1"/>
      <c r="B3" s="62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0"/>
      <c r="O3" s="2"/>
    </row>
    <row r="4" spans="1:15" ht="23.25" customHeight="1" x14ac:dyDescent="0.25">
      <c r="A4" s="1"/>
      <c r="B4" s="63" t="s">
        <v>51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1"/>
      <c r="O4" s="2"/>
    </row>
    <row r="5" spans="1:15" ht="15.75" customHeight="1" x14ac:dyDescent="0.25">
      <c r="A5" s="1"/>
      <c r="B5" s="64" t="s">
        <v>2</v>
      </c>
      <c r="C5" s="64" t="s">
        <v>3</v>
      </c>
      <c r="D5" s="64" t="s">
        <v>4</v>
      </c>
      <c r="E5" s="64" t="s">
        <v>5</v>
      </c>
      <c r="F5" s="64" t="s">
        <v>45</v>
      </c>
      <c r="G5" s="64" t="s">
        <v>46</v>
      </c>
      <c r="H5" s="51" t="s">
        <v>6</v>
      </c>
      <c r="I5" s="51" t="s">
        <v>7</v>
      </c>
      <c r="J5" s="51"/>
      <c r="K5" s="51"/>
      <c r="L5" s="51" t="s">
        <v>8</v>
      </c>
      <c r="M5" s="51" t="s">
        <v>9</v>
      </c>
      <c r="N5" s="65" t="s">
        <v>10</v>
      </c>
      <c r="O5" s="2"/>
    </row>
    <row r="6" spans="1:15" ht="15" customHeight="1" x14ac:dyDescent="0.25">
      <c r="A6" s="1"/>
      <c r="B6" s="64"/>
      <c r="C6" s="64"/>
      <c r="D6" s="64"/>
      <c r="E6" s="64"/>
      <c r="F6" s="64"/>
      <c r="G6" s="64"/>
      <c r="H6" s="51"/>
      <c r="I6" s="54" t="s">
        <v>11</v>
      </c>
      <c r="J6" s="54" t="s">
        <v>12</v>
      </c>
      <c r="K6" s="54" t="s">
        <v>13</v>
      </c>
      <c r="L6" s="51"/>
      <c r="M6" s="51"/>
      <c r="N6" s="65"/>
      <c r="O6" s="2"/>
    </row>
    <row r="7" spans="1:15" ht="15" customHeight="1" x14ac:dyDescent="0.25">
      <c r="A7" s="1"/>
      <c r="B7" s="64"/>
      <c r="C7" s="64"/>
      <c r="D7" s="64"/>
      <c r="E7" s="64"/>
      <c r="F7" s="64"/>
      <c r="G7" s="64"/>
      <c r="H7" s="51"/>
      <c r="I7" s="55"/>
      <c r="J7" s="55"/>
      <c r="K7" s="55"/>
      <c r="L7" s="51"/>
      <c r="M7" s="51"/>
      <c r="N7" s="65"/>
      <c r="O7" s="2"/>
    </row>
    <row r="8" spans="1:15" ht="15.75" x14ac:dyDescent="0.25">
      <c r="A8" s="1"/>
      <c r="B8" s="56" t="s">
        <v>16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8"/>
      <c r="O8" s="2"/>
    </row>
    <row r="9" spans="1:15" ht="31.5" x14ac:dyDescent="0.25">
      <c r="A9" s="1"/>
      <c r="B9" s="9" t="s">
        <v>17</v>
      </c>
      <c r="C9" s="5" t="s">
        <v>15</v>
      </c>
      <c r="D9" s="4" t="s">
        <v>18</v>
      </c>
      <c r="E9" s="4" t="s">
        <v>19</v>
      </c>
      <c r="F9" s="25">
        <v>44201</v>
      </c>
      <c r="G9" s="25">
        <v>44207</v>
      </c>
      <c r="H9" s="6">
        <v>50000</v>
      </c>
      <c r="I9" s="6">
        <v>1435</v>
      </c>
      <c r="J9" s="6">
        <v>1675.48</v>
      </c>
      <c r="K9" s="7">
        <f>+H9*0.0304</f>
        <v>1520</v>
      </c>
      <c r="L9" s="7">
        <v>1215.1199999999999</v>
      </c>
      <c r="M9" s="7">
        <f>SUM(I9:L9)</f>
        <v>5845.5999999999995</v>
      </c>
      <c r="N9" s="8">
        <f>H9-M9</f>
        <v>44154.400000000001</v>
      </c>
      <c r="O9" s="2"/>
    </row>
    <row r="10" spans="1:15" ht="15.75" x14ac:dyDescent="0.25">
      <c r="A10" s="1"/>
      <c r="B10" s="66"/>
      <c r="C10" s="52"/>
      <c r="D10" s="52"/>
      <c r="E10" s="52"/>
      <c r="F10" s="52"/>
      <c r="G10" s="53"/>
      <c r="H10" s="18">
        <f t="shared" ref="H10:N10" si="0">SUM(H9:H9)</f>
        <v>50000</v>
      </c>
      <c r="I10" s="18">
        <f t="shared" si="0"/>
        <v>1435</v>
      </c>
      <c r="J10" s="18">
        <f t="shared" si="0"/>
        <v>1675.48</v>
      </c>
      <c r="K10" s="23">
        <f t="shared" si="0"/>
        <v>1520</v>
      </c>
      <c r="L10" s="23">
        <f t="shared" si="0"/>
        <v>1215.1199999999999</v>
      </c>
      <c r="M10" s="23">
        <f t="shared" si="0"/>
        <v>5845.5999999999995</v>
      </c>
      <c r="N10" s="24">
        <f t="shared" si="0"/>
        <v>44154.400000000001</v>
      </c>
      <c r="O10" s="2"/>
    </row>
    <row r="11" spans="1:15" ht="15.75" x14ac:dyDescent="0.25">
      <c r="A11" s="1"/>
      <c r="B11" s="50" t="s">
        <v>20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2"/>
    </row>
    <row r="12" spans="1:15" ht="50.25" customHeight="1" x14ac:dyDescent="0.25">
      <c r="A12" s="1"/>
      <c r="B12" s="10" t="s">
        <v>21</v>
      </c>
      <c r="C12" s="11" t="s">
        <v>14</v>
      </c>
      <c r="D12" s="12" t="s">
        <v>22</v>
      </c>
      <c r="E12" s="12" t="s">
        <v>23</v>
      </c>
      <c r="F12" s="25">
        <v>44201</v>
      </c>
      <c r="G12" s="25">
        <v>44207</v>
      </c>
      <c r="H12" s="13">
        <v>130000</v>
      </c>
      <c r="I12" s="6">
        <f>IF(H12&gt;=35000,(H12*0.0287),(0))</f>
        <v>3731</v>
      </c>
      <c r="J12" s="6">
        <v>19162.12</v>
      </c>
      <c r="K12" s="7">
        <f t="shared" ref="K12" si="1">+H12*0.0304</f>
        <v>3952</v>
      </c>
      <c r="L12" s="7">
        <v>14476.11</v>
      </c>
      <c r="M12" s="7">
        <f t="shared" ref="M12" si="2">SUM(I12:L12)</f>
        <v>41321.229999999996</v>
      </c>
      <c r="N12" s="8">
        <f t="shared" ref="N12" si="3">H12-M12</f>
        <v>88678.77</v>
      </c>
      <c r="O12" s="2"/>
    </row>
    <row r="13" spans="1:15" ht="15.75" x14ac:dyDescent="0.25">
      <c r="A13" s="1"/>
      <c r="B13" s="66"/>
      <c r="C13" s="52"/>
      <c r="D13" s="52"/>
      <c r="E13" s="52"/>
      <c r="F13" s="52"/>
      <c r="G13" s="53"/>
      <c r="H13" s="18">
        <f>SUM(H12:H12)</f>
        <v>130000</v>
      </c>
      <c r="I13" s="18">
        <f>SUM(I12)</f>
        <v>3731</v>
      </c>
      <c r="J13" s="18">
        <f>SUM(J12:J12)</f>
        <v>19162.12</v>
      </c>
      <c r="K13" s="23">
        <f>SUM(K12:K12)</f>
        <v>3952</v>
      </c>
      <c r="L13" s="23">
        <f>SUM(L12:L12)</f>
        <v>14476.11</v>
      </c>
      <c r="M13" s="23">
        <f>SUM(M12:M12)</f>
        <v>41321.229999999996</v>
      </c>
      <c r="N13" s="24">
        <f>SUM(N12:N12)</f>
        <v>88678.77</v>
      </c>
      <c r="O13" s="2"/>
    </row>
    <row r="14" spans="1:15" ht="15.75" x14ac:dyDescent="0.25">
      <c r="A14" s="1"/>
      <c r="B14" s="50" t="s">
        <v>24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2"/>
    </row>
    <row r="15" spans="1:15" ht="47.25" x14ac:dyDescent="0.25">
      <c r="A15" s="1"/>
      <c r="B15" s="10" t="s">
        <v>26</v>
      </c>
      <c r="C15" s="5" t="s">
        <v>14</v>
      </c>
      <c r="D15" s="10" t="s">
        <v>25</v>
      </c>
      <c r="E15" s="4" t="s">
        <v>19</v>
      </c>
      <c r="F15" s="25">
        <v>44201</v>
      </c>
      <c r="G15" s="25">
        <v>44207</v>
      </c>
      <c r="H15" s="6">
        <v>40000</v>
      </c>
      <c r="I15" s="6">
        <v>1148</v>
      </c>
      <c r="J15" s="6">
        <v>442.65</v>
      </c>
      <c r="K15" s="7">
        <f t="shared" ref="K15" si="4">+H15*0.0304</f>
        <v>1216</v>
      </c>
      <c r="L15" s="7">
        <v>677.88</v>
      </c>
      <c r="M15" s="7">
        <f>SUM(I15:L15)</f>
        <v>3484.53</v>
      </c>
      <c r="N15" s="8">
        <f t="shared" ref="N15" si="5">H15-M15</f>
        <v>36515.47</v>
      </c>
      <c r="O15" s="2"/>
    </row>
    <row r="16" spans="1:15" ht="15.75" x14ac:dyDescent="0.25">
      <c r="A16" s="1"/>
      <c r="B16" s="66"/>
      <c r="C16" s="52"/>
      <c r="D16" s="52"/>
      <c r="E16" s="52"/>
      <c r="F16" s="52"/>
      <c r="G16" s="53"/>
      <c r="H16" s="18">
        <f t="shared" ref="H16:N16" si="6">SUM(H15:H15)</f>
        <v>40000</v>
      </c>
      <c r="I16" s="18">
        <f t="shared" si="6"/>
        <v>1148</v>
      </c>
      <c r="J16" s="18">
        <f t="shared" si="6"/>
        <v>442.65</v>
      </c>
      <c r="K16" s="23">
        <f t="shared" si="6"/>
        <v>1216</v>
      </c>
      <c r="L16" s="23">
        <f t="shared" si="6"/>
        <v>677.88</v>
      </c>
      <c r="M16" s="23">
        <f t="shared" si="6"/>
        <v>3484.53</v>
      </c>
      <c r="N16" s="24">
        <f t="shared" si="6"/>
        <v>36515.47</v>
      </c>
      <c r="O16" s="2"/>
    </row>
    <row r="17" spans="1:19" ht="15.75" x14ac:dyDescent="0.25">
      <c r="A17" s="1"/>
      <c r="B17" s="50" t="s">
        <v>27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2"/>
    </row>
    <row r="18" spans="1:19" ht="42.75" customHeight="1" x14ac:dyDescent="0.25">
      <c r="A18" s="1"/>
      <c r="B18" s="12" t="s">
        <v>28</v>
      </c>
      <c r="C18" s="5" t="s">
        <v>15</v>
      </c>
      <c r="D18" s="12" t="s">
        <v>29</v>
      </c>
      <c r="E18" s="12" t="s">
        <v>23</v>
      </c>
      <c r="F18" s="25">
        <v>44201</v>
      </c>
      <c r="G18" s="25">
        <v>44207</v>
      </c>
      <c r="H18" s="13">
        <v>70000</v>
      </c>
      <c r="I18" s="6">
        <f>IF(H18&gt;=35000,(H18*0.0287),(0))</f>
        <v>2009</v>
      </c>
      <c r="J18" s="13">
        <v>5368.48</v>
      </c>
      <c r="K18" s="7">
        <f>+H18*0.0304</f>
        <v>2128</v>
      </c>
      <c r="L18" s="7">
        <v>25</v>
      </c>
      <c r="M18" s="7">
        <f>SUM(I18:L18)</f>
        <v>9530.48</v>
      </c>
      <c r="N18" s="8">
        <f>H18-M18</f>
        <v>60469.520000000004</v>
      </c>
      <c r="O18" s="2"/>
    </row>
    <row r="19" spans="1:19" ht="15.75" x14ac:dyDescent="0.25">
      <c r="A19" s="1"/>
      <c r="B19" s="66"/>
      <c r="C19" s="52"/>
      <c r="D19" s="52"/>
      <c r="E19" s="52"/>
      <c r="F19" s="52"/>
      <c r="G19" s="53"/>
      <c r="H19" s="18">
        <f t="shared" ref="H19:N19" si="7">SUM(H18:H18)</f>
        <v>70000</v>
      </c>
      <c r="I19" s="18">
        <f t="shared" si="7"/>
        <v>2009</v>
      </c>
      <c r="J19" s="18">
        <f t="shared" si="7"/>
        <v>5368.48</v>
      </c>
      <c r="K19" s="23">
        <f t="shared" si="7"/>
        <v>2128</v>
      </c>
      <c r="L19" s="23">
        <f t="shared" si="7"/>
        <v>25</v>
      </c>
      <c r="M19" s="23">
        <f t="shared" si="7"/>
        <v>9530.48</v>
      </c>
      <c r="N19" s="24">
        <f t="shared" si="7"/>
        <v>60469.520000000004</v>
      </c>
      <c r="O19" s="2"/>
    </row>
    <row r="20" spans="1:19" ht="15.75" x14ac:dyDescent="0.25">
      <c r="A20" s="1"/>
      <c r="B20" s="51" t="s">
        <v>30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2"/>
    </row>
    <row r="21" spans="1:19" ht="69" customHeight="1" x14ac:dyDescent="0.25">
      <c r="A21" s="1"/>
      <c r="B21" s="4" t="s">
        <v>31</v>
      </c>
      <c r="C21" s="5" t="s">
        <v>15</v>
      </c>
      <c r="D21" s="4" t="s">
        <v>32</v>
      </c>
      <c r="E21" s="4" t="s">
        <v>23</v>
      </c>
      <c r="F21" s="25">
        <v>44201</v>
      </c>
      <c r="G21" s="25">
        <v>44207</v>
      </c>
      <c r="H21" s="6">
        <v>120000</v>
      </c>
      <c r="I21" s="6">
        <f>IF(H21&gt;=35000,(H21*0.0287),(0))</f>
        <v>3444</v>
      </c>
      <c r="J21" s="6">
        <v>16809.87</v>
      </c>
      <c r="K21" s="7">
        <f>+H21*0.0304</f>
        <v>3648</v>
      </c>
      <c r="L21" s="7">
        <v>1341.97</v>
      </c>
      <c r="M21" s="7">
        <f>SUM(I21:L21)</f>
        <v>25243.84</v>
      </c>
      <c r="N21" s="8">
        <f>H21-M21</f>
        <v>94756.160000000003</v>
      </c>
      <c r="O21" s="2"/>
    </row>
    <row r="22" spans="1:19" ht="15.75" x14ac:dyDescent="0.25">
      <c r="A22" s="1"/>
      <c r="B22" s="66"/>
      <c r="C22" s="52"/>
      <c r="D22" s="52"/>
      <c r="E22" s="52"/>
      <c r="F22" s="52"/>
      <c r="G22" s="53"/>
      <c r="H22" s="18">
        <f t="shared" ref="H22:N22" si="8">SUM(H21:H21)</f>
        <v>120000</v>
      </c>
      <c r="I22" s="18">
        <f t="shared" si="8"/>
        <v>3444</v>
      </c>
      <c r="J22" s="18">
        <f t="shared" si="8"/>
        <v>16809.87</v>
      </c>
      <c r="K22" s="23">
        <f t="shared" si="8"/>
        <v>3648</v>
      </c>
      <c r="L22" s="23">
        <f t="shared" si="8"/>
        <v>1341.97</v>
      </c>
      <c r="M22" s="23">
        <f t="shared" si="8"/>
        <v>25243.84</v>
      </c>
      <c r="N22" s="24">
        <f t="shared" si="8"/>
        <v>94756.160000000003</v>
      </c>
      <c r="O22" s="2"/>
      <c r="S22" s="26"/>
    </row>
    <row r="23" spans="1:19" ht="15.75" x14ac:dyDescent="0.25">
      <c r="A23" s="1"/>
      <c r="B23" s="76" t="s">
        <v>47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8"/>
      <c r="O23" s="2"/>
    </row>
    <row r="24" spans="1:19" ht="31.5" x14ac:dyDescent="0.25">
      <c r="A24" s="1"/>
      <c r="B24" s="4" t="s">
        <v>48</v>
      </c>
      <c r="C24" s="4" t="s">
        <v>15</v>
      </c>
      <c r="D24" s="4" t="s">
        <v>49</v>
      </c>
      <c r="E24" s="4" t="s">
        <v>19</v>
      </c>
      <c r="F24" s="25">
        <v>44204</v>
      </c>
      <c r="G24" s="25">
        <v>44563</v>
      </c>
      <c r="H24" s="6">
        <v>35000</v>
      </c>
      <c r="I24" s="6">
        <v>1004.5</v>
      </c>
      <c r="J24" s="6">
        <v>0</v>
      </c>
      <c r="K24" s="7">
        <v>1064</v>
      </c>
      <c r="L24" s="7">
        <v>25</v>
      </c>
      <c r="M24" s="7">
        <f>SUM(I24:L24)</f>
        <v>2093.5</v>
      </c>
      <c r="N24" s="28">
        <f>H24-M24</f>
        <v>32906.5</v>
      </c>
      <c r="O24" s="2"/>
      <c r="S24" s="26"/>
    </row>
    <row r="25" spans="1:19" ht="15.75" x14ac:dyDescent="0.25">
      <c r="A25" s="1"/>
      <c r="B25" s="66"/>
      <c r="C25" s="52"/>
      <c r="D25" s="52"/>
      <c r="E25" s="52"/>
      <c r="F25" s="52"/>
      <c r="G25" s="53"/>
      <c r="H25" s="18">
        <f t="shared" ref="H25:M25" si="9">SUM(H24)</f>
        <v>35000</v>
      </c>
      <c r="I25" s="18">
        <f t="shared" si="9"/>
        <v>1004.5</v>
      </c>
      <c r="J25" s="18">
        <f t="shared" si="9"/>
        <v>0</v>
      </c>
      <c r="K25" s="23">
        <f t="shared" si="9"/>
        <v>1064</v>
      </c>
      <c r="L25" s="23">
        <f t="shared" si="9"/>
        <v>25</v>
      </c>
      <c r="M25" s="23">
        <f t="shared" si="9"/>
        <v>2093.5</v>
      </c>
      <c r="N25" s="24">
        <f>H25-M25</f>
        <v>32906.5</v>
      </c>
      <c r="O25" s="2"/>
    </row>
    <row r="26" spans="1:19" ht="15.75" x14ac:dyDescent="0.25">
      <c r="A26" s="1"/>
      <c r="B26" s="50" t="s">
        <v>33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2"/>
      <c r="S26" s="26"/>
    </row>
    <row r="27" spans="1:19" ht="48" customHeight="1" x14ac:dyDescent="0.25">
      <c r="A27" s="1"/>
      <c r="B27" s="4" t="s">
        <v>34</v>
      </c>
      <c r="C27" s="11" t="s">
        <v>15</v>
      </c>
      <c r="D27" s="12" t="s">
        <v>35</v>
      </c>
      <c r="E27" s="12" t="s">
        <v>23</v>
      </c>
      <c r="F27" s="25">
        <v>44201</v>
      </c>
      <c r="G27" s="25">
        <v>44207</v>
      </c>
      <c r="H27" s="13">
        <v>100000</v>
      </c>
      <c r="I27" s="6">
        <f>IF(H27&gt;=35000,(H27*0.0287),(0))</f>
        <v>2870</v>
      </c>
      <c r="J27" s="13">
        <v>12105.37</v>
      </c>
      <c r="K27" s="7">
        <f>+H27*0.0304</f>
        <v>3040</v>
      </c>
      <c r="L27" s="7">
        <v>3025</v>
      </c>
      <c r="M27" s="7">
        <f t="shared" ref="M27" si="10">SUM(I27:L27)</f>
        <v>21040.370000000003</v>
      </c>
      <c r="N27" s="8">
        <f t="shared" ref="N27" si="11">H27-M27</f>
        <v>78959.63</v>
      </c>
      <c r="O27" s="2"/>
      <c r="R27" s="27"/>
    </row>
    <row r="28" spans="1:19" ht="15.75" x14ac:dyDescent="0.25">
      <c r="A28" s="1"/>
      <c r="B28" s="66"/>
      <c r="C28" s="52"/>
      <c r="D28" s="52"/>
      <c r="E28" s="52"/>
      <c r="F28" s="52"/>
      <c r="G28" s="53"/>
      <c r="H28" s="18">
        <f t="shared" ref="H28:N28" si="12">SUM(H27:H27)</f>
        <v>100000</v>
      </c>
      <c r="I28" s="18">
        <f t="shared" si="12"/>
        <v>2870</v>
      </c>
      <c r="J28" s="18">
        <f t="shared" si="12"/>
        <v>12105.37</v>
      </c>
      <c r="K28" s="23">
        <f t="shared" si="12"/>
        <v>3040</v>
      </c>
      <c r="L28" s="23">
        <f t="shared" si="12"/>
        <v>3025</v>
      </c>
      <c r="M28" s="23">
        <f t="shared" si="12"/>
        <v>21040.370000000003</v>
      </c>
      <c r="N28" s="24">
        <f t="shared" si="12"/>
        <v>78959.63</v>
      </c>
      <c r="O28" s="2"/>
    </row>
    <row r="29" spans="1:19" ht="10.5" customHeight="1" x14ac:dyDescent="0.25">
      <c r="A29" s="1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"/>
    </row>
    <row r="30" spans="1:19" ht="47.25" customHeight="1" x14ac:dyDescent="0.25">
      <c r="A30" s="1"/>
      <c r="B30" s="67"/>
      <c r="C30" s="68"/>
      <c r="D30" s="69"/>
      <c r="E30" s="70" t="s">
        <v>36</v>
      </c>
      <c r="F30" s="72"/>
      <c r="G30" s="71"/>
      <c r="H30" s="18">
        <f>SUM(H28,H25,H22,H19,H16,H13,H10)</f>
        <v>545000</v>
      </c>
      <c r="I30" s="73"/>
      <c r="J30" s="74"/>
      <c r="K30" s="75"/>
      <c r="L30" s="70" t="s">
        <v>37</v>
      </c>
      <c r="M30" s="71"/>
      <c r="N30" s="18">
        <f>SUM(N28,N25,N22,N19,N16,N13,N10)</f>
        <v>436440.45000000007</v>
      </c>
      <c r="O30" s="2"/>
    </row>
    <row r="31" spans="1:19" ht="9" customHeight="1" x14ac:dyDescent="0.25">
      <c r="A31" s="1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  <c r="O31" s="2"/>
    </row>
    <row r="32" spans="1:19" x14ac:dyDescent="0.25">
      <c r="A32" s="1"/>
      <c r="B32" s="39" t="s">
        <v>38</v>
      </c>
      <c r="C32" s="39"/>
      <c r="D32" s="39"/>
      <c r="E32" s="40"/>
      <c r="F32" s="40"/>
      <c r="G32" s="40"/>
      <c r="H32" s="40"/>
      <c r="I32" s="40"/>
      <c r="J32" s="40"/>
      <c r="K32" s="40"/>
      <c r="L32" s="40"/>
      <c r="M32" s="40"/>
      <c r="N32" s="41"/>
      <c r="O32" s="2"/>
    </row>
    <row r="33" spans="1:19" x14ac:dyDescent="0.25">
      <c r="A33" s="1"/>
      <c r="B33" s="39"/>
      <c r="C33" s="39"/>
      <c r="D33" s="39"/>
      <c r="E33" s="42"/>
      <c r="F33" s="42"/>
      <c r="G33" s="42"/>
      <c r="H33" s="42"/>
      <c r="I33" s="42"/>
      <c r="J33" s="42"/>
      <c r="K33" s="42"/>
      <c r="L33" s="42"/>
      <c r="M33" s="42"/>
      <c r="N33" s="43"/>
      <c r="O33" s="2"/>
    </row>
    <row r="34" spans="1:19" ht="31.5" x14ac:dyDescent="0.25">
      <c r="A34" s="1"/>
      <c r="B34" s="16" t="s">
        <v>39</v>
      </c>
      <c r="C34" s="46">
        <v>38695</v>
      </c>
      <c r="D34" s="47"/>
      <c r="E34" s="42"/>
      <c r="F34" s="42"/>
      <c r="G34" s="42"/>
      <c r="H34" s="42"/>
      <c r="I34" s="42"/>
      <c r="J34" s="42"/>
      <c r="K34" s="42"/>
      <c r="L34" s="42"/>
      <c r="M34" s="42"/>
      <c r="N34" s="43"/>
      <c r="O34" s="2"/>
      <c r="Q34" s="29"/>
      <c r="R34" s="29"/>
      <c r="S34" s="29"/>
    </row>
    <row r="35" spans="1:19" ht="31.5" x14ac:dyDescent="0.25">
      <c r="A35" s="1"/>
      <c r="B35" s="16" t="s">
        <v>40</v>
      </c>
      <c r="C35" s="46">
        <v>4120.6000000000004</v>
      </c>
      <c r="D35" s="47"/>
      <c r="E35" s="42"/>
      <c r="F35" s="42"/>
      <c r="G35" s="42"/>
      <c r="H35" s="42"/>
      <c r="I35" s="42"/>
      <c r="J35" s="42"/>
      <c r="K35" s="42"/>
      <c r="L35" s="42"/>
      <c r="M35" s="42"/>
      <c r="N35" s="43"/>
      <c r="O35" s="2"/>
      <c r="Q35" s="29"/>
      <c r="R35" s="29"/>
      <c r="S35" s="29"/>
    </row>
    <row r="36" spans="1:19" ht="31.5" x14ac:dyDescent="0.25">
      <c r="A36" s="1"/>
      <c r="B36" s="17" t="s">
        <v>41</v>
      </c>
      <c r="C36" s="46">
        <v>38640.5</v>
      </c>
      <c r="D36" s="47"/>
      <c r="E36" s="42"/>
      <c r="F36" s="42"/>
      <c r="G36" s="42"/>
      <c r="H36" s="42"/>
      <c r="I36" s="42"/>
      <c r="J36" s="42"/>
      <c r="K36" s="42"/>
      <c r="L36" s="42"/>
      <c r="M36" s="42"/>
      <c r="N36" s="43"/>
      <c r="O36" s="2"/>
      <c r="Q36" s="29"/>
      <c r="R36" s="29"/>
      <c r="S36" s="29"/>
    </row>
    <row r="37" spans="1:19" ht="20.25" customHeight="1" x14ac:dyDescent="0.25">
      <c r="A37" s="1"/>
      <c r="B37" s="19" t="s">
        <v>42</v>
      </c>
      <c r="C37" s="48">
        <f>SUM(C34:D36)</f>
        <v>81456.100000000006</v>
      </c>
      <c r="D37" s="49"/>
      <c r="E37" s="44"/>
      <c r="F37" s="44"/>
      <c r="G37" s="44"/>
      <c r="H37" s="44"/>
      <c r="I37" s="44"/>
      <c r="J37" s="44"/>
      <c r="K37" s="44"/>
      <c r="L37" s="44"/>
      <c r="M37" s="44"/>
      <c r="N37" s="45"/>
      <c r="O37" s="2"/>
      <c r="Q37" s="29"/>
      <c r="R37" s="29"/>
    </row>
    <row r="38" spans="1:19" ht="36" customHeight="1" x14ac:dyDescent="0.25">
      <c r="A38" s="1"/>
      <c r="B38" s="30" t="s">
        <v>50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2"/>
      <c r="O38" s="2"/>
      <c r="Q38" s="29"/>
    </row>
    <row r="39" spans="1:19" ht="98.25" customHeight="1" x14ac:dyDescent="0.25">
      <c r="A39" s="1"/>
      <c r="B39" s="35"/>
      <c r="C39" s="36"/>
      <c r="D39" s="22" t="s">
        <v>43</v>
      </c>
      <c r="E39" s="34"/>
      <c r="F39" s="34"/>
      <c r="G39" s="34"/>
      <c r="H39" s="34"/>
      <c r="I39" s="21"/>
      <c r="J39" s="20" t="s">
        <v>44</v>
      </c>
      <c r="K39" s="35"/>
      <c r="L39" s="37"/>
      <c r="M39" s="37"/>
      <c r="N39" s="36"/>
      <c r="O39" s="2"/>
    </row>
    <row r="40" spans="1:19" ht="11.25" customHeight="1" x14ac:dyDescent="0.25">
      <c r="A40" s="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"/>
    </row>
  </sheetData>
  <mergeCells count="48"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J6:J7"/>
    <mergeCell ref="K6:K7"/>
    <mergeCell ref="B8:N8"/>
    <mergeCell ref="B11:N11"/>
    <mergeCell ref="B10:G10"/>
    <mergeCell ref="B14:N14"/>
    <mergeCell ref="B17:N17"/>
    <mergeCell ref="B20:N20"/>
    <mergeCell ref="B26:N26"/>
    <mergeCell ref="B23:N23"/>
    <mergeCell ref="B13:G13"/>
    <mergeCell ref="B16:G16"/>
    <mergeCell ref="B19:G19"/>
    <mergeCell ref="B22:G22"/>
    <mergeCell ref="B25:G25"/>
    <mergeCell ref="B28:G28"/>
    <mergeCell ref="B29:N29"/>
    <mergeCell ref="B32:D33"/>
    <mergeCell ref="E32:N37"/>
    <mergeCell ref="C34:D34"/>
    <mergeCell ref="C35:D35"/>
    <mergeCell ref="C36:D36"/>
    <mergeCell ref="C37:D37"/>
    <mergeCell ref="B30:D30"/>
    <mergeCell ref="E30:G30"/>
    <mergeCell ref="L30:M30"/>
    <mergeCell ref="I30:K30"/>
    <mergeCell ref="B38:N38"/>
    <mergeCell ref="B40:N40"/>
    <mergeCell ref="E39:H39"/>
    <mergeCell ref="B39:C39"/>
    <mergeCell ref="K39:N39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2021-08-18T17:04:00Z</cp:lastPrinted>
  <dcterms:created xsi:type="dcterms:W3CDTF">2021-07-20T15:29:34Z</dcterms:created>
  <dcterms:modified xsi:type="dcterms:W3CDTF">2021-08-24T13:39:54Z</dcterms:modified>
</cp:coreProperties>
</file>