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0.0.0.47\d$\COMUN\DIV. DE RECURSOS HUMANOS\LIZARY DICKSON\Nómina PORTAL\8-Agosto\"/>
    </mc:Choice>
  </mc:AlternateContent>
  <xr:revisionPtr revIDLastSave="0" documentId="13_ncr:1_{6CBCAE93-9AA8-45F9-9B46-D6F056709D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I19" i="1"/>
  <c r="H19" i="1"/>
  <c r="L19" i="1"/>
  <c r="K19" i="1"/>
  <c r="J19" i="1"/>
  <c r="L22" i="1"/>
  <c r="J22" i="1"/>
  <c r="H22" i="1"/>
  <c r="K21" i="1"/>
  <c r="K22" i="1" s="1"/>
  <c r="I21" i="1"/>
  <c r="C31" i="1"/>
  <c r="M21" i="1" l="1"/>
  <c r="I22" i="1"/>
  <c r="K18" i="1"/>
  <c r="I18" i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N21" i="1" l="1"/>
  <c r="N22" i="1" s="1"/>
  <c r="M22" i="1"/>
  <c r="I16" i="1"/>
  <c r="M12" i="1"/>
  <c r="N12" i="1" s="1"/>
  <c r="M9" i="1"/>
  <c r="N9" i="1" s="1"/>
  <c r="I13" i="1"/>
  <c r="M15" i="1"/>
  <c r="N15" i="1" s="1"/>
  <c r="K16" i="1"/>
  <c r="M18" i="1"/>
  <c r="K13" i="1"/>
  <c r="K10" i="1"/>
  <c r="N18" i="1" l="1"/>
  <c r="N19" i="1" s="1"/>
  <c r="M19" i="1"/>
  <c r="M16" i="1"/>
  <c r="N16" i="1"/>
  <c r="M10" i="1"/>
  <c r="N10" i="1"/>
  <c r="N13" i="1"/>
  <c r="M13" i="1"/>
  <c r="N24" i="1" l="1"/>
</calcChain>
</file>

<file path=xl/sharedStrings.xml><?xml version="1.0" encoding="utf-8"?>
<sst xmlns="http://schemas.openxmlformats.org/spreadsheetml/2006/main" count="54" uniqueCount="47">
  <si>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</si>
  <si>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</si>
  <si>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</si>
  <si>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</si>
  <si>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</si>
  <si>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</si>
  <si>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</si>
  <si>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</si>
  <si>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</si>
  <si>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</si>
  <si>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</si>
  <si>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</si>
  <si>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</si>
  <si>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</si>
  <si>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</si>
  <si>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</si>
  <si>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</si>
  <si>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</si>
  <si>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</si>
  <si>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</si>
  <si>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</si>
  <si>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</si>
  <si>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</si>
  <si>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</si>
  <si>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</si>
  <si>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</si>
  <si>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</si>
  <si>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</si>
  <si>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</si>
  <si>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</si>
  <si>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</si>
  <si>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</si>
  <si>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</si>
  <si>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</si>
  <si>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</si>
  <si>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</si>
  <si>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</si>
  <si>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</si>
  <si>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</si>
  <si>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</si>
  <si>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DEPARTAMENTO DE ESTADISTICAS DE ZONAS FRANCAS</t>
  </si>
  <si>
    <t>NICODEL SANTANA</t>
  </si>
  <si>
    <t>TECNICO DE DATOS ESTADISTICOS</t>
  </si>
  <si>
    <t>LISSETTE EVANGELISTA</t>
  </si>
  <si>
    <t xml:space="preserve">JOAQUÍN ELÍAS JIMÉNEZ </t>
  </si>
  <si>
    <t>CERTIFICO QUE ESTA NOMINA DE PAGO ESTA CORRECTA Y COMPLETA Y QUE LAS PERSONAS ENUMERADAS EN LA MISMA SON LAS QUE AL 31 DE AGOSTO  DE 2023 FIGURAN EN LOS RECORDS DE PERSONAL TEMPORALES Y PERIODO PROBATORIO QUE MANTIENE LA INSTITUCION.</t>
  </si>
  <si>
    <t>NOMINA PERSONAL CONTRATADOS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</si>
</sst>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2" fontId="7" fillId="0" borderId="2" xfId="1" applyNumberFormat="1" applyFont="1" applyFill="1" applyBorder="1" applyAlignment="1" applyProtection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385573</xdr:colOff>
      <xdr:row>32</xdr:row>
      <xdr:rowOff>38705</xdr:rowOff>
    </xdr:from>
    <xdr:to>
      <xdr:col>2</xdr:col>
      <xdr:colOff>228017</xdr:colOff>
      <xdr:row>33</xdr:row>
      <xdr:rowOff>15291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C9683F-5015-4C2B-8076-A4C8677C8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7645" b="90520" l="9827" r="89595">
                      <a14:foregroundMark x1="39595" y1="9174" x2="43064" y2="7951"/>
                      <a14:foregroundMark x1="22254" y1="18654" x2="39884" y2="10398"/>
                      <a14:foregroundMark x1="22543" y1="16820" x2="39595" y2="9480"/>
                      <a14:foregroundMark x1="16474" y1="24465" x2="39306" y2="8869"/>
                      <a14:foregroundMark x1="18208" y1="19266" x2="39306" y2="8869"/>
                      <a14:foregroundMark x1="10116" y1="55963" x2="10983" y2="38226"/>
                      <a14:foregroundMark x1="36994" y1="88379" x2="60694" y2="9052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239998">
          <a:off x="502804" y="9944705"/>
          <a:ext cx="1293175" cy="1222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="130" zoomScaleNormal="130" workbookViewId="0">
      <selection activeCell="B5" sqref="B5:B7"/>
    </sheetView>
  </sheetViews>
  <sheetFormatPr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2"/>
    </row>
    <row r="3" spans="1:19" ht="15.75" customHeight="1" x14ac:dyDescent="0.25">
      <c r="A3" s="1"/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3"/>
      <c r="O3" s="2"/>
    </row>
    <row r="4" spans="1:19" ht="23.25" customHeight="1" x14ac:dyDescent="0.25">
      <c r="A4" s="1"/>
      <c r="B4" s="36" t="s">
        <v>46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4"/>
      <c r="O4" s="2"/>
    </row>
    <row r="5" spans="1:19" ht="15.75" customHeight="1" x14ac:dyDescent="0.25">
      <c r="A5" s="1"/>
      <c r="B5" s="37" t="s">
        <v>2</v>
      </c>
      <c r="C5" s="37" t="s">
        <v>3</v>
      </c>
      <c r="D5" s="37" t="s">
        <v>4</v>
      </c>
      <c r="E5" s="37" t="s">
        <v>5</v>
      </c>
      <c r="F5" s="37" t="s">
        <v>38</v>
      </c>
      <c r="G5" s="37" t="s">
        <v>39</v>
      </c>
      <c r="H5" s="31" t="s">
        <v>6</v>
      </c>
      <c r="I5" s="31" t="s">
        <v>7</v>
      </c>
      <c r="J5" s="31"/>
      <c r="K5" s="31"/>
      <c r="L5" s="31" t="s">
        <v>8</v>
      </c>
      <c r="M5" s="31" t="s">
        <v>9</v>
      </c>
      <c r="N5" s="38" t="s">
        <v>10</v>
      </c>
      <c r="O5" s="2"/>
    </row>
    <row r="6" spans="1:19" ht="15" customHeight="1" x14ac:dyDescent="0.25">
      <c r="A6" s="1"/>
      <c r="B6" s="37"/>
      <c r="C6" s="37"/>
      <c r="D6" s="37"/>
      <c r="E6" s="37"/>
      <c r="F6" s="37"/>
      <c r="G6" s="37"/>
      <c r="H6" s="31"/>
      <c r="I6" s="29" t="s">
        <v>11</v>
      </c>
      <c r="J6" s="29" t="s">
        <v>12</v>
      </c>
      <c r="K6" s="29" t="s">
        <v>13</v>
      </c>
      <c r="L6" s="31"/>
      <c r="M6" s="31"/>
      <c r="N6" s="38"/>
      <c r="O6" s="2"/>
    </row>
    <row r="7" spans="1:19" ht="15" customHeight="1" x14ac:dyDescent="0.25">
      <c r="A7" s="1"/>
      <c r="B7" s="37"/>
      <c r="C7" s="37"/>
      <c r="D7" s="37"/>
      <c r="E7" s="37"/>
      <c r="F7" s="37"/>
      <c r="G7" s="37"/>
      <c r="H7" s="31"/>
      <c r="I7" s="30"/>
      <c r="J7" s="30"/>
      <c r="K7" s="30"/>
      <c r="L7" s="31"/>
      <c r="M7" s="31"/>
      <c r="N7" s="38"/>
      <c r="O7" s="2"/>
    </row>
    <row r="8" spans="1:19" ht="15.75" x14ac:dyDescent="0.25">
      <c r="A8" s="1"/>
      <c r="B8" s="25" t="s">
        <v>16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"/>
    </row>
    <row r="9" spans="1:19" ht="50.25" customHeight="1" x14ac:dyDescent="0.25">
      <c r="A9" s="1"/>
      <c r="B9" s="8" t="s">
        <v>17</v>
      </c>
      <c r="C9" s="23" t="s">
        <v>14</v>
      </c>
      <c r="D9" s="9" t="s">
        <v>18</v>
      </c>
      <c r="E9" s="9" t="s">
        <v>19</v>
      </c>
      <c r="F9" s="18">
        <v>44201</v>
      </c>
      <c r="G9" s="18">
        <v>44207</v>
      </c>
      <c r="H9" s="10">
        <v>130000</v>
      </c>
      <c r="I9" s="5">
        <f>IF(H9&gt;=35000,(H9*0.0287),(0))</f>
        <v>3731</v>
      </c>
      <c r="J9" s="24">
        <v>19162.12</v>
      </c>
      <c r="K9" s="6">
        <f t="shared" ref="K9" si="0">+H9*0.0304</f>
        <v>3952</v>
      </c>
      <c r="L9" s="6">
        <v>13785.46</v>
      </c>
      <c r="M9" s="6">
        <f t="shared" ref="M9" si="1">SUM(I9:L9)</f>
        <v>40630.58</v>
      </c>
      <c r="N9" s="7">
        <f t="shared" ref="N9" si="2">H9-M9</f>
        <v>89369.42</v>
      </c>
      <c r="O9" s="2"/>
      <c r="Q9" s="19"/>
    </row>
    <row r="10" spans="1:19" ht="15.75" x14ac:dyDescent="0.25">
      <c r="A10" s="1"/>
      <c r="B10" s="26"/>
      <c r="C10" s="27"/>
      <c r="D10" s="27"/>
      <c r="E10" s="27"/>
      <c r="F10" s="27"/>
      <c r="G10" s="28"/>
      <c r="H10" s="13">
        <f>SUM(H9:H9)</f>
        <v>130000</v>
      </c>
      <c r="I10" s="13">
        <f>SUM(I9)</f>
        <v>3731</v>
      </c>
      <c r="J10" s="13">
        <f>SUM(J9:J9)</f>
        <v>19162.12</v>
      </c>
      <c r="K10" s="16">
        <f>SUM(K9:K9)</f>
        <v>3952</v>
      </c>
      <c r="L10" s="16">
        <f>SUM(L9:L9)</f>
        <v>13785.46</v>
      </c>
      <c r="M10" s="16">
        <f>SUM(M9:M9)</f>
        <v>40630.58</v>
      </c>
      <c r="N10" s="17">
        <f>SUM(N9:N9)</f>
        <v>89369.42</v>
      </c>
      <c r="O10" s="2"/>
      <c r="P10" s="21"/>
    </row>
    <row r="11" spans="1:19" ht="15.75" x14ac:dyDescent="0.25">
      <c r="A11" s="1"/>
      <c r="B11" s="25" t="s">
        <v>20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"/>
    </row>
    <row r="12" spans="1:19" ht="42.75" customHeight="1" x14ac:dyDescent="0.25">
      <c r="A12" s="1"/>
      <c r="B12" s="9" t="s">
        <v>21</v>
      </c>
      <c r="C12" s="22" t="s">
        <v>15</v>
      </c>
      <c r="D12" s="9" t="s">
        <v>22</v>
      </c>
      <c r="E12" s="9" t="s">
        <v>19</v>
      </c>
      <c r="F12" s="18">
        <v>44201</v>
      </c>
      <c r="G12" s="18">
        <v>44207</v>
      </c>
      <c r="H12" s="10">
        <v>70000</v>
      </c>
      <c r="I12" s="5">
        <f>IF(H12&gt;=35000,(H12*0.0287),(0))</f>
        <v>2009</v>
      </c>
      <c r="J12" s="10">
        <v>5368.48</v>
      </c>
      <c r="K12" s="6">
        <f>+H12*0.0304</f>
        <v>2128</v>
      </c>
      <c r="L12" s="6">
        <v>4921.3100000000004</v>
      </c>
      <c r="M12" s="6">
        <f>SUM(I12:L12)</f>
        <v>14426.79</v>
      </c>
      <c r="N12" s="7">
        <f>H12-M12</f>
        <v>55573.21</v>
      </c>
      <c r="O12" s="2"/>
    </row>
    <row r="13" spans="1:19" ht="15.75" x14ac:dyDescent="0.25">
      <c r="A13" s="1"/>
      <c r="B13" s="26"/>
      <c r="C13" s="27"/>
      <c r="D13" s="27"/>
      <c r="E13" s="27"/>
      <c r="F13" s="27"/>
      <c r="G13" s="28"/>
      <c r="H13" s="13">
        <f t="shared" ref="H13:N13" si="3">SUM(H12:H12)</f>
        <v>70000</v>
      </c>
      <c r="I13" s="13">
        <f t="shared" si="3"/>
        <v>2009</v>
      </c>
      <c r="J13" s="13">
        <f t="shared" si="3"/>
        <v>5368.48</v>
      </c>
      <c r="K13" s="16">
        <f t="shared" si="3"/>
        <v>2128</v>
      </c>
      <c r="L13" s="16">
        <f t="shared" si="3"/>
        <v>4921.3100000000004</v>
      </c>
      <c r="M13" s="16">
        <f t="shared" si="3"/>
        <v>14426.79</v>
      </c>
      <c r="N13" s="17">
        <f t="shared" si="3"/>
        <v>55573.21</v>
      </c>
      <c r="O13" s="2"/>
      <c r="P13" s="21"/>
    </row>
    <row r="14" spans="1:19" ht="15.75" x14ac:dyDescent="0.25">
      <c r="A14" s="1"/>
      <c r="B14" s="31" t="s">
        <v>23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2"/>
    </row>
    <row r="15" spans="1:19" ht="69" customHeight="1" x14ac:dyDescent="0.25">
      <c r="A15" s="1"/>
      <c r="B15" s="4" t="s">
        <v>24</v>
      </c>
      <c r="C15" s="22" t="s">
        <v>15</v>
      </c>
      <c r="D15" s="4" t="s">
        <v>25</v>
      </c>
      <c r="E15" s="4" t="s">
        <v>19</v>
      </c>
      <c r="F15" s="18">
        <v>44201</v>
      </c>
      <c r="G15" s="18">
        <v>44207</v>
      </c>
      <c r="H15" s="5">
        <v>120000</v>
      </c>
      <c r="I15" s="5">
        <f>IF(H15&gt;=35000,(H15*0.0287),(0))</f>
        <v>3444</v>
      </c>
      <c r="J15" s="5">
        <v>16809.87</v>
      </c>
      <c r="K15" s="6">
        <f>+H15*0.0304</f>
        <v>3648</v>
      </c>
      <c r="L15" s="6">
        <v>225</v>
      </c>
      <c r="M15" s="6">
        <f>SUM(I15:L15)</f>
        <v>24126.87</v>
      </c>
      <c r="N15" s="7">
        <f>H15-M15</f>
        <v>95873.13</v>
      </c>
      <c r="O15" s="2"/>
      <c r="Q15" s="19"/>
    </row>
    <row r="16" spans="1:19" ht="15.75" x14ac:dyDescent="0.25">
      <c r="A16" s="1"/>
      <c r="B16" s="26"/>
      <c r="C16" s="27"/>
      <c r="D16" s="27"/>
      <c r="E16" s="27"/>
      <c r="F16" s="27"/>
      <c r="G16" s="28"/>
      <c r="H16" s="13">
        <f t="shared" ref="H16:N16" si="4">SUM(H15:H15)</f>
        <v>120000</v>
      </c>
      <c r="I16" s="13">
        <f t="shared" si="4"/>
        <v>3444</v>
      </c>
      <c r="J16" s="13">
        <f t="shared" si="4"/>
        <v>16809.87</v>
      </c>
      <c r="K16" s="16">
        <f t="shared" si="4"/>
        <v>3648</v>
      </c>
      <c r="L16" s="16">
        <f t="shared" si="4"/>
        <v>225</v>
      </c>
      <c r="M16" s="16">
        <f t="shared" si="4"/>
        <v>24126.87</v>
      </c>
      <c r="N16" s="17">
        <f t="shared" si="4"/>
        <v>95873.13</v>
      </c>
      <c r="O16" s="2"/>
      <c r="P16" s="21"/>
      <c r="S16" s="19"/>
    </row>
    <row r="17" spans="1:19" ht="15.75" x14ac:dyDescent="0.25">
      <c r="A17" s="1"/>
      <c r="B17" s="25" t="s">
        <v>26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"/>
      <c r="S17" s="19"/>
    </row>
    <row r="18" spans="1:19" ht="48" customHeight="1" x14ac:dyDescent="0.25">
      <c r="A18" s="1"/>
      <c r="B18" s="4" t="s">
        <v>27</v>
      </c>
      <c r="C18" s="23" t="s">
        <v>15</v>
      </c>
      <c r="D18" s="9" t="s">
        <v>28</v>
      </c>
      <c r="E18" s="9" t="s">
        <v>19</v>
      </c>
      <c r="F18" s="18">
        <v>44201</v>
      </c>
      <c r="G18" s="18">
        <v>44207</v>
      </c>
      <c r="H18" s="10">
        <v>100000</v>
      </c>
      <c r="I18" s="5">
        <f>IF(H18&gt;=35000,(H18*0.0287),(0))</f>
        <v>2870</v>
      </c>
      <c r="J18" s="10">
        <v>11316.64</v>
      </c>
      <c r="K18" s="6">
        <f>+H18*0.0304</f>
        <v>3040</v>
      </c>
      <c r="L18" s="6">
        <v>14683.48</v>
      </c>
      <c r="M18" s="6">
        <f t="shared" ref="M18" si="5">SUM(I18:L18)</f>
        <v>31910.12</v>
      </c>
      <c r="N18" s="7">
        <f t="shared" ref="N18" si="6">H18-M18</f>
        <v>68089.88</v>
      </c>
      <c r="O18" s="2"/>
    </row>
    <row r="19" spans="1:19" ht="15.75" x14ac:dyDescent="0.25">
      <c r="A19" s="1"/>
      <c r="B19" s="26"/>
      <c r="C19" s="27"/>
      <c r="D19" s="27"/>
      <c r="E19" s="27"/>
      <c r="F19" s="27"/>
      <c r="G19" s="28"/>
      <c r="H19" s="13">
        <f t="shared" ref="H19:N19" si="7">H18</f>
        <v>100000</v>
      </c>
      <c r="I19" s="13">
        <f t="shared" si="7"/>
        <v>2870</v>
      </c>
      <c r="J19" s="13">
        <f t="shared" si="7"/>
        <v>11316.64</v>
      </c>
      <c r="K19" s="16">
        <f t="shared" si="7"/>
        <v>3040</v>
      </c>
      <c r="L19" s="16">
        <f t="shared" si="7"/>
        <v>14683.48</v>
      </c>
      <c r="M19" s="16">
        <f t="shared" si="7"/>
        <v>31910.12</v>
      </c>
      <c r="N19" s="17">
        <f t="shared" si="7"/>
        <v>68089.88</v>
      </c>
      <c r="O19" s="2"/>
      <c r="P19" s="21"/>
    </row>
    <row r="20" spans="1:19" ht="15.75" x14ac:dyDescent="0.25">
      <c r="A20" s="1"/>
      <c r="B20" s="25" t="s">
        <v>40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"/>
      <c r="S20" s="19"/>
    </row>
    <row r="21" spans="1:19" ht="48" customHeight="1" x14ac:dyDescent="0.25">
      <c r="A21" s="1"/>
      <c r="B21" s="4" t="s">
        <v>41</v>
      </c>
      <c r="C21" s="23" t="s">
        <v>14</v>
      </c>
      <c r="D21" s="9" t="s">
        <v>42</v>
      </c>
      <c r="E21" s="9" t="s">
        <v>19</v>
      </c>
      <c r="F21" s="18">
        <v>44958</v>
      </c>
      <c r="G21" s="18">
        <v>45139</v>
      </c>
      <c r="H21" s="10">
        <v>50000</v>
      </c>
      <c r="I21" s="5">
        <f>IF(H21&gt;=35000,(H21*0.0287),(0))</f>
        <v>1435</v>
      </c>
      <c r="J21" s="10">
        <v>1854</v>
      </c>
      <c r="K21" s="6">
        <f>+H21*0.0304</f>
        <v>1520</v>
      </c>
      <c r="L21" s="6">
        <v>225</v>
      </c>
      <c r="M21" s="6">
        <f t="shared" ref="M21" si="8">SUM(I21:L21)</f>
        <v>5034</v>
      </c>
      <c r="N21" s="7">
        <f t="shared" ref="N21" si="9">H21-M21</f>
        <v>44966</v>
      </c>
      <c r="O21" s="2"/>
    </row>
    <row r="22" spans="1:19" ht="15.75" x14ac:dyDescent="0.25">
      <c r="A22" s="1"/>
      <c r="B22" s="26"/>
      <c r="C22" s="27"/>
      <c r="D22" s="27"/>
      <c r="E22" s="27"/>
      <c r="F22" s="27"/>
      <c r="G22" s="28"/>
      <c r="H22" s="13">
        <f t="shared" ref="H22:N22" si="10">H21</f>
        <v>50000</v>
      </c>
      <c r="I22" s="13">
        <f t="shared" si="10"/>
        <v>1435</v>
      </c>
      <c r="J22" s="13">
        <f t="shared" si="10"/>
        <v>1854</v>
      </c>
      <c r="K22" s="16">
        <f t="shared" si="10"/>
        <v>1520</v>
      </c>
      <c r="L22" s="16">
        <f t="shared" si="10"/>
        <v>225</v>
      </c>
      <c r="M22" s="16">
        <f t="shared" si="10"/>
        <v>5034</v>
      </c>
      <c r="N22" s="17">
        <f t="shared" si="10"/>
        <v>44966</v>
      </c>
      <c r="O22" s="2"/>
      <c r="P22" s="21"/>
    </row>
    <row r="23" spans="1:19" ht="10.5" customHeight="1" x14ac:dyDescent="0.25">
      <c r="A23" s="1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"/>
    </row>
    <row r="24" spans="1:19" ht="47.25" customHeight="1" x14ac:dyDescent="0.25">
      <c r="A24" s="1"/>
      <c r="B24" s="51"/>
      <c r="C24" s="52"/>
      <c r="D24" s="53"/>
      <c r="E24" s="54" t="s">
        <v>29</v>
      </c>
      <c r="F24" s="55"/>
      <c r="G24" s="56"/>
      <c r="H24" s="13">
        <f>H10+H13+H16+H22+H19</f>
        <v>470000</v>
      </c>
      <c r="I24" s="57"/>
      <c r="J24" s="58"/>
      <c r="K24" s="59"/>
      <c r="L24" s="54" t="s">
        <v>30</v>
      </c>
      <c r="M24" s="56"/>
      <c r="N24" s="13">
        <f>N10+N13+N16+N22+N19</f>
        <v>353871.64</v>
      </c>
      <c r="O24" s="2"/>
    </row>
    <row r="25" spans="1:19" ht="9" customHeight="1" x14ac:dyDescent="0.25">
      <c r="A25" s="1"/>
      <c r="B25" s="60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2"/>
      <c r="O25" s="2"/>
    </row>
    <row r="26" spans="1:19" x14ac:dyDescent="0.25">
      <c r="A26" s="1"/>
      <c r="B26" s="40" t="s">
        <v>31</v>
      </c>
      <c r="C26" s="40"/>
      <c r="D26" s="40"/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2"/>
    </row>
    <row r="27" spans="1:19" x14ac:dyDescent="0.25">
      <c r="A27" s="1"/>
      <c r="B27" s="40"/>
      <c r="C27" s="40"/>
      <c r="D27" s="40"/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2"/>
    </row>
    <row r="28" spans="1:19" ht="31.5" x14ac:dyDescent="0.25">
      <c r="A28" s="1"/>
      <c r="B28" s="11" t="s">
        <v>32</v>
      </c>
      <c r="C28" s="47">
        <v>33370</v>
      </c>
      <c r="D28" s="48"/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2"/>
      <c r="P28" s="20"/>
      <c r="Q28" s="20"/>
      <c r="R28" s="20"/>
      <c r="S28" s="20"/>
    </row>
    <row r="29" spans="1:19" ht="31.5" x14ac:dyDescent="0.25">
      <c r="A29" s="1"/>
      <c r="B29" s="11" t="s">
        <v>33</v>
      </c>
      <c r="C29" s="47">
        <v>3788.67</v>
      </c>
      <c r="D29" s="48"/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2"/>
      <c r="P29" s="20"/>
      <c r="Q29" s="20"/>
      <c r="R29" s="20"/>
      <c r="S29" s="20"/>
    </row>
    <row r="30" spans="1:19" ht="31.5" x14ac:dyDescent="0.25">
      <c r="A30" s="1"/>
      <c r="B30" s="12" t="s">
        <v>34</v>
      </c>
      <c r="C30" s="47">
        <v>33323</v>
      </c>
      <c r="D30" s="48"/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2"/>
      <c r="P30" s="20"/>
      <c r="Q30" s="20"/>
      <c r="R30" s="20"/>
      <c r="S30" s="20"/>
    </row>
    <row r="31" spans="1:19" ht="20.25" customHeight="1" x14ac:dyDescent="0.25">
      <c r="A31" s="1"/>
      <c r="B31" s="14" t="s">
        <v>35</v>
      </c>
      <c r="C31" s="49">
        <f>SUM(C28:D30)</f>
        <v>70481.67</v>
      </c>
      <c r="D31" s="50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2"/>
      <c r="Q31" s="20"/>
      <c r="R31" s="20"/>
    </row>
    <row r="32" spans="1:19" ht="36" customHeight="1" x14ac:dyDescent="0.25">
      <c r="A32" s="1"/>
      <c r="B32" s="63" t="s">
        <v>45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5"/>
      <c r="O32" s="2"/>
      <c r="Q32" s="20"/>
    </row>
    <row r="33" spans="1:15" ht="98.25" customHeight="1" x14ac:dyDescent="0.25">
      <c r="A33" s="1"/>
      <c r="B33" s="67"/>
      <c r="C33" s="68"/>
      <c r="D33" s="15" t="s">
        <v>36</v>
      </c>
      <c r="E33" s="71" t="s">
        <v>43</v>
      </c>
      <c r="F33" s="72"/>
      <c r="G33" s="72"/>
      <c r="H33" s="72"/>
      <c r="I33" s="73"/>
      <c r="J33" s="15" t="s">
        <v>37</v>
      </c>
      <c r="K33" s="69" t="s">
        <v>44</v>
      </c>
      <c r="L33" s="70"/>
      <c r="M33" s="70"/>
      <c r="N33" s="68"/>
      <c r="O33" s="2"/>
    </row>
    <row r="34" spans="1:15" ht="11.25" customHeight="1" x14ac:dyDescent="0.25">
      <c r="A34" s="1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2"/>
    </row>
  </sheetData>
  <mergeCells count="45">
    <mergeCell ref="B32:N32"/>
    <mergeCell ref="B34:N34"/>
    <mergeCell ref="B33:C33"/>
    <mergeCell ref="K33:N33"/>
    <mergeCell ref="E33:I33"/>
    <mergeCell ref="B23:N23"/>
    <mergeCell ref="B26:D27"/>
    <mergeCell ref="E26:N31"/>
    <mergeCell ref="C28:D28"/>
    <mergeCell ref="C29:D29"/>
    <mergeCell ref="C30:D30"/>
    <mergeCell ref="C31:D31"/>
    <mergeCell ref="B24:D24"/>
    <mergeCell ref="E24:G24"/>
    <mergeCell ref="L24:M24"/>
    <mergeCell ref="I24:K24"/>
    <mergeCell ref="B25:N25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N5:N7"/>
    <mergeCell ref="I6:I7"/>
    <mergeCell ref="B17:N17"/>
    <mergeCell ref="B22:G22"/>
    <mergeCell ref="B8:N8"/>
    <mergeCell ref="K6:K7"/>
    <mergeCell ref="B10:G10"/>
    <mergeCell ref="B13:G13"/>
    <mergeCell ref="B16:G16"/>
    <mergeCell ref="B11:N11"/>
    <mergeCell ref="B14:N14"/>
    <mergeCell ref="J6:J7"/>
    <mergeCell ref="B20:N20"/>
    <mergeCell ref="B19:G19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2023-04-24T15:26:33Z</cp:lastPrinted>
  <dcterms:created xsi:type="dcterms:W3CDTF">2021-07-20T15:29:34Z</dcterms:created>
  <dcterms:modified xsi:type="dcterms:W3CDTF">2023-08-28T19:26:01Z</dcterms:modified>
</cp:coreProperties>
</file>