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\\Cnzfenx400\d\COMUN\DIV. DE RECURSOS HUMANOS\CONTROL DE INDICADORES  - Geraldine\Control Indicadores 2022\Nómina PORTAL-2022\12-Diciembre\"/>
    </mc:Choice>
  </mc:AlternateContent>
  <xr:revisionPtr revIDLastSave="0" documentId="13_ncr:1_{445452D0-25B1-4973-919B-A81EB346F44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definedNames>
    <definedName name="_xlnm.Print_Area" localSheetId="0">Hoja1!$A$8:$O$31</definedName>
    <definedName name="_xlnm.Print_Titles" localSheetId="0">Hoja1!$1:$7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1" l="1"/>
  <c r="C28" i="1"/>
  <c r="L19" i="1" l="1"/>
  <c r="J19" i="1"/>
  <c r="H19" i="1"/>
  <c r="K18" i="1"/>
  <c r="I18" i="1"/>
  <c r="L16" i="1"/>
  <c r="J16" i="1"/>
  <c r="H16" i="1"/>
  <c r="K15" i="1"/>
  <c r="I15" i="1"/>
  <c r="L13" i="1"/>
  <c r="J13" i="1"/>
  <c r="H13" i="1"/>
  <c r="K12" i="1"/>
  <c r="I12" i="1"/>
  <c r="L10" i="1"/>
  <c r="J10" i="1"/>
  <c r="H10" i="1"/>
  <c r="K9" i="1"/>
  <c r="I9" i="1"/>
  <c r="I10" i="1" s="1"/>
  <c r="I16" i="1" l="1"/>
  <c r="M12" i="1"/>
  <c r="N12" i="1" s="1"/>
  <c r="I19" i="1"/>
  <c r="M9" i="1"/>
  <c r="N9" i="1" s="1"/>
  <c r="I13" i="1"/>
  <c r="M15" i="1"/>
  <c r="N15" i="1" s="1"/>
  <c r="K16" i="1"/>
  <c r="M18" i="1"/>
  <c r="N18" i="1" s="1"/>
  <c r="K19" i="1"/>
  <c r="K13" i="1"/>
  <c r="K10" i="1"/>
  <c r="M16" i="1" l="1"/>
  <c r="N16" i="1"/>
  <c r="N19" i="1"/>
  <c r="N21" i="1" s="1"/>
  <c r="M19" i="1"/>
  <c r="M10" i="1"/>
  <c r="N10" i="1"/>
  <c r="N13" i="1"/>
  <c r="M13" i="1"/>
</calcChain>
</file>

<file path=xl/sharedStrings.xml><?xml version="1.0" encoding="utf-8"?>
<sst xmlns="http://schemas.openxmlformats.org/spreadsheetml/2006/main" count="47" uniqueCount="42">
  <si>
    <t>CONSEJO NACIONAL DE ZONAS FRANCAS DE EXPORTACION</t>
  </si>
  <si>
    <t>DEPARTAMENTO DE RECURSOS HUMANOS</t>
  </si>
  <si>
    <t>NOMBRE Y APELLIDO</t>
  </si>
  <si>
    <t>GENERO</t>
  </si>
  <si>
    <t>CARGO</t>
  </si>
  <si>
    <t>CATEGORIA DE SERVIDOR</t>
  </si>
  <si>
    <t>SALARIO BRUTO</t>
  </si>
  <si>
    <t>DESCUENTOS DE LEY</t>
  </si>
  <si>
    <t>OTROS DESCUENTOS</t>
  </si>
  <si>
    <t>TOTAL DESCONTADO</t>
  </si>
  <si>
    <t>SALARIO NETO</t>
  </si>
  <si>
    <t>AFP</t>
  </si>
  <si>
    <t>ISR</t>
  </si>
  <si>
    <t xml:space="preserve">SFS </t>
  </si>
  <si>
    <t>HOMBRE</t>
  </si>
  <si>
    <t>MUJER</t>
  </si>
  <si>
    <t>DEPARTAMENTO ADMINISTATIVO Y FINANCIERO</t>
  </si>
  <si>
    <t>JOAQUIN  JIMENEZ</t>
  </si>
  <si>
    <t>ENCARGADO  ADMINISTATIVO Y FINANCIERO</t>
  </si>
  <si>
    <t>CONTRATADO</t>
  </si>
  <si>
    <t>DEPARTAMENTO DE PROMOCION</t>
  </si>
  <si>
    <t>JULISSA BURGOS</t>
  </si>
  <si>
    <t>COORDINADORA</t>
  </si>
  <si>
    <t>DIVISION ANALISIS ECONOMICO Y COMPETITIVIDAD</t>
  </si>
  <si>
    <t>PAOLA RODRIGUEZ</t>
  </si>
  <si>
    <t>ENCARGADA DIVISION ANALISIS ECONOMICO Y COMPETITIVIDAD</t>
  </si>
  <si>
    <t>OFICINA REGIONAL SANTIAGO</t>
  </si>
  <si>
    <t>DAYELIN GOMEZ</t>
  </si>
  <si>
    <t>ENCARGADA OFICINA REGIONAL SANTIAGO</t>
  </si>
  <si>
    <t>TOTAL SALARIO BRUTO</t>
  </si>
  <si>
    <t>TOTAL SALARIO NETO</t>
  </si>
  <si>
    <t>APORTE INSTITUCIONAL</t>
  </si>
  <si>
    <t>FONDO DE PENSIONES</t>
  </si>
  <si>
    <t>SEGURO RIESGOS LABORALES</t>
  </si>
  <si>
    <t>SEGURO FAMILIAR DE SALUD</t>
  </si>
  <si>
    <t>TOTAL</t>
  </si>
  <si>
    <t>Elaborado por:</t>
  </si>
  <si>
    <t>Autorizado por:</t>
  </si>
  <si>
    <t>INICIO CONTRATO</t>
  </si>
  <si>
    <t>TERMINO CONTRATO</t>
  </si>
  <si>
    <t>NOMINA PERSONAL CONTRATADOS DICIEMBRE 2022</t>
  </si>
  <si>
    <t>CERTIFICO QUE ESTA NOMINA DE PAGO ESTA CORRECTA Y COMPLETA Y QUE LAS PERSONAS ENUMERADAS EN LA MISMA SON LAS QUE AL 30 DE DICIEMBRE DE 2022 FIGURAN EN LOS RECORDS DE PERSONAL TEMPORALES Y PERIODO PROBATORIO QUE MANTIENE LA INSTITUCION.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</si>
</sst>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71">
    <xf numFmtId="0" fontId="0" fillId="0" borderId="0" xfId="0"/>
    <xf numFmtId="0" fontId="2" fillId="2" borderId="0" xfId="0" applyFont="1" applyFill="1"/>
    <xf numFmtId="0" fontId="0" fillId="2" borderId="0" xfId="0" applyFill="1"/>
    <xf numFmtId="165" fontId="0" fillId="2" borderId="0" xfId="0" applyNumberFormat="1" applyFill="1"/>
    <xf numFmtId="0" fontId="7" fillId="0" borderId="2" xfId="0" applyFont="1" applyBorder="1" applyAlignment="1" applyProtection="1">
      <alignment horizontal="left" vertical="center" wrapText="1"/>
      <protection locked="0"/>
    </xf>
    <xf numFmtId="165" fontId="7" fillId="0" borderId="2" xfId="1" applyFont="1" applyFill="1" applyBorder="1" applyAlignment="1" applyProtection="1">
      <alignment horizontal="center" vertical="center"/>
      <protection locked="0"/>
    </xf>
    <xf numFmtId="165" fontId="7" fillId="0" borderId="2" xfId="1" applyFont="1" applyFill="1" applyBorder="1" applyAlignment="1" applyProtection="1">
      <alignment vertical="center"/>
    </xf>
    <xf numFmtId="165" fontId="7" fillId="0" borderId="2" xfId="0" applyNumberFormat="1" applyFont="1" applyBorder="1" applyAlignment="1">
      <alignment vertical="center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3" borderId="2" xfId="0" applyFont="1" applyFill="1" applyBorder="1" applyAlignment="1" applyProtection="1">
      <alignment vertical="center" wrapText="1"/>
      <protection locked="0"/>
    </xf>
    <xf numFmtId="165" fontId="7" fillId="3" borderId="2" xfId="1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vertical="center" wrapText="1"/>
    </xf>
    <xf numFmtId="0" fontId="6" fillId="3" borderId="2" xfId="0" applyFont="1" applyFill="1" applyBorder="1" applyAlignment="1" applyProtection="1">
      <alignment vertical="center" wrapText="1"/>
      <protection locked="0"/>
    </xf>
    <xf numFmtId="165" fontId="6" fillId="4" borderId="2" xfId="1" applyFont="1" applyFill="1" applyBorder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vertical="center" wrapText="1"/>
      <protection locked="0"/>
    </xf>
    <xf numFmtId="0" fontId="6" fillId="4" borderId="2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/>
    </xf>
    <xf numFmtId="165" fontId="6" fillId="4" borderId="2" xfId="1" applyFont="1" applyFill="1" applyBorder="1" applyAlignment="1" applyProtection="1">
      <alignment vertical="center"/>
    </xf>
    <xf numFmtId="165" fontId="6" fillId="4" borderId="2" xfId="0" applyNumberFormat="1" applyFont="1" applyFill="1" applyBorder="1" applyAlignment="1">
      <alignment vertical="center"/>
    </xf>
    <xf numFmtId="14" fontId="7" fillId="0" borderId="2" xfId="0" applyNumberFormat="1" applyFont="1" applyBorder="1" applyAlignment="1" applyProtection="1">
      <alignment horizontal="left" vertical="center" wrapText="1"/>
      <protection locked="0"/>
    </xf>
    <xf numFmtId="165" fontId="0" fillId="0" borderId="0" xfId="0" applyNumberFormat="1"/>
    <xf numFmtId="164" fontId="0" fillId="0" borderId="0" xfId="0" applyNumberFormat="1"/>
    <xf numFmtId="0" fontId="0" fillId="5" borderId="0" xfId="0" applyFill="1"/>
    <xf numFmtId="0" fontId="7" fillId="0" borderId="2" xfId="0" applyFont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165" fontId="0" fillId="0" borderId="0" xfId="0" applyNumberFormat="1" applyAlignment="1">
      <alignment horizontal="center"/>
    </xf>
    <xf numFmtId="165" fontId="0" fillId="0" borderId="1" xfId="0" applyNumberFormat="1" applyBorder="1" applyAlignment="1">
      <alignment horizontal="center"/>
    </xf>
    <xf numFmtId="0" fontId="4" fillId="3" borderId="0" xfId="0" applyFont="1" applyFill="1" applyAlignment="1" applyProtection="1">
      <alignment horizontal="center" vertical="center"/>
      <protection locked="0"/>
    </xf>
    <xf numFmtId="49" fontId="4" fillId="3" borderId="0" xfId="0" quotePrefix="1" applyNumberFormat="1" applyFont="1" applyFill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165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0" fontId="6" fillId="3" borderId="9" xfId="0" applyFont="1" applyFill="1" applyBorder="1" applyAlignment="1" applyProtection="1">
      <alignment horizontal="center" vertical="center" wrapText="1"/>
      <protection locked="0"/>
    </xf>
    <xf numFmtId="0" fontId="6" fillId="3" borderId="10" xfId="0" applyFont="1" applyFill="1" applyBorder="1" applyAlignment="1" applyProtection="1">
      <alignment horizontal="center" vertical="center" wrapText="1"/>
      <protection locked="0"/>
    </xf>
    <xf numFmtId="0" fontId="6" fillId="3" borderId="0" xfId="0" applyFont="1" applyFill="1" applyAlignment="1" applyProtection="1">
      <alignment horizontal="center" vertical="center" wrapText="1"/>
      <protection locked="0"/>
    </xf>
    <xf numFmtId="0" fontId="6" fillId="3" borderId="1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8" xfId="0" applyFont="1" applyFill="1" applyBorder="1" applyAlignment="1" applyProtection="1">
      <alignment horizontal="center" vertical="center" wrapText="1"/>
      <protection locked="0"/>
    </xf>
    <xf numFmtId="165" fontId="6" fillId="0" borderId="5" xfId="0" applyNumberFormat="1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65" fontId="6" fillId="4" borderId="5" xfId="1" applyFont="1" applyFill="1" applyBorder="1" applyAlignment="1" applyProtection="1">
      <alignment horizontal="center" vertical="center" wrapText="1"/>
      <protection locked="0"/>
    </xf>
    <xf numFmtId="165" fontId="6" fillId="4" borderId="7" xfId="1" applyFont="1" applyFill="1" applyBorder="1" applyAlignment="1" applyProtection="1">
      <alignment horizontal="center" vertical="center" wrapText="1"/>
      <protection locked="0"/>
    </xf>
    <xf numFmtId="0" fontId="7" fillId="3" borderId="5" xfId="0" applyFont="1" applyFill="1" applyBorder="1" applyAlignment="1" applyProtection="1">
      <alignment horizontal="center" vertical="center" wrapText="1"/>
      <protection locked="0"/>
    </xf>
    <xf numFmtId="0" fontId="7" fillId="3" borderId="6" xfId="0" applyFont="1" applyFill="1" applyBorder="1" applyAlignment="1" applyProtection="1">
      <alignment horizontal="center" vertical="center" wrapText="1"/>
      <protection locked="0"/>
    </xf>
    <xf numFmtId="0" fontId="7" fillId="3" borderId="7" xfId="0" applyFont="1" applyFill="1" applyBorder="1" applyAlignment="1" applyProtection="1">
      <alignment horizontal="center" vertical="center" wrapText="1"/>
      <protection locked="0"/>
    </xf>
    <xf numFmtId="0" fontId="6" fillId="4" borderId="5" xfId="0" applyFont="1" applyFill="1" applyBorder="1" applyAlignment="1" applyProtection="1">
      <alignment horizontal="center" vertical="center" wrapText="1"/>
      <protection locked="0"/>
    </xf>
    <xf numFmtId="0" fontId="6" fillId="4" borderId="6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165" fontId="7" fillId="3" borderId="5" xfId="1" applyFont="1" applyFill="1" applyBorder="1" applyAlignment="1" applyProtection="1">
      <alignment horizontal="center" vertical="center"/>
      <protection locked="0"/>
    </xf>
    <xf numFmtId="165" fontId="7" fillId="3" borderId="6" xfId="1" applyFont="1" applyFill="1" applyBorder="1" applyAlignment="1" applyProtection="1">
      <alignment horizontal="center" vertical="center"/>
      <protection locked="0"/>
    </xf>
    <xf numFmtId="165" fontId="7" fillId="3" borderId="7" xfId="1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1</xdr:row>
      <xdr:rowOff>57150</xdr:rowOff>
    </xdr:from>
    <xdr:to>
      <xdr:col>1</xdr:col>
      <xdr:colOff>1177738</xdr:colOff>
      <xdr:row>3</xdr:row>
      <xdr:rowOff>266700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7275" y="352425"/>
          <a:ext cx="1063438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809625</xdr:colOff>
      <xdr:row>1</xdr:row>
      <xdr:rowOff>57150</xdr:rowOff>
    </xdr:from>
    <xdr:to>
      <xdr:col>13</xdr:col>
      <xdr:colOff>1053913</xdr:colOff>
      <xdr:row>3</xdr:row>
      <xdr:rowOff>266700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58550" y="352425"/>
          <a:ext cx="1206313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1"/>
  <sheetViews>
    <sheetView tabSelected="1" zoomScale="130" zoomScaleNormal="130" workbookViewId="0">
      <selection activeCell="E23" sqref="E23:N28"/>
    </sheetView>
  </sheetViews>
  <sheetFormatPr defaultColWidth="11.42578125" defaultRowHeight="15" x14ac:dyDescent="0.25"/>
  <cols>
    <col min="1" max="1" width="1.7109375" customWidth="1"/>
    <col min="2" max="2" width="21.7109375" customWidth="1"/>
    <col min="3" max="3" width="10.140625" customWidth="1"/>
    <col min="4" max="4" width="19" customWidth="1"/>
    <col min="5" max="5" width="16.5703125" customWidth="1"/>
    <col min="6" max="6" width="13.28515625" customWidth="1"/>
    <col min="7" max="7" width="13.42578125" customWidth="1"/>
    <col min="8" max="8" width="17" customWidth="1"/>
    <col min="9" max="9" width="14" customWidth="1"/>
    <col min="10" max="11" width="14.42578125" customWidth="1"/>
    <col min="12" max="12" width="13.5703125" customWidth="1"/>
    <col min="13" max="13" width="14.42578125" customWidth="1"/>
    <col min="14" max="14" width="16.5703125" customWidth="1"/>
    <col min="15" max="15" width="1.5703125" customWidth="1"/>
    <col min="16" max="16" width="0" hidden="1" customWidth="1"/>
  </cols>
  <sheetData>
    <row r="1" spans="1:19" ht="7.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2"/>
    </row>
    <row r="2" spans="1:19" ht="26.25" x14ac:dyDescent="0.25">
      <c r="A2" s="1"/>
      <c r="B2" s="32" t="s">
        <v>0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3"/>
      <c r="O2" s="2"/>
    </row>
    <row r="3" spans="1:19" ht="15.75" customHeight="1" x14ac:dyDescent="0.25">
      <c r="A3" s="1"/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3"/>
      <c r="O3" s="2"/>
    </row>
    <row r="4" spans="1:19" ht="23.25" customHeight="1" x14ac:dyDescent="0.25">
      <c r="A4" s="1"/>
      <c r="B4" s="36" t="s">
        <v>40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4"/>
      <c r="O4" s="2"/>
    </row>
    <row r="5" spans="1:19" ht="15.75" customHeight="1" x14ac:dyDescent="0.25">
      <c r="A5" s="1"/>
      <c r="B5" s="37" t="s">
        <v>2</v>
      </c>
      <c r="C5" s="37" t="s">
        <v>3</v>
      </c>
      <c r="D5" s="37" t="s">
        <v>4</v>
      </c>
      <c r="E5" s="37" t="s">
        <v>5</v>
      </c>
      <c r="F5" s="37" t="s">
        <v>38</v>
      </c>
      <c r="G5" s="37" t="s">
        <v>39</v>
      </c>
      <c r="H5" s="31" t="s">
        <v>6</v>
      </c>
      <c r="I5" s="31" t="s">
        <v>7</v>
      </c>
      <c r="J5" s="31"/>
      <c r="K5" s="31"/>
      <c r="L5" s="31" t="s">
        <v>8</v>
      </c>
      <c r="M5" s="31" t="s">
        <v>9</v>
      </c>
      <c r="N5" s="38" t="s">
        <v>10</v>
      </c>
      <c r="O5" s="2"/>
    </row>
    <row r="6" spans="1:19" ht="15" customHeight="1" x14ac:dyDescent="0.25">
      <c r="A6" s="1"/>
      <c r="B6" s="37"/>
      <c r="C6" s="37"/>
      <c r="D6" s="37"/>
      <c r="E6" s="37"/>
      <c r="F6" s="37"/>
      <c r="G6" s="37"/>
      <c r="H6" s="31"/>
      <c r="I6" s="29" t="s">
        <v>11</v>
      </c>
      <c r="J6" s="29" t="s">
        <v>12</v>
      </c>
      <c r="K6" s="29" t="s">
        <v>13</v>
      </c>
      <c r="L6" s="31"/>
      <c r="M6" s="31"/>
      <c r="N6" s="38"/>
      <c r="O6" s="2"/>
    </row>
    <row r="7" spans="1:19" ht="15" customHeight="1" x14ac:dyDescent="0.25">
      <c r="A7" s="1"/>
      <c r="B7" s="37"/>
      <c r="C7" s="37"/>
      <c r="D7" s="37"/>
      <c r="E7" s="37"/>
      <c r="F7" s="37"/>
      <c r="G7" s="37"/>
      <c r="H7" s="31"/>
      <c r="I7" s="30"/>
      <c r="J7" s="30"/>
      <c r="K7" s="30"/>
      <c r="L7" s="31"/>
      <c r="M7" s="31"/>
      <c r="N7" s="38"/>
      <c r="O7" s="2"/>
    </row>
    <row r="8" spans="1:19" ht="15.75" x14ac:dyDescent="0.25">
      <c r="A8" s="1"/>
      <c r="B8" s="25" t="s">
        <v>16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"/>
    </row>
    <row r="9" spans="1:19" ht="50.25" customHeight="1" x14ac:dyDescent="0.25">
      <c r="A9" s="1"/>
      <c r="B9" s="8" t="s">
        <v>17</v>
      </c>
      <c r="C9" s="24" t="s">
        <v>14</v>
      </c>
      <c r="D9" s="9" t="s">
        <v>18</v>
      </c>
      <c r="E9" s="9" t="s">
        <v>19</v>
      </c>
      <c r="F9" s="19">
        <v>44201</v>
      </c>
      <c r="G9" s="19">
        <v>44207</v>
      </c>
      <c r="H9" s="10">
        <v>130000</v>
      </c>
      <c r="I9" s="5">
        <f>IF(H9&gt;=35000,(H9*0.0287),(0))</f>
        <v>3731</v>
      </c>
      <c r="J9" s="5">
        <v>19162.12</v>
      </c>
      <c r="K9" s="6">
        <f t="shared" ref="K9" si="0">+H9*0.0304</f>
        <v>3952</v>
      </c>
      <c r="L9" s="6">
        <v>11875.35</v>
      </c>
      <c r="M9" s="6">
        <f t="shared" ref="M9" si="1">SUM(I9:L9)</f>
        <v>38720.47</v>
      </c>
      <c r="N9" s="7">
        <f t="shared" ref="N9" si="2">H9-M9</f>
        <v>91279.53</v>
      </c>
      <c r="O9" s="2"/>
      <c r="Q9" s="20"/>
    </row>
    <row r="10" spans="1:19" ht="15.75" x14ac:dyDescent="0.25">
      <c r="A10" s="1"/>
      <c r="B10" s="26"/>
      <c r="C10" s="27"/>
      <c r="D10" s="27"/>
      <c r="E10" s="27"/>
      <c r="F10" s="27"/>
      <c r="G10" s="28"/>
      <c r="H10" s="13">
        <f>SUM(H9:H9)</f>
        <v>130000</v>
      </c>
      <c r="I10" s="13">
        <f>SUM(I9)</f>
        <v>3731</v>
      </c>
      <c r="J10" s="13">
        <f>SUM(J9:J9)</f>
        <v>19162.12</v>
      </c>
      <c r="K10" s="17">
        <f>SUM(K9:K9)</f>
        <v>3952</v>
      </c>
      <c r="L10" s="17">
        <f>SUM(L9:L9)</f>
        <v>11875.35</v>
      </c>
      <c r="M10" s="17">
        <f>SUM(M9:M9)</f>
        <v>38720.47</v>
      </c>
      <c r="N10" s="18">
        <f>SUM(N9:N9)</f>
        <v>91279.53</v>
      </c>
      <c r="O10" s="2"/>
      <c r="P10" s="22"/>
    </row>
    <row r="11" spans="1:19" ht="15.75" x14ac:dyDescent="0.25">
      <c r="A11" s="1"/>
      <c r="B11" s="25" t="s">
        <v>20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"/>
    </row>
    <row r="12" spans="1:19" ht="42.75" customHeight="1" x14ac:dyDescent="0.25">
      <c r="A12" s="1"/>
      <c r="B12" s="9" t="s">
        <v>21</v>
      </c>
      <c r="C12" s="23" t="s">
        <v>15</v>
      </c>
      <c r="D12" s="9" t="s">
        <v>22</v>
      </c>
      <c r="E12" s="9" t="s">
        <v>19</v>
      </c>
      <c r="F12" s="19">
        <v>44201</v>
      </c>
      <c r="G12" s="19">
        <v>44207</v>
      </c>
      <c r="H12" s="10">
        <v>70000</v>
      </c>
      <c r="I12" s="5">
        <f>IF(H12&gt;=35000,(H12*0.0287),(0))</f>
        <v>2009</v>
      </c>
      <c r="J12" s="10">
        <v>5368.48</v>
      </c>
      <c r="K12" s="6">
        <f>+H12*0.0304</f>
        <v>2128</v>
      </c>
      <c r="L12" s="6">
        <v>4921.3100000000004</v>
      </c>
      <c r="M12" s="6">
        <f>SUM(I12:L12)</f>
        <v>14426.79</v>
      </c>
      <c r="N12" s="7">
        <f>H12-M12</f>
        <v>55573.21</v>
      </c>
      <c r="O12" s="2"/>
    </row>
    <row r="13" spans="1:19" ht="15.75" x14ac:dyDescent="0.25">
      <c r="A13" s="1"/>
      <c r="B13" s="26"/>
      <c r="C13" s="27"/>
      <c r="D13" s="27"/>
      <c r="E13" s="27"/>
      <c r="F13" s="27"/>
      <c r="G13" s="28"/>
      <c r="H13" s="13">
        <f t="shared" ref="H13:N13" si="3">SUM(H12:H12)</f>
        <v>70000</v>
      </c>
      <c r="I13" s="13">
        <f t="shared" si="3"/>
        <v>2009</v>
      </c>
      <c r="J13" s="13">
        <f t="shared" si="3"/>
        <v>5368.48</v>
      </c>
      <c r="K13" s="17">
        <f t="shared" si="3"/>
        <v>2128</v>
      </c>
      <c r="L13" s="17">
        <f t="shared" si="3"/>
        <v>4921.3100000000004</v>
      </c>
      <c r="M13" s="17">
        <f t="shared" si="3"/>
        <v>14426.79</v>
      </c>
      <c r="N13" s="18">
        <f t="shared" si="3"/>
        <v>55573.21</v>
      </c>
      <c r="O13" s="2"/>
      <c r="P13" s="22"/>
    </row>
    <row r="14" spans="1:19" ht="15.75" x14ac:dyDescent="0.25">
      <c r="A14" s="1"/>
      <c r="B14" s="31" t="s">
        <v>23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2"/>
    </row>
    <row r="15" spans="1:19" ht="69" customHeight="1" x14ac:dyDescent="0.25">
      <c r="A15" s="1"/>
      <c r="B15" s="4" t="s">
        <v>24</v>
      </c>
      <c r="C15" s="23" t="s">
        <v>15</v>
      </c>
      <c r="D15" s="4" t="s">
        <v>25</v>
      </c>
      <c r="E15" s="4" t="s">
        <v>19</v>
      </c>
      <c r="F15" s="19">
        <v>44201</v>
      </c>
      <c r="G15" s="19">
        <v>44207</v>
      </c>
      <c r="H15" s="5">
        <v>120000</v>
      </c>
      <c r="I15" s="5">
        <f>IF(H15&gt;=35000,(H15*0.0287),(0))</f>
        <v>3444</v>
      </c>
      <c r="J15" s="5">
        <v>16809.87</v>
      </c>
      <c r="K15" s="6">
        <f>+H15*0.0304</f>
        <v>3648</v>
      </c>
      <c r="L15" s="6">
        <v>1818.53</v>
      </c>
      <c r="M15" s="6">
        <f>SUM(I15:L15)</f>
        <v>25720.399999999998</v>
      </c>
      <c r="N15" s="7">
        <f>H15-M15</f>
        <v>94279.6</v>
      </c>
      <c r="O15" s="2"/>
      <c r="Q15" s="20"/>
    </row>
    <row r="16" spans="1:19" ht="15.75" x14ac:dyDescent="0.25">
      <c r="A16" s="1"/>
      <c r="B16" s="26"/>
      <c r="C16" s="27"/>
      <c r="D16" s="27"/>
      <c r="E16" s="27"/>
      <c r="F16" s="27"/>
      <c r="G16" s="28"/>
      <c r="H16" s="13">
        <f t="shared" ref="H16:N16" si="4">SUM(H15:H15)</f>
        <v>120000</v>
      </c>
      <c r="I16" s="13">
        <f t="shared" si="4"/>
        <v>3444</v>
      </c>
      <c r="J16" s="13">
        <f t="shared" si="4"/>
        <v>16809.87</v>
      </c>
      <c r="K16" s="17">
        <f t="shared" si="4"/>
        <v>3648</v>
      </c>
      <c r="L16" s="17">
        <f t="shared" si="4"/>
        <v>1818.53</v>
      </c>
      <c r="M16" s="17">
        <f t="shared" si="4"/>
        <v>25720.399999999998</v>
      </c>
      <c r="N16" s="18">
        <f t="shared" si="4"/>
        <v>94279.6</v>
      </c>
      <c r="O16" s="2"/>
      <c r="P16" s="22"/>
      <c r="S16" s="20"/>
    </row>
    <row r="17" spans="1:19" ht="15.75" x14ac:dyDescent="0.25">
      <c r="A17" s="1"/>
      <c r="B17" s="25" t="s">
        <v>26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"/>
      <c r="S17" s="20"/>
    </row>
    <row r="18" spans="1:19" ht="48" customHeight="1" x14ac:dyDescent="0.25">
      <c r="A18" s="1"/>
      <c r="B18" s="4" t="s">
        <v>27</v>
      </c>
      <c r="C18" s="24" t="s">
        <v>15</v>
      </c>
      <c r="D18" s="9" t="s">
        <v>28</v>
      </c>
      <c r="E18" s="9" t="s">
        <v>19</v>
      </c>
      <c r="F18" s="19">
        <v>44201</v>
      </c>
      <c r="G18" s="19">
        <v>44207</v>
      </c>
      <c r="H18" s="10">
        <v>100000</v>
      </c>
      <c r="I18" s="5">
        <f>IF(H18&gt;=35000,(H18*0.0287),(0))</f>
        <v>2870</v>
      </c>
      <c r="J18" s="10">
        <v>11349.14</v>
      </c>
      <c r="K18" s="6">
        <f>+H18*0.0304</f>
        <v>3040</v>
      </c>
      <c r="L18" s="6">
        <v>8793.9</v>
      </c>
      <c r="M18" s="6">
        <f t="shared" ref="M18" si="5">SUM(I18:L18)</f>
        <v>26053.040000000001</v>
      </c>
      <c r="N18" s="7">
        <f t="shared" ref="N18" si="6">H18-M18</f>
        <v>73946.959999999992</v>
      </c>
      <c r="O18" s="2"/>
    </row>
    <row r="19" spans="1:19" ht="15.75" x14ac:dyDescent="0.25">
      <c r="A19" s="1"/>
      <c r="B19" s="26"/>
      <c r="C19" s="27"/>
      <c r="D19" s="27"/>
      <c r="E19" s="27"/>
      <c r="F19" s="27"/>
      <c r="G19" s="28"/>
      <c r="H19" s="13">
        <f t="shared" ref="H19:N19" si="7">SUM(H18:H18)</f>
        <v>100000</v>
      </c>
      <c r="I19" s="13">
        <f t="shared" si="7"/>
        <v>2870</v>
      </c>
      <c r="J19" s="13">
        <f t="shared" si="7"/>
        <v>11349.14</v>
      </c>
      <c r="K19" s="17">
        <f t="shared" si="7"/>
        <v>3040</v>
      </c>
      <c r="L19" s="17">
        <f t="shared" si="7"/>
        <v>8793.9</v>
      </c>
      <c r="M19" s="17">
        <f t="shared" si="7"/>
        <v>26053.040000000001</v>
      </c>
      <c r="N19" s="18">
        <f t="shared" si="7"/>
        <v>73946.959999999992</v>
      </c>
      <c r="O19" s="2"/>
      <c r="P19" s="22"/>
    </row>
    <row r="20" spans="1:19" ht="10.5" customHeight="1" x14ac:dyDescent="0.25">
      <c r="A20" s="1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2"/>
    </row>
    <row r="21" spans="1:19" ht="47.25" customHeight="1" x14ac:dyDescent="0.25">
      <c r="A21" s="1"/>
      <c r="B21" s="51"/>
      <c r="C21" s="52"/>
      <c r="D21" s="53"/>
      <c r="E21" s="54" t="s">
        <v>29</v>
      </c>
      <c r="F21" s="55"/>
      <c r="G21" s="56"/>
      <c r="H21" s="13">
        <f>H10+H13+H16+H19</f>
        <v>420000</v>
      </c>
      <c r="I21" s="57"/>
      <c r="J21" s="58"/>
      <c r="K21" s="59"/>
      <c r="L21" s="54" t="s">
        <v>30</v>
      </c>
      <c r="M21" s="56"/>
      <c r="N21" s="13">
        <f>N10+N13+N16+N19</f>
        <v>315079.3</v>
      </c>
      <c r="O21" s="2"/>
    </row>
    <row r="22" spans="1:19" ht="9" customHeight="1" x14ac:dyDescent="0.25">
      <c r="A22" s="1"/>
      <c r="B22" s="60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2"/>
      <c r="O22" s="2"/>
    </row>
    <row r="23" spans="1:19" x14ac:dyDescent="0.25">
      <c r="A23" s="1"/>
      <c r="B23" s="40" t="s">
        <v>31</v>
      </c>
      <c r="C23" s="40"/>
      <c r="D23" s="40"/>
      <c r="E23" s="41"/>
      <c r="F23" s="41"/>
      <c r="G23" s="41"/>
      <c r="H23" s="41"/>
      <c r="I23" s="41"/>
      <c r="J23" s="41"/>
      <c r="K23" s="41"/>
      <c r="L23" s="41"/>
      <c r="M23" s="41"/>
      <c r="N23" s="42"/>
      <c r="O23" s="2"/>
    </row>
    <row r="24" spans="1:19" x14ac:dyDescent="0.25">
      <c r="A24" s="1"/>
      <c r="B24" s="40"/>
      <c r="C24" s="40"/>
      <c r="D24" s="40"/>
      <c r="E24" s="43"/>
      <c r="F24" s="43"/>
      <c r="G24" s="43"/>
      <c r="H24" s="43"/>
      <c r="I24" s="43"/>
      <c r="J24" s="43"/>
      <c r="K24" s="43"/>
      <c r="L24" s="43"/>
      <c r="M24" s="43"/>
      <c r="N24" s="44"/>
      <c r="O24" s="2"/>
    </row>
    <row r="25" spans="1:19" ht="31.5" x14ac:dyDescent="0.25">
      <c r="A25" s="1"/>
      <c r="B25" s="11" t="s">
        <v>32</v>
      </c>
      <c r="C25" s="47">
        <v>29820</v>
      </c>
      <c r="D25" s="48"/>
      <c r="E25" s="43"/>
      <c r="F25" s="43"/>
      <c r="G25" s="43"/>
      <c r="H25" s="43"/>
      <c r="I25" s="43"/>
      <c r="J25" s="43"/>
      <c r="K25" s="43"/>
      <c r="L25" s="43"/>
      <c r="M25" s="43"/>
      <c r="N25" s="44"/>
      <c r="O25" s="2"/>
      <c r="P25" s="21"/>
      <c r="Q25" s="21"/>
      <c r="R25" s="21"/>
      <c r="S25" s="21"/>
    </row>
    <row r="26" spans="1:19" ht="31.5" x14ac:dyDescent="0.25">
      <c r="A26" s="1"/>
      <c r="B26" s="11" t="s">
        <v>33</v>
      </c>
      <c r="C26" s="47">
        <v>2862</v>
      </c>
      <c r="D26" s="48"/>
      <c r="E26" s="43"/>
      <c r="F26" s="43"/>
      <c r="G26" s="43"/>
      <c r="H26" s="43"/>
      <c r="I26" s="43"/>
      <c r="J26" s="43"/>
      <c r="K26" s="43"/>
      <c r="L26" s="43"/>
      <c r="M26" s="43"/>
      <c r="N26" s="44"/>
      <c r="O26" s="2"/>
      <c r="P26" s="21"/>
      <c r="Q26" s="21"/>
      <c r="R26" s="21"/>
      <c r="S26" s="21"/>
    </row>
    <row r="27" spans="1:19" ht="31.5" x14ac:dyDescent="0.25">
      <c r="A27" s="1"/>
      <c r="B27" s="12" t="s">
        <v>34</v>
      </c>
      <c r="C27" s="47">
        <v>29778</v>
      </c>
      <c r="D27" s="48"/>
      <c r="E27" s="43"/>
      <c r="F27" s="43"/>
      <c r="G27" s="43"/>
      <c r="H27" s="43"/>
      <c r="I27" s="43"/>
      <c r="J27" s="43"/>
      <c r="K27" s="43"/>
      <c r="L27" s="43"/>
      <c r="M27" s="43"/>
      <c r="N27" s="44"/>
      <c r="O27" s="2"/>
      <c r="P27" s="21"/>
      <c r="Q27" s="21"/>
      <c r="R27" s="21"/>
      <c r="S27" s="21"/>
    </row>
    <row r="28" spans="1:19" ht="20.25" customHeight="1" x14ac:dyDescent="0.25">
      <c r="A28" s="1"/>
      <c r="B28" s="14" t="s">
        <v>35</v>
      </c>
      <c r="C28" s="49">
        <f>SUM(C25:D27)</f>
        <v>62460</v>
      </c>
      <c r="D28" s="50"/>
      <c r="E28" s="45"/>
      <c r="F28" s="45"/>
      <c r="G28" s="45"/>
      <c r="H28" s="45"/>
      <c r="I28" s="45"/>
      <c r="J28" s="45"/>
      <c r="K28" s="45"/>
      <c r="L28" s="45"/>
      <c r="M28" s="45"/>
      <c r="N28" s="46"/>
      <c r="O28" s="2"/>
      <c r="Q28" s="21"/>
      <c r="R28" s="21"/>
    </row>
    <row r="29" spans="1:19" ht="36" customHeight="1" x14ac:dyDescent="0.25">
      <c r="A29" s="1"/>
      <c r="B29" s="63" t="s">
        <v>41</v>
      </c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5"/>
      <c r="O29" s="2"/>
      <c r="Q29" s="21"/>
    </row>
    <row r="30" spans="1:19" ht="98.25" customHeight="1" x14ac:dyDescent="0.25">
      <c r="A30" s="1"/>
      <c r="B30" s="68"/>
      <c r="C30" s="69"/>
      <c r="D30" s="15" t="s">
        <v>36</v>
      </c>
      <c r="E30" s="67"/>
      <c r="F30" s="67"/>
      <c r="G30" s="67"/>
      <c r="H30" s="67"/>
      <c r="I30" s="16"/>
      <c r="J30" s="15" t="s">
        <v>37</v>
      </c>
      <c r="K30" s="68"/>
      <c r="L30" s="70"/>
      <c r="M30" s="70"/>
      <c r="N30" s="69"/>
      <c r="O30" s="2"/>
    </row>
    <row r="31" spans="1:19" ht="11.25" customHeight="1" x14ac:dyDescent="0.25">
      <c r="A31" s="1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2"/>
    </row>
  </sheetData>
  <mergeCells count="43">
    <mergeCell ref="B29:N29"/>
    <mergeCell ref="B31:N31"/>
    <mergeCell ref="E30:H30"/>
    <mergeCell ref="B30:C30"/>
    <mergeCell ref="K30:N30"/>
    <mergeCell ref="B20:N20"/>
    <mergeCell ref="B23:D24"/>
    <mergeCell ref="E23:N28"/>
    <mergeCell ref="C25:D25"/>
    <mergeCell ref="C26:D26"/>
    <mergeCell ref="C27:D27"/>
    <mergeCell ref="C28:D28"/>
    <mergeCell ref="B21:D21"/>
    <mergeCell ref="E21:G21"/>
    <mergeCell ref="L21:M21"/>
    <mergeCell ref="I21:K21"/>
    <mergeCell ref="B22:N22"/>
    <mergeCell ref="B2:M2"/>
    <mergeCell ref="N2:N4"/>
    <mergeCell ref="B3:M3"/>
    <mergeCell ref="B4:M4"/>
    <mergeCell ref="B5:B7"/>
    <mergeCell ref="C5:C7"/>
    <mergeCell ref="D5:D7"/>
    <mergeCell ref="E5:E7"/>
    <mergeCell ref="H5:H7"/>
    <mergeCell ref="F5:F7"/>
    <mergeCell ref="G5:G7"/>
    <mergeCell ref="I5:K5"/>
    <mergeCell ref="L5:L7"/>
    <mergeCell ref="M5:M7"/>
    <mergeCell ref="N5:N7"/>
    <mergeCell ref="I6:I7"/>
    <mergeCell ref="B17:N17"/>
    <mergeCell ref="B19:G19"/>
    <mergeCell ref="B8:N8"/>
    <mergeCell ref="K6:K7"/>
    <mergeCell ref="B10:G10"/>
    <mergeCell ref="B13:G13"/>
    <mergeCell ref="B16:G16"/>
    <mergeCell ref="B11:N11"/>
    <mergeCell ref="B14:N14"/>
    <mergeCell ref="J6:J7"/>
  </mergeCells>
  <printOptions horizontalCentered="1"/>
  <pageMargins left="0.26" right="0.17" top="0.5" bottom="0.53" header="0.3" footer="0.3"/>
  <pageSetup paperSize="5" scale="80" orientation="landscape" r:id="rId1"/>
  <headerFooter>
    <oddFooter>Página &amp;P</oddFooter>
  </headerFooter>
  <ignoredErrors>
    <ignoredError sqref="C2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Hoja1</vt:lpstr>
      <vt:lpstr>Hoja1!Print_Area</vt:lpstr>
      <vt:lpstr>Hoja1!Print_Titles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Geraldine Peña</dc:creator>
  <cp:lastModifiedBy>Lizary Dickson</cp:lastModifiedBy>
  <cp:lastPrinted>2023-01-18T18:13:19Z</cp:lastPrinted>
  <dcterms:created xsi:type="dcterms:W3CDTF">2021-07-20T15:29:34Z</dcterms:created>
  <dcterms:modified xsi:type="dcterms:W3CDTF">2023-01-18T18:13:57Z</dcterms:modified>
</cp:coreProperties>
</file>