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cnzfenx400\D\COMUN\DIV. DE RECURSOS HUMANOS\CONTROL DE INDICADORES  - Geraldine\Control Indicadores 2022\Nómina PORTAL-2022\2-Febrero\"/>
    </mc:Choice>
  </mc:AlternateContent>
  <xr:revisionPtr revIDLastSave="0" documentId="13_ncr:1_{C5542DBC-C3AD-43B9-B325-2B80C19F99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1" l="1"/>
  <c r="J159" i="1"/>
  <c r="K158" i="1"/>
  <c r="L158" i="1" s="1"/>
  <c r="L159" i="1" s="1"/>
  <c r="K159" i="1"/>
  <c r="G159" i="1"/>
  <c r="F159" i="1"/>
  <c r="I158" i="1"/>
  <c r="I159" i="1" s="1"/>
  <c r="K59" i="1"/>
  <c r="L59" i="1" s="1"/>
  <c r="G16" i="1"/>
  <c r="K9" i="1"/>
  <c r="K183" i="1" l="1"/>
  <c r="L183" i="1" s="1"/>
  <c r="H154" i="1"/>
  <c r="K154" i="1" s="1"/>
  <c r="L154" i="1" s="1"/>
  <c r="I154" i="1"/>
  <c r="I157" i="1"/>
  <c r="K157" i="1" s="1"/>
  <c r="L157" i="1" s="1"/>
  <c r="I155" i="1"/>
  <c r="K155" i="1" s="1"/>
  <c r="L155" i="1" s="1"/>
  <c r="G118" i="1"/>
  <c r="I118" i="1"/>
  <c r="K18" i="1"/>
  <c r="L18" i="1" s="1"/>
  <c r="C194" i="1"/>
  <c r="I156" i="1"/>
  <c r="K156" i="1" s="1"/>
  <c r="F106" i="1"/>
  <c r="J106" i="1"/>
  <c r="J65" i="1"/>
  <c r="K64" i="1"/>
  <c r="L64" i="1" s="1"/>
  <c r="H65" i="1"/>
  <c r="F65" i="1"/>
  <c r="K54" i="1"/>
  <c r="L54" i="1" s="1"/>
  <c r="K52" i="1"/>
  <c r="L52" i="1" s="1"/>
  <c r="J55" i="1"/>
  <c r="H55" i="1"/>
  <c r="F55" i="1"/>
  <c r="F185" i="1"/>
  <c r="H185" i="1"/>
  <c r="J185" i="1"/>
  <c r="F31" i="1"/>
  <c r="H31" i="1"/>
  <c r="J31" i="1"/>
  <c r="F21" i="1"/>
  <c r="H21" i="1"/>
  <c r="J21" i="1"/>
  <c r="K118" i="1" l="1"/>
  <c r="L118" i="1" s="1"/>
  <c r="L156" i="1"/>
  <c r="I105" i="1"/>
  <c r="K105" i="1" s="1"/>
  <c r="L105" i="1" s="1"/>
  <c r="I104" i="1"/>
  <c r="G104" i="1"/>
  <c r="I103" i="1"/>
  <c r="G103" i="1"/>
  <c r="I102" i="1"/>
  <c r="G102" i="1"/>
  <c r="K182" i="1"/>
  <c r="L182" i="1" s="1"/>
  <c r="I181" i="1"/>
  <c r="I180" i="1"/>
  <c r="K180" i="1" s="1"/>
  <c r="L180" i="1" s="1"/>
  <c r="I179" i="1"/>
  <c r="K179" i="1" s="1"/>
  <c r="L179" i="1" s="1"/>
  <c r="I178" i="1"/>
  <c r="G178" i="1"/>
  <c r="G185" i="1" s="1"/>
  <c r="J176" i="1"/>
  <c r="H176" i="1"/>
  <c r="F176" i="1"/>
  <c r="I175" i="1"/>
  <c r="I176" i="1" s="1"/>
  <c r="G175" i="1"/>
  <c r="J173" i="1"/>
  <c r="H173" i="1"/>
  <c r="F173" i="1"/>
  <c r="I172" i="1"/>
  <c r="I173" i="1" s="1"/>
  <c r="G172" i="1"/>
  <c r="G173" i="1" s="1"/>
  <c r="J170" i="1"/>
  <c r="H170" i="1"/>
  <c r="F170" i="1"/>
  <c r="I169" i="1"/>
  <c r="G169" i="1"/>
  <c r="I168" i="1"/>
  <c r="G168" i="1"/>
  <c r="I167" i="1"/>
  <c r="G167" i="1"/>
  <c r="I166" i="1"/>
  <c r="G166" i="1"/>
  <c r="G165" i="1"/>
  <c r="K165" i="1" s="1"/>
  <c r="J163" i="1"/>
  <c r="H163" i="1"/>
  <c r="F163" i="1"/>
  <c r="I162" i="1"/>
  <c r="G162" i="1"/>
  <c r="I161" i="1"/>
  <c r="G161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G139" i="1"/>
  <c r="I138" i="1"/>
  <c r="H138" i="1"/>
  <c r="I137" i="1"/>
  <c r="H137" i="1"/>
  <c r="I136" i="1"/>
  <c r="H136" i="1"/>
  <c r="I135" i="1"/>
  <c r="G135" i="1"/>
  <c r="I134" i="1"/>
  <c r="H134" i="1"/>
  <c r="I133" i="1"/>
  <c r="G133" i="1"/>
  <c r="J131" i="1"/>
  <c r="H131" i="1"/>
  <c r="F131" i="1"/>
  <c r="I130" i="1"/>
  <c r="I131" i="1" s="1"/>
  <c r="G130" i="1"/>
  <c r="G131" i="1" s="1"/>
  <c r="H128" i="1"/>
  <c r="F128" i="1"/>
  <c r="I127" i="1"/>
  <c r="I128" i="1" s="1"/>
  <c r="G127" i="1"/>
  <c r="J125" i="1"/>
  <c r="H125" i="1"/>
  <c r="F125" i="1"/>
  <c r="I124" i="1"/>
  <c r="K124" i="1" s="1"/>
  <c r="L124" i="1" s="1"/>
  <c r="G123" i="1"/>
  <c r="K123" i="1" s="1"/>
  <c r="L123" i="1" s="1"/>
  <c r="I122" i="1"/>
  <c r="G122" i="1"/>
  <c r="J120" i="1"/>
  <c r="H120" i="1"/>
  <c r="F120" i="1"/>
  <c r="I119" i="1"/>
  <c r="K119" i="1" s="1"/>
  <c r="L119" i="1" s="1"/>
  <c r="I117" i="1"/>
  <c r="G117" i="1"/>
  <c r="I116" i="1"/>
  <c r="G116" i="1"/>
  <c r="I115" i="1"/>
  <c r="G115" i="1"/>
  <c r="I114" i="1"/>
  <c r="G114" i="1"/>
  <c r="G113" i="1"/>
  <c r="K113" i="1" s="1"/>
  <c r="L113" i="1" s="1"/>
  <c r="G112" i="1"/>
  <c r="J110" i="1"/>
  <c r="H110" i="1"/>
  <c r="F110" i="1"/>
  <c r="I109" i="1"/>
  <c r="G109" i="1"/>
  <c r="I108" i="1"/>
  <c r="G108" i="1"/>
  <c r="I101" i="1"/>
  <c r="H101" i="1"/>
  <c r="J99" i="1"/>
  <c r="F99" i="1"/>
  <c r="I98" i="1"/>
  <c r="H98" i="1"/>
  <c r="I97" i="1"/>
  <c r="H97" i="1"/>
  <c r="I96" i="1"/>
  <c r="H96" i="1"/>
  <c r="I95" i="1"/>
  <c r="H95" i="1"/>
  <c r="I94" i="1"/>
  <c r="K94" i="1" s="1"/>
  <c r="L94" i="1" s="1"/>
  <c r="I93" i="1"/>
  <c r="H93" i="1"/>
  <c r="I92" i="1"/>
  <c r="H92" i="1"/>
  <c r="K91" i="1"/>
  <c r="L91" i="1" s="1"/>
  <c r="I90" i="1"/>
  <c r="K90" i="1" s="1"/>
  <c r="L90" i="1" s="1"/>
  <c r="I89" i="1"/>
  <c r="K89" i="1" s="1"/>
  <c r="L89" i="1" s="1"/>
  <c r="I88" i="1"/>
  <c r="G88" i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K79" i="1"/>
  <c r="L79" i="1" s="1"/>
  <c r="I78" i="1"/>
  <c r="K77" i="1"/>
  <c r="L77" i="1" s="1"/>
  <c r="I76" i="1"/>
  <c r="G76" i="1"/>
  <c r="J74" i="1"/>
  <c r="F74" i="1"/>
  <c r="H73" i="1"/>
  <c r="K73" i="1" s="1"/>
  <c r="L73" i="1" s="1"/>
  <c r="I72" i="1"/>
  <c r="H72" i="1"/>
  <c r="I71" i="1"/>
  <c r="G71" i="1"/>
  <c r="J69" i="1"/>
  <c r="H69" i="1"/>
  <c r="F69" i="1"/>
  <c r="I68" i="1"/>
  <c r="G68" i="1"/>
  <c r="G67" i="1"/>
  <c r="K63" i="1"/>
  <c r="L63" i="1" s="1"/>
  <c r="I62" i="1"/>
  <c r="K62" i="1" s="1"/>
  <c r="L62" i="1" s="1"/>
  <c r="I61" i="1"/>
  <c r="G61" i="1"/>
  <c r="I60" i="1"/>
  <c r="G60" i="1"/>
  <c r="I58" i="1"/>
  <c r="G58" i="1"/>
  <c r="I57" i="1"/>
  <c r="G57" i="1"/>
  <c r="I53" i="1"/>
  <c r="K51" i="1"/>
  <c r="L51" i="1" s="1"/>
  <c r="I50" i="1"/>
  <c r="G50" i="1"/>
  <c r="I49" i="1"/>
  <c r="G49" i="1"/>
  <c r="J47" i="1"/>
  <c r="H47" i="1"/>
  <c r="F47" i="1"/>
  <c r="G46" i="1"/>
  <c r="G47" i="1" s="1"/>
  <c r="I45" i="1"/>
  <c r="I47" i="1" s="1"/>
  <c r="J43" i="1"/>
  <c r="H43" i="1"/>
  <c r="F43" i="1"/>
  <c r="G42" i="1"/>
  <c r="K42" i="1" s="1"/>
  <c r="L42" i="1" s="1"/>
  <c r="I43" i="1"/>
  <c r="G41" i="1"/>
  <c r="J39" i="1"/>
  <c r="H39" i="1"/>
  <c r="F39" i="1"/>
  <c r="I38" i="1"/>
  <c r="G38" i="1"/>
  <c r="I37" i="1"/>
  <c r="G37" i="1"/>
  <c r="I36" i="1"/>
  <c r="G36" i="1"/>
  <c r="J34" i="1"/>
  <c r="H34" i="1"/>
  <c r="G34" i="1"/>
  <c r="F34" i="1"/>
  <c r="I33" i="1"/>
  <c r="I34" i="1" s="1"/>
  <c r="I30" i="1"/>
  <c r="K30" i="1" s="1"/>
  <c r="L30" i="1" s="1"/>
  <c r="I29" i="1"/>
  <c r="G29" i="1"/>
  <c r="I28" i="1"/>
  <c r="G28" i="1"/>
  <c r="G27" i="1"/>
  <c r="K27" i="1" s="1"/>
  <c r="L27" i="1" s="1"/>
  <c r="G26" i="1"/>
  <c r="J24" i="1"/>
  <c r="H24" i="1"/>
  <c r="F24" i="1"/>
  <c r="I23" i="1"/>
  <c r="I24" i="1" s="1"/>
  <c r="G23" i="1"/>
  <c r="I20" i="1"/>
  <c r="K20" i="1" s="1"/>
  <c r="L20" i="1" s="1"/>
  <c r="K19" i="1"/>
  <c r="L19" i="1" s="1"/>
  <c r="I17" i="1"/>
  <c r="G17" i="1"/>
  <c r="L16" i="1"/>
  <c r="I16" i="1"/>
  <c r="J14" i="1"/>
  <c r="H14" i="1"/>
  <c r="F14" i="1"/>
  <c r="I13" i="1"/>
  <c r="G13" i="1"/>
  <c r="I12" i="1"/>
  <c r="G12" i="1"/>
  <c r="I11" i="1"/>
  <c r="G11" i="1"/>
  <c r="G10" i="1"/>
  <c r="L9" i="1"/>
  <c r="F187" i="1" l="1"/>
  <c r="K138" i="1"/>
  <c r="L138" i="1" s="1"/>
  <c r="K12" i="1"/>
  <c r="L12" i="1" s="1"/>
  <c r="K137" i="1"/>
  <c r="L137" i="1" s="1"/>
  <c r="H106" i="1"/>
  <c r="I106" i="1"/>
  <c r="K134" i="1"/>
  <c r="L134" i="1" s="1"/>
  <c r="G106" i="1"/>
  <c r="G55" i="1"/>
  <c r="K53" i="1"/>
  <c r="L53" i="1" s="1"/>
  <c r="G65" i="1"/>
  <c r="I185" i="1"/>
  <c r="I65" i="1"/>
  <c r="K49" i="1"/>
  <c r="K61" i="1"/>
  <c r="G21" i="1"/>
  <c r="K13" i="1"/>
  <c r="L13" i="1" s="1"/>
  <c r="I21" i="1"/>
  <c r="K26" i="1"/>
  <c r="G31" i="1"/>
  <c r="I31" i="1"/>
  <c r="K71" i="1"/>
  <c r="L71" i="1" s="1"/>
  <c r="K151" i="1"/>
  <c r="L151" i="1" s="1"/>
  <c r="K98" i="1"/>
  <c r="L98" i="1" s="1"/>
  <c r="K92" i="1"/>
  <c r="L92" i="1" s="1"/>
  <c r="G39" i="1"/>
  <c r="K29" i="1"/>
  <c r="L29" i="1" s="1"/>
  <c r="K114" i="1"/>
  <c r="L114" i="1" s="1"/>
  <c r="K117" i="1"/>
  <c r="L117" i="1" s="1"/>
  <c r="K17" i="1"/>
  <c r="I74" i="1"/>
  <c r="K115" i="1"/>
  <c r="L115" i="1" s="1"/>
  <c r="K136" i="1"/>
  <c r="L136" i="1" s="1"/>
  <c r="K145" i="1"/>
  <c r="L145" i="1" s="1"/>
  <c r="K116" i="1"/>
  <c r="L116" i="1" s="1"/>
  <c r="G125" i="1"/>
  <c r="K162" i="1"/>
  <c r="L162" i="1" s="1"/>
  <c r="K108" i="1"/>
  <c r="K127" i="1"/>
  <c r="K128" i="1" s="1"/>
  <c r="K135" i="1"/>
  <c r="L135" i="1" s="1"/>
  <c r="K141" i="1"/>
  <c r="L141" i="1" s="1"/>
  <c r="K144" i="1"/>
  <c r="L144" i="1" s="1"/>
  <c r="K147" i="1"/>
  <c r="L147" i="1" s="1"/>
  <c r="K150" i="1"/>
  <c r="L150" i="1" s="1"/>
  <c r="K76" i="1"/>
  <c r="L76" i="1" s="1"/>
  <c r="G110" i="1"/>
  <c r="G163" i="1"/>
  <c r="I39" i="1"/>
  <c r="K97" i="1"/>
  <c r="L97" i="1" s="1"/>
  <c r="I120" i="1"/>
  <c r="G43" i="1"/>
  <c r="L60" i="1"/>
  <c r="K67" i="1"/>
  <c r="K166" i="1"/>
  <c r="L166" i="1" s="1"/>
  <c r="K102" i="1"/>
  <c r="L102" i="1" s="1"/>
  <c r="H74" i="1"/>
  <c r="K11" i="1"/>
  <c r="L11" i="1" s="1"/>
  <c r="K23" i="1"/>
  <c r="L23" i="1" s="1"/>
  <c r="L24" i="1" s="1"/>
  <c r="K28" i="1"/>
  <c r="L28" i="1" s="1"/>
  <c r="K38" i="1"/>
  <c r="L38" i="1" s="1"/>
  <c r="K140" i="1"/>
  <c r="L140" i="1" s="1"/>
  <c r="K143" i="1"/>
  <c r="L143" i="1" s="1"/>
  <c r="K167" i="1"/>
  <c r="L167" i="1" s="1"/>
  <c r="K175" i="1"/>
  <c r="K176" i="1" s="1"/>
  <c r="K36" i="1"/>
  <c r="L36" i="1" s="1"/>
  <c r="K122" i="1"/>
  <c r="L122" i="1" s="1"/>
  <c r="L125" i="1" s="1"/>
  <c r="K149" i="1"/>
  <c r="L149" i="1" s="1"/>
  <c r="K153" i="1"/>
  <c r="L153" i="1" s="1"/>
  <c r="I170" i="1"/>
  <c r="K104" i="1"/>
  <c r="L104" i="1" s="1"/>
  <c r="K33" i="1"/>
  <c r="K58" i="1"/>
  <c r="L58" i="1" s="1"/>
  <c r="K68" i="1"/>
  <c r="L68" i="1" s="1"/>
  <c r="K95" i="1"/>
  <c r="L95" i="1" s="1"/>
  <c r="G14" i="1"/>
  <c r="K37" i="1"/>
  <c r="L37" i="1" s="1"/>
  <c r="K46" i="1"/>
  <c r="L46" i="1" s="1"/>
  <c r="K72" i="1"/>
  <c r="L72" i="1" s="1"/>
  <c r="H99" i="1"/>
  <c r="K96" i="1"/>
  <c r="L96" i="1" s="1"/>
  <c r="K133" i="1"/>
  <c r="K168" i="1"/>
  <c r="L168" i="1" s="1"/>
  <c r="G69" i="1"/>
  <c r="I99" i="1"/>
  <c r="G120" i="1"/>
  <c r="K50" i="1"/>
  <c r="L50" i="1" s="1"/>
  <c r="K88" i="1"/>
  <c r="L88" i="1" s="1"/>
  <c r="I110" i="1"/>
  <c r="K130" i="1"/>
  <c r="L130" i="1" s="1"/>
  <c r="L131" i="1" s="1"/>
  <c r="I163" i="1"/>
  <c r="K169" i="1"/>
  <c r="L169" i="1" s="1"/>
  <c r="K178" i="1"/>
  <c r="K93" i="1"/>
  <c r="L93" i="1" s="1"/>
  <c r="K109" i="1"/>
  <c r="L109" i="1" s="1"/>
  <c r="K139" i="1"/>
  <c r="L139" i="1" s="1"/>
  <c r="K142" i="1"/>
  <c r="L142" i="1" s="1"/>
  <c r="K146" i="1"/>
  <c r="L146" i="1" s="1"/>
  <c r="K148" i="1"/>
  <c r="L148" i="1" s="1"/>
  <c r="K152" i="1"/>
  <c r="L152" i="1" s="1"/>
  <c r="K103" i="1"/>
  <c r="L103" i="1" s="1"/>
  <c r="L165" i="1"/>
  <c r="G24" i="1"/>
  <c r="K45" i="1"/>
  <c r="K57" i="1"/>
  <c r="G176" i="1"/>
  <c r="K181" i="1"/>
  <c r="L181" i="1" s="1"/>
  <c r="I69" i="1"/>
  <c r="G74" i="1"/>
  <c r="I125" i="1"/>
  <c r="I14" i="1"/>
  <c r="I55" i="1"/>
  <c r="K112" i="1"/>
  <c r="G128" i="1"/>
  <c r="K161" i="1"/>
  <c r="G170" i="1"/>
  <c r="K172" i="1"/>
  <c r="K10" i="1"/>
  <c r="L10" i="1" s="1"/>
  <c r="L14" i="1" s="1"/>
  <c r="K41" i="1"/>
  <c r="G99" i="1"/>
  <c r="K101" i="1"/>
  <c r="K78" i="1"/>
  <c r="L78" i="1" s="1"/>
  <c r="L99" i="1" l="1"/>
  <c r="L133" i="1"/>
  <c r="K106" i="1"/>
  <c r="L61" i="1"/>
  <c r="K65" i="1"/>
  <c r="L49" i="1"/>
  <c r="L55" i="1" s="1"/>
  <c r="K55" i="1"/>
  <c r="L178" i="1"/>
  <c r="L185" i="1" s="1"/>
  <c r="K185" i="1"/>
  <c r="L170" i="1"/>
  <c r="L26" i="1"/>
  <c r="L31" i="1" s="1"/>
  <c r="K31" i="1"/>
  <c r="L17" i="1"/>
  <c r="L21" i="1" s="1"/>
  <c r="K21" i="1"/>
  <c r="L127" i="1"/>
  <c r="L128" i="1" s="1"/>
  <c r="K69" i="1"/>
  <c r="K110" i="1"/>
  <c r="K39" i="1"/>
  <c r="L67" i="1"/>
  <c r="L69" i="1" s="1"/>
  <c r="L39" i="1"/>
  <c r="L108" i="1"/>
  <c r="L110" i="1" s="1"/>
  <c r="L175" i="1"/>
  <c r="L176" i="1" s="1"/>
  <c r="K125" i="1"/>
  <c r="K170" i="1"/>
  <c r="K131" i="1"/>
  <c r="K24" i="1"/>
  <c r="K34" i="1"/>
  <c r="L33" i="1"/>
  <c r="L34" i="1" s="1"/>
  <c r="L74" i="1"/>
  <c r="K74" i="1"/>
  <c r="L57" i="1"/>
  <c r="L161" i="1"/>
  <c r="L163" i="1" s="1"/>
  <c r="K163" i="1"/>
  <c r="K99" i="1"/>
  <c r="K14" i="1"/>
  <c r="L172" i="1"/>
  <c r="L173" i="1" s="1"/>
  <c r="K173" i="1"/>
  <c r="L112" i="1"/>
  <c r="L120" i="1" s="1"/>
  <c r="K120" i="1"/>
  <c r="K47" i="1"/>
  <c r="L45" i="1"/>
  <c r="L47" i="1" s="1"/>
  <c r="L101" i="1"/>
  <c r="L41" i="1"/>
  <c r="L43" i="1" s="1"/>
  <c r="K43" i="1"/>
  <c r="L106" i="1" l="1"/>
  <c r="L65" i="1"/>
  <c r="L187" i="1" l="1"/>
</calcChain>
</file>

<file path=xl/sharedStrings.xml><?xml version="1.0" encoding="utf-8"?>
<sst xmlns="http://schemas.openxmlformats.org/spreadsheetml/2006/main" count="563" uniqueCount="245">
  <si>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</si>
  <si>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</si>
  <si>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</si>
  <si>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</si>
  <si>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</si>
  <si>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</si>
  <si>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</si>
  <si>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</si>
  <si>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</si>
  <si>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</si>
  <si>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</si>
  <si>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</si>
  <si>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</si>
  <si>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</si>
  <si>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</si>
  <si>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</si>
  <si>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</si>
  <si>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</si>
  <si>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</si>
  <si>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</si>
  <si>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</si>
  <si>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</si>
  <si>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</si>
  <si>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</si>
  <si>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</si>
  <si>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</si>
  <si>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</si>
  <si>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</si>
  <si>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 xml:space="preserve">SECRETARIA 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</si>
  <si>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</si>
  <si>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</si>
  <si>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</si>
  <si>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</si>
  <si>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</si>
  <si>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</si>
  <si>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</si>
  <si>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</si>
  <si>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</si>
  <si>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</si>
  <si>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</si>
  <si>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</si>
  <si>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</si>
  <si>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</si>
  <si>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</si>
  <si>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</si>
  <si>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</si>
  <si>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</si>
  <si>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</si>
  <si>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</si>
  <si>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</si>
  <si>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</si>
  <si>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</si>
  <si>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</si>
  <si>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</si>
  <si>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</si>
  <si>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</si>
  <si>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</si>
  <si>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</si>
  <si>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</si>
  <si>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MESA DE AYUDA</t>
  </si>
  <si>
    <t>OMAR GERALDO</t>
  </si>
  <si>
    <t>DIVISION DE OPERACIONES TIC</t>
  </si>
  <si>
    <t>CHALIBEL MOYA</t>
  </si>
  <si>
    <t>ENCARGADA DE DIVISION  DE OPERACIONES TIC</t>
  </si>
  <si>
    <t>HENGEL ENCARNACION</t>
  </si>
  <si>
    <t>ADMINISTRADOR DE REDES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</si>
  <si>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</si>
  <si>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</si>
  <si>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</si>
  <si>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</si>
  <si>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</si>
  <si>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</si>
  <si>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</si>
  <si>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</si>
  <si>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</si>
  <si>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</si>
  <si>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</si>
  <si>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</si>
  <si>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</si>
  <si>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</si>
  <si>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</si>
  <si>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</si>
  <si>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</si>
  <si>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</si>
  <si>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</si>
  <si>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</si>
  <si>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</si>
  <si>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</si>
  <si>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</si>
  <si>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</si>
  <si>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</si>
  <si>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</si>
  <si>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</si>
  <si>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</si>
  <si>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</si>
  <si>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</si>
  <si>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</si>
  <si>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</si>
  <si>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</si>
  <si>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</si>
  <si>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</si>
  <si>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</si>
  <si>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</si>
  <si>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</si>
  <si>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</si>
  <si>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</si>
  <si>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</si>
  <si>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</si>
  <si>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</si>
  <si>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</si>
  <si>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</si>
  <si>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</si>
  <si>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</si>
  <si>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</si>
  <si>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</si>
  <si>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</si>
  <si>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</si>
  <si>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</si>
  <si>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</si>
  <si>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</si>
  <si>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</si>
  <si>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</si>
  <si>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</si>
  <si>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</si>
  <si>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</si>
  <si>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</si>
  <si>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</si>
  <si>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</si>
  <si>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</si>
  <si>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</si>
  <si>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</si>
  <si>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</si>
  <si>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</si>
  <si>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</si>
  <si>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</si>
  <si>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</si>
  <si>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</si>
  <si>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</si>
  <si>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</si>
  <si>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</si>
  <si>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</si>
  <si>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</si>
  <si>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COORDINADOR DE ZONAS FRANCAS Y PARQUES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</si>
  <si>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</si>
  <si>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</si>
  <si>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</si>
  <si>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</si>
  <si>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</si>
  <si>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</si>
  <si>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</si>
  <si>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</si>
  <si>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</si>
  <si>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</si>
  <si>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</si>
  <si>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</si>
  <si>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</si>
  <si>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</si>
  <si>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</si>
  <si>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</si>
  <si>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</si>
  <si>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</si>
  <si>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</si>
  <si>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</si>
  <si>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</si>
  <si>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</si>
  <si>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</si>
  <si>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</si>
  <si>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</si>
  <si>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</si>
  <si>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</si>
  <si>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</si>
  <si>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</si>
  <si>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</si>
  <si>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</si>
  <si>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</si>
  <si>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</si>
  <si>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</si>
  <si>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</si>
  <si>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</si>
  <si>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</si>
  <si>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</si>
  <si>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</si>
  <si>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</si>
  <si>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</si>
  <si>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</si>
  <si>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</si>
  <si>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</si>
  <si>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</si>
  <si>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</si>
  <si>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</si>
  <si>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</si>
  <si>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</si>
  <si>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</si>
  <si>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</si>
  <si>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</si>
  <si>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</si>
  <si>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</si>
  <si>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</si>
  <si>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</si>
  <si>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</si>
  <si>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</si>
  <si>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</si>
  <si>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</si>
  <si>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</si>
  <si>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</si>
  <si>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</si>
  <si>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</si>
  <si>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</si>
  <si>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</si>
  <si>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</si>
  <si>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</si>
  <si>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</si>
  <si>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</si>
  <si>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</si>
  <si>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</si>
  <si>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</si>
  <si>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</si>
  <si>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</si>
  <si>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</si>
  <si>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</si>
  <si>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</si>
  <si>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</si>
  <si>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</si>
  <si>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</si>
  <si>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</si>
  <si>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</si>
  <si>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</si>
  <si>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</si>
  <si>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</si>
  <si>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</si>
  <si>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ALINA VAZQUEZ</t>
  </si>
  <si>
    <t>DIVISION DE COMUNICACIONES</t>
  </si>
  <si>
    <t xml:space="preserve">COORDINADOR </t>
  </si>
  <si>
    <t>AUXILIAR TESORERIA</t>
  </si>
  <si>
    <t>FRAYNI PAONESSA</t>
  </si>
  <si>
    <t>YOLANDA DE LA CRUZ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</si>
  <si>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</si>
  <si>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</si>
  <si>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</si>
  <si>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</si>
  <si>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</si>
  <si>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</si>
  <si>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</si>
  <si>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NOMINA PERSONAL FIJO FEBRERO 2022</t>
  </si>
  <si>
    <t>CERTIFICO QUE ESTA NOMINA DE PAGO ESTA CORRECTA Y COMPLETA Y QUE LAS PERSONAS ENUMERADAS EN LA MISMA SON LAS QUE AL 28DE FEBRERO DE 2022 FIGURAN EN LOS RECORDS DE PERSONAL FIJO QUE MANTIENE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</si>
</sst>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4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0" fillId="0" borderId="0" xfId="0" applyFill="1"/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horizontal="center" vertical="center"/>
      <protection locked="0"/>
    </xf>
    <xf numFmtId="43" fontId="7" fillId="0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horizontal="center" vertical="center"/>
      <protection locked="0"/>
    </xf>
    <xf numFmtId="43" fontId="6" fillId="4" borderId="19" xfId="1" applyFont="1" applyFill="1" applyBorder="1" applyAlignment="1" applyProtection="1">
      <alignment vertical="center"/>
    </xf>
    <xf numFmtId="43" fontId="6" fillId="4" borderId="20" xfId="1" applyFont="1" applyFill="1" applyBorder="1" applyAlignment="1" applyProtection="1">
      <alignment vertical="center"/>
    </xf>
    <xf numFmtId="43" fontId="6" fillId="4" borderId="21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2" xfId="1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993300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195</xdr:row>
      <xdr:rowOff>9525</xdr:rowOff>
    </xdr:from>
    <xdr:to>
      <xdr:col>6</xdr:col>
      <xdr:colOff>914456</xdr:colOff>
      <xdr:row>195</xdr:row>
      <xdr:rowOff>1171575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195</xdr:row>
      <xdr:rowOff>9525</xdr:rowOff>
    </xdr:from>
    <xdr:to>
      <xdr:col>10</xdr:col>
      <xdr:colOff>205219</xdr:colOff>
      <xdr:row>195</xdr:row>
      <xdr:rowOff>1162050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1"/>
  <sheetViews>
    <sheetView tabSelected="1" topLeftCell="A178" zoomScale="130" zoomScaleNormal="130" workbookViewId="0">
      <selection activeCell="P180" sqref="P180"/>
    </sheetView>
  </sheetViews>
  <sheetFormatPr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style="36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2"/>
    </row>
    <row r="3" spans="1:14" ht="15.75" customHeight="1" x14ac:dyDescent="0.25">
      <c r="A3" s="1"/>
      <c r="B3" s="57" t="s">
        <v>1</v>
      </c>
      <c r="C3" s="57"/>
      <c r="D3" s="57"/>
      <c r="E3" s="57"/>
      <c r="F3" s="57"/>
      <c r="G3" s="57"/>
      <c r="H3" s="57"/>
      <c r="I3" s="57"/>
      <c r="J3" s="57"/>
      <c r="K3" s="57"/>
      <c r="L3" s="55"/>
      <c r="M3" s="2"/>
    </row>
    <row r="4" spans="1:14" ht="23.25" customHeight="1" x14ac:dyDescent="0.25">
      <c r="A4" s="1"/>
      <c r="B4" s="58" t="s">
        <v>243</v>
      </c>
      <c r="C4" s="58"/>
      <c r="D4" s="58"/>
      <c r="E4" s="58"/>
      <c r="F4" s="58"/>
      <c r="G4" s="58"/>
      <c r="H4" s="58"/>
      <c r="I4" s="58"/>
      <c r="J4" s="58"/>
      <c r="K4" s="58"/>
      <c r="L4" s="56"/>
      <c r="M4" s="2"/>
    </row>
    <row r="5" spans="1:14" ht="15.75" customHeight="1" x14ac:dyDescent="0.25">
      <c r="A5" s="1"/>
      <c r="B5" s="59" t="s">
        <v>2</v>
      </c>
      <c r="C5" s="59" t="s">
        <v>3</v>
      </c>
      <c r="D5" s="59" t="s">
        <v>4</v>
      </c>
      <c r="E5" s="59" t="s">
        <v>5</v>
      </c>
      <c r="F5" s="60" t="s">
        <v>6</v>
      </c>
      <c r="G5" s="60" t="s">
        <v>7</v>
      </c>
      <c r="H5" s="60"/>
      <c r="I5" s="60"/>
      <c r="J5" s="60" t="s">
        <v>8</v>
      </c>
      <c r="K5" s="60" t="s">
        <v>9</v>
      </c>
      <c r="L5" s="63" t="s">
        <v>10</v>
      </c>
      <c r="M5" s="2"/>
    </row>
    <row r="6" spans="1:14" ht="15" customHeight="1" x14ac:dyDescent="0.25">
      <c r="A6" s="1"/>
      <c r="B6" s="59"/>
      <c r="C6" s="59"/>
      <c r="D6" s="59"/>
      <c r="E6" s="59"/>
      <c r="F6" s="60"/>
      <c r="G6" s="64" t="s">
        <v>11</v>
      </c>
      <c r="H6" s="64" t="s">
        <v>12</v>
      </c>
      <c r="I6" s="64" t="s">
        <v>13</v>
      </c>
      <c r="J6" s="60"/>
      <c r="K6" s="60"/>
      <c r="L6" s="63"/>
      <c r="M6" s="2"/>
    </row>
    <row r="7" spans="1:14" ht="15" customHeight="1" x14ac:dyDescent="0.25">
      <c r="A7" s="1"/>
      <c r="B7" s="59"/>
      <c r="C7" s="59"/>
      <c r="D7" s="59"/>
      <c r="E7" s="59"/>
      <c r="F7" s="60"/>
      <c r="G7" s="65"/>
      <c r="H7" s="65"/>
      <c r="I7" s="65"/>
      <c r="J7" s="60"/>
      <c r="K7" s="60"/>
      <c r="L7" s="63"/>
      <c r="M7" s="2"/>
    </row>
    <row r="8" spans="1:14" ht="29.25" customHeight="1" x14ac:dyDescent="0.25">
      <c r="A8" s="1"/>
      <c r="B8" s="66" t="s">
        <v>14</v>
      </c>
      <c r="C8" s="67"/>
      <c r="D8" s="67"/>
      <c r="E8" s="67"/>
      <c r="F8" s="67"/>
      <c r="G8" s="67"/>
      <c r="H8" s="67"/>
      <c r="I8" s="67"/>
      <c r="J8" s="67"/>
      <c r="K8" s="67"/>
      <c r="L8" s="68"/>
      <c r="M8" s="2"/>
    </row>
    <row r="9" spans="1:14" ht="42" customHeight="1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9334.68</v>
      </c>
      <c r="H9" s="6">
        <v>66963.25</v>
      </c>
      <c r="I9" s="7">
        <v>4943.8</v>
      </c>
      <c r="J9" s="7">
        <v>57073.3</v>
      </c>
      <c r="K9" s="7">
        <f>SUM(G9:J9)</f>
        <v>138315.03</v>
      </c>
      <c r="L9" s="8">
        <f t="shared" ref="L9:L13" si="0">F9-K9</f>
        <v>189484.97</v>
      </c>
      <c r="M9" s="2"/>
    </row>
    <row r="10" spans="1:14" ht="35.1" customHeight="1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45522.93</v>
      </c>
      <c r="I10" s="7">
        <v>4943.8</v>
      </c>
      <c r="J10" s="7">
        <v>3998.77</v>
      </c>
      <c r="K10" s="7">
        <f t="shared" ref="K10:K13" si="1">SUM(G10:J10)</f>
        <v>61341.446000000004</v>
      </c>
      <c r="L10" s="8">
        <f>F10-K10</f>
        <v>178238.554</v>
      </c>
      <c r="M10" s="2"/>
    </row>
    <row r="11" spans="1:14" ht="35.1" customHeight="1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55000</v>
      </c>
      <c r="G11" s="6">
        <f>IF(F11&gt;=35000,(F11*0.0287),(0))</f>
        <v>1578.5</v>
      </c>
      <c r="H11" s="6">
        <v>2559.6799999999998</v>
      </c>
      <c r="I11" s="7">
        <f>+F11*0.0304</f>
        <v>1672</v>
      </c>
      <c r="J11" s="7">
        <v>525</v>
      </c>
      <c r="K11" s="7">
        <f t="shared" si="1"/>
        <v>6335.18</v>
      </c>
      <c r="L11" s="8">
        <f>F11-K11</f>
        <v>48664.82</v>
      </c>
      <c r="M11" s="2"/>
    </row>
    <row r="12" spans="1:14" ht="35.1" customHeight="1" x14ac:dyDescent="0.25">
      <c r="A12" s="1"/>
      <c r="B12" s="4" t="s">
        <v>238</v>
      </c>
      <c r="C12" s="5" t="s">
        <v>20</v>
      </c>
      <c r="D12" s="4" t="s">
        <v>29</v>
      </c>
      <c r="E12" s="4" t="s">
        <v>25</v>
      </c>
      <c r="F12" s="6">
        <v>35000</v>
      </c>
      <c r="G12" s="6">
        <f>IF(F12&gt;=35000,(F12*0.0287),(0))</f>
        <v>1004.5</v>
      </c>
      <c r="H12" s="6">
        <v>0</v>
      </c>
      <c r="I12" s="7">
        <f>+F12*0.0304</f>
        <v>1064</v>
      </c>
      <c r="J12" s="7">
        <v>25</v>
      </c>
      <c r="K12" s="7">
        <f>SUM(G12:J12)</f>
        <v>2093.5</v>
      </c>
      <c r="L12" s="8">
        <f>F12-K12</f>
        <v>32906.5</v>
      </c>
      <c r="M12" s="2"/>
    </row>
    <row r="13" spans="1:14" ht="35.1" customHeight="1" thickBot="1" x14ac:dyDescent="0.3">
      <c r="A13" s="1"/>
      <c r="B13" s="4" t="s">
        <v>230</v>
      </c>
      <c r="C13" s="5" t="s">
        <v>20</v>
      </c>
      <c r="D13" s="4" t="s">
        <v>28</v>
      </c>
      <c r="E13" s="4" t="s">
        <v>25</v>
      </c>
      <c r="F13" s="6">
        <v>50000</v>
      </c>
      <c r="G13" s="6">
        <f>IF(F13&gt;=35000,(F13*0.0287),(0))</f>
        <v>1435</v>
      </c>
      <c r="H13" s="6">
        <v>1854</v>
      </c>
      <c r="I13" s="7">
        <f>+F13*0.0304</f>
        <v>1520</v>
      </c>
      <c r="J13" s="7">
        <v>1341.97</v>
      </c>
      <c r="K13" s="7">
        <f t="shared" si="1"/>
        <v>6150.97</v>
      </c>
      <c r="L13" s="8">
        <f t="shared" si="0"/>
        <v>43849.03</v>
      </c>
      <c r="M13" s="2"/>
    </row>
    <row r="14" spans="1:14" ht="35.1" customHeight="1" thickBot="1" x14ac:dyDescent="0.3">
      <c r="A14" s="1"/>
      <c r="B14" s="61"/>
      <c r="C14" s="62"/>
      <c r="D14" s="62"/>
      <c r="E14" s="62"/>
      <c r="F14" s="19">
        <f t="shared" ref="F14:K14" si="2">SUM(F9:F13)</f>
        <v>707380</v>
      </c>
      <c r="G14" s="20">
        <f t="shared" si="2"/>
        <v>20228.626</v>
      </c>
      <c r="H14" s="20">
        <f t="shared" si="2"/>
        <v>116899.85999999999</v>
      </c>
      <c r="I14" s="21">
        <f t="shared" si="2"/>
        <v>14143.6</v>
      </c>
      <c r="J14" s="21">
        <f t="shared" si="2"/>
        <v>62964.04</v>
      </c>
      <c r="K14" s="22">
        <f t="shared" si="2"/>
        <v>214236.12599999999</v>
      </c>
      <c r="L14" s="23">
        <f>SUM(L9:L13)</f>
        <v>493143.87399999995</v>
      </c>
      <c r="M14" s="2"/>
      <c r="N14" s="50"/>
    </row>
    <row r="15" spans="1:14" ht="35.1" customHeight="1" x14ac:dyDescent="0.25">
      <c r="A15" s="1"/>
      <c r="B15" s="69" t="s">
        <v>30</v>
      </c>
      <c r="C15" s="70"/>
      <c r="D15" s="70"/>
      <c r="E15" s="70"/>
      <c r="F15" s="70"/>
      <c r="G15" s="70"/>
      <c r="H15" s="70"/>
      <c r="I15" s="70"/>
      <c r="J15" s="70"/>
      <c r="K15" s="70"/>
      <c r="L15" s="71"/>
      <c r="M15" s="2"/>
    </row>
    <row r="16" spans="1:14" ht="42" customHeight="1" x14ac:dyDescent="0.25">
      <c r="A16" s="1"/>
      <c r="B16" s="4" t="s">
        <v>31</v>
      </c>
      <c r="C16" s="5" t="s">
        <v>16</v>
      </c>
      <c r="D16" s="4" t="s">
        <v>32</v>
      </c>
      <c r="E16" s="4" t="s">
        <v>25</v>
      </c>
      <c r="F16" s="6">
        <v>126445</v>
      </c>
      <c r="G16" s="6">
        <f>IF(F16&gt;=35000,(F16*0.0287),(0))</f>
        <v>3628.9715000000001</v>
      </c>
      <c r="H16" s="6">
        <v>18325.89</v>
      </c>
      <c r="I16" s="7">
        <f>+F16*0.0304</f>
        <v>3843.9279999999999</v>
      </c>
      <c r="J16" s="7">
        <v>10025</v>
      </c>
      <c r="K16" s="7">
        <v>35823.79</v>
      </c>
      <c r="L16" s="11">
        <f>F16-K16</f>
        <v>90621.209999999992</v>
      </c>
      <c r="M16" s="2"/>
    </row>
    <row r="17" spans="1:14" ht="35.1" customHeight="1" x14ac:dyDescent="0.25">
      <c r="A17" s="1"/>
      <c r="B17" s="4" t="s">
        <v>33</v>
      </c>
      <c r="C17" s="5" t="s">
        <v>20</v>
      </c>
      <c r="D17" s="4" t="s">
        <v>34</v>
      </c>
      <c r="E17" s="4" t="s">
        <v>27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1525</v>
      </c>
      <c r="K17" s="7">
        <f>SUM(G17:J17)</f>
        <v>12266.880000000001</v>
      </c>
      <c r="L17" s="11">
        <f>F17-K17</f>
        <v>62733.119999999995</v>
      </c>
      <c r="M17" s="2"/>
    </row>
    <row r="18" spans="1:14" ht="35.1" customHeight="1" x14ac:dyDescent="0.25">
      <c r="A18" s="1"/>
      <c r="B18" s="4" t="s">
        <v>235</v>
      </c>
      <c r="C18" s="5" t="s">
        <v>20</v>
      </c>
      <c r="D18" s="4" t="s">
        <v>34</v>
      </c>
      <c r="E18" s="4" t="s">
        <v>27</v>
      </c>
      <c r="F18" s="6">
        <v>50000</v>
      </c>
      <c r="G18" s="6">
        <v>1435</v>
      </c>
      <c r="H18" s="6">
        <v>1651.48</v>
      </c>
      <c r="I18" s="7">
        <v>1520</v>
      </c>
      <c r="J18" s="7">
        <v>1575.12</v>
      </c>
      <c r="K18" s="7">
        <f>SUM(G18:J18)</f>
        <v>6181.5999999999995</v>
      </c>
      <c r="L18" s="11">
        <f>F18-K18</f>
        <v>43818.400000000001</v>
      </c>
      <c r="M18" s="2"/>
    </row>
    <row r="19" spans="1:14" ht="41.25" customHeight="1" x14ac:dyDescent="0.25">
      <c r="A19" s="1"/>
      <c r="B19" s="4" t="s">
        <v>35</v>
      </c>
      <c r="C19" s="5" t="s">
        <v>20</v>
      </c>
      <c r="D19" s="4" t="s">
        <v>36</v>
      </c>
      <c r="E19" s="4" t="s">
        <v>25</v>
      </c>
      <c r="F19" s="6">
        <v>35000</v>
      </c>
      <c r="G19" s="6">
        <v>1004.5</v>
      </c>
      <c r="H19" s="6">
        <v>0</v>
      </c>
      <c r="I19" s="7">
        <v>1064</v>
      </c>
      <c r="J19" s="7">
        <v>16750.98</v>
      </c>
      <c r="K19" s="7">
        <f>SUM(G19:J19)</f>
        <v>18819.48</v>
      </c>
      <c r="L19" s="11">
        <f>F19-K19</f>
        <v>16180.52</v>
      </c>
      <c r="M19" s="2"/>
    </row>
    <row r="20" spans="1:14" ht="42.75" customHeight="1" thickBot="1" x14ac:dyDescent="0.3">
      <c r="A20" s="1"/>
      <c r="B20" s="4" t="s">
        <v>37</v>
      </c>
      <c r="C20" s="5" t="s">
        <v>20</v>
      </c>
      <c r="D20" s="4" t="s">
        <v>36</v>
      </c>
      <c r="E20" s="4" t="s">
        <v>25</v>
      </c>
      <c r="F20" s="9">
        <v>28000</v>
      </c>
      <c r="G20" s="9">
        <v>803.6</v>
      </c>
      <c r="H20" s="9">
        <v>0</v>
      </c>
      <c r="I20" s="10">
        <f>+F20*0.0304</f>
        <v>851.2</v>
      </c>
      <c r="J20" s="10">
        <v>1025</v>
      </c>
      <c r="K20" s="10">
        <f>SUM(G20:J20)</f>
        <v>2679.8</v>
      </c>
      <c r="L20" s="11">
        <f>F20-K20</f>
        <v>25320.2</v>
      </c>
      <c r="M20" s="2"/>
    </row>
    <row r="21" spans="1:14" ht="35.1" customHeight="1" thickBot="1" x14ac:dyDescent="0.3">
      <c r="A21" s="1"/>
      <c r="B21" s="61"/>
      <c r="C21" s="62"/>
      <c r="D21" s="62"/>
      <c r="E21" s="62"/>
      <c r="F21" s="19">
        <f t="shared" ref="F21:K21" si="3">SUM(F16:F20)</f>
        <v>314445</v>
      </c>
      <c r="G21" s="20">
        <f t="shared" si="3"/>
        <v>9024.5715</v>
      </c>
      <c r="H21" s="20">
        <f t="shared" si="3"/>
        <v>26286.75</v>
      </c>
      <c r="I21" s="21">
        <f t="shared" si="3"/>
        <v>9559.1280000000006</v>
      </c>
      <c r="J21" s="21">
        <f t="shared" si="3"/>
        <v>30901.1</v>
      </c>
      <c r="K21" s="22">
        <f t="shared" si="3"/>
        <v>75771.55</v>
      </c>
      <c r="L21" s="23">
        <f>SUM(L16:L20)</f>
        <v>238673.44999999998</v>
      </c>
      <c r="M21" s="2"/>
      <c r="N21" s="50"/>
    </row>
    <row r="22" spans="1:14" ht="35.1" customHeight="1" x14ac:dyDescent="0.25">
      <c r="A22" s="1"/>
      <c r="B22" s="69" t="s">
        <v>38</v>
      </c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2"/>
    </row>
    <row r="23" spans="1:14" ht="42.75" customHeight="1" thickBot="1" x14ac:dyDescent="0.3">
      <c r="A23" s="1"/>
      <c r="B23" s="4" t="s">
        <v>39</v>
      </c>
      <c r="C23" s="5" t="s">
        <v>20</v>
      </c>
      <c r="D23" s="4" t="s">
        <v>40</v>
      </c>
      <c r="E23" s="4" t="s">
        <v>27</v>
      </c>
      <c r="F23" s="9">
        <v>55000</v>
      </c>
      <c r="G23" s="9">
        <f>IF(F23&gt;=35000,(F23*0.0287),(0))</f>
        <v>1578.5</v>
      </c>
      <c r="H23" s="9">
        <v>2154.64</v>
      </c>
      <c r="I23" s="10">
        <f>+F23*0.0304</f>
        <v>1672</v>
      </c>
      <c r="J23" s="10">
        <v>4105.24</v>
      </c>
      <c r="K23" s="10">
        <f>SUM(G23:J23)</f>
        <v>9510.3799999999992</v>
      </c>
      <c r="L23" s="11">
        <f>F23-K23</f>
        <v>45489.62</v>
      </c>
      <c r="M23" s="2"/>
    </row>
    <row r="24" spans="1:14" ht="35.1" customHeight="1" thickBot="1" x14ac:dyDescent="0.3">
      <c r="A24" s="1"/>
      <c r="B24" s="61"/>
      <c r="C24" s="62"/>
      <c r="D24" s="62"/>
      <c r="E24" s="62"/>
      <c r="F24" s="19">
        <f>SUM(F23)</f>
        <v>55000</v>
      </c>
      <c r="G24" s="20">
        <f t="shared" ref="G24:L24" si="4">SUM(G23)</f>
        <v>1578.5</v>
      </c>
      <c r="H24" s="20">
        <f t="shared" si="4"/>
        <v>2154.64</v>
      </c>
      <c r="I24" s="21">
        <f t="shared" si="4"/>
        <v>1672</v>
      </c>
      <c r="J24" s="21">
        <f t="shared" si="4"/>
        <v>4105.24</v>
      </c>
      <c r="K24" s="22">
        <f t="shared" si="4"/>
        <v>9510.3799999999992</v>
      </c>
      <c r="L24" s="23">
        <f t="shared" si="4"/>
        <v>45489.62</v>
      </c>
      <c r="M24" s="2"/>
    </row>
    <row r="25" spans="1:14" ht="35.1" customHeight="1" x14ac:dyDescent="0.25">
      <c r="A25" s="1"/>
      <c r="B25" s="72" t="s">
        <v>1</v>
      </c>
      <c r="C25" s="73"/>
      <c r="D25" s="73"/>
      <c r="E25" s="73"/>
      <c r="F25" s="70"/>
      <c r="G25" s="70"/>
      <c r="H25" s="70"/>
      <c r="I25" s="70"/>
      <c r="J25" s="70"/>
      <c r="K25" s="70"/>
      <c r="L25" s="71"/>
      <c r="M25" s="2"/>
    </row>
    <row r="26" spans="1:14" ht="61.5" customHeight="1" x14ac:dyDescent="0.25">
      <c r="A26" s="1"/>
      <c r="B26" s="4" t="s">
        <v>41</v>
      </c>
      <c r="C26" s="5" t="s">
        <v>20</v>
      </c>
      <c r="D26" s="4" t="s">
        <v>42</v>
      </c>
      <c r="E26" s="4" t="s">
        <v>25</v>
      </c>
      <c r="F26" s="6">
        <v>126445</v>
      </c>
      <c r="G26" s="6">
        <f>IF(F26&gt;=35000,(F26*0.0287),(0))</f>
        <v>3628.9715000000001</v>
      </c>
      <c r="H26" s="6">
        <v>17988.36</v>
      </c>
      <c r="I26" s="7">
        <v>3843.93</v>
      </c>
      <c r="J26" s="7">
        <v>29601.09</v>
      </c>
      <c r="K26" s="7">
        <f>SUM(G26:J26)</f>
        <v>55062.351500000004</v>
      </c>
      <c r="L26" s="11">
        <f>F26-K26</f>
        <v>71382.648499999996</v>
      </c>
      <c r="M26" s="2"/>
    </row>
    <row r="27" spans="1:14" ht="35.1" customHeight="1" x14ac:dyDescent="0.25">
      <c r="A27" s="1"/>
      <c r="B27" s="4" t="s">
        <v>43</v>
      </c>
      <c r="C27" s="5" t="s">
        <v>20</v>
      </c>
      <c r="D27" s="4" t="s">
        <v>44</v>
      </c>
      <c r="E27" s="4" t="s">
        <v>25</v>
      </c>
      <c r="F27" s="6">
        <v>43000</v>
      </c>
      <c r="G27" s="6">
        <f>IF(F27&gt;=35000,(F27*0.0287),(0))</f>
        <v>1234.0999999999999</v>
      </c>
      <c r="H27" s="6">
        <v>663.54</v>
      </c>
      <c r="I27" s="7">
        <v>1307.2</v>
      </c>
      <c r="J27" s="7">
        <v>21423.01</v>
      </c>
      <c r="K27" s="7">
        <f>SUM(G27:J27)</f>
        <v>24627.85</v>
      </c>
      <c r="L27" s="11">
        <f>F27-K27</f>
        <v>18372.150000000001</v>
      </c>
      <c r="M27" s="2"/>
    </row>
    <row r="28" spans="1:14" ht="35.1" customHeight="1" x14ac:dyDescent="0.25">
      <c r="A28" s="1"/>
      <c r="B28" s="4" t="s">
        <v>45</v>
      </c>
      <c r="C28" s="5" t="s">
        <v>20</v>
      </c>
      <c r="D28" s="4" t="s">
        <v>36</v>
      </c>
      <c r="E28" s="4" t="s">
        <v>25</v>
      </c>
      <c r="F28" s="6">
        <v>35000</v>
      </c>
      <c r="G28" s="6">
        <f>IF(F28&gt;=35000,(F28*0.0287),(0))</f>
        <v>1004.5</v>
      </c>
      <c r="H28" s="6">
        <v>0</v>
      </c>
      <c r="I28" s="7">
        <f>+F28*0.0304</f>
        <v>1064</v>
      </c>
      <c r="J28" s="7">
        <v>3041.97</v>
      </c>
      <c r="K28" s="7">
        <f>SUM(G28:J28)</f>
        <v>5110.4699999999993</v>
      </c>
      <c r="L28" s="11">
        <f>F28-K28</f>
        <v>29889.53</v>
      </c>
      <c r="M28" s="2"/>
    </row>
    <row r="29" spans="1:14" ht="35.1" customHeight="1" x14ac:dyDescent="0.25">
      <c r="A29" s="1"/>
      <c r="B29" s="4" t="s">
        <v>46</v>
      </c>
      <c r="C29" s="5" t="s">
        <v>20</v>
      </c>
      <c r="D29" s="4" t="s">
        <v>36</v>
      </c>
      <c r="E29" s="4" t="s">
        <v>25</v>
      </c>
      <c r="F29" s="6">
        <v>35000</v>
      </c>
      <c r="G29" s="6">
        <f>IF(F29&gt;=35000,(F29*0.0287),(0))</f>
        <v>1004.5</v>
      </c>
      <c r="H29" s="6">
        <v>0</v>
      </c>
      <c r="I29" s="7">
        <f>+F29*0.0304</f>
        <v>1064</v>
      </c>
      <c r="J29" s="7">
        <v>2325</v>
      </c>
      <c r="K29" s="7">
        <f>SUM(G29:J29)</f>
        <v>4393.5</v>
      </c>
      <c r="L29" s="11">
        <f>F29-K29</f>
        <v>30606.5</v>
      </c>
      <c r="M29" s="2"/>
    </row>
    <row r="30" spans="1:14" ht="35.1" customHeight="1" thickBot="1" x14ac:dyDescent="0.3">
      <c r="A30" s="1"/>
      <c r="B30" s="4" t="s">
        <v>47</v>
      </c>
      <c r="C30" s="5" t="s">
        <v>20</v>
      </c>
      <c r="D30" s="4" t="s">
        <v>36</v>
      </c>
      <c r="E30" s="4" t="s">
        <v>25</v>
      </c>
      <c r="F30" s="9">
        <v>28000</v>
      </c>
      <c r="G30" s="9">
        <v>803.6</v>
      </c>
      <c r="H30" s="9">
        <v>0</v>
      </c>
      <c r="I30" s="10">
        <f>+F30*0.0304</f>
        <v>851.2</v>
      </c>
      <c r="J30" s="10">
        <v>1225</v>
      </c>
      <c r="K30" s="10">
        <f>SUM(G30:J30)</f>
        <v>2879.8</v>
      </c>
      <c r="L30" s="11">
        <f>F30-K30</f>
        <v>25120.2</v>
      </c>
      <c r="M30" s="2"/>
    </row>
    <row r="31" spans="1:14" ht="35.1" customHeight="1" thickBot="1" x14ac:dyDescent="0.3">
      <c r="A31" s="1"/>
      <c r="B31" s="61"/>
      <c r="C31" s="62"/>
      <c r="D31" s="62"/>
      <c r="E31" s="62"/>
      <c r="F31" s="19">
        <f t="shared" ref="F31:K31" si="5">SUM(F26:F30)</f>
        <v>267445</v>
      </c>
      <c r="G31" s="20">
        <f t="shared" si="5"/>
        <v>7675.6715000000004</v>
      </c>
      <c r="H31" s="20">
        <f t="shared" si="5"/>
        <v>18651.900000000001</v>
      </c>
      <c r="I31" s="21">
        <f t="shared" si="5"/>
        <v>8130.33</v>
      </c>
      <c r="J31" s="21">
        <f t="shared" si="5"/>
        <v>57616.07</v>
      </c>
      <c r="K31" s="22">
        <f t="shared" si="5"/>
        <v>92073.9715</v>
      </c>
      <c r="L31" s="23">
        <f>SUM(L26:L30)</f>
        <v>175371.02850000001</v>
      </c>
      <c r="M31" s="2"/>
    </row>
    <row r="32" spans="1:14" ht="35.1" customHeight="1" x14ac:dyDescent="0.25">
      <c r="A32" s="1"/>
      <c r="B32" s="72" t="s">
        <v>231</v>
      </c>
      <c r="C32" s="73"/>
      <c r="D32" s="73"/>
      <c r="E32" s="73"/>
      <c r="F32" s="70"/>
      <c r="G32" s="70"/>
      <c r="H32" s="70"/>
      <c r="I32" s="70"/>
      <c r="J32" s="70"/>
      <c r="K32" s="70"/>
      <c r="L32" s="71"/>
      <c r="M32" s="2"/>
    </row>
    <row r="33" spans="1:13" ht="35.1" customHeight="1" thickBot="1" x14ac:dyDescent="0.3">
      <c r="A33" s="1"/>
      <c r="B33" s="4" t="s">
        <v>48</v>
      </c>
      <c r="C33" s="5" t="s">
        <v>16</v>
      </c>
      <c r="D33" s="4" t="s">
        <v>49</v>
      </c>
      <c r="E33" s="4" t="s">
        <v>25</v>
      </c>
      <c r="F33" s="9">
        <v>30000</v>
      </c>
      <c r="G33" s="9">
        <v>861</v>
      </c>
      <c r="H33" s="9">
        <v>0</v>
      </c>
      <c r="I33" s="10">
        <f>+F33*0.0304</f>
        <v>912</v>
      </c>
      <c r="J33" s="10">
        <v>25</v>
      </c>
      <c r="K33" s="10">
        <f>SUM(G33:J33)</f>
        <v>1798</v>
      </c>
      <c r="L33" s="11">
        <f>F33-K33</f>
        <v>28202</v>
      </c>
      <c r="M33" s="2"/>
    </row>
    <row r="34" spans="1:13" ht="35.1" customHeight="1" thickBot="1" x14ac:dyDescent="0.3">
      <c r="A34" s="1"/>
      <c r="B34" s="61"/>
      <c r="C34" s="62"/>
      <c r="D34" s="62"/>
      <c r="E34" s="62"/>
      <c r="F34" s="19">
        <f>SUM(F33)</f>
        <v>30000</v>
      </c>
      <c r="G34" s="20">
        <f t="shared" ref="G34:L34" si="6">SUM(G33)</f>
        <v>861</v>
      </c>
      <c r="H34" s="20">
        <f t="shared" si="6"/>
        <v>0</v>
      </c>
      <c r="I34" s="21">
        <f t="shared" si="6"/>
        <v>912</v>
      </c>
      <c r="J34" s="21">
        <f t="shared" si="6"/>
        <v>25</v>
      </c>
      <c r="K34" s="22">
        <f t="shared" si="6"/>
        <v>1798</v>
      </c>
      <c r="L34" s="23">
        <f t="shared" si="6"/>
        <v>28202</v>
      </c>
      <c r="M34" s="2"/>
    </row>
    <row r="35" spans="1:13" ht="35.1" customHeight="1" x14ac:dyDescent="0.25">
      <c r="A35" s="1"/>
      <c r="B35" s="66" t="s">
        <v>50</v>
      </c>
      <c r="C35" s="67"/>
      <c r="D35" s="67"/>
      <c r="E35" s="67"/>
      <c r="F35" s="74"/>
      <c r="G35" s="74"/>
      <c r="H35" s="74"/>
      <c r="I35" s="74"/>
      <c r="J35" s="74"/>
      <c r="K35" s="74"/>
      <c r="L35" s="75"/>
      <c r="M35" s="2"/>
    </row>
    <row r="36" spans="1:13" ht="46.5" customHeight="1" x14ac:dyDescent="0.25">
      <c r="A36" s="1"/>
      <c r="B36" s="4" t="s">
        <v>51</v>
      </c>
      <c r="C36" s="5" t="s">
        <v>16</v>
      </c>
      <c r="D36" s="4" t="s">
        <v>52</v>
      </c>
      <c r="E36" s="4" t="s">
        <v>27</v>
      </c>
      <c r="F36" s="6">
        <v>126445</v>
      </c>
      <c r="G36" s="6">
        <f>IF(F36&gt;=35000,(F36*0.0287),(0))</f>
        <v>3628.9715000000001</v>
      </c>
      <c r="H36" s="6">
        <v>17313.3</v>
      </c>
      <c r="I36" s="7">
        <f>+F36*0.0304</f>
        <v>3843.9279999999999</v>
      </c>
      <c r="J36" s="7">
        <v>14691.59</v>
      </c>
      <c r="K36" s="7">
        <f>SUM(G36:J36)</f>
        <v>39477.789499999999</v>
      </c>
      <c r="L36" s="11">
        <f>F36-K36</f>
        <v>86967.210500000001</v>
      </c>
      <c r="M36" s="2"/>
    </row>
    <row r="37" spans="1:13" ht="35.1" customHeight="1" x14ac:dyDescent="0.25">
      <c r="A37" s="1"/>
      <c r="B37" s="12" t="s">
        <v>53</v>
      </c>
      <c r="C37" s="5" t="s">
        <v>16</v>
      </c>
      <c r="D37" s="12" t="s">
        <v>54</v>
      </c>
      <c r="E37" s="4" t="s">
        <v>25</v>
      </c>
      <c r="F37" s="6">
        <v>70000</v>
      </c>
      <c r="G37" s="6">
        <f>IF(F37&gt;=35000,(F37*0.0287),(0))</f>
        <v>2009</v>
      </c>
      <c r="H37" s="6">
        <v>5368.48</v>
      </c>
      <c r="I37" s="7">
        <f>+F37*0.0304</f>
        <v>2128</v>
      </c>
      <c r="J37" s="7">
        <v>19649.2</v>
      </c>
      <c r="K37" s="7">
        <f>SUM(G37:J37)</f>
        <v>29154.68</v>
      </c>
      <c r="L37" s="11">
        <f>F37-K37</f>
        <v>40845.32</v>
      </c>
      <c r="M37" s="2"/>
    </row>
    <row r="38" spans="1:13" ht="35.1" customHeight="1" thickBot="1" x14ac:dyDescent="0.3">
      <c r="A38" s="1"/>
      <c r="B38" s="12" t="s">
        <v>55</v>
      </c>
      <c r="C38" s="5" t="s">
        <v>16</v>
      </c>
      <c r="D38" s="12" t="s">
        <v>49</v>
      </c>
      <c r="E38" s="12" t="s">
        <v>25</v>
      </c>
      <c r="F38" s="9">
        <v>35000</v>
      </c>
      <c r="G38" s="9">
        <f>IF(F38&gt;=35000,(F38*0.0287),(0))</f>
        <v>1004.5</v>
      </c>
      <c r="H38" s="9">
        <v>0</v>
      </c>
      <c r="I38" s="10">
        <f>+F38*0.0304</f>
        <v>1064</v>
      </c>
      <c r="J38" s="10">
        <v>5826.29</v>
      </c>
      <c r="K38" s="10">
        <f>SUM(G38:J38)</f>
        <v>7894.79</v>
      </c>
      <c r="L38" s="11">
        <f>F38-K38</f>
        <v>27105.21</v>
      </c>
      <c r="M38" s="2"/>
    </row>
    <row r="39" spans="1:13" ht="35.1" customHeight="1" thickBot="1" x14ac:dyDescent="0.3">
      <c r="A39" s="1"/>
      <c r="B39" s="61"/>
      <c r="C39" s="62"/>
      <c r="D39" s="62"/>
      <c r="E39" s="62"/>
      <c r="F39" s="19">
        <f>SUM(F36:F38)</f>
        <v>231445</v>
      </c>
      <c r="G39" s="20">
        <f t="shared" ref="G39:L39" si="7">SUM(G36:G38)</f>
        <v>6642.4714999999997</v>
      </c>
      <c r="H39" s="20">
        <f t="shared" si="7"/>
        <v>22681.78</v>
      </c>
      <c r="I39" s="21">
        <f t="shared" si="7"/>
        <v>7035.9279999999999</v>
      </c>
      <c r="J39" s="21">
        <f t="shared" si="7"/>
        <v>40167.08</v>
      </c>
      <c r="K39" s="22">
        <f t="shared" si="7"/>
        <v>76527.2595</v>
      </c>
      <c r="L39" s="23">
        <f t="shared" si="7"/>
        <v>154917.74049999999</v>
      </c>
      <c r="M39" s="2"/>
    </row>
    <row r="40" spans="1:13" ht="35.1" customHeight="1" x14ac:dyDescent="0.25">
      <c r="A40" s="1"/>
      <c r="B40" s="72" t="s">
        <v>56</v>
      </c>
      <c r="C40" s="73"/>
      <c r="D40" s="73"/>
      <c r="E40" s="73"/>
      <c r="F40" s="70"/>
      <c r="G40" s="70"/>
      <c r="H40" s="70"/>
      <c r="I40" s="70"/>
      <c r="J40" s="70"/>
      <c r="K40" s="70"/>
      <c r="L40" s="71"/>
      <c r="M40" s="2"/>
    </row>
    <row r="41" spans="1:13" ht="35.1" customHeight="1" x14ac:dyDescent="0.25">
      <c r="A41" s="1"/>
      <c r="B41" s="12" t="s">
        <v>57</v>
      </c>
      <c r="C41" s="5" t="s">
        <v>16</v>
      </c>
      <c r="D41" s="12" t="s">
        <v>58</v>
      </c>
      <c r="E41" s="12" t="s">
        <v>27</v>
      </c>
      <c r="F41" s="6">
        <v>60000</v>
      </c>
      <c r="G41" s="6">
        <f>IF(F41&gt;=35000,(F41*0.0287),(0))</f>
        <v>1722</v>
      </c>
      <c r="H41" s="6">
        <v>3216.65</v>
      </c>
      <c r="I41" s="7">
        <v>1824</v>
      </c>
      <c r="J41" s="7">
        <v>6326.03</v>
      </c>
      <c r="K41" s="7">
        <f>SUM(G41:J41)</f>
        <v>13088.68</v>
      </c>
      <c r="L41" s="11">
        <f>F41-K41</f>
        <v>46911.32</v>
      </c>
      <c r="M41" s="2"/>
    </row>
    <row r="42" spans="1:13" ht="35.1" customHeight="1" thickBot="1" x14ac:dyDescent="0.3">
      <c r="A42" s="1"/>
      <c r="B42" s="12" t="s">
        <v>60</v>
      </c>
      <c r="C42" s="5" t="s">
        <v>16</v>
      </c>
      <c r="D42" s="12" t="s">
        <v>59</v>
      </c>
      <c r="E42" s="4" t="s">
        <v>27</v>
      </c>
      <c r="F42" s="9">
        <v>40000</v>
      </c>
      <c r="G42" s="9">
        <f>IF(F42&gt;=35000,(F42*0.0287),(0))</f>
        <v>1148</v>
      </c>
      <c r="H42" s="9">
        <v>442.65</v>
      </c>
      <c r="I42" s="10">
        <v>1216</v>
      </c>
      <c r="J42" s="10">
        <v>1025</v>
      </c>
      <c r="K42" s="10">
        <f>SUM(G42:J42)</f>
        <v>3831.65</v>
      </c>
      <c r="L42" s="11">
        <f>F42-K42</f>
        <v>36168.35</v>
      </c>
      <c r="M42" s="2"/>
    </row>
    <row r="43" spans="1:13" ht="35.1" customHeight="1" thickBot="1" x14ac:dyDescent="0.3">
      <c r="A43" s="1"/>
      <c r="B43" s="61"/>
      <c r="C43" s="62"/>
      <c r="D43" s="62"/>
      <c r="E43" s="62"/>
      <c r="F43" s="19">
        <f t="shared" ref="F43:L43" si="8">SUM(F41:F42)</f>
        <v>100000</v>
      </c>
      <c r="G43" s="20">
        <f t="shared" si="8"/>
        <v>2870</v>
      </c>
      <c r="H43" s="20">
        <f t="shared" si="8"/>
        <v>3659.3</v>
      </c>
      <c r="I43" s="21">
        <f t="shared" si="8"/>
        <v>3040</v>
      </c>
      <c r="J43" s="21">
        <f t="shared" si="8"/>
        <v>7351.03</v>
      </c>
      <c r="K43" s="22">
        <f t="shared" si="8"/>
        <v>16920.330000000002</v>
      </c>
      <c r="L43" s="23">
        <f t="shared" si="8"/>
        <v>83079.67</v>
      </c>
      <c r="M43" s="2"/>
    </row>
    <row r="44" spans="1:13" ht="35.1" customHeight="1" x14ac:dyDescent="0.25">
      <c r="A44" s="1"/>
      <c r="B44" s="72" t="s">
        <v>61</v>
      </c>
      <c r="C44" s="73"/>
      <c r="D44" s="73"/>
      <c r="E44" s="73"/>
      <c r="F44" s="70"/>
      <c r="G44" s="70"/>
      <c r="H44" s="70"/>
      <c r="I44" s="70"/>
      <c r="J44" s="70"/>
      <c r="K44" s="70"/>
      <c r="L44" s="71"/>
      <c r="M44" s="2"/>
    </row>
    <row r="45" spans="1:13" ht="46.5" customHeight="1" x14ac:dyDescent="0.25">
      <c r="A45" s="1"/>
      <c r="B45" s="12" t="s">
        <v>62</v>
      </c>
      <c r="C45" s="5" t="s">
        <v>20</v>
      </c>
      <c r="D45" s="12" t="s">
        <v>63</v>
      </c>
      <c r="E45" s="12" t="s">
        <v>27</v>
      </c>
      <c r="F45" s="6">
        <v>90000</v>
      </c>
      <c r="G45" s="6">
        <v>2583</v>
      </c>
      <c r="H45" s="6">
        <v>9753.1200000000008</v>
      </c>
      <c r="I45" s="7">
        <f>+F45*0.0304</f>
        <v>2736</v>
      </c>
      <c r="J45" s="7">
        <v>1525</v>
      </c>
      <c r="K45" s="7">
        <f>SUM(G45:J45)</f>
        <v>16597.120000000003</v>
      </c>
      <c r="L45" s="11">
        <f>F45-K45</f>
        <v>73402.880000000005</v>
      </c>
      <c r="M45" s="2"/>
    </row>
    <row r="46" spans="1:13" ht="35.1" customHeight="1" thickBot="1" x14ac:dyDescent="0.3">
      <c r="A46" s="1"/>
      <c r="B46" s="12" t="s">
        <v>64</v>
      </c>
      <c r="C46" s="5" t="s">
        <v>16</v>
      </c>
      <c r="D46" s="12" t="s">
        <v>65</v>
      </c>
      <c r="E46" s="4" t="s">
        <v>27</v>
      </c>
      <c r="F46" s="9">
        <v>46000</v>
      </c>
      <c r="G46" s="9">
        <f>IF(F46&gt;=35000,(F46*0.0287),(0))</f>
        <v>1320.2</v>
      </c>
      <c r="H46" s="9">
        <v>1086.94</v>
      </c>
      <c r="I46" s="10">
        <v>1398.4</v>
      </c>
      <c r="J46" s="10">
        <v>3815.51</v>
      </c>
      <c r="K46" s="10">
        <f>SUM(G46:J46)</f>
        <v>7621.0500000000011</v>
      </c>
      <c r="L46" s="11">
        <f>F46-K46</f>
        <v>38378.949999999997</v>
      </c>
      <c r="M46" s="2"/>
    </row>
    <row r="47" spans="1:13" ht="35.1" customHeight="1" thickBot="1" x14ac:dyDescent="0.3">
      <c r="A47" s="1"/>
      <c r="B47" s="61"/>
      <c r="C47" s="62"/>
      <c r="D47" s="62"/>
      <c r="E47" s="62"/>
      <c r="F47" s="19">
        <f>SUM(F45:F46)</f>
        <v>136000</v>
      </c>
      <c r="G47" s="20">
        <f t="shared" ref="G47:L47" si="9">SUM(G45:G46)</f>
        <v>3903.2</v>
      </c>
      <c r="H47" s="20">
        <f t="shared" si="9"/>
        <v>10840.060000000001</v>
      </c>
      <c r="I47" s="21">
        <f t="shared" si="9"/>
        <v>4134.3999999999996</v>
      </c>
      <c r="J47" s="21">
        <f t="shared" si="9"/>
        <v>5340.51</v>
      </c>
      <c r="K47" s="22">
        <f t="shared" si="9"/>
        <v>24218.170000000006</v>
      </c>
      <c r="L47" s="23">
        <f t="shared" si="9"/>
        <v>111781.83</v>
      </c>
      <c r="M47" s="2"/>
    </row>
    <row r="48" spans="1:13" ht="35.1" customHeight="1" x14ac:dyDescent="0.25">
      <c r="A48" s="1"/>
      <c r="B48" s="72" t="s">
        <v>66</v>
      </c>
      <c r="C48" s="73"/>
      <c r="D48" s="73"/>
      <c r="E48" s="73"/>
      <c r="F48" s="70"/>
      <c r="G48" s="70"/>
      <c r="H48" s="70"/>
      <c r="I48" s="70"/>
      <c r="J48" s="70"/>
      <c r="K48" s="70"/>
      <c r="L48" s="71"/>
      <c r="M48" s="2"/>
    </row>
    <row r="49" spans="1:15" ht="35.1" customHeight="1" x14ac:dyDescent="0.25">
      <c r="A49" s="1"/>
      <c r="B49" s="4" t="s">
        <v>67</v>
      </c>
      <c r="C49" s="5" t="s">
        <v>20</v>
      </c>
      <c r="D49" s="4" t="s">
        <v>68</v>
      </c>
      <c r="E49" s="4" t="s">
        <v>27</v>
      </c>
      <c r="F49" s="6">
        <v>46000</v>
      </c>
      <c r="G49" s="6">
        <f>IF(F49&gt;=35000,(F49*0.0287),(0))</f>
        <v>1320.2</v>
      </c>
      <c r="H49" s="6">
        <v>1289.46</v>
      </c>
      <c r="I49" s="7">
        <f t="shared" ref="I49:I53" si="10">+F49*0.0304</f>
        <v>1398.4</v>
      </c>
      <c r="J49" s="7">
        <v>13105.17</v>
      </c>
      <c r="K49" s="7">
        <f t="shared" ref="K49:K51" si="11">SUM(G49:J49)</f>
        <v>17113.23</v>
      </c>
      <c r="L49" s="11">
        <f t="shared" ref="L49:L54" si="12">F49-K49</f>
        <v>28886.77</v>
      </c>
      <c r="M49" s="2"/>
    </row>
    <row r="50" spans="1:15" ht="35.1" customHeight="1" x14ac:dyDescent="0.25">
      <c r="A50" s="1"/>
      <c r="B50" s="4" t="s">
        <v>69</v>
      </c>
      <c r="C50" s="5" t="s">
        <v>20</v>
      </c>
      <c r="D50" s="4" t="s">
        <v>36</v>
      </c>
      <c r="E50" s="4" t="s">
        <v>25</v>
      </c>
      <c r="F50" s="6">
        <v>36600</v>
      </c>
      <c r="G50" s="6">
        <f>IF(F50&gt;=35000,(F50*0.0287),(0))</f>
        <v>1050.42</v>
      </c>
      <c r="H50" s="6">
        <v>0</v>
      </c>
      <c r="I50" s="7">
        <f t="shared" si="10"/>
        <v>1112.6400000000001</v>
      </c>
      <c r="J50" s="7">
        <v>20448.02</v>
      </c>
      <c r="K50" s="7">
        <f t="shared" si="11"/>
        <v>22611.08</v>
      </c>
      <c r="L50" s="11">
        <f t="shared" si="12"/>
        <v>13988.919999999998</v>
      </c>
      <c r="M50" s="2"/>
    </row>
    <row r="51" spans="1:15" ht="35.1" customHeight="1" x14ac:dyDescent="0.25">
      <c r="A51" s="1"/>
      <c r="B51" s="12" t="s">
        <v>70</v>
      </c>
      <c r="C51" s="5" t="s">
        <v>20</v>
      </c>
      <c r="D51" s="12" t="s">
        <v>36</v>
      </c>
      <c r="E51" s="4" t="s">
        <v>25</v>
      </c>
      <c r="F51" s="6">
        <v>30000</v>
      </c>
      <c r="G51" s="6">
        <v>861</v>
      </c>
      <c r="H51" s="6">
        <v>0</v>
      </c>
      <c r="I51" s="7">
        <v>912</v>
      </c>
      <c r="J51" s="7">
        <v>6992.88</v>
      </c>
      <c r="K51" s="7">
        <f t="shared" si="11"/>
        <v>8765.880000000001</v>
      </c>
      <c r="L51" s="11">
        <f>F51-K51</f>
        <v>21234.12</v>
      </c>
      <c r="M51" s="2"/>
    </row>
    <row r="52" spans="1:15" ht="35.1" customHeight="1" x14ac:dyDescent="0.25">
      <c r="A52" s="1"/>
      <c r="B52" s="12" t="s">
        <v>185</v>
      </c>
      <c r="C52" s="5" t="s">
        <v>16</v>
      </c>
      <c r="D52" s="12" t="s">
        <v>72</v>
      </c>
      <c r="E52" s="4" t="s">
        <v>25</v>
      </c>
      <c r="F52" s="6">
        <v>25000</v>
      </c>
      <c r="G52" s="6">
        <v>717.5</v>
      </c>
      <c r="H52" s="6">
        <v>0</v>
      </c>
      <c r="I52" s="7">
        <v>760</v>
      </c>
      <c r="J52" s="7">
        <v>11157.47</v>
      </c>
      <c r="K52" s="7">
        <f>SUM(G52:J52)</f>
        <v>12634.97</v>
      </c>
      <c r="L52" s="11">
        <f>F52-K52</f>
        <v>12365.03</v>
      </c>
      <c r="M52" s="2"/>
      <c r="O52" s="51"/>
    </row>
    <row r="53" spans="1:15" ht="35.1" customHeight="1" x14ac:dyDescent="0.25">
      <c r="A53" s="1"/>
      <c r="B53" s="12" t="s">
        <v>73</v>
      </c>
      <c r="C53" s="5" t="s">
        <v>16</v>
      </c>
      <c r="D53" s="12" t="s">
        <v>72</v>
      </c>
      <c r="E53" s="4" t="s">
        <v>25</v>
      </c>
      <c r="F53" s="6">
        <v>30000</v>
      </c>
      <c r="G53" s="6">
        <v>861</v>
      </c>
      <c r="H53" s="9">
        <v>0</v>
      </c>
      <c r="I53" s="10">
        <f t="shared" si="10"/>
        <v>912</v>
      </c>
      <c r="J53" s="10">
        <v>3925.24</v>
      </c>
      <c r="K53" s="10">
        <f>SUM(G53:J53)</f>
        <v>5698.24</v>
      </c>
      <c r="L53" s="11">
        <f>F53-K53</f>
        <v>24301.760000000002</v>
      </c>
      <c r="M53" s="2"/>
    </row>
    <row r="54" spans="1:15" ht="35.1" customHeight="1" thickBot="1" x14ac:dyDescent="0.3">
      <c r="A54" s="1"/>
      <c r="B54" s="12" t="s">
        <v>170</v>
      </c>
      <c r="C54" s="38" t="s">
        <v>20</v>
      </c>
      <c r="D54" s="12" t="s">
        <v>72</v>
      </c>
      <c r="E54" s="4" t="s">
        <v>25</v>
      </c>
      <c r="F54" s="39">
        <v>25000</v>
      </c>
      <c r="G54" s="40">
        <v>717.5</v>
      </c>
      <c r="H54" s="6">
        <v>0</v>
      </c>
      <c r="I54" s="7">
        <v>760</v>
      </c>
      <c r="J54" s="7">
        <v>3613.11</v>
      </c>
      <c r="K54" s="7">
        <f>SUM(G54:J54)</f>
        <v>5090.6100000000006</v>
      </c>
      <c r="L54" s="8">
        <f t="shared" si="12"/>
        <v>19909.39</v>
      </c>
      <c r="M54" s="2"/>
    </row>
    <row r="55" spans="1:15" ht="35.1" customHeight="1" thickBot="1" x14ac:dyDescent="0.3">
      <c r="A55" s="1"/>
      <c r="B55" s="61"/>
      <c r="C55" s="62"/>
      <c r="D55" s="62"/>
      <c r="E55" s="62"/>
      <c r="F55" s="19">
        <f>SUM(F49:F54)</f>
        <v>192600</v>
      </c>
      <c r="G55" s="20">
        <f>SUM(G49:G54)</f>
        <v>5527.62</v>
      </c>
      <c r="H55" s="42">
        <f>SUM(H49:H54)</f>
        <v>1289.46</v>
      </c>
      <c r="I55" s="43">
        <f t="shared" ref="I55" si="13">SUM(I49:I53)</f>
        <v>5095.04</v>
      </c>
      <c r="J55" s="43">
        <f>SUM(J49:J54)</f>
        <v>59241.89</v>
      </c>
      <c r="K55" s="44">
        <f>SUM(K49:K54)</f>
        <v>71914.010000000009</v>
      </c>
      <c r="L55" s="45">
        <f>SUM(L49:L54)</f>
        <v>120685.99</v>
      </c>
      <c r="M55" s="2"/>
      <c r="N55" s="49"/>
    </row>
    <row r="56" spans="1:15" ht="35.1" customHeight="1" x14ac:dyDescent="0.25">
      <c r="A56" s="1"/>
      <c r="B56" s="72" t="s">
        <v>74</v>
      </c>
      <c r="C56" s="73"/>
      <c r="D56" s="73"/>
      <c r="E56" s="73"/>
      <c r="F56" s="70"/>
      <c r="G56" s="70"/>
      <c r="H56" s="70"/>
      <c r="I56" s="70"/>
      <c r="J56" s="70"/>
      <c r="K56" s="70"/>
      <c r="L56" s="71"/>
      <c r="M56" s="2"/>
    </row>
    <row r="57" spans="1:15" ht="45" customHeight="1" x14ac:dyDescent="0.25">
      <c r="A57" s="1"/>
      <c r="B57" s="4" t="s">
        <v>75</v>
      </c>
      <c r="C57" s="5" t="s">
        <v>20</v>
      </c>
      <c r="D57" s="4" t="s">
        <v>76</v>
      </c>
      <c r="E57" s="4" t="s">
        <v>27</v>
      </c>
      <c r="F57" s="6">
        <v>120445</v>
      </c>
      <c r="G57" s="6">
        <f>IF(F57&gt;=35000,(F57*0.0287),(0))</f>
        <v>3456.7714999999998</v>
      </c>
      <c r="H57" s="6">
        <v>16914.54</v>
      </c>
      <c r="I57" s="7">
        <f t="shared" ref="I57:I62" si="14">+F57*0.0304</f>
        <v>3661.5279999999998</v>
      </c>
      <c r="J57" s="14">
        <v>8921.58</v>
      </c>
      <c r="K57" s="7">
        <f t="shared" ref="K57:K64" si="15">SUM(G57:J57)</f>
        <v>32954.419499999996</v>
      </c>
      <c r="L57" s="11">
        <f t="shared" ref="L57:L64" si="16">F57-K57</f>
        <v>87490.580500000011</v>
      </c>
      <c r="M57" s="2"/>
    </row>
    <row r="58" spans="1:15" ht="35.1" customHeight="1" x14ac:dyDescent="0.25">
      <c r="A58" s="1"/>
      <c r="B58" s="4" t="s">
        <v>77</v>
      </c>
      <c r="C58" s="5" t="s">
        <v>20</v>
      </c>
      <c r="D58" s="4" t="s">
        <v>78</v>
      </c>
      <c r="E58" s="4" t="s">
        <v>27</v>
      </c>
      <c r="F58" s="6">
        <v>50000</v>
      </c>
      <c r="G58" s="6">
        <f>IF(F58&gt;=35000,(F58*0.0287),(0))</f>
        <v>1435</v>
      </c>
      <c r="H58" s="6">
        <v>1854</v>
      </c>
      <c r="I58" s="7">
        <f t="shared" si="14"/>
        <v>1520</v>
      </c>
      <c r="J58" s="7">
        <v>3094.52</v>
      </c>
      <c r="K58" s="7">
        <f t="shared" si="15"/>
        <v>7903.52</v>
      </c>
      <c r="L58" s="11">
        <f t="shared" si="16"/>
        <v>42096.479999999996</v>
      </c>
      <c r="M58" s="2"/>
    </row>
    <row r="59" spans="1:15" ht="35.1" customHeight="1" x14ac:dyDescent="0.25">
      <c r="A59" s="1"/>
      <c r="B59" s="4" t="s">
        <v>240</v>
      </c>
      <c r="C59" s="5" t="s">
        <v>20</v>
      </c>
      <c r="D59" s="4" t="s">
        <v>241</v>
      </c>
      <c r="E59" s="4" t="s">
        <v>27</v>
      </c>
      <c r="F59" s="6">
        <v>35000</v>
      </c>
      <c r="G59" s="6">
        <v>1004.5</v>
      </c>
      <c r="H59" s="6">
        <v>0</v>
      </c>
      <c r="I59" s="7">
        <v>1064</v>
      </c>
      <c r="J59" s="7">
        <v>2375.12</v>
      </c>
      <c r="K59" s="7">
        <f t="shared" si="15"/>
        <v>4443.62</v>
      </c>
      <c r="L59" s="11">
        <f t="shared" si="16"/>
        <v>30556.38</v>
      </c>
      <c r="M59" s="2"/>
    </row>
    <row r="60" spans="1:15" ht="50.25" customHeight="1" x14ac:dyDescent="0.25">
      <c r="A60" s="1"/>
      <c r="B60" s="4" t="s">
        <v>79</v>
      </c>
      <c r="C60" s="5" t="s">
        <v>16</v>
      </c>
      <c r="D60" s="4" t="s">
        <v>80</v>
      </c>
      <c r="E60" s="4" t="s">
        <v>25</v>
      </c>
      <c r="F60" s="6">
        <v>36960</v>
      </c>
      <c r="G60" s="6">
        <f>IF(F60&gt;=35000,(F60*0.0287),(0))</f>
        <v>1060.752</v>
      </c>
      <c r="H60" s="6">
        <v>13.6</v>
      </c>
      <c r="I60" s="7">
        <f t="shared" si="14"/>
        <v>1123.5840000000001</v>
      </c>
      <c r="J60" s="7">
        <v>14540.37</v>
      </c>
      <c r="K60" s="7">
        <v>16738.3</v>
      </c>
      <c r="L60" s="11">
        <f t="shared" si="16"/>
        <v>20221.7</v>
      </c>
      <c r="M60" s="2"/>
    </row>
    <row r="61" spans="1:15" ht="35.1" customHeight="1" x14ac:dyDescent="0.25">
      <c r="A61" s="1"/>
      <c r="B61" s="12" t="s">
        <v>81</v>
      </c>
      <c r="C61" s="5" t="s">
        <v>16</v>
      </c>
      <c r="D61" s="12" t="s">
        <v>72</v>
      </c>
      <c r="E61" s="12" t="s">
        <v>25</v>
      </c>
      <c r="F61" s="6">
        <v>35000</v>
      </c>
      <c r="G61" s="6">
        <f>IF(F61&gt;=35000,(F61*0.0287),(0))</f>
        <v>1004.5</v>
      </c>
      <c r="H61" s="6">
        <v>0</v>
      </c>
      <c r="I61" s="7">
        <f t="shared" si="14"/>
        <v>1064</v>
      </c>
      <c r="J61" s="7">
        <v>7179.75</v>
      </c>
      <c r="K61" s="7">
        <f t="shared" si="15"/>
        <v>9248.25</v>
      </c>
      <c r="L61" s="11">
        <f t="shared" si="16"/>
        <v>25751.75</v>
      </c>
      <c r="M61" s="2"/>
    </row>
    <row r="62" spans="1:15" ht="35.1" customHeight="1" x14ac:dyDescent="0.25">
      <c r="A62" s="1"/>
      <c r="B62" s="4" t="s">
        <v>82</v>
      </c>
      <c r="C62" s="5" t="s">
        <v>16</v>
      </c>
      <c r="D62" s="4" t="s">
        <v>72</v>
      </c>
      <c r="E62" s="4" t="s">
        <v>25</v>
      </c>
      <c r="F62" s="6">
        <v>25000</v>
      </c>
      <c r="G62" s="6">
        <v>717.5</v>
      </c>
      <c r="H62" s="6">
        <v>0</v>
      </c>
      <c r="I62" s="7">
        <f t="shared" si="14"/>
        <v>760</v>
      </c>
      <c r="J62" s="7">
        <v>2525</v>
      </c>
      <c r="K62" s="7">
        <f>SUM(G62:J62)</f>
        <v>4002.5</v>
      </c>
      <c r="L62" s="11">
        <f>F62-K62</f>
        <v>20997.5</v>
      </c>
      <c r="M62" s="2"/>
    </row>
    <row r="63" spans="1:15" ht="35.1" customHeight="1" x14ac:dyDescent="0.25">
      <c r="A63" s="1"/>
      <c r="B63" s="4" t="s">
        <v>83</v>
      </c>
      <c r="C63" s="5" t="s">
        <v>20</v>
      </c>
      <c r="D63" s="4" t="s">
        <v>36</v>
      </c>
      <c r="E63" s="4" t="s">
        <v>27</v>
      </c>
      <c r="F63" s="6">
        <v>30000</v>
      </c>
      <c r="G63" s="6">
        <v>861</v>
      </c>
      <c r="H63" s="6">
        <v>0</v>
      </c>
      <c r="I63" s="7">
        <v>912</v>
      </c>
      <c r="J63" s="46">
        <v>4431.55</v>
      </c>
      <c r="K63" s="7">
        <f t="shared" si="15"/>
        <v>6204.55</v>
      </c>
      <c r="L63" s="8">
        <f t="shared" si="16"/>
        <v>23795.45</v>
      </c>
      <c r="M63" s="2"/>
    </row>
    <row r="64" spans="1:15" ht="35.1" customHeight="1" thickBot="1" x14ac:dyDescent="0.3">
      <c r="A64" s="1"/>
      <c r="B64" s="4" t="s">
        <v>173</v>
      </c>
      <c r="C64" s="5" t="s">
        <v>16</v>
      </c>
      <c r="D64" s="4" t="s">
        <v>49</v>
      </c>
      <c r="E64" s="4" t="s">
        <v>25</v>
      </c>
      <c r="F64" s="9">
        <v>27000</v>
      </c>
      <c r="G64" s="9">
        <v>774.9</v>
      </c>
      <c r="H64" s="9">
        <v>0</v>
      </c>
      <c r="I64" s="10">
        <v>820.8</v>
      </c>
      <c r="J64" s="15">
        <v>8408.69</v>
      </c>
      <c r="K64" s="10">
        <f t="shared" si="15"/>
        <v>10004.39</v>
      </c>
      <c r="L64" s="11">
        <f t="shared" si="16"/>
        <v>16995.61</v>
      </c>
      <c r="M64" s="2"/>
    </row>
    <row r="65" spans="1:13" ht="35.1" customHeight="1" thickBot="1" x14ac:dyDescent="0.3">
      <c r="A65" s="1"/>
      <c r="B65" s="76"/>
      <c r="C65" s="77"/>
      <c r="D65" s="77"/>
      <c r="E65" s="77"/>
      <c r="F65" s="19">
        <f>SUM(F57:F64)</f>
        <v>359405</v>
      </c>
      <c r="G65" s="20">
        <f t="shared" ref="G65:I65" si="17">SUM(G57:G63)</f>
        <v>9540.0234999999993</v>
      </c>
      <c r="H65" s="20">
        <f>SUM(H57:H64)</f>
        <v>18782.14</v>
      </c>
      <c r="I65" s="32">
        <f t="shared" si="17"/>
        <v>10105.112000000001</v>
      </c>
      <c r="J65" s="32">
        <f>SUM(J57:J64)</f>
        <v>51476.580000000009</v>
      </c>
      <c r="K65" s="47">
        <f>SUM(K57:K64)</f>
        <v>91499.549499999994</v>
      </c>
      <c r="L65" s="23">
        <f>SUM(L57:L64)</f>
        <v>267905.45050000004</v>
      </c>
      <c r="M65" s="2"/>
    </row>
    <row r="66" spans="1:13" ht="35.1" customHeight="1" x14ac:dyDescent="0.25">
      <c r="A66" s="1"/>
      <c r="B66" s="72" t="s">
        <v>84</v>
      </c>
      <c r="C66" s="73"/>
      <c r="D66" s="73"/>
      <c r="E66" s="73"/>
      <c r="F66" s="70"/>
      <c r="G66" s="70"/>
      <c r="H66" s="70"/>
      <c r="I66" s="70"/>
      <c r="J66" s="70"/>
      <c r="K66" s="70"/>
      <c r="L66" s="71"/>
      <c r="M66" s="2"/>
    </row>
    <row r="67" spans="1:13" ht="42" customHeight="1" x14ac:dyDescent="0.25">
      <c r="A67" s="1"/>
      <c r="B67" s="4" t="s">
        <v>85</v>
      </c>
      <c r="C67" s="5" t="s">
        <v>20</v>
      </c>
      <c r="D67" s="4" t="s">
        <v>86</v>
      </c>
      <c r="E67" s="4" t="s">
        <v>25</v>
      </c>
      <c r="F67" s="6">
        <v>90000</v>
      </c>
      <c r="G67" s="6">
        <f>IF(F67&gt;=35000,(F67*0.0287),(0))</f>
        <v>2583</v>
      </c>
      <c r="H67" s="6">
        <v>9415.59</v>
      </c>
      <c r="I67" s="7">
        <v>2736</v>
      </c>
      <c r="J67" s="7">
        <v>11726.76</v>
      </c>
      <c r="K67" s="7">
        <f>SUM(G67:J67)</f>
        <v>26461.35</v>
      </c>
      <c r="L67" s="11">
        <f>F67-K67</f>
        <v>63538.65</v>
      </c>
      <c r="M67" s="2"/>
    </row>
    <row r="68" spans="1:13" ht="35.1" customHeight="1" thickBot="1" x14ac:dyDescent="0.3">
      <c r="A68" s="1"/>
      <c r="B68" s="4" t="s">
        <v>87</v>
      </c>
      <c r="C68" s="5" t="s">
        <v>16</v>
      </c>
      <c r="D68" s="4" t="s">
        <v>88</v>
      </c>
      <c r="E68" s="4" t="s">
        <v>25</v>
      </c>
      <c r="F68" s="9">
        <v>45000</v>
      </c>
      <c r="G68" s="9">
        <f>IF(F68&gt;=35000,(F68*0.0287),(0))</f>
        <v>1291.5</v>
      </c>
      <c r="H68" s="9">
        <v>1148.33</v>
      </c>
      <c r="I68" s="10">
        <f>+F68*0.0304</f>
        <v>1368</v>
      </c>
      <c r="J68" s="10">
        <v>13973.82</v>
      </c>
      <c r="K68" s="10">
        <f>SUM(G68:J68)</f>
        <v>17781.650000000001</v>
      </c>
      <c r="L68" s="11">
        <f>F68-K68</f>
        <v>27218.35</v>
      </c>
      <c r="M68" s="2"/>
    </row>
    <row r="69" spans="1:13" ht="35.1" customHeight="1" thickBot="1" x14ac:dyDescent="0.3">
      <c r="A69" s="1"/>
      <c r="B69" s="61"/>
      <c r="C69" s="62"/>
      <c r="D69" s="62"/>
      <c r="E69" s="62"/>
      <c r="F69" s="19">
        <f>SUM(F67:F68)</f>
        <v>135000</v>
      </c>
      <c r="G69" s="20">
        <f t="shared" ref="G69:K69" si="18">SUM(G67:G68)</f>
        <v>3874.5</v>
      </c>
      <c r="H69" s="20">
        <f t="shared" si="18"/>
        <v>10563.92</v>
      </c>
      <c r="I69" s="21">
        <f t="shared" si="18"/>
        <v>4104</v>
      </c>
      <c r="J69" s="21">
        <f t="shared" si="18"/>
        <v>25700.58</v>
      </c>
      <c r="K69" s="22">
        <f t="shared" si="18"/>
        <v>44243</v>
      </c>
      <c r="L69" s="23">
        <f>SUM(L67:L68)</f>
        <v>90757</v>
      </c>
      <c r="M69" s="2"/>
    </row>
    <row r="70" spans="1:13" ht="35.1" customHeight="1" x14ac:dyDescent="0.25">
      <c r="A70" s="1"/>
      <c r="B70" s="72" t="s">
        <v>89</v>
      </c>
      <c r="C70" s="73"/>
      <c r="D70" s="73"/>
      <c r="E70" s="73"/>
      <c r="F70" s="70"/>
      <c r="G70" s="70"/>
      <c r="H70" s="70"/>
      <c r="I70" s="70"/>
      <c r="J70" s="70"/>
      <c r="K70" s="70"/>
      <c r="L70" s="71"/>
      <c r="M70" s="2"/>
    </row>
    <row r="71" spans="1:13" ht="55.5" customHeight="1" x14ac:dyDescent="0.25">
      <c r="A71" s="1"/>
      <c r="B71" s="4" t="s">
        <v>90</v>
      </c>
      <c r="C71" s="5" t="s">
        <v>20</v>
      </c>
      <c r="D71" s="4" t="s">
        <v>91</v>
      </c>
      <c r="E71" s="4" t="s">
        <v>25</v>
      </c>
      <c r="F71" s="6">
        <v>110000</v>
      </c>
      <c r="G71" s="6">
        <f>IF(F71&gt;=35000,(F71*0.0287),(0))</f>
        <v>3157</v>
      </c>
      <c r="H71" s="6">
        <v>14457.62</v>
      </c>
      <c r="I71" s="7">
        <f>+F71*0.0304</f>
        <v>3344</v>
      </c>
      <c r="J71" s="7">
        <v>30501.17</v>
      </c>
      <c r="K71" s="7">
        <f>SUM(G71:J71)</f>
        <v>51459.79</v>
      </c>
      <c r="L71" s="11">
        <f>F71-K71</f>
        <v>58540.21</v>
      </c>
      <c r="M71" s="2"/>
    </row>
    <row r="72" spans="1:13" ht="35.1" customHeight="1" x14ac:dyDescent="0.25">
      <c r="A72" s="1"/>
      <c r="B72" s="12" t="s">
        <v>92</v>
      </c>
      <c r="C72" s="5" t="s">
        <v>20</v>
      </c>
      <c r="D72" s="4" t="s">
        <v>36</v>
      </c>
      <c r="E72" s="4" t="s">
        <v>25</v>
      </c>
      <c r="F72" s="6">
        <v>30000</v>
      </c>
      <c r="G72" s="6">
        <v>861</v>
      </c>
      <c r="H72" s="6">
        <f>IF(F72&gt;72260.25,(F72*0.25))+ IF(AND(F72&lt;72260.25,F72&gt;52027.41667),(F72*0.2))+ IF(AND(F72&lt;52027.41668,F72&gt;34685),(F72*0.15))+ IF(F72&lt;416220,(0)+FALSE)</f>
        <v>0</v>
      </c>
      <c r="I72" s="7">
        <f>+F72*0.0304</f>
        <v>912</v>
      </c>
      <c r="J72" s="7">
        <v>225</v>
      </c>
      <c r="K72" s="7">
        <f>SUM(G72:J72)</f>
        <v>1998</v>
      </c>
      <c r="L72" s="11">
        <f>F72-K72</f>
        <v>28002</v>
      </c>
      <c r="M72" s="2"/>
    </row>
    <row r="73" spans="1:13" ht="35.1" customHeight="1" thickBot="1" x14ac:dyDescent="0.3">
      <c r="A73" s="1"/>
      <c r="B73" s="12" t="s">
        <v>93</v>
      </c>
      <c r="C73" s="5" t="s">
        <v>16</v>
      </c>
      <c r="D73" s="4" t="s">
        <v>72</v>
      </c>
      <c r="E73" s="4" t="s">
        <v>25</v>
      </c>
      <c r="F73" s="9">
        <v>28000</v>
      </c>
      <c r="G73" s="9">
        <v>803.6</v>
      </c>
      <c r="H73" s="9">
        <f>IF(F73&gt;72260.25,(F73*0.25))+ IF(AND(F73&lt;72260.25,F73&gt;52027.41667),(F73*0.2))+ IF(AND(F73&lt;52027.41668,F73&gt;34685),(F73*0.15))+ IF(F73&lt;416220,(0)+FALSE)</f>
        <v>0</v>
      </c>
      <c r="I73" s="10">
        <v>851.2</v>
      </c>
      <c r="J73" s="10">
        <v>1225</v>
      </c>
      <c r="K73" s="10">
        <f>SUM(G73:J73)</f>
        <v>2879.8</v>
      </c>
      <c r="L73" s="11">
        <f>F73-K73</f>
        <v>25120.2</v>
      </c>
      <c r="M73" s="2"/>
    </row>
    <row r="74" spans="1:13" ht="35.1" customHeight="1" thickBot="1" x14ac:dyDescent="0.3">
      <c r="A74" s="1"/>
      <c r="B74" s="61"/>
      <c r="C74" s="62"/>
      <c r="D74" s="62"/>
      <c r="E74" s="62"/>
      <c r="F74" s="19">
        <f>SUM(F71:F73)</f>
        <v>168000</v>
      </c>
      <c r="G74" s="20">
        <f t="shared" ref="G74:L74" si="19">SUM(G71:G73)</f>
        <v>4821.6000000000004</v>
      </c>
      <c r="H74" s="20">
        <f t="shared" si="19"/>
        <v>14457.62</v>
      </c>
      <c r="I74" s="21">
        <f t="shared" si="19"/>
        <v>5107.2</v>
      </c>
      <c r="J74" s="21">
        <f t="shared" si="19"/>
        <v>31951.17</v>
      </c>
      <c r="K74" s="22">
        <f t="shared" si="19"/>
        <v>56337.590000000004</v>
      </c>
      <c r="L74" s="23">
        <f t="shared" si="19"/>
        <v>111662.40999999999</v>
      </c>
      <c r="M74" s="2"/>
    </row>
    <row r="75" spans="1:13" ht="35.1" customHeight="1" x14ac:dyDescent="0.25">
      <c r="A75" s="1"/>
      <c r="B75" s="72" t="s">
        <v>94</v>
      </c>
      <c r="C75" s="73"/>
      <c r="D75" s="73"/>
      <c r="E75" s="73"/>
      <c r="F75" s="70"/>
      <c r="G75" s="70"/>
      <c r="H75" s="70"/>
      <c r="I75" s="70"/>
      <c r="J75" s="70"/>
      <c r="K75" s="70"/>
      <c r="L75" s="71"/>
      <c r="M75" s="2"/>
    </row>
    <row r="76" spans="1:13" ht="45" customHeight="1" x14ac:dyDescent="0.25">
      <c r="A76" s="1"/>
      <c r="B76" s="4" t="s">
        <v>95</v>
      </c>
      <c r="C76" s="5" t="s">
        <v>20</v>
      </c>
      <c r="D76" s="4" t="s">
        <v>96</v>
      </c>
      <c r="E76" s="4" t="s">
        <v>25</v>
      </c>
      <c r="F76" s="6">
        <v>100000</v>
      </c>
      <c r="G76" s="6">
        <f>IF(F76&gt;=35000,(F76*0.0287),(0))</f>
        <v>2870</v>
      </c>
      <c r="H76" s="6">
        <v>12105.37</v>
      </c>
      <c r="I76" s="7">
        <f t="shared" ref="I76:I98" si="20">+F76*0.0304</f>
        <v>3040</v>
      </c>
      <c r="J76" s="7">
        <v>35019.480000000003</v>
      </c>
      <c r="K76" s="7">
        <f>SUM(G76:J76)</f>
        <v>53034.850000000006</v>
      </c>
      <c r="L76" s="11">
        <f>F76-K76</f>
        <v>46965.149999999994</v>
      </c>
      <c r="M76" s="2"/>
    </row>
    <row r="77" spans="1:13" ht="35.1" customHeight="1" x14ac:dyDescent="0.25">
      <c r="A77" s="1"/>
      <c r="B77" s="4" t="s">
        <v>97</v>
      </c>
      <c r="C77" s="5" t="s">
        <v>16</v>
      </c>
      <c r="D77" s="4" t="s">
        <v>98</v>
      </c>
      <c r="E77" s="4" t="s">
        <v>99</v>
      </c>
      <c r="F77" s="6">
        <v>30000</v>
      </c>
      <c r="G77" s="6">
        <v>861</v>
      </c>
      <c r="H77" s="6">
        <v>0</v>
      </c>
      <c r="I77" s="7">
        <v>912</v>
      </c>
      <c r="J77" s="7">
        <v>17766.78</v>
      </c>
      <c r="K77" s="7">
        <f t="shared" ref="K77:K98" si="21">SUM(G77:J77)</f>
        <v>19539.78</v>
      </c>
      <c r="L77" s="11">
        <f t="shared" ref="L77:L98" si="22">F77-K77</f>
        <v>10460.220000000001</v>
      </c>
      <c r="M77" s="2"/>
    </row>
    <row r="78" spans="1:13" ht="35.1" customHeight="1" x14ac:dyDescent="0.25">
      <c r="A78" s="1"/>
      <c r="B78" s="4" t="s">
        <v>100</v>
      </c>
      <c r="C78" s="5" t="s">
        <v>16</v>
      </c>
      <c r="D78" s="4" t="s">
        <v>98</v>
      </c>
      <c r="E78" s="4" t="s">
        <v>99</v>
      </c>
      <c r="F78" s="6">
        <v>30000</v>
      </c>
      <c r="G78" s="6">
        <v>861</v>
      </c>
      <c r="H78" s="6">
        <v>0</v>
      </c>
      <c r="I78" s="7">
        <f t="shared" si="20"/>
        <v>912</v>
      </c>
      <c r="J78" s="7">
        <v>12739.52</v>
      </c>
      <c r="K78" s="7">
        <f t="shared" si="21"/>
        <v>14512.52</v>
      </c>
      <c r="L78" s="11">
        <f t="shared" si="22"/>
        <v>15487.48</v>
      </c>
      <c r="M78" s="2"/>
    </row>
    <row r="79" spans="1:13" ht="35.1" customHeight="1" x14ac:dyDescent="0.25">
      <c r="A79" s="1"/>
      <c r="B79" s="4" t="s">
        <v>101</v>
      </c>
      <c r="C79" s="5" t="s">
        <v>16</v>
      </c>
      <c r="D79" s="4" t="s">
        <v>98</v>
      </c>
      <c r="E79" s="4" t="s">
        <v>99</v>
      </c>
      <c r="F79" s="6">
        <v>27500</v>
      </c>
      <c r="G79" s="6">
        <v>789.25</v>
      </c>
      <c r="H79" s="6">
        <v>0</v>
      </c>
      <c r="I79" s="7">
        <v>836</v>
      </c>
      <c r="J79" s="7">
        <v>4721.67</v>
      </c>
      <c r="K79" s="7">
        <f>SUM(G79:J79)</f>
        <v>6346.92</v>
      </c>
      <c r="L79" s="11">
        <f t="shared" si="22"/>
        <v>21153.08</v>
      </c>
      <c r="M79" s="2"/>
    </row>
    <row r="80" spans="1:13" ht="35.1" customHeight="1" x14ac:dyDescent="0.25">
      <c r="A80" s="1"/>
      <c r="B80" s="4" t="s">
        <v>102</v>
      </c>
      <c r="C80" s="5" t="s">
        <v>16</v>
      </c>
      <c r="D80" s="4" t="s">
        <v>98</v>
      </c>
      <c r="E80" s="4" t="s">
        <v>99</v>
      </c>
      <c r="F80" s="6">
        <v>25000</v>
      </c>
      <c r="G80" s="6">
        <v>717.5</v>
      </c>
      <c r="H80" s="6">
        <v>0</v>
      </c>
      <c r="I80" s="7">
        <f t="shared" si="20"/>
        <v>760</v>
      </c>
      <c r="J80" s="7">
        <v>4860.49</v>
      </c>
      <c r="K80" s="7">
        <f t="shared" si="21"/>
        <v>6337.99</v>
      </c>
      <c r="L80" s="11">
        <f t="shared" si="22"/>
        <v>18662.010000000002</v>
      </c>
      <c r="M80" s="2"/>
    </row>
    <row r="81" spans="1:13" ht="35.1" customHeight="1" x14ac:dyDescent="0.25">
      <c r="A81" s="1"/>
      <c r="B81" s="4" t="s">
        <v>103</v>
      </c>
      <c r="C81" s="5" t="s">
        <v>16</v>
      </c>
      <c r="D81" s="4" t="s">
        <v>98</v>
      </c>
      <c r="E81" s="4" t="s">
        <v>99</v>
      </c>
      <c r="F81" s="6">
        <v>25000</v>
      </c>
      <c r="G81" s="6">
        <v>717.5</v>
      </c>
      <c r="H81" s="6">
        <v>0</v>
      </c>
      <c r="I81" s="7">
        <f t="shared" si="20"/>
        <v>760</v>
      </c>
      <c r="J81" s="7">
        <v>3085.96</v>
      </c>
      <c r="K81" s="7">
        <f t="shared" si="21"/>
        <v>4563.46</v>
      </c>
      <c r="L81" s="11">
        <f t="shared" si="22"/>
        <v>20436.54</v>
      </c>
      <c r="M81" s="2"/>
    </row>
    <row r="82" spans="1:13" ht="35.1" customHeight="1" x14ac:dyDescent="0.25">
      <c r="A82" s="1"/>
      <c r="B82" s="4" t="s">
        <v>104</v>
      </c>
      <c r="C82" s="5" t="s">
        <v>20</v>
      </c>
      <c r="D82" s="4" t="s">
        <v>105</v>
      </c>
      <c r="E82" s="4" t="s">
        <v>99</v>
      </c>
      <c r="F82" s="6">
        <v>26000</v>
      </c>
      <c r="G82" s="6">
        <v>746.2</v>
      </c>
      <c r="H82" s="6">
        <v>0</v>
      </c>
      <c r="I82" s="7">
        <f t="shared" si="20"/>
        <v>790.4</v>
      </c>
      <c r="J82" s="7">
        <v>11474.02</v>
      </c>
      <c r="K82" s="7">
        <f>SUM(G82:J82)</f>
        <v>13010.62</v>
      </c>
      <c r="L82" s="11">
        <f t="shared" si="22"/>
        <v>12989.38</v>
      </c>
      <c r="M82" s="2"/>
    </row>
    <row r="83" spans="1:13" ht="35.1" customHeight="1" x14ac:dyDescent="0.25">
      <c r="A83" s="1"/>
      <c r="B83" s="4" t="s">
        <v>106</v>
      </c>
      <c r="C83" s="5" t="s">
        <v>16</v>
      </c>
      <c r="D83" s="4" t="s">
        <v>105</v>
      </c>
      <c r="E83" s="4" t="s">
        <v>99</v>
      </c>
      <c r="F83" s="6">
        <v>25000</v>
      </c>
      <c r="G83" s="6">
        <v>717.5</v>
      </c>
      <c r="H83" s="6">
        <v>0</v>
      </c>
      <c r="I83" s="7">
        <f t="shared" si="20"/>
        <v>760</v>
      </c>
      <c r="J83" s="7">
        <v>7398.52</v>
      </c>
      <c r="K83" s="7">
        <f t="shared" si="21"/>
        <v>8876.02</v>
      </c>
      <c r="L83" s="11">
        <f t="shared" si="22"/>
        <v>16123.98</v>
      </c>
      <c r="M83" s="2"/>
    </row>
    <row r="84" spans="1:13" ht="35.1" customHeight="1" x14ac:dyDescent="0.25">
      <c r="A84" s="1"/>
      <c r="B84" s="12" t="s">
        <v>107</v>
      </c>
      <c r="C84" s="5" t="s">
        <v>16</v>
      </c>
      <c r="D84" s="12" t="s">
        <v>105</v>
      </c>
      <c r="E84" s="4" t="s">
        <v>99</v>
      </c>
      <c r="F84" s="6">
        <v>23000</v>
      </c>
      <c r="G84" s="6">
        <v>660.1</v>
      </c>
      <c r="H84" s="6">
        <v>0</v>
      </c>
      <c r="I84" s="7">
        <f t="shared" si="20"/>
        <v>699.2</v>
      </c>
      <c r="J84" s="7">
        <v>9255.4699999999993</v>
      </c>
      <c r="K84" s="7">
        <f t="shared" si="21"/>
        <v>10614.77</v>
      </c>
      <c r="L84" s="11">
        <f t="shared" si="22"/>
        <v>12385.23</v>
      </c>
      <c r="M84" s="2"/>
    </row>
    <row r="85" spans="1:13" ht="35.1" customHeight="1" x14ac:dyDescent="0.25">
      <c r="A85" s="1"/>
      <c r="B85" s="4" t="s">
        <v>108</v>
      </c>
      <c r="C85" s="5" t="s">
        <v>20</v>
      </c>
      <c r="D85" s="4" t="s">
        <v>105</v>
      </c>
      <c r="E85" s="4" t="s">
        <v>99</v>
      </c>
      <c r="F85" s="6">
        <v>25000</v>
      </c>
      <c r="G85" s="6">
        <v>717.5</v>
      </c>
      <c r="H85" s="6">
        <v>0</v>
      </c>
      <c r="I85" s="7">
        <f t="shared" si="20"/>
        <v>760</v>
      </c>
      <c r="J85" s="7">
        <v>9209.94</v>
      </c>
      <c r="K85" s="7">
        <f t="shared" si="21"/>
        <v>10687.44</v>
      </c>
      <c r="L85" s="11">
        <f t="shared" si="22"/>
        <v>14312.56</v>
      </c>
      <c r="M85" s="2"/>
    </row>
    <row r="86" spans="1:13" ht="35.1" customHeight="1" x14ac:dyDescent="0.25">
      <c r="A86" s="1"/>
      <c r="B86" s="4" t="s">
        <v>109</v>
      </c>
      <c r="C86" s="5" t="s">
        <v>20</v>
      </c>
      <c r="D86" s="4" t="s">
        <v>105</v>
      </c>
      <c r="E86" s="4" t="s">
        <v>99</v>
      </c>
      <c r="F86" s="6">
        <v>25000</v>
      </c>
      <c r="G86" s="6">
        <v>717.5</v>
      </c>
      <c r="H86" s="6">
        <v>0</v>
      </c>
      <c r="I86" s="7">
        <f t="shared" si="20"/>
        <v>760</v>
      </c>
      <c r="J86" s="41">
        <v>2965</v>
      </c>
      <c r="K86" s="7">
        <f t="shared" si="21"/>
        <v>4442.5</v>
      </c>
      <c r="L86" s="11">
        <f t="shared" si="22"/>
        <v>20557.5</v>
      </c>
      <c r="M86" s="2"/>
    </row>
    <row r="87" spans="1:13" ht="35.1" customHeight="1" x14ac:dyDescent="0.25">
      <c r="A87" s="1"/>
      <c r="B87" s="4" t="s">
        <v>110</v>
      </c>
      <c r="C87" s="5" t="s">
        <v>20</v>
      </c>
      <c r="D87" s="4" t="s">
        <v>105</v>
      </c>
      <c r="E87" s="4" t="s">
        <v>99</v>
      </c>
      <c r="F87" s="6">
        <v>25000</v>
      </c>
      <c r="G87" s="6">
        <v>717.5</v>
      </c>
      <c r="H87" s="6">
        <v>0</v>
      </c>
      <c r="I87" s="7">
        <f t="shared" si="20"/>
        <v>760</v>
      </c>
      <c r="J87" s="7">
        <v>1963.3</v>
      </c>
      <c r="K87" s="7">
        <f>SUM(G87:J87)</f>
        <v>3440.8</v>
      </c>
      <c r="L87" s="11">
        <f t="shared" si="22"/>
        <v>21559.200000000001</v>
      </c>
      <c r="M87" s="2"/>
    </row>
    <row r="88" spans="1:13" ht="35.1" customHeight="1" x14ac:dyDescent="0.25">
      <c r="A88" s="1"/>
      <c r="B88" s="4" t="s">
        <v>111</v>
      </c>
      <c r="C88" s="5" t="s">
        <v>20</v>
      </c>
      <c r="D88" s="4" t="s">
        <v>112</v>
      </c>
      <c r="E88" s="4" t="s">
        <v>27</v>
      </c>
      <c r="F88" s="6">
        <v>39153</v>
      </c>
      <c r="G88" s="6">
        <f>IF(F88&gt;=35000,(F88*0.0287),(0))</f>
        <v>1123.6911</v>
      </c>
      <c r="H88" s="6">
        <v>323.11</v>
      </c>
      <c r="I88" s="7">
        <f t="shared" si="20"/>
        <v>1190.2511999999999</v>
      </c>
      <c r="J88" s="7">
        <v>3465</v>
      </c>
      <c r="K88" s="7">
        <f t="shared" si="21"/>
        <v>6102.0523000000003</v>
      </c>
      <c r="L88" s="11">
        <f t="shared" si="22"/>
        <v>33050.947699999997</v>
      </c>
      <c r="M88" s="2"/>
    </row>
    <row r="89" spans="1:13" ht="44.25" customHeight="1" x14ac:dyDescent="0.25">
      <c r="A89" s="1"/>
      <c r="B89" s="4" t="s">
        <v>113</v>
      </c>
      <c r="C89" s="5" t="s">
        <v>16</v>
      </c>
      <c r="D89" s="4" t="s">
        <v>114</v>
      </c>
      <c r="E89" s="4" t="s">
        <v>27</v>
      </c>
      <c r="F89" s="6">
        <v>34300</v>
      </c>
      <c r="G89" s="6">
        <v>984.41</v>
      </c>
      <c r="H89" s="6">
        <v>0</v>
      </c>
      <c r="I89" s="7">
        <f t="shared" si="20"/>
        <v>1042.72</v>
      </c>
      <c r="J89" s="7">
        <v>2947.71</v>
      </c>
      <c r="K89" s="7">
        <f t="shared" si="21"/>
        <v>4974.84</v>
      </c>
      <c r="L89" s="11">
        <f t="shared" si="22"/>
        <v>29325.16</v>
      </c>
      <c r="M89" s="2"/>
    </row>
    <row r="90" spans="1:13" ht="36.75" customHeight="1" x14ac:dyDescent="0.25">
      <c r="A90" s="1"/>
      <c r="B90" s="4" t="s">
        <v>115</v>
      </c>
      <c r="C90" s="5" t="s">
        <v>16</v>
      </c>
      <c r="D90" s="4" t="s">
        <v>116</v>
      </c>
      <c r="E90" s="4" t="s">
        <v>99</v>
      </c>
      <c r="F90" s="6">
        <v>30000</v>
      </c>
      <c r="G90" s="6">
        <v>861</v>
      </c>
      <c r="H90" s="6">
        <v>0</v>
      </c>
      <c r="I90" s="7">
        <f t="shared" si="20"/>
        <v>912</v>
      </c>
      <c r="J90" s="7">
        <v>1885</v>
      </c>
      <c r="K90" s="7">
        <f t="shared" si="21"/>
        <v>3658</v>
      </c>
      <c r="L90" s="11">
        <f t="shared" si="22"/>
        <v>26342</v>
      </c>
      <c r="M90" s="2"/>
    </row>
    <row r="91" spans="1:13" ht="35.1" customHeight="1" x14ac:dyDescent="0.25">
      <c r="A91" s="1"/>
      <c r="B91" s="4" t="s">
        <v>117</v>
      </c>
      <c r="C91" s="5" t="s">
        <v>16</v>
      </c>
      <c r="D91" s="4" t="s">
        <v>118</v>
      </c>
      <c r="E91" s="4" t="s">
        <v>99</v>
      </c>
      <c r="F91" s="6">
        <v>26000</v>
      </c>
      <c r="G91" s="6">
        <v>746.2</v>
      </c>
      <c r="H91" s="6">
        <v>0</v>
      </c>
      <c r="I91" s="7">
        <v>790.4</v>
      </c>
      <c r="J91" s="7">
        <v>12071.18</v>
      </c>
      <c r="K91" s="7">
        <f t="shared" si="21"/>
        <v>13607.78</v>
      </c>
      <c r="L91" s="11">
        <f t="shared" si="22"/>
        <v>12392.22</v>
      </c>
      <c r="M91" s="2"/>
    </row>
    <row r="92" spans="1:13" ht="35.1" customHeight="1" x14ac:dyDescent="0.25">
      <c r="A92" s="1"/>
      <c r="B92" s="4" t="s">
        <v>119</v>
      </c>
      <c r="C92" s="5" t="s">
        <v>20</v>
      </c>
      <c r="D92" s="4" t="s">
        <v>120</v>
      </c>
      <c r="E92" s="4" t="s">
        <v>25</v>
      </c>
      <c r="F92" s="6">
        <v>25000</v>
      </c>
      <c r="G92" s="6">
        <v>717.5</v>
      </c>
      <c r="H92" s="6">
        <f>IF(F92&gt;72260.25,(F92*0.25))+ IF(AND(F92&lt;72260.25,F92&gt;52027.41667),(F92*0.2))+ IF(AND(F92&lt;52027.41668,F92&gt;34685),(F92*0.15))+ IF(F92&lt;416220,(0)+FALSE)</f>
        <v>0</v>
      </c>
      <c r="I92" s="7">
        <f t="shared" si="20"/>
        <v>760</v>
      </c>
      <c r="J92" s="7">
        <v>1225</v>
      </c>
      <c r="K92" s="7">
        <f t="shared" si="21"/>
        <v>2702.5</v>
      </c>
      <c r="L92" s="11">
        <f t="shared" si="22"/>
        <v>22297.5</v>
      </c>
      <c r="M92" s="2"/>
    </row>
    <row r="93" spans="1:13" ht="35.1" customHeight="1" x14ac:dyDescent="0.25">
      <c r="A93" s="1"/>
      <c r="B93" s="4" t="s">
        <v>121</v>
      </c>
      <c r="C93" s="5" t="s">
        <v>16</v>
      </c>
      <c r="D93" s="4" t="s">
        <v>122</v>
      </c>
      <c r="E93" s="4" t="s">
        <v>99</v>
      </c>
      <c r="F93" s="6">
        <v>32000</v>
      </c>
      <c r="G93" s="6">
        <v>918.4</v>
      </c>
      <c r="H93" s="6">
        <f>IF(F93&gt;72260.25,(F93*0.25))+ IF(AND(F93&lt;72260.25,F93&gt;52027.41667),(F93*0.2))+ IF(AND(F93&lt;52027.41668,F93&gt;34685),(F93*0.15))+ IF(F93&lt;416220,(0)+FALSE)</f>
        <v>0</v>
      </c>
      <c r="I93" s="7">
        <f t="shared" si="20"/>
        <v>972.8</v>
      </c>
      <c r="J93" s="7">
        <v>3575.12</v>
      </c>
      <c r="K93" s="7">
        <f t="shared" si="21"/>
        <v>5466.32</v>
      </c>
      <c r="L93" s="11">
        <f t="shared" si="22"/>
        <v>26533.68</v>
      </c>
      <c r="M93" s="2"/>
    </row>
    <row r="94" spans="1:13" ht="48.75" customHeight="1" x14ac:dyDescent="0.25">
      <c r="A94" s="1"/>
      <c r="B94" s="4" t="s">
        <v>123</v>
      </c>
      <c r="C94" s="5" t="s">
        <v>16</v>
      </c>
      <c r="D94" s="4" t="s">
        <v>114</v>
      </c>
      <c r="E94" s="4" t="s">
        <v>99</v>
      </c>
      <c r="F94" s="6">
        <v>34000</v>
      </c>
      <c r="G94" s="6">
        <v>975.8</v>
      </c>
      <c r="H94" s="6">
        <v>0</v>
      </c>
      <c r="I94" s="7">
        <f t="shared" si="20"/>
        <v>1033.5999999999999</v>
      </c>
      <c r="J94" s="7">
        <v>9248.81</v>
      </c>
      <c r="K94" s="7">
        <f t="shared" si="21"/>
        <v>11258.21</v>
      </c>
      <c r="L94" s="11">
        <f t="shared" si="22"/>
        <v>22741.79</v>
      </c>
      <c r="M94" s="2"/>
    </row>
    <row r="95" spans="1:13" ht="35.1" customHeight="1" x14ac:dyDescent="0.25">
      <c r="A95" s="1"/>
      <c r="B95" s="12" t="s">
        <v>124</v>
      </c>
      <c r="C95" s="5" t="s">
        <v>16</v>
      </c>
      <c r="D95" s="12" t="s">
        <v>125</v>
      </c>
      <c r="E95" s="4" t="s">
        <v>99</v>
      </c>
      <c r="F95" s="6">
        <v>20000</v>
      </c>
      <c r="G95" s="6">
        <v>574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20"/>
        <v>608</v>
      </c>
      <c r="J95" s="7">
        <v>4979.78</v>
      </c>
      <c r="K95" s="7">
        <f t="shared" si="21"/>
        <v>6161.78</v>
      </c>
      <c r="L95" s="11">
        <f t="shared" si="22"/>
        <v>13838.220000000001</v>
      </c>
      <c r="M95" s="2"/>
    </row>
    <row r="96" spans="1:13" ht="35.1" customHeight="1" x14ac:dyDescent="0.25">
      <c r="A96" s="1"/>
      <c r="B96" s="12" t="s">
        <v>126</v>
      </c>
      <c r="C96" s="5" t="s">
        <v>16</v>
      </c>
      <c r="D96" s="12" t="s">
        <v>127</v>
      </c>
      <c r="E96" s="4" t="s">
        <v>99</v>
      </c>
      <c r="F96" s="6">
        <v>30000</v>
      </c>
      <c r="G96" s="6">
        <v>861</v>
      </c>
      <c r="H96" s="6">
        <f>IF(F96&gt;72260.25,(F96*0.25))+ IF(AND(F96&lt;72260.25,F96&gt;52027.41667),(F96*0.2))+ IF(AND(F96&lt;52027.41668,F96&gt;34685),(F96*0.15))+ IF(F96&lt;416220,(0)+FALSE)</f>
        <v>0</v>
      </c>
      <c r="I96" s="7">
        <f t="shared" si="20"/>
        <v>912</v>
      </c>
      <c r="J96" s="7">
        <v>6039.62</v>
      </c>
      <c r="K96" s="7">
        <f t="shared" si="21"/>
        <v>7812.62</v>
      </c>
      <c r="L96" s="11">
        <f t="shared" si="22"/>
        <v>22187.38</v>
      </c>
      <c r="M96" s="2"/>
    </row>
    <row r="97" spans="1:14" ht="35.1" customHeight="1" x14ac:dyDescent="0.25">
      <c r="A97" s="1"/>
      <c r="B97" s="4" t="s">
        <v>128</v>
      </c>
      <c r="C97" s="5" t="s">
        <v>16</v>
      </c>
      <c r="D97" s="4" t="s">
        <v>105</v>
      </c>
      <c r="E97" s="4" t="s">
        <v>99</v>
      </c>
      <c r="F97" s="6">
        <v>23000</v>
      </c>
      <c r="G97" s="6">
        <v>660.1</v>
      </c>
      <c r="H97" s="6">
        <f>IF(F97&gt;72260.25,(F97*0.25))+ IF(AND(F97&lt;72260.25,F97&gt;52027.41667),(F97*0.2))+ IF(AND(F97&lt;52027.41668,F97&gt;34685),(F97*0.15))+ IF(F97&lt;416220,(0)+FALSE)</f>
        <v>0</v>
      </c>
      <c r="I97" s="7">
        <f t="shared" si="20"/>
        <v>699.2</v>
      </c>
      <c r="J97" s="7">
        <v>5003.38</v>
      </c>
      <c r="K97" s="7">
        <f t="shared" si="21"/>
        <v>6362.68</v>
      </c>
      <c r="L97" s="11">
        <f t="shared" si="22"/>
        <v>16637.32</v>
      </c>
      <c r="M97" s="2"/>
    </row>
    <row r="98" spans="1:14" ht="35.1" customHeight="1" thickBot="1" x14ac:dyDescent="0.3">
      <c r="A98" s="1"/>
      <c r="B98" s="12" t="s">
        <v>129</v>
      </c>
      <c r="C98" s="5" t="s">
        <v>16</v>
      </c>
      <c r="D98" s="12" t="s">
        <v>127</v>
      </c>
      <c r="E98" s="4" t="s">
        <v>99</v>
      </c>
      <c r="F98" s="9">
        <v>22000</v>
      </c>
      <c r="G98" s="9">
        <v>631.4</v>
      </c>
      <c r="H98" s="9">
        <f>IF(F98&gt;72260.25,(F98*0.25))+ IF(AND(F98&lt;72260.25,F98&gt;52027.41667),(F98*0.2))+ IF(AND(F98&lt;52027.41668,F98&gt;34685),(F98*0.15))+ IF(F98&lt;416220,(0)+FALSE)</f>
        <v>0</v>
      </c>
      <c r="I98" s="10">
        <f t="shared" si="20"/>
        <v>668.8</v>
      </c>
      <c r="J98" s="10">
        <v>3082.46</v>
      </c>
      <c r="K98" s="10">
        <f t="shared" si="21"/>
        <v>4382.66</v>
      </c>
      <c r="L98" s="11">
        <f t="shared" si="22"/>
        <v>17617.34</v>
      </c>
      <c r="M98" s="2"/>
    </row>
    <row r="99" spans="1:14" ht="35.1" customHeight="1" thickBot="1" x14ac:dyDescent="0.3">
      <c r="A99" s="1"/>
      <c r="B99" s="61"/>
      <c r="C99" s="62"/>
      <c r="D99" s="62"/>
      <c r="E99" s="62"/>
      <c r="F99" s="19">
        <f t="shared" ref="F99:L99" si="23">SUM(F76:F98)</f>
        <v>701953</v>
      </c>
      <c r="G99" s="20">
        <f t="shared" si="23"/>
        <v>20146.051100000001</v>
      </c>
      <c r="H99" s="20">
        <f t="shared" si="23"/>
        <v>12428.480000000001</v>
      </c>
      <c r="I99" s="21">
        <f t="shared" si="23"/>
        <v>21339.371199999998</v>
      </c>
      <c r="J99" s="21">
        <f t="shared" si="23"/>
        <v>173983.21000000002</v>
      </c>
      <c r="K99" s="22">
        <f t="shared" si="23"/>
        <v>227897.11230000001</v>
      </c>
      <c r="L99" s="23">
        <f t="shared" si="23"/>
        <v>474055.88769999996</v>
      </c>
      <c r="M99" s="2"/>
    </row>
    <row r="100" spans="1:14" ht="35.1" customHeight="1" x14ac:dyDescent="0.25">
      <c r="A100" s="1"/>
      <c r="B100" s="72" t="s">
        <v>130</v>
      </c>
      <c r="C100" s="73"/>
      <c r="D100" s="73"/>
      <c r="E100" s="73"/>
      <c r="F100" s="70"/>
      <c r="G100" s="70"/>
      <c r="H100" s="70"/>
      <c r="I100" s="70"/>
      <c r="J100" s="70"/>
      <c r="K100" s="70"/>
      <c r="L100" s="71"/>
      <c r="M100" s="2"/>
    </row>
    <row r="101" spans="1:14" ht="35.1" customHeight="1" x14ac:dyDescent="0.25">
      <c r="A101" s="1"/>
      <c r="B101" s="12" t="s">
        <v>131</v>
      </c>
      <c r="C101" s="5" t="s">
        <v>20</v>
      </c>
      <c r="D101" s="4" t="s">
        <v>132</v>
      </c>
      <c r="E101" s="12" t="s">
        <v>25</v>
      </c>
      <c r="F101" s="6">
        <v>30000</v>
      </c>
      <c r="G101" s="6">
        <v>861</v>
      </c>
      <c r="H101" s="6">
        <f>IF(F101&gt;72260.25,(F101*0.25))+ IF(AND(F101&lt;72260.25,F101&gt;52027.41667),(F101*0.2))+ IF(AND(F101&lt;52027.41668,F101&gt;34685),(F101*0.15))+ IF(F101&lt;416220,(0)+FALSE)</f>
        <v>0</v>
      </c>
      <c r="I101" s="7">
        <f t="shared" ref="I101:I105" si="24">+F101*0.0304</f>
        <v>912</v>
      </c>
      <c r="J101" s="7">
        <v>3415.97</v>
      </c>
      <c r="K101" s="7">
        <f t="shared" ref="K101:K105" si="25">SUM(G101:J101)</f>
        <v>5188.9699999999993</v>
      </c>
      <c r="L101" s="11">
        <f t="shared" ref="L101:L105" si="26">F101-K101</f>
        <v>24811.03</v>
      </c>
      <c r="M101" s="2"/>
    </row>
    <row r="102" spans="1:14" ht="38.25" customHeight="1" x14ac:dyDescent="0.25">
      <c r="A102" s="1"/>
      <c r="B102" s="4" t="s">
        <v>216</v>
      </c>
      <c r="C102" s="5" t="s">
        <v>16</v>
      </c>
      <c r="D102" s="4" t="s">
        <v>232</v>
      </c>
      <c r="E102" s="4" t="s">
        <v>27</v>
      </c>
      <c r="F102" s="6">
        <v>70000</v>
      </c>
      <c r="G102" s="6">
        <f>IF(F102&gt;=35000,(F102*0.0287),(0))</f>
        <v>2009</v>
      </c>
      <c r="H102" s="6">
        <v>5098.45</v>
      </c>
      <c r="I102" s="7">
        <f t="shared" si="24"/>
        <v>2128</v>
      </c>
      <c r="J102" s="7">
        <v>19579.29</v>
      </c>
      <c r="K102" s="7">
        <f t="shared" si="25"/>
        <v>28814.74</v>
      </c>
      <c r="L102" s="8">
        <f t="shared" si="26"/>
        <v>41185.259999999995</v>
      </c>
      <c r="M102" s="2"/>
    </row>
    <row r="103" spans="1:14" ht="38.25" customHeight="1" x14ac:dyDescent="0.25">
      <c r="A103" s="1"/>
      <c r="B103" s="4" t="s">
        <v>217</v>
      </c>
      <c r="C103" s="5" t="s">
        <v>20</v>
      </c>
      <c r="D103" s="4" t="s">
        <v>233</v>
      </c>
      <c r="E103" s="4" t="s">
        <v>25</v>
      </c>
      <c r="F103" s="6">
        <v>36375</v>
      </c>
      <c r="G103" s="6">
        <f>IF(F103&gt;=35000,(F103*0.0287),(0))</f>
        <v>1043.9625000000001</v>
      </c>
      <c r="H103" s="6">
        <v>0</v>
      </c>
      <c r="I103" s="7">
        <f t="shared" si="24"/>
        <v>1105.8</v>
      </c>
      <c r="J103" s="7">
        <v>8384.98</v>
      </c>
      <c r="K103" s="7">
        <f t="shared" si="25"/>
        <v>10534.7425</v>
      </c>
      <c r="L103" s="11">
        <f t="shared" si="26"/>
        <v>25840.2575</v>
      </c>
      <c r="M103" s="2"/>
    </row>
    <row r="104" spans="1:14" ht="35.1" customHeight="1" x14ac:dyDescent="0.25">
      <c r="A104" s="1"/>
      <c r="B104" s="4" t="s">
        <v>218</v>
      </c>
      <c r="C104" s="5" t="s">
        <v>16</v>
      </c>
      <c r="D104" s="4" t="s">
        <v>233</v>
      </c>
      <c r="E104" s="4" t="s">
        <v>25</v>
      </c>
      <c r="F104" s="6">
        <v>35325</v>
      </c>
      <c r="G104" s="6">
        <f>IF(F104&gt;=35000,(F104*0.0287),(0))</f>
        <v>1013.8275</v>
      </c>
      <c r="H104" s="6">
        <v>0</v>
      </c>
      <c r="I104" s="7">
        <f t="shared" si="24"/>
        <v>1073.8800000000001</v>
      </c>
      <c r="J104" s="7">
        <v>4773.12</v>
      </c>
      <c r="K104" s="7">
        <f t="shared" si="25"/>
        <v>6860.8274999999994</v>
      </c>
      <c r="L104" s="11">
        <f t="shared" si="26"/>
        <v>28464.172500000001</v>
      </c>
      <c r="M104" s="2"/>
    </row>
    <row r="105" spans="1:14" ht="35.1" customHeight="1" thickBot="1" x14ac:dyDescent="0.3">
      <c r="A105" s="1"/>
      <c r="B105" s="4" t="s">
        <v>219</v>
      </c>
      <c r="C105" s="5" t="s">
        <v>16</v>
      </c>
      <c r="D105" s="4" t="s">
        <v>72</v>
      </c>
      <c r="E105" s="4" t="s">
        <v>25</v>
      </c>
      <c r="F105" s="9">
        <v>27000</v>
      </c>
      <c r="G105" s="9">
        <v>774.9</v>
      </c>
      <c r="H105" s="9">
        <v>0</v>
      </c>
      <c r="I105" s="10">
        <f t="shared" si="24"/>
        <v>820.8</v>
      </c>
      <c r="J105" s="10">
        <v>4420.76</v>
      </c>
      <c r="K105" s="10">
        <f t="shared" si="25"/>
        <v>6016.46</v>
      </c>
      <c r="L105" s="11">
        <f t="shared" si="26"/>
        <v>20983.54</v>
      </c>
      <c r="M105" s="2"/>
    </row>
    <row r="106" spans="1:14" ht="35.1" customHeight="1" thickBot="1" x14ac:dyDescent="0.3">
      <c r="A106" s="1"/>
      <c r="B106" s="61"/>
      <c r="C106" s="62"/>
      <c r="D106" s="62"/>
      <c r="E106" s="62"/>
      <c r="F106" s="19">
        <f t="shared" ref="F106:L106" si="27">SUM(F101:F105)</f>
        <v>198700</v>
      </c>
      <c r="G106" s="20">
        <f t="shared" si="27"/>
        <v>5702.69</v>
      </c>
      <c r="H106" s="20">
        <f t="shared" si="27"/>
        <v>5098.45</v>
      </c>
      <c r="I106" s="21">
        <f t="shared" si="27"/>
        <v>6040.4800000000005</v>
      </c>
      <c r="J106" s="21">
        <f t="shared" si="27"/>
        <v>40574.120000000003</v>
      </c>
      <c r="K106" s="22">
        <f t="shared" si="27"/>
        <v>57415.74</v>
      </c>
      <c r="L106" s="23">
        <f t="shared" si="27"/>
        <v>141284.25999999998</v>
      </c>
      <c r="M106" s="2"/>
    </row>
    <row r="107" spans="1:14" ht="35.1" customHeight="1" x14ac:dyDescent="0.25">
      <c r="A107" s="1"/>
      <c r="B107" s="72" t="s">
        <v>134</v>
      </c>
      <c r="C107" s="73"/>
      <c r="D107" s="73"/>
      <c r="E107" s="73"/>
      <c r="F107" s="70"/>
      <c r="G107" s="70"/>
      <c r="H107" s="70"/>
      <c r="I107" s="70"/>
      <c r="J107" s="70"/>
      <c r="K107" s="70"/>
      <c r="L107" s="71"/>
      <c r="M107" s="2"/>
    </row>
    <row r="108" spans="1:14" ht="35.1" customHeight="1" x14ac:dyDescent="0.25">
      <c r="A108" s="1"/>
      <c r="B108" s="4" t="s">
        <v>135</v>
      </c>
      <c r="C108" s="5" t="s">
        <v>20</v>
      </c>
      <c r="D108" s="4" t="s">
        <v>136</v>
      </c>
      <c r="E108" s="4" t="s">
        <v>27</v>
      </c>
      <c r="F108" s="6">
        <v>35000</v>
      </c>
      <c r="G108" s="6">
        <f>IF(F108&gt;=35000,(F108*0.0287),(0))</f>
        <v>1004.5</v>
      </c>
      <c r="H108" s="6">
        <v>0</v>
      </c>
      <c r="I108" s="7">
        <f>+F108*0.0304</f>
        <v>1064</v>
      </c>
      <c r="J108" s="7">
        <v>13460.49</v>
      </c>
      <c r="K108" s="7">
        <f>SUM(G108:J108)</f>
        <v>15528.99</v>
      </c>
      <c r="L108" s="11">
        <f>F108-K108</f>
        <v>19471.010000000002</v>
      </c>
      <c r="M108" s="2"/>
    </row>
    <row r="109" spans="1:14" ht="35.1" customHeight="1" thickBot="1" x14ac:dyDescent="0.3">
      <c r="A109" s="1"/>
      <c r="B109" s="12" t="s">
        <v>137</v>
      </c>
      <c r="C109" s="5" t="s">
        <v>16</v>
      </c>
      <c r="D109" s="12" t="s">
        <v>136</v>
      </c>
      <c r="E109" s="12" t="s">
        <v>25</v>
      </c>
      <c r="F109" s="9">
        <v>35000</v>
      </c>
      <c r="G109" s="9">
        <f>IF(F109&gt;=35000,(F109*0.0287),(0))</f>
        <v>1004.5</v>
      </c>
      <c r="H109" s="9">
        <v>0</v>
      </c>
      <c r="I109" s="10">
        <f>+F109*0.0304</f>
        <v>1064</v>
      </c>
      <c r="J109" s="10">
        <v>5109.33</v>
      </c>
      <c r="K109" s="10">
        <f>SUM(G109:J109)</f>
        <v>7177.83</v>
      </c>
      <c r="L109" s="11">
        <f>F109-K109</f>
        <v>27822.17</v>
      </c>
      <c r="M109" s="2"/>
    </row>
    <row r="110" spans="1:14" ht="35.1" customHeight="1" thickBot="1" x14ac:dyDescent="0.3">
      <c r="A110" s="1"/>
      <c r="B110" s="61"/>
      <c r="C110" s="62"/>
      <c r="D110" s="62"/>
      <c r="E110" s="62"/>
      <c r="F110" s="19">
        <f>SUM(F108:F109)</f>
        <v>70000</v>
      </c>
      <c r="G110" s="20">
        <f t="shared" ref="G110:L110" si="28">SUM(G108:G109)</f>
        <v>2009</v>
      </c>
      <c r="H110" s="20">
        <f t="shared" si="28"/>
        <v>0</v>
      </c>
      <c r="I110" s="21">
        <f t="shared" si="28"/>
        <v>2128</v>
      </c>
      <c r="J110" s="21">
        <f t="shared" si="28"/>
        <v>18569.82</v>
      </c>
      <c r="K110" s="22">
        <f t="shared" si="28"/>
        <v>22706.82</v>
      </c>
      <c r="L110" s="23">
        <f t="shared" si="28"/>
        <v>47293.18</v>
      </c>
      <c r="M110" s="2"/>
      <c r="N110" s="50"/>
    </row>
    <row r="111" spans="1:14" ht="35.1" customHeight="1" x14ac:dyDescent="0.25">
      <c r="A111" s="1"/>
      <c r="B111" s="72" t="s">
        <v>138</v>
      </c>
      <c r="C111" s="73"/>
      <c r="D111" s="73"/>
      <c r="E111" s="73"/>
      <c r="F111" s="70"/>
      <c r="G111" s="70"/>
      <c r="H111" s="70"/>
      <c r="I111" s="70"/>
      <c r="J111" s="70"/>
      <c r="K111" s="70"/>
      <c r="L111" s="71"/>
      <c r="M111" s="2"/>
    </row>
    <row r="112" spans="1:14" ht="65.25" customHeight="1" x14ac:dyDescent="0.25">
      <c r="A112" s="1"/>
      <c r="B112" s="4" t="s">
        <v>139</v>
      </c>
      <c r="C112" s="5" t="s">
        <v>16</v>
      </c>
      <c r="D112" s="4" t="s">
        <v>140</v>
      </c>
      <c r="E112" s="4" t="s">
        <v>27</v>
      </c>
      <c r="F112" s="6">
        <v>150000</v>
      </c>
      <c r="G112" s="6">
        <f t="shared" ref="G112:G118" si="29">IF(F112&gt;=35000,(F112*0.0287),(0))</f>
        <v>4305</v>
      </c>
      <c r="H112" s="6">
        <v>23191.56</v>
      </c>
      <c r="I112" s="7">
        <v>4560</v>
      </c>
      <c r="J112" s="7">
        <v>39338.75</v>
      </c>
      <c r="K112" s="7">
        <f t="shared" ref="K112:K117" si="30">SUM(G112:J112)</f>
        <v>71395.31</v>
      </c>
      <c r="L112" s="11">
        <f t="shared" ref="L112:L119" si="31">F112-K112</f>
        <v>78604.69</v>
      </c>
      <c r="M112" s="2"/>
    </row>
    <row r="113" spans="1:14" ht="60.75" customHeight="1" x14ac:dyDescent="0.25">
      <c r="A113" s="1"/>
      <c r="B113" s="4" t="s">
        <v>141</v>
      </c>
      <c r="C113" s="5" t="s">
        <v>16</v>
      </c>
      <c r="D113" s="4" t="s">
        <v>142</v>
      </c>
      <c r="E113" s="4" t="s">
        <v>27</v>
      </c>
      <c r="F113" s="6">
        <v>65000</v>
      </c>
      <c r="G113" s="6">
        <f t="shared" si="29"/>
        <v>1865.5</v>
      </c>
      <c r="H113" s="6">
        <v>4427.58</v>
      </c>
      <c r="I113" s="7">
        <v>1976</v>
      </c>
      <c r="J113" s="7">
        <v>2405</v>
      </c>
      <c r="K113" s="7">
        <f t="shared" si="30"/>
        <v>10674.08</v>
      </c>
      <c r="L113" s="11">
        <f t="shared" si="31"/>
        <v>54325.919999999998</v>
      </c>
      <c r="M113" s="2"/>
    </row>
    <row r="114" spans="1:14" ht="45.75" customHeight="1" x14ac:dyDescent="0.25">
      <c r="A114" s="1"/>
      <c r="B114" s="4" t="s">
        <v>143</v>
      </c>
      <c r="C114" s="5" t="s">
        <v>20</v>
      </c>
      <c r="D114" s="4" t="s">
        <v>144</v>
      </c>
      <c r="E114" s="4" t="s">
        <v>25</v>
      </c>
      <c r="F114" s="6">
        <v>46000</v>
      </c>
      <c r="G114" s="6">
        <f t="shared" si="29"/>
        <v>1320.2</v>
      </c>
      <c r="H114" s="6">
        <v>1086.94</v>
      </c>
      <c r="I114" s="7">
        <f t="shared" ref="I114:I119" si="32">+F114*0.0304</f>
        <v>1398.4</v>
      </c>
      <c r="J114" s="7">
        <v>12985.71</v>
      </c>
      <c r="K114" s="7">
        <f t="shared" si="30"/>
        <v>16791.25</v>
      </c>
      <c r="L114" s="11">
        <f t="shared" si="31"/>
        <v>29208.75</v>
      </c>
      <c r="M114" s="2"/>
    </row>
    <row r="115" spans="1:14" ht="47.25" customHeight="1" x14ac:dyDescent="0.25">
      <c r="A115" s="1"/>
      <c r="B115" s="4" t="s">
        <v>145</v>
      </c>
      <c r="C115" s="5" t="s">
        <v>20</v>
      </c>
      <c r="D115" s="4" t="s">
        <v>144</v>
      </c>
      <c r="E115" s="4" t="s">
        <v>25</v>
      </c>
      <c r="F115" s="6">
        <v>46000</v>
      </c>
      <c r="G115" s="6">
        <f t="shared" si="29"/>
        <v>1320.2</v>
      </c>
      <c r="H115" s="6">
        <v>884.42</v>
      </c>
      <c r="I115" s="7">
        <f t="shared" si="32"/>
        <v>1398.4</v>
      </c>
      <c r="J115" s="7">
        <v>15998.62</v>
      </c>
      <c r="K115" s="7">
        <f t="shared" si="30"/>
        <v>19601.64</v>
      </c>
      <c r="L115" s="11">
        <f t="shared" si="31"/>
        <v>26398.36</v>
      </c>
      <c r="M115" s="2"/>
    </row>
    <row r="116" spans="1:14" ht="48.75" customHeight="1" x14ac:dyDescent="0.25">
      <c r="A116" s="1"/>
      <c r="B116" s="12" t="s">
        <v>146</v>
      </c>
      <c r="C116" s="5" t="s">
        <v>16</v>
      </c>
      <c r="D116" s="12" t="s">
        <v>147</v>
      </c>
      <c r="E116" s="4" t="s">
        <v>27</v>
      </c>
      <c r="F116" s="6">
        <v>45000</v>
      </c>
      <c r="G116" s="6">
        <f t="shared" si="29"/>
        <v>1291.5</v>
      </c>
      <c r="H116" s="6">
        <v>1148.33</v>
      </c>
      <c r="I116" s="7">
        <f t="shared" si="32"/>
        <v>1368</v>
      </c>
      <c r="J116" s="7">
        <v>2725</v>
      </c>
      <c r="K116" s="7">
        <f t="shared" si="30"/>
        <v>6532.83</v>
      </c>
      <c r="L116" s="11">
        <f t="shared" si="31"/>
        <v>38467.17</v>
      </c>
      <c r="M116" s="2"/>
    </row>
    <row r="117" spans="1:14" ht="48.75" customHeight="1" x14ac:dyDescent="0.25">
      <c r="A117" s="1"/>
      <c r="B117" s="4" t="s">
        <v>148</v>
      </c>
      <c r="C117" s="5" t="s">
        <v>20</v>
      </c>
      <c r="D117" s="4" t="s">
        <v>147</v>
      </c>
      <c r="E117" s="4" t="s">
        <v>27</v>
      </c>
      <c r="F117" s="9">
        <v>35000</v>
      </c>
      <c r="G117" s="9">
        <f t="shared" si="29"/>
        <v>1004.5</v>
      </c>
      <c r="H117" s="9">
        <v>0</v>
      </c>
      <c r="I117" s="10">
        <f t="shared" si="32"/>
        <v>1064</v>
      </c>
      <c r="J117" s="10">
        <v>525</v>
      </c>
      <c r="K117" s="10">
        <f t="shared" si="30"/>
        <v>2593.5</v>
      </c>
      <c r="L117" s="11">
        <f t="shared" si="31"/>
        <v>32406.5</v>
      </c>
      <c r="M117" s="2"/>
    </row>
    <row r="118" spans="1:14" ht="48.75" customHeight="1" x14ac:dyDescent="0.25">
      <c r="A118" s="1"/>
      <c r="B118" s="4" t="s">
        <v>236</v>
      </c>
      <c r="C118" s="5" t="s">
        <v>16</v>
      </c>
      <c r="D118" s="4" t="s">
        <v>144</v>
      </c>
      <c r="E118" s="4" t="s">
        <v>27</v>
      </c>
      <c r="F118" s="9">
        <v>40000</v>
      </c>
      <c r="G118" s="9">
        <f t="shared" si="29"/>
        <v>1148</v>
      </c>
      <c r="H118" s="9">
        <v>442.65</v>
      </c>
      <c r="I118" s="10">
        <f t="shared" si="32"/>
        <v>1216</v>
      </c>
      <c r="J118" s="10">
        <v>1877.88</v>
      </c>
      <c r="K118" s="10">
        <f t="shared" ref="K118" si="33">SUM(G118:J118)</f>
        <v>4684.5300000000007</v>
      </c>
      <c r="L118" s="11">
        <f t="shared" si="31"/>
        <v>35315.47</v>
      </c>
      <c r="M118" s="2"/>
    </row>
    <row r="119" spans="1:14" ht="35.1" customHeight="1" thickBot="1" x14ac:dyDescent="0.3">
      <c r="A119" s="1"/>
      <c r="B119" s="12" t="s">
        <v>149</v>
      </c>
      <c r="C119" s="5" t="s">
        <v>16</v>
      </c>
      <c r="D119" s="12" t="s">
        <v>72</v>
      </c>
      <c r="E119" s="4" t="s">
        <v>25</v>
      </c>
      <c r="F119" s="9">
        <v>22000</v>
      </c>
      <c r="G119" s="9">
        <v>631.4</v>
      </c>
      <c r="H119" s="9">
        <v>0</v>
      </c>
      <c r="I119" s="10">
        <f t="shared" si="32"/>
        <v>668.8</v>
      </c>
      <c r="J119" s="10">
        <v>825</v>
      </c>
      <c r="K119" s="10">
        <f>SUM(G119:J119)</f>
        <v>2125.1999999999998</v>
      </c>
      <c r="L119" s="11">
        <f t="shared" si="31"/>
        <v>19874.8</v>
      </c>
      <c r="M119" s="2"/>
    </row>
    <row r="120" spans="1:14" ht="35.1" customHeight="1" thickBot="1" x14ac:dyDescent="0.3">
      <c r="A120" s="1"/>
      <c r="B120" s="76"/>
      <c r="C120" s="77"/>
      <c r="D120" s="77"/>
      <c r="E120" s="77"/>
      <c r="F120" s="19">
        <f t="shared" ref="F120:L120" si="34">SUM(F112:F119)</f>
        <v>449000</v>
      </c>
      <c r="G120" s="20">
        <f t="shared" si="34"/>
        <v>12886.3</v>
      </c>
      <c r="H120" s="20">
        <f t="shared" si="34"/>
        <v>31181.479999999996</v>
      </c>
      <c r="I120" s="21">
        <f t="shared" si="34"/>
        <v>13649.599999999999</v>
      </c>
      <c r="J120" s="21">
        <f t="shared" si="34"/>
        <v>76680.960000000006</v>
      </c>
      <c r="K120" s="22">
        <f t="shared" si="34"/>
        <v>134398.34000000003</v>
      </c>
      <c r="L120" s="23">
        <f t="shared" si="34"/>
        <v>314601.65999999997</v>
      </c>
      <c r="M120" s="2"/>
      <c r="N120" s="50"/>
    </row>
    <row r="121" spans="1:14" ht="35.1" customHeight="1" x14ac:dyDescent="0.25">
      <c r="A121" s="1"/>
      <c r="B121" s="69" t="s">
        <v>150</v>
      </c>
      <c r="C121" s="70"/>
      <c r="D121" s="70"/>
      <c r="E121" s="70"/>
      <c r="F121" s="70"/>
      <c r="G121" s="70"/>
      <c r="H121" s="70"/>
      <c r="I121" s="70"/>
      <c r="J121" s="70"/>
      <c r="K121" s="70"/>
      <c r="L121" s="71"/>
      <c r="M121" s="2"/>
    </row>
    <row r="122" spans="1:14" ht="45" customHeight="1" x14ac:dyDescent="0.25">
      <c r="A122" s="1"/>
      <c r="B122" s="4" t="s">
        <v>151</v>
      </c>
      <c r="C122" s="5" t="s">
        <v>16</v>
      </c>
      <c r="D122" s="4" t="s">
        <v>152</v>
      </c>
      <c r="E122" s="4" t="s">
        <v>27</v>
      </c>
      <c r="F122" s="6">
        <v>90000</v>
      </c>
      <c r="G122" s="6">
        <f>IF(F122&gt;=35000,(F122*0.0287),(0))</f>
        <v>2583</v>
      </c>
      <c r="H122" s="6">
        <v>9415.59</v>
      </c>
      <c r="I122" s="7">
        <f>+F122*0.0304</f>
        <v>2736</v>
      </c>
      <c r="J122" s="7">
        <v>26995.360000000001</v>
      </c>
      <c r="K122" s="7">
        <f>SUM(G122:J122)</f>
        <v>41729.949999999997</v>
      </c>
      <c r="L122" s="11">
        <f>F122-K122</f>
        <v>48270.05</v>
      </c>
      <c r="M122" s="2"/>
    </row>
    <row r="123" spans="1:14" ht="45" customHeight="1" x14ac:dyDescent="0.25">
      <c r="A123" s="1"/>
      <c r="B123" s="4" t="s">
        <v>153</v>
      </c>
      <c r="C123" s="5" t="s">
        <v>20</v>
      </c>
      <c r="D123" s="4" t="s">
        <v>154</v>
      </c>
      <c r="E123" s="4" t="s">
        <v>27</v>
      </c>
      <c r="F123" s="6">
        <v>46000</v>
      </c>
      <c r="G123" s="6">
        <f>IF(F123&gt;=35000,(F123*0.0287),(0))</f>
        <v>1320.2</v>
      </c>
      <c r="H123" s="6">
        <v>1289.46</v>
      </c>
      <c r="I123" s="7">
        <v>1398.4</v>
      </c>
      <c r="J123" s="7">
        <v>17499.07</v>
      </c>
      <c r="K123" s="7">
        <f>SUM(G123:J123)</f>
        <v>21507.13</v>
      </c>
      <c r="L123" s="11">
        <f>F123-K123</f>
        <v>24492.87</v>
      </c>
      <c r="M123" s="2"/>
    </row>
    <row r="124" spans="1:14" ht="35.1" customHeight="1" thickBot="1" x14ac:dyDescent="0.3">
      <c r="A124" s="1"/>
      <c r="B124" s="4" t="s">
        <v>155</v>
      </c>
      <c r="C124" s="5" t="s">
        <v>20</v>
      </c>
      <c r="D124" s="4" t="s">
        <v>36</v>
      </c>
      <c r="E124" s="4" t="s">
        <v>25</v>
      </c>
      <c r="F124" s="9">
        <v>27000</v>
      </c>
      <c r="G124" s="9">
        <v>774.9</v>
      </c>
      <c r="H124" s="9">
        <v>0</v>
      </c>
      <c r="I124" s="10">
        <f>+F124*0.0304</f>
        <v>820.8</v>
      </c>
      <c r="J124" s="10">
        <v>4124.1499999999996</v>
      </c>
      <c r="K124" s="10">
        <f>SUM(G124:J124)</f>
        <v>5719.8499999999995</v>
      </c>
      <c r="L124" s="11">
        <f>F124-K124</f>
        <v>21280.15</v>
      </c>
      <c r="M124" s="2"/>
    </row>
    <row r="125" spans="1:14" ht="35.1" customHeight="1" thickBot="1" x14ac:dyDescent="0.3">
      <c r="A125" s="1"/>
      <c r="B125" s="61"/>
      <c r="C125" s="62"/>
      <c r="D125" s="62"/>
      <c r="E125" s="62"/>
      <c r="F125" s="19">
        <f>SUM(F122:F124)</f>
        <v>163000</v>
      </c>
      <c r="G125" s="20">
        <f t="shared" ref="G125:L125" si="35">SUM(G122:G124)</f>
        <v>4678.0999999999995</v>
      </c>
      <c r="H125" s="20">
        <f t="shared" si="35"/>
        <v>10705.05</v>
      </c>
      <c r="I125" s="21">
        <f t="shared" si="35"/>
        <v>4955.2</v>
      </c>
      <c r="J125" s="21">
        <f t="shared" si="35"/>
        <v>48618.58</v>
      </c>
      <c r="K125" s="22">
        <f t="shared" si="35"/>
        <v>68956.930000000008</v>
      </c>
      <c r="L125" s="23">
        <f t="shared" si="35"/>
        <v>94043.07</v>
      </c>
      <c r="M125" s="2"/>
      <c r="N125" s="50"/>
    </row>
    <row r="126" spans="1:14" ht="35.1" customHeight="1" x14ac:dyDescent="0.25">
      <c r="A126" s="1"/>
      <c r="B126" s="69" t="s">
        <v>156</v>
      </c>
      <c r="C126" s="70"/>
      <c r="D126" s="70"/>
      <c r="E126" s="70"/>
      <c r="F126" s="70"/>
      <c r="G126" s="70"/>
      <c r="H126" s="70"/>
      <c r="I126" s="70"/>
      <c r="J126" s="70"/>
      <c r="K126" s="70"/>
      <c r="L126" s="71"/>
      <c r="M126" s="2"/>
    </row>
    <row r="127" spans="1:14" ht="44.25" customHeight="1" thickBot="1" x14ac:dyDescent="0.3">
      <c r="A127" s="1"/>
      <c r="B127" s="4" t="s">
        <v>157</v>
      </c>
      <c r="C127" s="5" t="s">
        <v>16</v>
      </c>
      <c r="D127" s="4" t="s">
        <v>158</v>
      </c>
      <c r="E127" s="4" t="s">
        <v>27</v>
      </c>
      <c r="F127" s="9">
        <v>90000</v>
      </c>
      <c r="G127" s="9">
        <f>IF(F127&gt;=35000,(F127*0.0287),(0))</f>
        <v>2583</v>
      </c>
      <c r="H127" s="9">
        <v>9415.59</v>
      </c>
      <c r="I127" s="10">
        <f>+F127*0.0304</f>
        <v>2736</v>
      </c>
      <c r="J127" s="10">
        <v>10746.63</v>
      </c>
      <c r="K127" s="10">
        <f>SUM(G127:J127)</f>
        <v>25481.22</v>
      </c>
      <c r="L127" s="11">
        <f>F127-K127</f>
        <v>64518.78</v>
      </c>
      <c r="M127" s="2"/>
    </row>
    <row r="128" spans="1:14" ht="35.1" customHeight="1" thickBot="1" x14ac:dyDescent="0.3">
      <c r="A128" s="1"/>
      <c r="B128" s="61"/>
      <c r="C128" s="62"/>
      <c r="D128" s="62"/>
      <c r="E128" s="62"/>
      <c r="F128" s="19">
        <f t="shared" ref="F128:L128" si="36">SUM(F127)</f>
        <v>90000</v>
      </c>
      <c r="G128" s="20">
        <f t="shared" si="36"/>
        <v>2583</v>
      </c>
      <c r="H128" s="20">
        <f t="shared" si="36"/>
        <v>9415.59</v>
      </c>
      <c r="I128" s="21">
        <f t="shared" si="36"/>
        <v>2736</v>
      </c>
      <c r="J128" s="21">
        <v>1225</v>
      </c>
      <c r="K128" s="22">
        <f t="shared" si="36"/>
        <v>25481.22</v>
      </c>
      <c r="L128" s="23">
        <f t="shared" si="36"/>
        <v>64518.78</v>
      </c>
      <c r="M128" s="2"/>
      <c r="N128" s="50"/>
    </row>
    <row r="129" spans="1:14" ht="35.1" customHeight="1" x14ac:dyDescent="0.25">
      <c r="A129" s="1"/>
      <c r="B129" s="69" t="s">
        <v>159</v>
      </c>
      <c r="C129" s="70"/>
      <c r="D129" s="70"/>
      <c r="E129" s="70"/>
      <c r="F129" s="70"/>
      <c r="G129" s="70"/>
      <c r="H129" s="70"/>
      <c r="I129" s="70"/>
      <c r="J129" s="70"/>
      <c r="K129" s="70"/>
      <c r="L129" s="71"/>
      <c r="M129" s="2"/>
    </row>
    <row r="130" spans="1:14" ht="61.5" customHeight="1" thickBot="1" x14ac:dyDescent="0.3">
      <c r="A130" s="1"/>
      <c r="B130" s="4" t="s">
        <v>160</v>
      </c>
      <c r="C130" s="5" t="s">
        <v>16</v>
      </c>
      <c r="D130" s="4" t="s">
        <v>161</v>
      </c>
      <c r="E130" s="4" t="s">
        <v>27</v>
      </c>
      <c r="F130" s="9">
        <v>90000</v>
      </c>
      <c r="G130" s="9">
        <f>IF(F130&gt;=35000,(F130*0.0287),(0))</f>
        <v>2583</v>
      </c>
      <c r="H130" s="9">
        <v>9753.1200000000008</v>
      </c>
      <c r="I130" s="10">
        <f>+F130*0.0304</f>
        <v>2736</v>
      </c>
      <c r="J130" s="10">
        <v>1225</v>
      </c>
      <c r="K130" s="10">
        <f>SUM(G130:J130)</f>
        <v>16297.12</v>
      </c>
      <c r="L130" s="11">
        <f>F130-K130</f>
        <v>73702.880000000005</v>
      </c>
      <c r="M130" s="2"/>
    </row>
    <row r="131" spans="1:14" ht="35.1" customHeight="1" thickBot="1" x14ac:dyDescent="0.3">
      <c r="A131" s="1"/>
      <c r="B131" s="61"/>
      <c r="C131" s="62"/>
      <c r="D131" s="62"/>
      <c r="E131" s="62"/>
      <c r="F131" s="24">
        <f t="shared" ref="F131:L131" si="37">SUM(F130)</f>
        <v>90000</v>
      </c>
      <c r="G131" s="25">
        <f t="shared" si="37"/>
        <v>2583</v>
      </c>
      <c r="H131" s="25">
        <f t="shared" si="37"/>
        <v>9753.1200000000008</v>
      </c>
      <c r="I131" s="21">
        <f t="shared" si="37"/>
        <v>2736</v>
      </c>
      <c r="J131" s="21">
        <f t="shared" si="37"/>
        <v>1225</v>
      </c>
      <c r="K131" s="22">
        <f t="shared" si="37"/>
        <v>16297.12</v>
      </c>
      <c r="L131" s="23">
        <f t="shared" si="37"/>
        <v>73702.880000000005</v>
      </c>
      <c r="M131" s="2"/>
      <c r="N131" s="50"/>
    </row>
    <row r="132" spans="1:14" ht="35.1" customHeight="1" x14ac:dyDescent="0.25">
      <c r="A132" s="1"/>
      <c r="B132" s="69" t="s">
        <v>162</v>
      </c>
      <c r="C132" s="70"/>
      <c r="D132" s="70"/>
      <c r="E132" s="70"/>
      <c r="F132" s="70"/>
      <c r="G132" s="70"/>
      <c r="H132" s="70"/>
      <c r="I132" s="70"/>
      <c r="J132" s="70"/>
      <c r="K132" s="70"/>
      <c r="L132" s="71"/>
      <c r="M132" s="2"/>
    </row>
    <row r="133" spans="1:14" ht="62.25" customHeight="1" x14ac:dyDescent="0.25">
      <c r="A133" s="1"/>
      <c r="B133" s="4" t="s">
        <v>163</v>
      </c>
      <c r="C133" s="5" t="s">
        <v>16</v>
      </c>
      <c r="D133" s="4" t="s">
        <v>164</v>
      </c>
      <c r="E133" s="4" t="s">
        <v>27</v>
      </c>
      <c r="F133" s="6">
        <v>126445</v>
      </c>
      <c r="G133" s="6">
        <f>IF(F133&gt;=35000,(F133*0.0287),(0))</f>
        <v>3628.9715000000001</v>
      </c>
      <c r="H133" s="6">
        <v>17988.36</v>
      </c>
      <c r="I133" s="7">
        <f t="shared" ref="I133:I158" si="38">+F133*0.0304</f>
        <v>3843.9279999999999</v>
      </c>
      <c r="J133" s="7">
        <v>15382.05</v>
      </c>
      <c r="K133" s="7">
        <f>SUM(G133:J133)</f>
        <v>40843.309500000003</v>
      </c>
      <c r="L133" s="11">
        <f t="shared" ref="L133:L158" si="39">F133-K133</f>
        <v>85601.690499999997</v>
      </c>
      <c r="M133" s="2"/>
    </row>
    <row r="134" spans="1:14" ht="45" customHeight="1" x14ac:dyDescent="0.25">
      <c r="A134" s="1"/>
      <c r="B134" s="4" t="s">
        <v>165</v>
      </c>
      <c r="C134" s="5" t="s">
        <v>16</v>
      </c>
      <c r="D134" s="4" t="s">
        <v>166</v>
      </c>
      <c r="E134" s="4" t="s">
        <v>25</v>
      </c>
      <c r="F134" s="6">
        <v>30000</v>
      </c>
      <c r="G134" s="6">
        <v>861</v>
      </c>
      <c r="H134" s="6">
        <f t="shared" ref="H134:H154" si="40">IF(F134&gt;72260.25,(F134*0.25))+ IF(AND(F134&lt;72260.25,F134&gt;52027.41667),(F134*0.2))+ IF(AND(F134&lt;52027.41668,F134&gt;34685),(F134*0.15))+ IF(F134&lt;416220,(0)+FALSE)</f>
        <v>0</v>
      </c>
      <c r="I134" s="7">
        <f t="shared" si="38"/>
        <v>912</v>
      </c>
      <c r="J134" s="7">
        <v>14648.28</v>
      </c>
      <c r="K134" s="7">
        <f t="shared" ref="K134:K155" si="41">SUM(G134:J134)</f>
        <v>16421.28</v>
      </c>
      <c r="L134" s="11">
        <f t="shared" si="39"/>
        <v>13578.720000000001</v>
      </c>
      <c r="M134" s="2"/>
    </row>
    <row r="135" spans="1:14" ht="45.75" customHeight="1" x14ac:dyDescent="0.25">
      <c r="A135" s="1"/>
      <c r="B135" s="4" t="s">
        <v>167</v>
      </c>
      <c r="C135" s="5" t="s">
        <v>16</v>
      </c>
      <c r="D135" s="4" t="s">
        <v>166</v>
      </c>
      <c r="E135" s="4" t="s">
        <v>25</v>
      </c>
      <c r="F135" s="6">
        <v>35000</v>
      </c>
      <c r="G135" s="6">
        <f>IF(F135&gt;=35000,(F135*0.0287),(0))</f>
        <v>1004.5</v>
      </c>
      <c r="H135" s="6">
        <v>0</v>
      </c>
      <c r="I135" s="7">
        <f t="shared" si="38"/>
        <v>1064</v>
      </c>
      <c r="J135" s="7">
        <v>18106.560000000001</v>
      </c>
      <c r="K135" s="7">
        <f t="shared" si="41"/>
        <v>20175.060000000001</v>
      </c>
      <c r="L135" s="11">
        <f t="shared" si="39"/>
        <v>14824.939999999999</v>
      </c>
      <c r="M135" s="2"/>
    </row>
    <row r="136" spans="1:14" ht="44.25" customHeight="1" x14ac:dyDescent="0.25">
      <c r="A136" s="1"/>
      <c r="B136" s="4" t="s">
        <v>168</v>
      </c>
      <c r="C136" s="5" t="s">
        <v>16</v>
      </c>
      <c r="D136" s="4" t="s">
        <v>166</v>
      </c>
      <c r="E136" s="4" t="s">
        <v>25</v>
      </c>
      <c r="F136" s="6">
        <v>30000</v>
      </c>
      <c r="G136" s="6">
        <v>861</v>
      </c>
      <c r="H136" s="6">
        <f t="shared" si="40"/>
        <v>0</v>
      </c>
      <c r="I136" s="7">
        <f t="shared" si="38"/>
        <v>912</v>
      </c>
      <c r="J136" s="7">
        <v>5689.25</v>
      </c>
      <c r="K136" s="7">
        <f t="shared" si="41"/>
        <v>7462.25</v>
      </c>
      <c r="L136" s="11">
        <f t="shared" si="39"/>
        <v>22537.75</v>
      </c>
      <c r="M136" s="2"/>
    </row>
    <row r="137" spans="1:14" ht="44.25" customHeight="1" x14ac:dyDescent="0.25">
      <c r="A137" s="1"/>
      <c r="B137" s="12" t="s">
        <v>169</v>
      </c>
      <c r="C137" s="5" t="s">
        <v>16</v>
      </c>
      <c r="D137" s="4" t="s">
        <v>166</v>
      </c>
      <c r="E137" s="12" t="s">
        <v>25</v>
      </c>
      <c r="F137" s="6">
        <v>25000</v>
      </c>
      <c r="G137" s="6">
        <v>717.5</v>
      </c>
      <c r="H137" s="6">
        <f t="shared" si="40"/>
        <v>0</v>
      </c>
      <c r="I137" s="7">
        <f t="shared" si="38"/>
        <v>760</v>
      </c>
      <c r="J137" s="7">
        <v>7925.24</v>
      </c>
      <c r="K137" s="7">
        <f>SUM(G137:J137)</f>
        <v>9402.74</v>
      </c>
      <c r="L137" s="11">
        <f t="shared" si="39"/>
        <v>15597.26</v>
      </c>
      <c r="M137" s="2"/>
    </row>
    <row r="138" spans="1:14" ht="43.5" customHeight="1" x14ac:dyDescent="0.25">
      <c r="A138" s="1"/>
      <c r="B138" s="12" t="s">
        <v>171</v>
      </c>
      <c r="C138" s="5" t="s">
        <v>16</v>
      </c>
      <c r="D138" s="4" t="s">
        <v>172</v>
      </c>
      <c r="E138" s="12" t="s">
        <v>25</v>
      </c>
      <c r="F138" s="6">
        <v>25000</v>
      </c>
      <c r="G138" s="6">
        <v>717.5</v>
      </c>
      <c r="H138" s="6">
        <f t="shared" si="40"/>
        <v>0</v>
      </c>
      <c r="I138" s="7">
        <f t="shared" si="38"/>
        <v>760</v>
      </c>
      <c r="J138" s="7">
        <v>4292.88</v>
      </c>
      <c r="K138" s="7">
        <f>SUM(G138:J138)</f>
        <v>5770.38</v>
      </c>
      <c r="L138" s="11">
        <f>F138-K138</f>
        <v>19229.62</v>
      </c>
      <c r="M138" s="2"/>
    </row>
    <row r="139" spans="1:14" ht="35.1" customHeight="1" x14ac:dyDescent="0.25">
      <c r="A139" s="1"/>
      <c r="B139" s="4" t="s">
        <v>174</v>
      </c>
      <c r="C139" s="5" t="s">
        <v>16</v>
      </c>
      <c r="D139" s="4" t="s">
        <v>175</v>
      </c>
      <c r="E139" s="4" t="s">
        <v>25</v>
      </c>
      <c r="F139" s="6">
        <v>37000</v>
      </c>
      <c r="G139" s="6">
        <f>IF(F139&gt;=35000,(F139*0.0287),(0))</f>
        <v>1061.9000000000001</v>
      </c>
      <c r="H139" s="6">
        <v>0</v>
      </c>
      <c r="I139" s="7">
        <f t="shared" si="38"/>
        <v>1124.8</v>
      </c>
      <c r="J139" s="7">
        <v>7078.66</v>
      </c>
      <c r="K139" s="7">
        <f t="shared" si="41"/>
        <v>9265.36</v>
      </c>
      <c r="L139" s="11">
        <f t="shared" si="39"/>
        <v>27734.639999999999</v>
      </c>
      <c r="M139" s="2"/>
    </row>
    <row r="140" spans="1:14" ht="35.1" customHeight="1" x14ac:dyDescent="0.25">
      <c r="A140" s="1"/>
      <c r="B140" s="4" t="s">
        <v>176</v>
      </c>
      <c r="C140" s="5" t="s">
        <v>16</v>
      </c>
      <c r="D140" s="4" t="s">
        <v>177</v>
      </c>
      <c r="E140" s="4" t="s">
        <v>25</v>
      </c>
      <c r="F140" s="6">
        <v>29845</v>
      </c>
      <c r="G140" s="6">
        <v>856.55</v>
      </c>
      <c r="H140" s="6">
        <f t="shared" si="40"/>
        <v>0</v>
      </c>
      <c r="I140" s="7">
        <f t="shared" si="38"/>
        <v>907.28800000000001</v>
      </c>
      <c r="J140" s="7">
        <v>1225</v>
      </c>
      <c r="K140" s="7">
        <f t="shared" si="41"/>
        <v>2988.8379999999997</v>
      </c>
      <c r="L140" s="11">
        <f t="shared" si="39"/>
        <v>26856.162</v>
      </c>
      <c r="M140" s="2"/>
    </row>
    <row r="141" spans="1:14" ht="35.1" customHeight="1" x14ac:dyDescent="0.25">
      <c r="A141" s="1"/>
      <c r="B141" s="4" t="s">
        <v>178</v>
      </c>
      <c r="C141" s="5" t="s">
        <v>20</v>
      </c>
      <c r="D141" s="4" t="s">
        <v>177</v>
      </c>
      <c r="E141" s="4" t="s">
        <v>27</v>
      </c>
      <c r="F141" s="6">
        <v>29845</v>
      </c>
      <c r="G141" s="6">
        <v>856.55</v>
      </c>
      <c r="H141" s="6">
        <f t="shared" si="40"/>
        <v>0</v>
      </c>
      <c r="I141" s="7">
        <f t="shared" si="38"/>
        <v>907.28800000000001</v>
      </c>
      <c r="J141" s="7">
        <v>4612.58</v>
      </c>
      <c r="K141" s="7">
        <f t="shared" si="41"/>
        <v>6376.4179999999997</v>
      </c>
      <c r="L141" s="11">
        <f t="shared" si="39"/>
        <v>23468.582000000002</v>
      </c>
      <c r="M141" s="2"/>
    </row>
    <row r="142" spans="1:14" ht="35.1" customHeight="1" x14ac:dyDescent="0.25">
      <c r="A142" s="1"/>
      <c r="B142" s="4" t="s">
        <v>179</v>
      </c>
      <c r="C142" s="5" t="s">
        <v>20</v>
      </c>
      <c r="D142" s="4" t="s">
        <v>177</v>
      </c>
      <c r="E142" s="4" t="s">
        <v>27</v>
      </c>
      <c r="F142" s="6">
        <v>25000</v>
      </c>
      <c r="G142" s="6">
        <v>717.5</v>
      </c>
      <c r="H142" s="6">
        <f t="shared" si="40"/>
        <v>0</v>
      </c>
      <c r="I142" s="7">
        <f t="shared" si="38"/>
        <v>760</v>
      </c>
      <c r="J142" s="7">
        <v>7945.12</v>
      </c>
      <c r="K142" s="7">
        <f t="shared" si="41"/>
        <v>9422.619999999999</v>
      </c>
      <c r="L142" s="11">
        <f t="shared" si="39"/>
        <v>15577.380000000001</v>
      </c>
      <c r="M142" s="2"/>
    </row>
    <row r="143" spans="1:14" ht="35.1" customHeight="1" x14ac:dyDescent="0.25">
      <c r="A143" s="1"/>
      <c r="B143" s="4" t="s">
        <v>180</v>
      </c>
      <c r="C143" s="5" t="s">
        <v>16</v>
      </c>
      <c r="D143" s="4" t="s">
        <v>177</v>
      </c>
      <c r="E143" s="4" t="s">
        <v>27</v>
      </c>
      <c r="F143" s="6">
        <v>25000</v>
      </c>
      <c r="G143" s="6">
        <v>717.5</v>
      </c>
      <c r="H143" s="6">
        <f t="shared" si="40"/>
        <v>0</v>
      </c>
      <c r="I143" s="7">
        <f t="shared" si="38"/>
        <v>760</v>
      </c>
      <c r="J143" s="7">
        <v>425</v>
      </c>
      <c r="K143" s="7">
        <f t="shared" si="41"/>
        <v>1902.5</v>
      </c>
      <c r="L143" s="11">
        <f t="shared" si="39"/>
        <v>23097.5</v>
      </c>
      <c r="M143" s="2"/>
    </row>
    <row r="144" spans="1:14" ht="35.1" customHeight="1" x14ac:dyDescent="0.25">
      <c r="A144" s="1"/>
      <c r="B144" s="4" t="s">
        <v>181</v>
      </c>
      <c r="C144" s="5" t="s">
        <v>20</v>
      </c>
      <c r="D144" s="4" t="s">
        <v>177</v>
      </c>
      <c r="E144" s="4" t="s">
        <v>27</v>
      </c>
      <c r="F144" s="6">
        <v>25000</v>
      </c>
      <c r="G144" s="6">
        <v>717.5</v>
      </c>
      <c r="H144" s="6">
        <f t="shared" si="40"/>
        <v>0</v>
      </c>
      <c r="I144" s="7">
        <f t="shared" si="38"/>
        <v>760</v>
      </c>
      <c r="J144" s="7">
        <v>4119.12</v>
      </c>
      <c r="K144" s="7">
        <f t="shared" si="41"/>
        <v>5596.62</v>
      </c>
      <c r="L144" s="11">
        <f t="shared" si="39"/>
        <v>19403.38</v>
      </c>
      <c r="M144" s="2"/>
    </row>
    <row r="145" spans="1:14" ht="35.1" customHeight="1" x14ac:dyDescent="0.25">
      <c r="A145" s="1"/>
      <c r="B145" s="4" t="s">
        <v>182</v>
      </c>
      <c r="C145" s="5" t="s">
        <v>20</v>
      </c>
      <c r="D145" s="4" t="s">
        <v>177</v>
      </c>
      <c r="E145" s="4" t="s">
        <v>25</v>
      </c>
      <c r="F145" s="6">
        <v>29845</v>
      </c>
      <c r="G145" s="6">
        <v>856.55</v>
      </c>
      <c r="H145" s="6">
        <f t="shared" si="40"/>
        <v>0</v>
      </c>
      <c r="I145" s="7">
        <f t="shared" si="38"/>
        <v>907.28800000000001</v>
      </c>
      <c r="J145" s="7">
        <v>5784.12</v>
      </c>
      <c r="K145" s="7">
        <f t="shared" si="41"/>
        <v>7547.9579999999996</v>
      </c>
      <c r="L145" s="11">
        <f t="shared" si="39"/>
        <v>22297.042000000001</v>
      </c>
      <c r="M145" s="2"/>
    </row>
    <row r="146" spans="1:14" ht="35.1" customHeight="1" x14ac:dyDescent="0.25">
      <c r="A146" s="1"/>
      <c r="B146" s="4" t="s">
        <v>183</v>
      </c>
      <c r="C146" s="5" t="s">
        <v>20</v>
      </c>
      <c r="D146" s="4" t="s">
        <v>177</v>
      </c>
      <c r="E146" s="4" t="s">
        <v>27</v>
      </c>
      <c r="F146" s="6">
        <v>29845</v>
      </c>
      <c r="G146" s="6">
        <v>856.55</v>
      </c>
      <c r="H146" s="6">
        <f t="shared" si="40"/>
        <v>0</v>
      </c>
      <c r="I146" s="7">
        <f t="shared" si="38"/>
        <v>907.28800000000001</v>
      </c>
      <c r="J146" s="7">
        <v>8120.76</v>
      </c>
      <c r="K146" s="7">
        <f t="shared" si="41"/>
        <v>9884.598</v>
      </c>
      <c r="L146" s="11">
        <f t="shared" si="39"/>
        <v>19960.402000000002</v>
      </c>
      <c r="M146" s="2"/>
    </row>
    <row r="147" spans="1:14" ht="35.1" customHeight="1" x14ac:dyDescent="0.25">
      <c r="A147" s="1"/>
      <c r="B147" s="4" t="s">
        <v>184</v>
      </c>
      <c r="C147" s="5" t="s">
        <v>20</v>
      </c>
      <c r="D147" s="4" t="s">
        <v>177</v>
      </c>
      <c r="E147" s="4" t="s">
        <v>25</v>
      </c>
      <c r="F147" s="6">
        <v>25000</v>
      </c>
      <c r="G147" s="6">
        <v>717.5</v>
      </c>
      <c r="H147" s="6">
        <f t="shared" si="40"/>
        <v>0</v>
      </c>
      <c r="I147" s="7">
        <f t="shared" si="38"/>
        <v>760</v>
      </c>
      <c r="J147" s="7">
        <v>13686.09</v>
      </c>
      <c r="K147" s="7">
        <f t="shared" si="41"/>
        <v>15163.59</v>
      </c>
      <c r="L147" s="11">
        <f t="shared" si="39"/>
        <v>9836.41</v>
      </c>
      <c r="M147" s="2"/>
    </row>
    <row r="148" spans="1:14" ht="35.1" customHeight="1" x14ac:dyDescent="0.25">
      <c r="A148" s="1"/>
      <c r="B148" s="4" t="s">
        <v>186</v>
      </c>
      <c r="C148" s="5" t="s">
        <v>16</v>
      </c>
      <c r="D148" s="4" t="s">
        <v>177</v>
      </c>
      <c r="E148" s="4" t="s">
        <v>27</v>
      </c>
      <c r="F148" s="6">
        <v>25000</v>
      </c>
      <c r="G148" s="6">
        <v>717.5</v>
      </c>
      <c r="H148" s="6">
        <f t="shared" si="40"/>
        <v>0</v>
      </c>
      <c r="I148" s="7">
        <f t="shared" si="38"/>
        <v>760</v>
      </c>
      <c r="J148" s="7">
        <v>6527</v>
      </c>
      <c r="K148" s="7">
        <f t="shared" si="41"/>
        <v>8004.5</v>
      </c>
      <c r="L148" s="11">
        <f t="shared" si="39"/>
        <v>16995.5</v>
      </c>
      <c r="M148" s="2"/>
    </row>
    <row r="149" spans="1:14" ht="35.1" customHeight="1" x14ac:dyDescent="0.25">
      <c r="A149" s="1"/>
      <c r="B149" s="12" t="s">
        <v>187</v>
      </c>
      <c r="C149" s="5" t="s">
        <v>16</v>
      </c>
      <c r="D149" s="12" t="s">
        <v>177</v>
      </c>
      <c r="E149" s="4" t="s">
        <v>25</v>
      </c>
      <c r="F149" s="6">
        <v>23000</v>
      </c>
      <c r="G149" s="6">
        <v>660.1</v>
      </c>
      <c r="H149" s="6">
        <f t="shared" si="40"/>
        <v>0</v>
      </c>
      <c r="I149" s="7">
        <f t="shared" si="38"/>
        <v>699.2</v>
      </c>
      <c r="J149" s="7">
        <v>3781.61</v>
      </c>
      <c r="K149" s="7">
        <f t="shared" si="41"/>
        <v>5140.91</v>
      </c>
      <c r="L149" s="11">
        <f t="shared" si="39"/>
        <v>17859.09</v>
      </c>
      <c r="M149" s="2"/>
    </row>
    <row r="150" spans="1:14" ht="35.1" customHeight="1" x14ac:dyDescent="0.25">
      <c r="A150" s="1"/>
      <c r="B150" s="4" t="s">
        <v>188</v>
      </c>
      <c r="C150" s="5" t="s">
        <v>20</v>
      </c>
      <c r="D150" s="4" t="s">
        <v>177</v>
      </c>
      <c r="E150" s="4" t="s">
        <v>27</v>
      </c>
      <c r="F150" s="6">
        <v>25000</v>
      </c>
      <c r="G150" s="6">
        <v>717.5</v>
      </c>
      <c r="H150" s="6">
        <f t="shared" si="40"/>
        <v>0</v>
      </c>
      <c r="I150" s="7">
        <f t="shared" si="38"/>
        <v>760</v>
      </c>
      <c r="J150" s="7">
        <v>25</v>
      </c>
      <c r="K150" s="7">
        <f t="shared" si="41"/>
        <v>1502.5</v>
      </c>
      <c r="L150" s="11">
        <f t="shared" si="39"/>
        <v>23497.5</v>
      </c>
      <c r="M150" s="2"/>
    </row>
    <row r="151" spans="1:14" ht="35.1" customHeight="1" x14ac:dyDescent="0.25">
      <c r="A151" s="1"/>
      <c r="B151" s="4" t="s">
        <v>189</v>
      </c>
      <c r="C151" s="5" t="s">
        <v>16</v>
      </c>
      <c r="D151" s="4" t="s">
        <v>177</v>
      </c>
      <c r="E151" s="4" t="s">
        <v>27</v>
      </c>
      <c r="F151" s="6">
        <v>25000</v>
      </c>
      <c r="G151" s="6">
        <v>717.5</v>
      </c>
      <c r="H151" s="6">
        <f t="shared" si="40"/>
        <v>0</v>
      </c>
      <c r="I151" s="7">
        <f t="shared" si="38"/>
        <v>760</v>
      </c>
      <c r="J151" s="7">
        <v>3530.57</v>
      </c>
      <c r="K151" s="7">
        <f t="shared" si="41"/>
        <v>5008.07</v>
      </c>
      <c r="L151" s="11">
        <f t="shared" si="39"/>
        <v>19991.93</v>
      </c>
      <c r="M151" s="2"/>
    </row>
    <row r="152" spans="1:14" ht="35.1" customHeight="1" x14ac:dyDescent="0.25">
      <c r="A152" s="1"/>
      <c r="B152" s="4" t="s">
        <v>190</v>
      </c>
      <c r="C152" s="5" t="s">
        <v>20</v>
      </c>
      <c r="D152" s="4" t="s">
        <v>177</v>
      </c>
      <c r="E152" s="4" t="s">
        <v>25</v>
      </c>
      <c r="F152" s="6">
        <v>25000</v>
      </c>
      <c r="G152" s="6">
        <v>717.5</v>
      </c>
      <c r="H152" s="6">
        <f t="shared" si="40"/>
        <v>0</v>
      </c>
      <c r="I152" s="7">
        <f t="shared" si="38"/>
        <v>760</v>
      </c>
      <c r="J152" s="7">
        <v>10225</v>
      </c>
      <c r="K152" s="7">
        <f t="shared" si="41"/>
        <v>11702.5</v>
      </c>
      <c r="L152" s="11">
        <f t="shared" si="39"/>
        <v>13297.5</v>
      </c>
      <c r="M152" s="2"/>
    </row>
    <row r="153" spans="1:14" ht="35.1" customHeight="1" x14ac:dyDescent="0.25">
      <c r="A153" s="1"/>
      <c r="B153" s="4" t="s">
        <v>191</v>
      </c>
      <c r="C153" s="5" t="s">
        <v>20</v>
      </c>
      <c r="D153" s="4" t="s">
        <v>177</v>
      </c>
      <c r="E153" s="4" t="s">
        <v>25</v>
      </c>
      <c r="F153" s="6">
        <v>28041.3</v>
      </c>
      <c r="G153" s="6">
        <v>804.79</v>
      </c>
      <c r="H153" s="6">
        <f t="shared" si="40"/>
        <v>0</v>
      </c>
      <c r="I153" s="7">
        <f t="shared" si="38"/>
        <v>852.45551999999998</v>
      </c>
      <c r="J153" s="7">
        <v>9477.33</v>
      </c>
      <c r="K153" s="7">
        <f t="shared" si="41"/>
        <v>11134.57552</v>
      </c>
      <c r="L153" s="8">
        <f t="shared" si="39"/>
        <v>16906.724479999997</v>
      </c>
      <c r="M153" s="2"/>
    </row>
    <row r="154" spans="1:14" ht="35.1" customHeight="1" x14ac:dyDescent="0.25">
      <c r="A154" s="1"/>
      <c r="B154" s="4" t="s">
        <v>133</v>
      </c>
      <c r="C154" s="5" t="s">
        <v>20</v>
      </c>
      <c r="D154" s="4" t="s">
        <v>177</v>
      </c>
      <c r="E154" s="4" t="s">
        <v>25</v>
      </c>
      <c r="F154" s="9">
        <v>26000</v>
      </c>
      <c r="G154" s="9">
        <v>746.2</v>
      </c>
      <c r="H154" s="9">
        <f t="shared" si="40"/>
        <v>0</v>
      </c>
      <c r="I154" s="10">
        <f t="shared" si="38"/>
        <v>790.4</v>
      </c>
      <c r="J154" s="10">
        <v>3612.94</v>
      </c>
      <c r="K154" s="7">
        <f t="shared" si="41"/>
        <v>5149.54</v>
      </c>
      <c r="L154" s="8">
        <f t="shared" si="39"/>
        <v>20850.46</v>
      </c>
      <c r="M154" s="2"/>
    </row>
    <row r="155" spans="1:14" ht="35.1" customHeight="1" x14ac:dyDescent="0.25">
      <c r="A155" s="1"/>
      <c r="B155" s="4" t="s">
        <v>26</v>
      </c>
      <c r="C155" s="5" t="s">
        <v>20</v>
      </c>
      <c r="D155" s="4" t="s">
        <v>24</v>
      </c>
      <c r="E155" s="4" t="s">
        <v>27</v>
      </c>
      <c r="F155" s="9">
        <v>54450</v>
      </c>
      <c r="G155" s="9">
        <v>1562.72</v>
      </c>
      <c r="H155" s="9">
        <v>2279.5300000000002</v>
      </c>
      <c r="I155" s="10">
        <f t="shared" si="38"/>
        <v>1655.28</v>
      </c>
      <c r="J155" s="10">
        <v>1855.12</v>
      </c>
      <c r="K155" s="7">
        <f t="shared" si="41"/>
        <v>7352.65</v>
      </c>
      <c r="L155" s="8">
        <f t="shared" si="39"/>
        <v>47097.35</v>
      </c>
      <c r="M155" s="2"/>
    </row>
    <row r="156" spans="1:14" ht="35.1" customHeight="1" x14ac:dyDescent="0.25">
      <c r="A156" s="1"/>
      <c r="B156" s="4" t="s">
        <v>234</v>
      </c>
      <c r="C156" s="5" t="s">
        <v>20</v>
      </c>
      <c r="D156" s="4" t="s">
        <v>29</v>
      </c>
      <c r="E156" s="4" t="s">
        <v>25</v>
      </c>
      <c r="F156" s="6">
        <v>35000</v>
      </c>
      <c r="G156" s="6">
        <v>1004.5</v>
      </c>
      <c r="H156" s="6">
        <v>0</v>
      </c>
      <c r="I156" s="7">
        <f t="shared" si="38"/>
        <v>1064</v>
      </c>
      <c r="J156" s="7">
        <v>2725</v>
      </c>
      <c r="K156" s="7">
        <f>SUM(G156:J156)</f>
        <v>4793.5</v>
      </c>
      <c r="L156" s="11">
        <f t="shared" si="39"/>
        <v>30206.5</v>
      </c>
      <c r="M156" s="2"/>
    </row>
    <row r="157" spans="1:14" ht="35.1" customHeight="1" x14ac:dyDescent="0.25">
      <c r="A157" s="1"/>
      <c r="B157" s="16" t="s">
        <v>71</v>
      </c>
      <c r="C157" s="53" t="s">
        <v>16</v>
      </c>
      <c r="D157" s="16" t="s">
        <v>72</v>
      </c>
      <c r="E157" s="16" t="s">
        <v>25</v>
      </c>
      <c r="F157" s="9">
        <v>28000</v>
      </c>
      <c r="G157" s="9">
        <v>803.6</v>
      </c>
      <c r="H157" s="9"/>
      <c r="I157" s="10">
        <f t="shared" si="38"/>
        <v>851.2</v>
      </c>
      <c r="J157" s="10">
        <v>2439.41</v>
      </c>
      <c r="K157" s="10">
        <f>SUM(G157:J157)</f>
        <v>4094.21</v>
      </c>
      <c r="L157" s="11">
        <f t="shared" si="39"/>
        <v>23905.79</v>
      </c>
      <c r="M157" s="2"/>
    </row>
    <row r="158" spans="1:14" ht="35.1" customHeight="1" x14ac:dyDescent="0.25">
      <c r="A158" s="1"/>
      <c r="B158" s="4" t="s">
        <v>242</v>
      </c>
      <c r="C158" s="5" t="s">
        <v>16</v>
      </c>
      <c r="D158" s="4" t="s">
        <v>177</v>
      </c>
      <c r="E158" s="4" t="s">
        <v>25</v>
      </c>
      <c r="F158" s="6">
        <v>30000</v>
      </c>
      <c r="G158" s="6">
        <v>861</v>
      </c>
      <c r="H158" s="6"/>
      <c r="I158" s="7">
        <f t="shared" si="38"/>
        <v>912</v>
      </c>
      <c r="J158" s="7">
        <v>25</v>
      </c>
      <c r="K158" s="7">
        <f>SUM(G158:J158)</f>
        <v>1798</v>
      </c>
      <c r="L158" s="8">
        <f t="shared" si="39"/>
        <v>28202</v>
      </c>
      <c r="M158" s="2"/>
    </row>
    <row r="159" spans="1:14" ht="35.1" customHeight="1" thickBot="1" x14ac:dyDescent="0.3">
      <c r="A159" s="1"/>
      <c r="B159" s="76"/>
      <c r="C159" s="77"/>
      <c r="D159" s="77"/>
      <c r="E159" s="77"/>
      <c r="F159" s="52">
        <f>SUM(F133:F158)</f>
        <v>852316.3</v>
      </c>
      <c r="G159" s="42">
        <f>SUM(G133:G158)</f>
        <v>24461.481499999998</v>
      </c>
      <c r="H159" s="42">
        <f>SUM(H134:H158)</f>
        <v>2279.5300000000002</v>
      </c>
      <c r="I159" s="43">
        <f>SUM(I133:I158)</f>
        <v>25910.415520000002</v>
      </c>
      <c r="J159" s="43">
        <f>SUM(J133:J158)</f>
        <v>163264.68999999997</v>
      </c>
      <c r="K159" s="44">
        <f>SUM(K133:K158)</f>
        <v>233904.47702000005</v>
      </c>
      <c r="L159" s="45">
        <f>SUM(L133:L158)</f>
        <v>618411.82298000006</v>
      </c>
      <c r="M159" s="2"/>
      <c r="N159" s="50"/>
    </row>
    <row r="160" spans="1:14" ht="35.1" customHeight="1" x14ac:dyDescent="0.25">
      <c r="A160" s="1"/>
      <c r="B160" s="69" t="s">
        <v>192</v>
      </c>
      <c r="C160" s="70"/>
      <c r="D160" s="70"/>
      <c r="E160" s="70"/>
      <c r="F160" s="70"/>
      <c r="G160" s="70"/>
      <c r="H160" s="70"/>
      <c r="I160" s="70"/>
      <c r="J160" s="70"/>
      <c r="K160" s="70"/>
      <c r="L160" s="71"/>
      <c r="M160" s="2"/>
    </row>
    <row r="161" spans="1:14" ht="47.25" customHeight="1" x14ac:dyDescent="0.25">
      <c r="A161" s="1"/>
      <c r="B161" s="4" t="s">
        <v>193</v>
      </c>
      <c r="C161" s="5" t="s">
        <v>20</v>
      </c>
      <c r="D161" s="4" t="s">
        <v>194</v>
      </c>
      <c r="E161" s="4" t="s">
        <v>27</v>
      </c>
      <c r="F161" s="6">
        <v>126445</v>
      </c>
      <c r="G161" s="6">
        <f>IF(F161&gt;=35000,(F161*0.0287),(0))</f>
        <v>3628.9715000000001</v>
      </c>
      <c r="H161" s="6">
        <v>18325.89</v>
      </c>
      <c r="I161" s="7">
        <f>+F161*0.0304</f>
        <v>3843.9279999999999</v>
      </c>
      <c r="J161" s="7">
        <v>6292.53</v>
      </c>
      <c r="K161" s="7">
        <f>SUM(G161:J161)</f>
        <v>32091.319499999998</v>
      </c>
      <c r="L161" s="11">
        <f>F161-K161</f>
        <v>94353.680500000002</v>
      </c>
      <c r="M161" s="2"/>
    </row>
    <row r="162" spans="1:14" ht="35.1" customHeight="1" thickBot="1" x14ac:dyDescent="0.3">
      <c r="A162" s="1"/>
      <c r="B162" s="4" t="s">
        <v>195</v>
      </c>
      <c r="C162" s="5" t="s">
        <v>20</v>
      </c>
      <c r="D162" s="4" t="s">
        <v>36</v>
      </c>
      <c r="E162" s="4" t="s">
        <v>25</v>
      </c>
      <c r="F162" s="9">
        <v>35000</v>
      </c>
      <c r="G162" s="9">
        <f>IF(F162&gt;=35000,(F162*0.0287),(0))</f>
        <v>1004.5</v>
      </c>
      <c r="H162" s="9">
        <v>0</v>
      </c>
      <c r="I162" s="10">
        <f>+F162*0.0304</f>
        <v>1064</v>
      </c>
      <c r="J162" s="10">
        <v>225</v>
      </c>
      <c r="K162" s="10">
        <f>SUM(G162:J162)</f>
        <v>2293.5</v>
      </c>
      <c r="L162" s="11">
        <f>F162-K162</f>
        <v>32706.5</v>
      </c>
      <c r="M162" s="2"/>
    </row>
    <row r="163" spans="1:14" ht="35.1" customHeight="1" thickBot="1" x14ac:dyDescent="0.3">
      <c r="A163" s="1"/>
      <c r="B163" s="61"/>
      <c r="C163" s="62"/>
      <c r="D163" s="62"/>
      <c r="E163" s="62"/>
      <c r="F163" s="19">
        <f t="shared" ref="F163:L163" si="42">SUM(F161:F162)</f>
        <v>161445</v>
      </c>
      <c r="G163" s="20">
        <f t="shared" si="42"/>
        <v>4633.4714999999997</v>
      </c>
      <c r="H163" s="20">
        <f t="shared" si="42"/>
        <v>18325.89</v>
      </c>
      <c r="I163" s="21">
        <f t="shared" si="42"/>
        <v>4907.9279999999999</v>
      </c>
      <c r="J163" s="21">
        <f t="shared" si="42"/>
        <v>6517.53</v>
      </c>
      <c r="K163" s="22">
        <f t="shared" si="42"/>
        <v>34384.819499999998</v>
      </c>
      <c r="L163" s="23">
        <f t="shared" si="42"/>
        <v>127060.1805</v>
      </c>
      <c r="M163" s="2"/>
      <c r="N163" s="50"/>
    </row>
    <row r="164" spans="1:14" ht="35.1" customHeight="1" x14ac:dyDescent="0.25">
      <c r="A164" s="1"/>
      <c r="B164" s="69" t="s">
        <v>196</v>
      </c>
      <c r="C164" s="70"/>
      <c r="D164" s="70"/>
      <c r="E164" s="70"/>
      <c r="F164" s="70"/>
      <c r="G164" s="70"/>
      <c r="H164" s="70"/>
      <c r="I164" s="70"/>
      <c r="J164" s="70"/>
      <c r="K164" s="70"/>
      <c r="L164" s="71"/>
      <c r="M164" s="2"/>
    </row>
    <row r="165" spans="1:14" ht="64.5" customHeight="1" x14ac:dyDescent="0.25">
      <c r="A165" s="1"/>
      <c r="B165" s="4" t="s">
        <v>197</v>
      </c>
      <c r="C165" s="5" t="s">
        <v>16</v>
      </c>
      <c r="D165" s="4" t="s">
        <v>198</v>
      </c>
      <c r="E165" s="4" t="s">
        <v>27</v>
      </c>
      <c r="F165" s="6">
        <v>140000</v>
      </c>
      <c r="G165" s="6">
        <f>IF(F165&gt;=35000,(F165*0.0287),(0))</f>
        <v>4018</v>
      </c>
      <c r="H165" s="6">
        <v>21514.37</v>
      </c>
      <c r="I165" s="7">
        <v>4256</v>
      </c>
      <c r="J165" s="7">
        <v>31792.53</v>
      </c>
      <c r="K165" s="7">
        <f t="shared" ref="K165:K169" si="43">SUM(G165:J165)</f>
        <v>61580.899999999994</v>
      </c>
      <c r="L165" s="11">
        <f t="shared" ref="L165:L169" si="44">F165-K165</f>
        <v>78419.100000000006</v>
      </c>
      <c r="M165" s="2"/>
    </row>
    <row r="166" spans="1:14" ht="35.1" customHeight="1" x14ac:dyDescent="0.25">
      <c r="A166" s="1"/>
      <c r="B166" s="4" t="s">
        <v>199</v>
      </c>
      <c r="C166" s="5" t="s">
        <v>20</v>
      </c>
      <c r="D166" s="4" t="s">
        <v>200</v>
      </c>
      <c r="E166" s="4" t="s">
        <v>25</v>
      </c>
      <c r="F166" s="6">
        <v>85000</v>
      </c>
      <c r="G166" s="6">
        <f>IF(F166&gt;=35000,(F166*0.0287),(0))</f>
        <v>2439.5</v>
      </c>
      <c r="H166" s="6">
        <v>7901.93</v>
      </c>
      <c r="I166" s="7">
        <f>+F166*0.0304</f>
        <v>2584</v>
      </c>
      <c r="J166" s="7">
        <v>29653.34</v>
      </c>
      <c r="K166" s="7">
        <f t="shared" si="43"/>
        <v>42578.770000000004</v>
      </c>
      <c r="L166" s="11">
        <f t="shared" si="44"/>
        <v>42421.229999999996</v>
      </c>
      <c r="M166" s="2"/>
    </row>
    <row r="167" spans="1:14" ht="35.1" customHeight="1" x14ac:dyDescent="0.25">
      <c r="A167" s="1"/>
      <c r="B167" s="4" t="s">
        <v>201</v>
      </c>
      <c r="C167" s="5" t="s">
        <v>16</v>
      </c>
      <c r="D167" s="4" t="s">
        <v>200</v>
      </c>
      <c r="E167" s="4" t="s">
        <v>25</v>
      </c>
      <c r="F167" s="6">
        <v>60000</v>
      </c>
      <c r="G167" s="6">
        <f>IF(F167&gt;=35000,(F167*0.0287),(0))</f>
        <v>1722</v>
      </c>
      <c r="H167" s="6">
        <v>3216.65</v>
      </c>
      <c r="I167" s="7">
        <f>+F167*0.0304</f>
        <v>1824</v>
      </c>
      <c r="J167" s="7">
        <v>17495.86</v>
      </c>
      <c r="K167" s="7">
        <f t="shared" si="43"/>
        <v>24258.510000000002</v>
      </c>
      <c r="L167" s="11">
        <f t="shared" si="44"/>
        <v>35741.49</v>
      </c>
      <c r="M167" s="2"/>
    </row>
    <row r="168" spans="1:14" ht="35.1" customHeight="1" x14ac:dyDescent="0.25">
      <c r="A168" s="1"/>
      <c r="B168" s="4" t="s">
        <v>202</v>
      </c>
      <c r="C168" s="5" t="s">
        <v>20</v>
      </c>
      <c r="D168" s="4" t="s">
        <v>68</v>
      </c>
      <c r="E168" s="4" t="s">
        <v>27</v>
      </c>
      <c r="F168" s="6">
        <v>50000</v>
      </c>
      <c r="G168" s="6">
        <f>IF(F168&gt;=35000,(F168*0.0287),(0))</f>
        <v>1435</v>
      </c>
      <c r="H168" s="6">
        <v>1854</v>
      </c>
      <c r="I168" s="7">
        <f>+F168*0.0304</f>
        <v>1520</v>
      </c>
      <c r="J168" s="7">
        <v>19932.88</v>
      </c>
      <c r="K168" s="7">
        <f t="shared" si="43"/>
        <v>24741.88</v>
      </c>
      <c r="L168" s="11">
        <f t="shared" si="44"/>
        <v>25258.12</v>
      </c>
      <c r="M168" s="2"/>
    </row>
    <row r="169" spans="1:14" ht="35.1" customHeight="1" thickBot="1" x14ac:dyDescent="0.3">
      <c r="A169" s="1"/>
      <c r="B169" s="4" t="s">
        <v>203</v>
      </c>
      <c r="C169" s="5" t="s">
        <v>16</v>
      </c>
      <c r="D169" s="4" t="s">
        <v>204</v>
      </c>
      <c r="E169" s="4" t="s">
        <v>25</v>
      </c>
      <c r="F169" s="6">
        <v>35000</v>
      </c>
      <c r="G169" s="6">
        <f>IF(F169&gt;=35000,(F169*0.0287),(0))</f>
        <v>1004.5</v>
      </c>
      <c r="H169" s="6">
        <v>0</v>
      </c>
      <c r="I169" s="7">
        <f>+F169*0.0304</f>
        <v>1064</v>
      </c>
      <c r="J169" s="7">
        <v>3855.68</v>
      </c>
      <c r="K169" s="7">
        <f t="shared" si="43"/>
        <v>5924.18</v>
      </c>
      <c r="L169" s="11">
        <f t="shared" si="44"/>
        <v>29075.82</v>
      </c>
      <c r="M169" s="2"/>
    </row>
    <row r="170" spans="1:14" ht="35.1" customHeight="1" thickBot="1" x14ac:dyDescent="0.3">
      <c r="A170" s="1"/>
      <c r="B170" s="61"/>
      <c r="C170" s="62"/>
      <c r="D170" s="62"/>
      <c r="E170" s="62"/>
      <c r="F170" s="19">
        <f t="shared" ref="F170:L170" si="45">SUM(F165:F169)</f>
        <v>370000</v>
      </c>
      <c r="G170" s="20">
        <f t="shared" si="45"/>
        <v>10619</v>
      </c>
      <c r="H170" s="20">
        <f t="shared" si="45"/>
        <v>34486.949999999997</v>
      </c>
      <c r="I170" s="21">
        <f t="shared" si="45"/>
        <v>11248</v>
      </c>
      <c r="J170" s="21">
        <f t="shared" si="45"/>
        <v>102730.29</v>
      </c>
      <c r="K170" s="22">
        <f t="shared" si="45"/>
        <v>159084.24</v>
      </c>
      <c r="L170" s="23">
        <f t="shared" si="45"/>
        <v>210915.76</v>
      </c>
      <c r="M170" s="2"/>
      <c r="N170" s="50"/>
    </row>
    <row r="171" spans="1:14" ht="35.1" customHeight="1" x14ac:dyDescent="0.25">
      <c r="A171" s="1"/>
      <c r="B171" s="69" t="s">
        <v>205</v>
      </c>
      <c r="C171" s="70"/>
      <c r="D171" s="70"/>
      <c r="E171" s="70"/>
      <c r="F171" s="70"/>
      <c r="G171" s="70"/>
      <c r="H171" s="70"/>
      <c r="I171" s="70"/>
      <c r="J171" s="70"/>
      <c r="K171" s="70"/>
      <c r="L171" s="71"/>
      <c r="M171" s="2"/>
    </row>
    <row r="172" spans="1:14" ht="62.25" customHeight="1" thickBot="1" x14ac:dyDescent="0.3">
      <c r="A172" s="1"/>
      <c r="B172" s="4" t="s">
        <v>206</v>
      </c>
      <c r="C172" s="5" t="s">
        <v>16</v>
      </c>
      <c r="D172" s="4" t="s">
        <v>207</v>
      </c>
      <c r="E172" s="4" t="s">
        <v>25</v>
      </c>
      <c r="F172" s="9">
        <v>90000</v>
      </c>
      <c r="G172" s="9">
        <f>IF(F172&gt;=35000,(F172*0.0287),(0))</f>
        <v>2583</v>
      </c>
      <c r="H172" s="9">
        <v>9078.06</v>
      </c>
      <c r="I172" s="10">
        <f>+F172*0.0304</f>
        <v>2736</v>
      </c>
      <c r="J172" s="10">
        <v>9676.57</v>
      </c>
      <c r="K172" s="10">
        <f>SUM(G172:J172)</f>
        <v>24073.629999999997</v>
      </c>
      <c r="L172" s="11">
        <f>F172-K172</f>
        <v>65926.37</v>
      </c>
      <c r="M172" s="2"/>
    </row>
    <row r="173" spans="1:14" ht="35.1" customHeight="1" thickBot="1" x14ac:dyDescent="0.3">
      <c r="A173" s="1"/>
      <c r="B173" s="61"/>
      <c r="C173" s="62"/>
      <c r="D173" s="62"/>
      <c r="E173" s="62"/>
      <c r="F173" s="19">
        <f t="shared" ref="F173:L173" si="46">SUM(F172)</f>
        <v>90000</v>
      </c>
      <c r="G173" s="20">
        <f t="shared" si="46"/>
        <v>2583</v>
      </c>
      <c r="H173" s="20">
        <f t="shared" si="46"/>
        <v>9078.06</v>
      </c>
      <c r="I173" s="21">
        <f t="shared" si="46"/>
        <v>2736</v>
      </c>
      <c r="J173" s="21">
        <f t="shared" si="46"/>
        <v>9676.57</v>
      </c>
      <c r="K173" s="22">
        <f t="shared" si="46"/>
        <v>24073.629999999997</v>
      </c>
      <c r="L173" s="23">
        <f t="shared" si="46"/>
        <v>65926.37</v>
      </c>
      <c r="M173" s="2"/>
      <c r="N173" s="50"/>
    </row>
    <row r="174" spans="1:14" ht="35.1" customHeight="1" x14ac:dyDescent="0.25">
      <c r="A174" s="1"/>
      <c r="B174" s="69" t="s">
        <v>208</v>
      </c>
      <c r="C174" s="70"/>
      <c r="D174" s="70"/>
      <c r="E174" s="70"/>
      <c r="F174" s="70"/>
      <c r="G174" s="70"/>
      <c r="H174" s="70"/>
      <c r="I174" s="70"/>
      <c r="J174" s="70"/>
      <c r="K174" s="70"/>
      <c r="L174" s="71"/>
      <c r="M174" s="2"/>
    </row>
    <row r="175" spans="1:14" ht="35.1" customHeight="1" thickBot="1" x14ac:dyDescent="0.3">
      <c r="A175" s="1"/>
      <c r="B175" s="4" t="s">
        <v>209</v>
      </c>
      <c r="C175" s="5" t="s">
        <v>20</v>
      </c>
      <c r="D175" s="4" t="s">
        <v>68</v>
      </c>
      <c r="E175" s="4" t="s">
        <v>25</v>
      </c>
      <c r="F175" s="9">
        <v>55000</v>
      </c>
      <c r="G175" s="9">
        <f>IF(F175&gt;=35000,(F175*0.0287),(0))</f>
        <v>1578.5</v>
      </c>
      <c r="H175" s="9">
        <v>2559.6799999999998</v>
      </c>
      <c r="I175" s="10">
        <f>+F175*0.0304</f>
        <v>1672</v>
      </c>
      <c r="J175" s="10">
        <v>1225</v>
      </c>
      <c r="K175" s="10">
        <f>SUM(G175:J175)</f>
        <v>7035.18</v>
      </c>
      <c r="L175" s="11">
        <f>F175-K175</f>
        <v>47964.82</v>
      </c>
      <c r="M175" s="2"/>
    </row>
    <row r="176" spans="1:14" ht="35.1" customHeight="1" thickBot="1" x14ac:dyDescent="0.3">
      <c r="A176" s="1"/>
      <c r="B176" s="61"/>
      <c r="C176" s="62"/>
      <c r="D176" s="62"/>
      <c r="E176" s="62"/>
      <c r="F176" s="19">
        <f>SUM(F175)</f>
        <v>55000</v>
      </c>
      <c r="G176" s="20">
        <f t="shared" ref="G176:L176" si="47">SUM(G175)</f>
        <v>1578.5</v>
      </c>
      <c r="H176" s="20">
        <f t="shared" si="47"/>
        <v>2559.6799999999998</v>
      </c>
      <c r="I176" s="21">
        <f t="shared" si="47"/>
        <v>1672</v>
      </c>
      <c r="J176" s="21">
        <f t="shared" si="47"/>
        <v>1225</v>
      </c>
      <c r="K176" s="22">
        <f t="shared" si="47"/>
        <v>7035.18</v>
      </c>
      <c r="L176" s="23">
        <f t="shared" si="47"/>
        <v>47964.82</v>
      </c>
      <c r="M176" s="2"/>
      <c r="N176" s="50"/>
    </row>
    <row r="177" spans="1:13" ht="35.1" customHeight="1" x14ac:dyDescent="0.25">
      <c r="A177" s="1"/>
      <c r="B177" s="69" t="s">
        <v>210</v>
      </c>
      <c r="C177" s="70"/>
      <c r="D177" s="70"/>
      <c r="E177" s="70"/>
      <c r="F177" s="70"/>
      <c r="G177" s="70"/>
      <c r="H177" s="70"/>
      <c r="I177" s="70"/>
      <c r="J177" s="70"/>
      <c r="K177" s="70"/>
      <c r="L177" s="71"/>
      <c r="M177" s="2"/>
    </row>
    <row r="178" spans="1:13" ht="35.1" customHeight="1" x14ac:dyDescent="0.25">
      <c r="A178" s="1"/>
      <c r="B178" s="4" t="s">
        <v>211</v>
      </c>
      <c r="C178" s="13" t="s">
        <v>20</v>
      </c>
      <c r="D178" s="4" t="s">
        <v>29</v>
      </c>
      <c r="E178" s="4" t="s">
        <v>25</v>
      </c>
      <c r="F178" s="6">
        <v>37546.300000000003</v>
      </c>
      <c r="G178" s="6">
        <f>IF(F178&gt;=35000,(F178*0.0287),(0))</f>
        <v>1077.57881</v>
      </c>
      <c r="H178" s="6">
        <v>96.35</v>
      </c>
      <c r="I178" s="7">
        <f>+F178*0.0304</f>
        <v>1141.40752</v>
      </c>
      <c r="J178" s="7">
        <v>10067.49</v>
      </c>
      <c r="K178" s="7">
        <f t="shared" ref="K178:K183" si="48">SUM(G178:J178)</f>
        <v>12382.82633</v>
      </c>
      <c r="L178" s="11">
        <f t="shared" ref="L178:L183" si="49">F178-K178</f>
        <v>25163.473670000003</v>
      </c>
      <c r="M178" s="2"/>
    </row>
    <row r="179" spans="1:13" ht="35.1" customHeight="1" x14ac:dyDescent="0.25">
      <c r="A179" s="1"/>
      <c r="B179" s="4" t="s">
        <v>212</v>
      </c>
      <c r="C179" s="13" t="s">
        <v>20</v>
      </c>
      <c r="D179" s="4" t="s">
        <v>36</v>
      </c>
      <c r="E179" s="4" t="s">
        <v>25</v>
      </c>
      <c r="F179" s="6">
        <v>25000</v>
      </c>
      <c r="G179" s="6">
        <v>717.5</v>
      </c>
      <c r="H179" s="6">
        <v>0</v>
      </c>
      <c r="I179" s="7">
        <f>+F179*0.0304</f>
        <v>760</v>
      </c>
      <c r="J179" s="7">
        <v>1025</v>
      </c>
      <c r="K179" s="7">
        <f t="shared" si="48"/>
        <v>2502.5</v>
      </c>
      <c r="L179" s="11">
        <f t="shared" si="49"/>
        <v>22497.5</v>
      </c>
      <c r="M179" s="2"/>
    </row>
    <row r="180" spans="1:13" ht="35.1" customHeight="1" x14ac:dyDescent="0.25">
      <c r="A180" s="1"/>
      <c r="B180" s="4" t="s">
        <v>213</v>
      </c>
      <c r="C180" s="13" t="s">
        <v>20</v>
      </c>
      <c r="D180" s="4" t="s">
        <v>36</v>
      </c>
      <c r="E180" s="4" t="s">
        <v>25</v>
      </c>
      <c r="F180" s="6">
        <v>23000</v>
      </c>
      <c r="G180" s="6">
        <v>660.1</v>
      </c>
      <c r="H180" s="6">
        <v>0</v>
      </c>
      <c r="I180" s="7">
        <f>+F180*0.0304</f>
        <v>699.2</v>
      </c>
      <c r="J180" s="7">
        <v>5120.76</v>
      </c>
      <c r="K180" s="7">
        <f t="shared" si="48"/>
        <v>6480.06</v>
      </c>
      <c r="L180" s="11">
        <f t="shared" si="49"/>
        <v>16519.939999999999</v>
      </c>
      <c r="M180" s="2"/>
    </row>
    <row r="181" spans="1:13" ht="35.1" customHeight="1" x14ac:dyDescent="0.25">
      <c r="A181" s="1"/>
      <c r="B181" s="4" t="s">
        <v>214</v>
      </c>
      <c r="C181" s="13" t="s">
        <v>20</v>
      </c>
      <c r="D181" s="4" t="s">
        <v>105</v>
      </c>
      <c r="E181" s="4" t="s">
        <v>99</v>
      </c>
      <c r="F181" s="6">
        <v>18000</v>
      </c>
      <c r="G181" s="6">
        <v>516.6</v>
      </c>
      <c r="H181" s="6">
        <v>0</v>
      </c>
      <c r="I181" s="7">
        <f>+F181*0.0304</f>
        <v>547.20000000000005</v>
      </c>
      <c r="J181" s="7">
        <v>2832.86</v>
      </c>
      <c r="K181" s="7">
        <f t="shared" si="48"/>
        <v>3896.6600000000003</v>
      </c>
      <c r="L181" s="11">
        <f t="shared" si="49"/>
        <v>14103.34</v>
      </c>
      <c r="M181" s="2"/>
    </row>
    <row r="182" spans="1:13" ht="35.1" customHeight="1" x14ac:dyDescent="0.25">
      <c r="A182" s="1"/>
      <c r="B182" s="16" t="s">
        <v>215</v>
      </c>
      <c r="C182" s="35" t="s">
        <v>20</v>
      </c>
      <c r="D182" s="16" t="s">
        <v>105</v>
      </c>
      <c r="E182" s="16" t="s">
        <v>99</v>
      </c>
      <c r="F182" s="9">
        <v>15059</v>
      </c>
      <c r="G182" s="9">
        <v>432.19</v>
      </c>
      <c r="H182" s="9">
        <v>0</v>
      </c>
      <c r="I182" s="10">
        <v>457.79</v>
      </c>
      <c r="J182" s="10">
        <v>1025</v>
      </c>
      <c r="K182" s="10">
        <f t="shared" si="48"/>
        <v>1914.98</v>
      </c>
      <c r="L182" s="11">
        <f t="shared" si="49"/>
        <v>13144.02</v>
      </c>
      <c r="M182" s="2"/>
    </row>
    <row r="183" spans="1:13" ht="35.1" customHeight="1" x14ac:dyDescent="0.25">
      <c r="A183" s="1"/>
      <c r="B183" s="16" t="s">
        <v>239</v>
      </c>
      <c r="C183" s="35" t="s">
        <v>16</v>
      </c>
      <c r="D183" s="16" t="s">
        <v>125</v>
      </c>
      <c r="E183" s="16" t="s">
        <v>99</v>
      </c>
      <c r="F183" s="9">
        <v>20000</v>
      </c>
      <c r="G183" s="9">
        <v>574</v>
      </c>
      <c r="H183" s="9"/>
      <c r="I183" s="10">
        <v>608</v>
      </c>
      <c r="J183" s="10">
        <v>25</v>
      </c>
      <c r="K183" s="10">
        <f t="shared" si="48"/>
        <v>1207</v>
      </c>
      <c r="L183" s="11">
        <f t="shared" si="49"/>
        <v>18793</v>
      </c>
      <c r="M183" s="2"/>
    </row>
    <row r="184" spans="1:13" ht="35.1" customHeight="1" thickBot="1" x14ac:dyDescent="0.3">
      <c r="A184" s="1"/>
      <c r="B184" s="4" t="s">
        <v>229</v>
      </c>
      <c r="C184" s="13" t="s">
        <v>20</v>
      </c>
      <c r="D184" s="4" t="s">
        <v>132</v>
      </c>
      <c r="E184" s="4" t="s">
        <v>25</v>
      </c>
      <c r="F184" s="9">
        <v>25000</v>
      </c>
      <c r="G184" s="9">
        <v>717.5</v>
      </c>
      <c r="H184" s="9"/>
      <c r="I184" s="10">
        <v>760</v>
      </c>
      <c r="J184" s="10">
        <v>25</v>
      </c>
      <c r="K184" s="10">
        <v>1502.5</v>
      </c>
      <c r="L184" s="11">
        <v>23497.5</v>
      </c>
      <c r="M184" s="2"/>
    </row>
    <row r="185" spans="1:13" ht="35.1" customHeight="1" thickBot="1" x14ac:dyDescent="0.3">
      <c r="A185" s="1"/>
      <c r="B185" s="76"/>
      <c r="C185" s="77"/>
      <c r="D185" s="77"/>
      <c r="E185" s="77"/>
      <c r="F185" s="19">
        <f t="shared" ref="F185:K185" si="50">SUM(F178:F184)</f>
        <v>163605.29999999999</v>
      </c>
      <c r="G185" s="20">
        <f t="shared" si="50"/>
        <v>4695.4688100000003</v>
      </c>
      <c r="H185" s="20">
        <f t="shared" si="50"/>
        <v>96.35</v>
      </c>
      <c r="I185" s="21">
        <f t="shared" si="50"/>
        <v>4973.5975200000003</v>
      </c>
      <c r="J185" s="21">
        <f t="shared" si="50"/>
        <v>20121.11</v>
      </c>
      <c r="K185" s="26">
        <f t="shared" si="50"/>
        <v>29886.526330000001</v>
      </c>
      <c r="L185" s="23">
        <f>SUM(L178:L184)</f>
        <v>133718.77367000002</v>
      </c>
      <c r="M185" s="2"/>
    </row>
    <row r="186" spans="1:13" ht="10.5" customHeight="1" x14ac:dyDescent="0.25">
      <c r="A186" s="1"/>
      <c r="B186" s="78"/>
      <c r="C186" s="79"/>
      <c r="D186" s="79"/>
      <c r="E186" s="79"/>
      <c r="F186" s="79"/>
      <c r="G186" s="79"/>
      <c r="H186" s="79"/>
      <c r="I186" s="79"/>
      <c r="J186" s="79"/>
      <c r="K186" s="79"/>
      <c r="L186" s="80"/>
      <c r="M186" s="2"/>
    </row>
    <row r="187" spans="1:13" ht="47.25" x14ac:dyDescent="0.25">
      <c r="A187" s="1"/>
      <c r="B187" s="94"/>
      <c r="C187" s="95"/>
      <c r="D187" s="96"/>
      <c r="E187" s="27" t="s">
        <v>220</v>
      </c>
      <c r="F187" s="28">
        <f>SUM(F185,F176,F173,F170,F163,F159,F131,F128,F125,F120,F110,F106,F99,F74,F69,F65,F55,F47,F43,F39,F34,F31,F24,F21,F14)</f>
        <v>6151739.5999999996</v>
      </c>
      <c r="G187" s="97"/>
      <c r="H187" s="98"/>
      <c r="I187" s="98"/>
      <c r="J187" s="99"/>
      <c r="K187" s="37" t="s">
        <v>221</v>
      </c>
      <c r="L187" s="29">
        <f>SUM(L185,L176,L173,L170,L163,L159,L131,L128,L125,L120,L110,L106,L99,L74,L69,L65,L55,L47,L43,L39,L34,L31,L24,L21,L14)</f>
        <v>4335167.5083500007</v>
      </c>
      <c r="M187" s="2"/>
    </row>
    <row r="188" spans="1:13" ht="9" customHeight="1" x14ac:dyDescent="0.25">
      <c r="A188" s="1"/>
      <c r="B188" s="100"/>
      <c r="C188" s="101"/>
      <c r="D188" s="101"/>
      <c r="E188" s="101"/>
      <c r="F188" s="101"/>
      <c r="G188" s="101"/>
      <c r="H188" s="101"/>
      <c r="I188" s="101"/>
      <c r="J188" s="101"/>
      <c r="K188" s="101"/>
      <c r="L188" s="102"/>
      <c r="M188" s="2"/>
    </row>
    <row r="189" spans="1:13" x14ac:dyDescent="0.25">
      <c r="A189" s="1"/>
      <c r="B189" s="81" t="s">
        <v>222</v>
      </c>
      <c r="C189" s="81"/>
      <c r="D189" s="81"/>
      <c r="E189" s="82"/>
      <c r="F189" s="82"/>
      <c r="G189" s="82"/>
      <c r="H189" s="82"/>
      <c r="I189" s="82"/>
      <c r="J189" s="82"/>
      <c r="K189" s="82"/>
      <c r="L189" s="83"/>
      <c r="M189" s="2"/>
    </row>
    <row r="190" spans="1:13" x14ac:dyDescent="0.25">
      <c r="A190" s="1"/>
      <c r="B190" s="81"/>
      <c r="C190" s="81"/>
      <c r="D190" s="81"/>
      <c r="E190" s="84"/>
      <c r="F190" s="84"/>
      <c r="G190" s="84"/>
      <c r="H190" s="84"/>
      <c r="I190" s="84"/>
      <c r="J190" s="84"/>
      <c r="K190" s="84"/>
      <c r="L190" s="85"/>
      <c r="M190" s="2"/>
    </row>
    <row r="191" spans="1:13" ht="31.5" x14ac:dyDescent="0.25">
      <c r="A191" s="1"/>
      <c r="B191" s="17" t="s">
        <v>223</v>
      </c>
      <c r="C191" s="88">
        <v>436592.52</v>
      </c>
      <c r="D191" s="89"/>
      <c r="E191" s="84"/>
      <c r="F191" s="84"/>
      <c r="G191" s="84"/>
      <c r="H191" s="84"/>
      <c r="I191" s="84"/>
      <c r="J191" s="84"/>
      <c r="K191" s="84"/>
      <c r="L191" s="85"/>
      <c r="M191" s="2"/>
    </row>
    <row r="192" spans="1:13" ht="31.5" x14ac:dyDescent="0.25">
      <c r="A192" s="1"/>
      <c r="B192" s="17" t="s">
        <v>224</v>
      </c>
      <c r="C192" s="88">
        <v>54150.71</v>
      </c>
      <c r="D192" s="89"/>
      <c r="E192" s="84"/>
      <c r="F192" s="84"/>
      <c r="G192" s="84"/>
      <c r="H192" s="84"/>
      <c r="I192" s="84"/>
      <c r="J192" s="84"/>
      <c r="K192" s="84"/>
      <c r="L192" s="85"/>
      <c r="M192" s="2"/>
    </row>
    <row r="193" spans="1:15" ht="31.5" x14ac:dyDescent="0.25">
      <c r="A193" s="1"/>
      <c r="B193" s="18" t="s">
        <v>225</v>
      </c>
      <c r="C193" s="90">
        <v>418991.31</v>
      </c>
      <c r="D193" s="91"/>
      <c r="E193" s="84"/>
      <c r="F193" s="84"/>
      <c r="G193" s="84"/>
      <c r="H193" s="84"/>
      <c r="I193" s="84"/>
      <c r="J193" s="84"/>
      <c r="K193" s="84"/>
      <c r="L193" s="85"/>
      <c r="M193" s="2"/>
    </row>
    <row r="194" spans="1:15" ht="20.25" customHeight="1" x14ac:dyDescent="0.25">
      <c r="A194" s="1"/>
      <c r="B194" s="30" t="s">
        <v>226</v>
      </c>
      <c r="C194" s="92">
        <f>SUM(C191:D193)</f>
        <v>909734.54</v>
      </c>
      <c r="D194" s="93"/>
      <c r="E194" s="86"/>
      <c r="F194" s="86"/>
      <c r="G194" s="86"/>
      <c r="H194" s="86"/>
      <c r="I194" s="86"/>
      <c r="J194" s="86"/>
      <c r="K194" s="86"/>
      <c r="L194" s="87"/>
      <c r="M194" s="2"/>
      <c r="O194" t="s">
        <v>237</v>
      </c>
    </row>
    <row r="195" spans="1:15" ht="36" customHeight="1" x14ac:dyDescent="0.25">
      <c r="A195" s="1"/>
      <c r="B195" s="72" t="s">
        <v>244</v>
      </c>
      <c r="C195" s="73"/>
      <c r="D195" s="73"/>
      <c r="E195" s="73"/>
      <c r="F195" s="73"/>
      <c r="G195" s="73"/>
      <c r="H195" s="73"/>
      <c r="I195" s="73"/>
      <c r="J195" s="73"/>
      <c r="K195" s="73"/>
      <c r="L195" s="103"/>
      <c r="M195" s="2"/>
    </row>
    <row r="196" spans="1:15" ht="98.25" customHeight="1" x14ac:dyDescent="0.25">
      <c r="A196" s="1"/>
      <c r="B196" s="106"/>
      <c r="C196" s="107"/>
      <c r="D196" s="34" t="s">
        <v>227</v>
      </c>
      <c r="E196" s="105"/>
      <c r="F196" s="105"/>
      <c r="G196" s="33"/>
      <c r="H196" s="31" t="s">
        <v>228</v>
      </c>
      <c r="I196" s="106"/>
      <c r="J196" s="108"/>
      <c r="K196" s="108"/>
      <c r="L196" s="107"/>
      <c r="M196" s="2"/>
    </row>
    <row r="197" spans="1:15" ht="11.25" customHeight="1" x14ac:dyDescent="0.25">
      <c r="A197" s="1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2"/>
    </row>
    <row r="199" spans="1:15" x14ac:dyDescent="0.25">
      <c r="H199" s="48"/>
    </row>
    <row r="200" spans="1:15" x14ac:dyDescent="0.25">
      <c r="H200" s="48"/>
    </row>
    <row r="201" spans="1:15" x14ac:dyDescent="0.25">
      <c r="H201" s="48"/>
    </row>
  </sheetData>
  <mergeCells count="81">
    <mergeCell ref="B195:L195"/>
    <mergeCell ref="B197:L197"/>
    <mergeCell ref="E196:F196"/>
    <mergeCell ref="B196:C196"/>
    <mergeCell ref="I196:L196"/>
    <mergeCell ref="B186:L186"/>
    <mergeCell ref="B189:D190"/>
    <mergeCell ref="E189:L194"/>
    <mergeCell ref="C191:D191"/>
    <mergeCell ref="C192:D192"/>
    <mergeCell ref="C193:D193"/>
    <mergeCell ref="C194:D194"/>
    <mergeCell ref="B187:D187"/>
    <mergeCell ref="G187:J187"/>
    <mergeCell ref="B188:L188"/>
    <mergeCell ref="B185:E185"/>
    <mergeCell ref="B160:L160"/>
    <mergeCell ref="B163:E163"/>
    <mergeCell ref="B164:L164"/>
    <mergeCell ref="B170:E170"/>
    <mergeCell ref="B171:L171"/>
    <mergeCell ref="B173:E173"/>
    <mergeCell ref="B174:L174"/>
    <mergeCell ref="B176:E176"/>
    <mergeCell ref="B177:L177"/>
    <mergeCell ref="B159:E159"/>
    <mergeCell ref="B107:L107"/>
    <mergeCell ref="B110:E110"/>
    <mergeCell ref="B111:L111"/>
    <mergeCell ref="B120:E120"/>
    <mergeCell ref="B121:L121"/>
    <mergeCell ref="B125:E125"/>
    <mergeCell ref="B126:L126"/>
    <mergeCell ref="B128:E128"/>
    <mergeCell ref="B129:L129"/>
    <mergeCell ref="B131:E131"/>
    <mergeCell ref="B132:L132"/>
    <mergeCell ref="B106:E106"/>
    <mergeCell ref="B48:L48"/>
    <mergeCell ref="B55:E55"/>
    <mergeCell ref="B56:L56"/>
    <mergeCell ref="B65:E65"/>
    <mergeCell ref="B66:L66"/>
    <mergeCell ref="B69:E69"/>
    <mergeCell ref="B70:L70"/>
    <mergeCell ref="B74:E74"/>
    <mergeCell ref="B75:L75"/>
    <mergeCell ref="B99:E99"/>
    <mergeCell ref="B100:L100"/>
    <mergeCell ref="B47:E47"/>
    <mergeCell ref="B25:L25"/>
    <mergeCell ref="B31:E31"/>
    <mergeCell ref="B32:L32"/>
    <mergeCell ref="B34:E34"/>
    <mergeCell ref="B35:L35"/>
    <mergeCell ref="B39:E39"/>
    <mergeCell ref="B40:L40"/>
    <mergeCell ref="B43:E43"/>
    <mergeCell ref="B44:L44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4:E14"/>
    <mergeCell ref="B15:L15"/>
    <mergeCell ref="B21:E21"/>
    <mergeCell ref="B22:L22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Geraldine Peña</cp:lastModifiedBy>
  <cp:lastPrinted>2021-08-18T17:11:25Z</cp:lastPrinted>
  <dcterms:created xsi:type="dcterms:W3CDTF">2021-07-20T15:29:34Z</dcterms:created>
  <dcterms:modified xsi:type="dcterms:W3CDTF">2022-03-04T14:38:59Z</dcterms:modified>
</cp:coreProperties>
</file>