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F48FF39E-05AE-4EBF-A44A-8CD2B9800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4" i="1" l="1"/>
  <c r="F187" i="1"/>
  <c r="L184" i="1"/>
  <c r="K184" i="1"/>
  <c r="H152" i="1"/>
  <c r="I152" i="1"/>
  <c r="I149" i="1"/>
  <c r="I150" i="1"/>
  <c r="I151" i="1"/>
  <c r="I143" i="1"/>
  <c r="I144" i="1"/>
  <c r="I145" i="1"/>
  <c r="I146" i="1"/>
  <c r="H123" i="1"/>
  <c r="F123" i="1"/>
  <c r="G123" i="1"/>
  <c r="I123" i="1"/>
  <c r="J123" i="1"/>
  <c r="K123" i="1"/>
  <c r="L123" i="1"/>
  <c r="F54" i="1" l="1"/>
  <c r="H54" i="1"/>
  <c r="J54" i="1"/>
  <c r="L46" i="1"/>
  <c r="F14" i="1" l="1"/>
  <c r="J157" i="1"/>
  <c r="F157" i="1"/>
  <c r="I156" i="1"/>
  <c r="K58" i="1"/>
  <c r="L58" i="1" s="1"/>
  <c r="G16" i="1"/>
  <c r="K9" i="1"/>
  <c r="K156" i="1" l="1"/>
  <c r="L156" i="1" s="1"/>
  <c r="K183" i="1"/>
  <c r="L183" i="1" s="1"/>
  <c r="K152" i="1"/>
  <c r="L152" i="1" s="1"/>
  <c r="I155" i="1"/>
  <c r="K155" i="1" s="1"/>
  <c r="L155" i="1" s="1"/>
  <c r="I153" i="1"/>
  <c r="K153" i="1" s="1"/>
  <c r="L153" i="1" s="1"/>
  <c r="G117" i="1"/>
  <c r="I117" i="1"/>
  <c r="K18" i="1"/>
  <c r="L18" i="1" s="1"/>
  <c r="I154" i="1"/>
  <c r="K154" i="1" s="1"/>
  <c r="F106" i="1"/>
  <c r="J106" i="1"/>
  <c r="J64" i="1"/>
  <c r="K63" i="1"/>
  <c r="L63" i="1" s="1"/>
  <c r="H64" i="1"/>
  <c r="F64" i="1"/>
  <c r="K104" i="1"/>
  <c r="L104" i="1" s="1"/>
  <c r="K52" i="1"/>
  <c r="L52" i="1" s="1"/>
  <c r="F185" i="1"/>
  <c r="H185" i="1"/>
  <c r="J185" i="1"/>
  <c r="F31" i="1"/>
  <c r="H31" i="1"/>
  <c r="J31" i="1"/>
  <c r="F21" i="1"/>
  <c r="H21" i="1"/>
  <c r="J21" i="1"/>
  <c r="K117" i="1" l="1"/>
  <c r="L117" i="1" s="1"/>
  <c r="L154" i="1"/>
  <c r="I105" i="1"/>
  <c r="K105" i="1" s="1"/>
  <c r="L105" i="1" s="1"/>
  <c r="I103" i="1"/>
  <c r="G103" i="1"/>
  <c r="I102" i="1"/>
  <c r="G102" i="1"/>
  <c r="I101" i="1"/>
  <c r="G101" i="1"/>
  <c r="K182" i="1"/>
  <c r="L182" i="1" s="1"/>
  <c r="I181" i="1"/>
  <c r="I180" i="1"/>
  <c r="K180" i="1" s="1"/>
  <c r="L180" i="1" s="1"/>
  <c r="I179" i="1"/>
  <c r="K179" i="1" s="1"/>
  <c r="L179" i="1" s="1"/>
  <c r="I178" i="1"/>
  <c r="G178" i="1"/>
  <c r="G185" i="1" s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G169" i="1"/>
  <c r="I168" i="1"/>
  <c r="G168" i="1"/>
  <c r="I167" i="1"/>
  <c r="G167" i="1"/>
  <c r="I166" i="1"/>
  <c r="G166" i="1"/>
  <c r="G164" i="1"/>
  <c r="K164" i="1" s="1"/>
  <c r="J162" i="1"/>
  <c r="H162" i="1"/>
  <c r="F162" i="1"/>
  <c r="I161" i="1"/>
  <c r="G161" i="1"/>
  <c r="I159" i="1"/>
  <c r="H151" i="1"/>
  <c r="H150" i="1"/>
  <c r="H149" i="1"/>
  <c r="I148" i="1"/>
  <c r="H148" i="1"/>
  <c r="I147" i="1"/>
  <c r="H147" i="1"/>
  <c r="H146" i="1"/>
  <c r="H145" i="1"/>
  <c r="H144" i="1"/>
  <c r="H143" i="1"/>
  <c r="I142" i="1"/>
  <c r="H142" i="1"/>
  <c r="I141" i="1"/>
  <c r="H141" i="1"/>
  <c r="I140" i="1"/>
  <c r="H140" i="1"/>
  <c r="I139" i="1"/>
  <c r="I138" i="1"/>
  <c r="H138" i="1"/>
  <c r="I137" i="1"/>
  <c r="G137" i="1"/>
  <c r="I136" i="1"/>
  <c r="H136" i="1"/>
  <c r="I135" i="1"/>
  <c r="H135" i="1"/>
  <c r="I134" i="1"/>
  <c r="I133" i="1"/>
  <c r="G133" i="1"/>
  <c r="I132" i="1"/>
  <c r="H132" i="1"/>
  <c r="I131" i="1"/>
  <c r="G131" i="1"/>
  <c r="J129" i="1"/>
  <c r="H129" i="1"/>
  <c r="F129" i="1"/>
  <c r="I128" i="1"/>
  <c r="I129" i="1" s="1"/>
  <c r="G128" i="1"/>
  <c r="G129" i="1" s="1"/>
  <c r="H126" i="1"/>
  <c r="F126" i="1"/>
  <c r="I125" i="1"/>
  <c r="I126" i="1" s="1"/>
  <c r="G125" i="1"/>
  <c r="I160" i="1"/>
  <c r="K160" i="1" s="1"/>
  <c r="L160" i="1" s="1"/>
  <c r="G122" i="1"/>
  <c r="K122" i="1" s="1"/>
  <c r="L122" i="1" s="1"/>
  <c r="I121" i="1"/>
  <c r="G121" i="1"/>
  <c r="J119" i="1"/>
  <c r="H119" i="1"/>
  <c r="F119" i="1"/>
  <c r="I118" i="1"/>
  <c r="K118" i="1" s="1"/>
  <c r="L118" i="1" s="1"/>
  <c r="I116" i="1"/>
  <c r="G116" i="1"/>
  <c r="I115" i="1"/>
  <c r="G115" i="1"/>
  <c r="I114" i="1"/>
  <c r="G114" i="1"/>
  <c r="I113" i="1"/>
  <c r="G113" i="1"/>
  <c r="G165" i="1"/>
  <c r="K165" i="1" s="1"/>
  <c r="L165" i="1" s="1"/>
  <c r="G112" i="1"/>
  <c r="J110" i="1"/>
  <c r="H110" i="1"/>
  <c r="F110" i="1"/>
  <c r="I109" i="1"/>
  <c r="G109" i="1"/>
  <c r="I108" i="1"/>
  <c r="G108" i="1"/>
  <c r="I100" i="1"/>
  <c r="H100" i="1"/>
  <c r="J98" i="1"/>
  <c r="F98" i="1"/>
  <c r="I97" i="1"/>
  <c r="H97" i="1"/>
  <c r="I96" i="1"/>
  <c r="H96" i="1"/>
  <c r="I95" i="1"/>
  <c r="H95" i="1"/>
  <c r="I94" i="1"/>
  <c r="H94" i="1"/>
  <c r="K93" i="1"/>
  <c r="L93" i="1" s="1"/>
  <c r="I92" i="1"/>
  <c r="H92" i="1"/>
  <c r="I91" i="1"/>
  <c r="H91" i="1"/>
  <c r="K90" i="1"/>
  <c r="L90" i="1" s="1"/>
  <c r="I89" i="1"/>
  <c r="K89" i="1" s="1"/>
  <c r="L89" i="1" s="1"/>
  <c r="I88" i="1"/>
  <c r="K88" i="1" s="1"/>
  <c r="L88" i="1" s="1"/>
  <c r="I87" i="1"/>
  <c r="G87" i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K78" i="1"/>
  <c r="L78" i="1" s="1"/>
  <c r="I77" i="1"/>
  <c r="K76" i="1"/>
  <c r="L76" i="1" s="1"/>
  <c r="I75" i="1"/>
  <c r="G75" i="1"/>
  <c r="J73" i="1"/>
  <c r="F73" i="1"/>
  <c r="H72" i="1"/>
  <c r="K72" i="1" s="1"/>
  <c r="L72" i="1" s="1"/>
  <c r="I71" i="1"/>
  <c r="I70" i="1"/>
  <c r="G70" i="1"/>
  <c r="J68" i="1"/>
  <c r="H68" i="1"/>
  <c r="F68" i="1"/>
  <c r="I67" i="1"/>
  <c r="G67" i="1"/>
  <c r="G66" i="1"/>
  <c r="K62" i="1"/>
  <c r="L62" i="1" s="1"/>
  <c r="I61" i="1"/>
  <c r="K61" i="1" s="1"/>
  <c r="L61" i="1" s="1"/>
  <c r="I60" i="1"/>
  <c r="G60" i="1"/>
  <c r="I59" i="1"/>
  <c r="G59" i="1"/>
  <c r="I57" i="1"/>
  <c r="G57" i="1"/>
  <c r="I56" i="1"/>
  <c r="G56" i="1"/>
  <c r="I53" i="1"/>
  <c r="K51" i="1"/>
  <c r="L51" i="1" s="1"/>
  <c r="I50" i="1"/>
  <c r="G50" i="1"/>
  <c r="I49" i="1"/>
  <c r="I54" i="1" s="1"/>
  <c r="G49" i="1"/>
  <c r="G54" i="1" s="1"/>
  <c r="J47" i="1"/>
  <c r="H47" i="1"/>
  <c r="F47" i="1"/>
  <c r="G47" i="1"/>
  <c r="I45" i="1"/>
  <c r="I47" i="1" s="1"/>
  <c r="J43" i="1"/>
  <c r="H43" i="1"/>
  <c r="F43" i="1"/>
  <c r="G42" i="1"/>
  <c r="K42" i="1" s="1"/>
  <c r="L42" i="1" s="1"/>
  <c r="I43" i="1"/>
  <c r="G41" i="1"/>
  <c r="J39" i="1"/>
  <c r="H39" i="1"/>
  <c r="F39" i="1"/>
  <c r="I38" i="1"/>
  <c r="G38" i="1"/>
  <c r="I37" i="1"/>
  <c r="G37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I16" i="1"/>
  <c r="K16" i="1" s="1"/>
  <c r="L16" i="1" s="1"/>
  <c r="J14" i="1"/>
  <c r="H14" i="1"/>
  <c r="I13" i="1"/>
  <c r="G13" i="1"/>
  <c r="I12" i="1"/>
  <c r="G12" i="1"/>
  <c r="I11" i="1"/>
  <c r="G11" i="1"/>
  <c r="G10" i="1"/>
  <c r="L9" i="1"/>
  <c r="K59" i="1" l="1"/>
  <c r="K102" i="1"/>
  <c r="K17" i="1"/>
  <c r="G21" i="1"/>
  <c r="G157" i="1"/>
  <c r="I157" i="1"/>
  <c r="H157" i="1"/>
  <c r="K136" i="1"/>
  <c r="L136" i="1" s="1"/>
  <c r="K12" i="1"/>
  <c r="L12" i="1" s="1"/>
  <c r="K135" i="1"/>
  <c r="L135" i="1" s="1"/>
  <c r="H106" i="1"/>
  <c r="I106" i="1"/>
  <c r="K132" i="1"/>
  <c r="L132" i="1" s="1"/>
  <c r="G106" i="1"/>
  <c r="K53" i="1"/>
  <c r="L53" i="1" s="1"/>
  <c r="G64" i="1"/>
  <c r="I185" i="1"/>
  <c r="I64" i="1"/>
  <c r="K49" i="1"/>
  <c r="K54" i="1" s="1"/>
  <c r="K60" i="1"/>
  <c r="K13" i="1"/>
  <c r="L13" i="1" s="1"/>
  <c r="I21" i="1"/>
  <c r="K26" i="1"/>
  <c r="G31" i="1"/>
  <c r="I31" i="1"/>
  <c r="K70" i="1"/>
  <c r="L70" i="1" s="1"/>
  <c r="K149" i="1"/>
  <c r="L149" i="1" s="1"/>
  <c r="K97" i="1"/>
  <c r="L97" i="1" s="1"/>
  <c r="K91" i="1"/>
  <c r="L91" i="1" s="1"/>
  <c r="G39" i="1"/>
  <c r="K29" i="1"/>
  <c r="L29" i="1" s="1"/>
  <c r="K113" i="1"/>
  <c r="L113" i="1" s="1"/>
  <c r="K116" i="1"/>
  <c r="L116" i="1" s="1"/>
  <c r="I73" i="1"/>
  <c r="K114" i="1"/>
  <c r="L114" i="1" s="1"/>
  <c r="K134" i="1"/>
  <c r="L134" i="1" s="1"/>
  <c r="K143" i="1"/>
  <c r="L143" i="1" s="1"/>
  <c r="K115" i="1"/>
  <c r="L115" i="1" s="1"/>
  <c r="K161" i="1"/>
  <c r="L161" i="1" s="1"/>
  <c r="K108" i="1"/>
  <c r="K125" i="1"/>
  <c r="K126" i="1" s="1"/>
  <c r="K133" i="1"/>
  <c r="L133" i="1" s="1"/>
  <c r="K139" i="1"/>
  <c r="L139" i="1" s="1"/>
  <c r="K142" i="1"/>
  <c r="L142" i="1" s="1"/>
  <c r="K145" i="1"/>
  <c r="L145" i="1" s="1"/>
  <c r="K148" i="1"/>
  <c r="L148" i="1" s="1"/>
  <c r="K75" i="1"/>
  <c r="L75" i="1" s="1"/>
  <c r="G110" i="1"/>
  <c r="G162" i="1"/>
  <c r="I39" i="1"/>
  <c r="K96" i="1"/>
  <c r="L96" i="1" s="1"/>
  <c r="I119" i="1"/>
  <c r="G43" i="1"/>
  <c r="L59" i="1"/>
  <c r="K66" i="1"/>
  <c r="K166" i="1"/>
  <c r="L166" i="1" s="1"/>
  <c r="K101" i="1"/>
  <c r="L101" i="1" s="1"/>
  <c r="H73" i="1"/>
  <c r="K11" i="1"/>
  <c r="L11" i="1" s="1"/>
  <c r="K23" i="1"/>
  <c r="L23" i="1" s="1"/>
  <c r="L24" i="1" s="1"/>
  <c r="K28" i="1"/>
  <c r="L28" i="1" s="1"/>
  <c r="K38" i="1"/>
  <c r="L38" i="1" s="1"/>
  <c r="K138" i="1"/>
  <c r="L138" i="1" s="1"/>
  <c r="K141" i="1"/>
  <c r="L141" i="1" s="1"/>
  <c r="K167" i="1"/>
  <c r="L167" i="1" s="1"/>
  <c r="K175" i="1"/>
  <c r="K176" i="1" s="1"/>
  <c r="K36" i="1"/>
  <c r="L36" i="1" s="1"/>
  <c r="K121" i="1"/>
  <c r="L121" i="1" s="1"/>
  <c r="K147" i="1"/>
  <c r="L147" i="1" s="1"/>
  <c r="K151" i="1"/>
  <c r="L151" i="1" s="1"/>
  <c r="I170" i="1"/>
  <c r="K103" i="1"/>
  <c r="L103" i="1" s="1"/>
  <c r="K33" i="1"/>
  <c r="K57" i="1"/>
  <c r="L57" i="1" s="1"/>
  <c r="K67" i="1"/>
  <c r="L67" i="1" s="1"/>
  <c r="K94" i="1"/>
  <c r="L94" i="1" s="1"/>
  <c r="G14" i="1"/>
  <c r="K37" i="1"/>
  <c r="L37" i="1" s="1"/>
  <c r="K71" i="1"/>
  <c r="L71" i="1" s="1"/>
  <c r="H98" i="1"/>
  <c r="K95" i="1"/>
  <c r="L95" i="1" s="1"/>
  <c r="K131" i="1"/>
  <c r="K168" i="1"/>
  <c r="L168" i="1" s="1"/>
  <c r="G68" i="1"/>
  <c r="I98" i="1"/>
  <c r="G119" i="1"/>
  <c r="K50" i="1"/>
  <c r="L50" i="1" s="1"/>
  <c r="K87" i="1"/>
  <c r="L87" i="1" s="1"/>
  <c r="I110" i="1"/>
  <c r="K128" i="1"/>
  <c r="L128" i="1" s="1"/>
  <c r="L129" i="1" s="1"/>
  <c r="I162" i="1"/>
  <c r="K169" i="1"/>
  <c r="L169" i="1" s="1"/>
  <c r="K178" i="1"/>
  <c r="K92" i="1"/>
  <c r="L92" i="1" s="1"/>
  <c r="K109" i="1"/>
  <c r="L109" i="1" s="1"/>
  <c r="K137" i="1"/>
  <c r="L137" i="1" s="1"/>
  <c r="K140" i="1"/>
  <c r="L140" i="1" s="1"/>
  <c r="K144" i="1"/>
  <c r="L144" i="1" s="1"/>
  <c r="K146" i="1"/>
  <c r="L146" i="1" s="1"/>
  <c r="K150" i="1"/>
  <c r="L150" i="1" s="1"/>
  <c r="L102" i="1"/>
  <c r="L164" i="1"/>
  <c r="G24" i="1"/>
  <c r="K45" i="1"/>
  <c r="K56" i="1"/>
  <c r="G176" i="1"/>
  <c r="K181" i="1"/>
  <c r="L181" i="1" s="1"/>
  <c r="I68" i="1"/>
  <c r="G73" i="1"/>
  <c r="I14" i="1"/>
  <c r="K112" i="1"/>
  <c r="G126" i="1"/>
  <c r="K159" i="1"/>
  <c r="G170" i="1"/>
  <c r="K172" i="1"/>
  <c r="K10" i="1"/>
  <c r="L10" i="1" s="1"/>
  <c r="K41" i="1"/>
  <c r="G98" i="1"/>
  <c r="K100" i="1"/>
  <c r="K77" i="1"/>
  <c r="L77" i="1" s="1"/>
  <c r="K157" i="1" l="1"/>
  <c r="L14" i="1"/>
  <c r="L98" i="1"/>
  <c r="L131" i="1"/>
  <c r="L157" i="1" s="1"/>
  <c r="K106" i="1"/>
  <c r="L60" i="1"/>
  <c r="K64" i="1"/>
  <c r="L49" i="1"/>
  <c r="L54" i="1" s="1"/>
  <c r="L178" i="1"/>
  <c r="L185" i="1" s="1"/>
  <c r="K185" i="1"/>
  <c r="L170" i="1"/>
  <c r="L26" i="1"/>
  <c r="L31" i="1" s="1"/>
  <c r="K31" i="1"/>
  <c r="L17" i="1"/>
  <c r="L21" i="1" s="1"/>
  <c r="K21" i="1"/>
  <c r="L125" i="1"/>
  <c r="L126" i="1" s="1"/>
  <c r="K68" i="1"/>
  <c r="K110" i="1"/>
  <c r="K39" i="1"/>
  <c r="L66" i="1"/>
  <c r="L68" i="1" s="1"/>
  <c r="L39" i="1"/>
  <c r="L108" i="1"/>
  <c r="L110" i="1" s="1"/>
  <c r="L175" i="1"/>
  <c r="L176" i="1" s="1"/>
  <c r="K170" i="1"/>
  <c r="K129" i="1"/>
  <c r="K24" i="1"/>
  <c r="K34" i="1"/>
  <c r="L33" i="1"/>
  <c r="L34" i="1" s="1"/>
  <c r="L73" i="1"/>
  <c r="K73" i="1"/>
  <c r="L56" i="1"/>
  <c r="L159" i="1"/>
  <c r="L162" i="1" s="1"/>
  <c r="K162" i="1"/>
  <c r="K98" i="1"/>
  <c r="K14" i="1"/>
  <c r="L172" i="1"/>
  <c r="L173" i="1" s="1"/>
  <c r="K173" i="1"/>
  <c r="L112" i="1"/>
  <c r="L119" i="1" s="1"/>
  <c r="L187" i="1" s="1"/>
  <c r="K119" i="1"/>
  <c r="K47" i="1"/>
  <c r="L45" i="1"/>
  <c r="L47" i="1" s="1"/>
  <c r="L100" i="1"/>
  <c r="L41" i="1"/>
  <c r="L43" i="1" s="1"/>
  <c r="K43" i="1"/>
  <c r="L106" i="1" l="1"/>
  <c r="L64" i="1"/>
</calcChain>
</file>

<file path=xl/sharedStrings.xml><?xml version="1.0" encoding="utf-8"?>
<sst xmlns="http://schemas.openxmlformats.org/spreadsheetml/2006/main" count="564" uniqueCount="246">
  <si>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</si>
  <si>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</si>
  <si>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</si>
  <si>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</si>
  <si>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</si>
  <si>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</si>
  <si>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</si>
  <si>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</si>
  <si>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</si>
  <si>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</si>
  <si>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</si>
  <si>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</si>
  <si>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</si>
  <si>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</si>
  <si>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</si>
  <si>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</si>
  <si>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</si>
  <si>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</si>
  <si>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</si>
  <si>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</si>
  <si>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</si>
  <si>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</si>
  <si>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</si>
  <si>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</si>
  <si>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</si>
  <si>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</si>
  <si>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</si>
  <si>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</si>
  <si>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</si>
  <si>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</si>
  <si>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</si>
  <si>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</si>
  <si>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</si>
  <si>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</si>
  <si>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</si>
  <si>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</si>
  <si>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</si>
  <si>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</si>
  <si>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</si>
  <si>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</si>
  <si>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</si>
  <si>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</si>
  <si>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</si>
  <si>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</si>
  <si>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</si>
  <si>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</si>
  <si>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</si>
  <si>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</si>
  <si>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</si>
  <si>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</si>
  <si>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</si>
  <si>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</si>
  <si>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</si>
  <si>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</si>
  <si>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</si>
  <si>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</si>
  <si>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</si>
  <si>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</si>
  <si>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</si>
  <si>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</si>
  <si>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</si>
  <si>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</si>
  <si>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</si>
  <si>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</si>
  <si>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</si>
  <si>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</si>
  <si>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</si>
  <si>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</si>
  <si>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</si>
  <si>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</si>
  <si>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</si>
  <si>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</si>
  <si>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</si>
  <si>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</si>
  <si>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</si>
  <si>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</si>
  <si>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</si>
  <si>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</si>
  <si>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</si>
  <si>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</si>
  <si>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</si>
  <si>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</si>
  <si>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</si>
  <si>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</si>
  <si>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</si>
  <si>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</si>
  <si>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</si>
  <si>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</si>
  <si>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</si>
  <si>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</si>
  <si>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</si>
  <si>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</si>
  <si>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</si>
  <si>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</si>
  <si>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</si>
  <si>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</si>
  <si>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</si>
  <si>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</si>
  <si>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</si>
  <si>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</si>
  <si>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</si>
  <si>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</si>
  <si>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</si>
  <si>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</si>
  <si>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</si>
  <si>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</si>
  <si>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</si>
  <si>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</si>
  <si>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</si>
  <si>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</si>
  <si>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</si>
  <si>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</si>
  <si>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</si>
  <si>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</si>
  <si>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</si>
  <si>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</si>
  <si>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</si>
  <si>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</si>
  <si>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</si>
  <si>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</si>
  <si>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</si>
  <si>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</si>
  <si>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</si>
  <si>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</si>
  <si>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</si>
  <si>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</si>
  <si>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</si>
  <si>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</si>
  <si>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</si>
  <si>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</si>
  <si>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</si>
  <si>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</si>
  <si>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</si>
  <si>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</si>
  <si>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</si>
  <si>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</si>
  <si>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</si>
  <si>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</si>
  <si>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</si>
  <si>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</si>
  <si>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</si>
  <si>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</si>
  <si>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</si>
  <si>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</si>
  <si>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</si>
  <si>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</si>
  <si>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</si>
  <si>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</si>
  <si>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</si>
  <si>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</si>
  <si>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</si>
  <si>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</si>
  <si>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</si>
  <si>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</si>
  <si>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</si>
  <si>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</si>
  <si>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</si>
  <si>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</si>
  <si>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</si>
  <si>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</si>
  <si>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</si>
  <si>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</si>
  <si>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</si>
  <si>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</si>
  <si>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</si>
  <si>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</si>
  <si>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</si>
  <si>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</si>
  <si>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</si>
  <si>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</si>
  <si>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</si>
  <si>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</si>
  <si>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</si>
  <si>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</si>
  <si>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</si>
  <si>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</si>
  <si>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</si>
  <si>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</si>
  <si>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</si>
  <si>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</si>
  <si>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</si>
  <si>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</si>
  <si>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</si>
  <si>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</si>
  <si>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</si>
  <si>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</si>
  <si>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</si>
  <si>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</si>
  <si>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</si>
  <si>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</si>
  <si>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</si>
  <si>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</si>
  <si>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</si>
  <si>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</si>
  <si>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</si>
  <si>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</si>
  <si>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</si>
  <si>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</si>
  <si>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</si>
  <si>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</si>
  <si>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</si>
  <si>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</si>
  <si>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</si>
  <si>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</si>
  <si>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</si>
  <si>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</si>
  <si>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</si>
  <si>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</si>
  <si>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</si>
  <si>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</si>
  <si>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</si>
  <si>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</si>
  <si>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</si>
  <si>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</si>
  <si>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</si>
  <si>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</si>
  <si>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</si>
  <si>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</si>
  <si>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</si>
  <si>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</si>
  <si>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</si>
  <si>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</si>
  <si>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</si>
  <si>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</si>
  <si>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</si>
  <si>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</si>
  <si>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</si>
  <si>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</si>
  <si>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</si>
  <si>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</si>
  <si>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</si>
  <si>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</si>
  <si>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</si>
  <si>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</si>
  <si>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</si>
  <si>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</si>
  <si>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</si>
  <si>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</si>
  <si>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</si>
  <si>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</si>
  <si>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</si>
  <si>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</si>
  <si>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</si>
  <si>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458.577.30</t>
  </si>
  <si>
    <t>CERTIFICO QUE ESTA NOMINA DE PAGO ESTA CORRECTA Y COMPLETA Y QUE LAS PERSONAS ENUMERADAS EN LA MISMA SON LAS QUE AL 31 DE MARZO DE 2022 FIGURAN EN LOS RECORDS DE PERSONAL FIJO QUE MANTIENE LA INSTITUCION.</t>
  </si>
  <si>
    <t>NOMINA PERSONAL FIJO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</si>
</sst>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2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43" fontId="7" fillId="0" borderId="3" xfId="0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right" vertical="center" wrapText="1"/>
      <protection locked="0"/>
    </xf>
    <xf numFmtId="43" fontId="6" fillId="3" borderId="7" xfId="1" applyNumberFormat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195</xdr:row>
      <xdr:rowOff>9525</xdr:rowOff>
    </xdr:from>
    <xdr:to>
      <xdr:col>6</xdr:col>
      <xdr:colOff>914456</xdr:colOff>
      <xdr:row>195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195</xdr:row>
      <xdr:rowOff>9525</xdr:rowOff>
    </xdr:from>
    <xdr:to>
      <xdr:col>10</xdr:col>
      <xdr:colOff>205219</xdr:colOff>
      <xdr:row>195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zoomScale="140" zoomScaleNormal="140" workbookViewId="0">
      <selection activeCell="O9" sqref="O9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6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5"/>
      <c r="M2" s="2"/>
    </row>
    <row r="3" spans="1:14" ht="15.75" customHeight="1" x14ac:dyDescent="0.25">
      <c r="A3" s="1"/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07"/>
      <c r="L3" s="105"/>
      <c r="M3" s="2"/>
    </row>
    <row r="4" spans="1:14" ht="23.25" customHeight="1" x14ac:dyDescent="0.25">
      <c r="A4" s="1"/>
      <c r="B4" s="108" t="s">
        <v>245</v>
      </c>
      <c r="C4" s="108"/>
      <c r="D4" s="108"/>
      <c r="E4" s="108"/>
      <c r="F4" s="108"/>
      <c r="G4" s="108"/>
      <c r="H4" s="108"/>
      <c r="I4" s="108"/>
      <c r="J4" s="108"/>
      <c r="K4" s="108"/>
      <c r="L4" s="106"/>
      <c r="M4" s="2"/>
    </row>
    <row r="5" spans="1:14" ht="15.75" customHeight="1" x14ac:dyDescent="0.25">
      <c r="A5" s="1"/>
      <c r="B5" s="109" t="s">
        <v>2</v>
      </c>
      <c r="C5" s="109" t="s">
        <v>3</v>
      </c>
      <c r="D5" s="109" t="s">
        <v>4</v>
      </c>
      <c r="E5" s="109" t="s">
        <v>5</v>
      </c>
      <c r="F5" s="99" t="s">
        <v>6</v>
      </c>
      <c r="G5" s="99" t="s">
        <v>7</v>
      </c>
      <c r="H5" s="99"/>
      <c r="I5" s="99"/>
      <c r="J5" s="99" t="s">
        <v>8</v>
      </c>
      <c r="K5" s="99" t="s">
        <v>9</v>
      </c>
      <c r="L5" s="100" t="s">
        <v>10</v>
      </c>
      <c r="M5" s="2"/>
    </row>
    <row r="6" spans="1:14" ht="15" customHeight="1" x14ac:dyDescent="0.25">
      <c r="A6" s="1"/>
      <c r="B6" s="109"/>
      <c r="C6" s="109"/>
      <c r="D6" s="109"/>
      <c r="E6" s="109"/>
      <c r="F6" s="99"/>
      <c r="G6" s="101" t="s">
        <v>11</v>
      </c>
      <c r="H6" s="101" t="s">
        <v>12</v>
      </c>
      <c r="I6" s="101" t="s">
        <v>13</v>
      </c>
      <c r="J6" s="99"/>
      <c r="K6" s="99"/>
      <c r="L6" s="100"/>
      <c r="M6" s="2"/>
    </row>
    <row r="7" spans="1:14" ht="15" customHeight="1" x14ac:dyDescent="0.25">
      <c r="A7" s="1"/>
      <c r="B7" s="109"/>
      <c r="C7" s="109"/>
      <c r="D7" s="109"/>
      <c r="E7" s="109"/>
      <c r="F7" s="99"/>
      <c r="G7" s="102"/>
      <c r="H7" s="102"/>
      <c r="I7" s="102"/>
      <c r="J7" s="99"/>
      <c r="K7" s="99"/>
      <c r="L7" s="100"/>
      <c r="M7" s="2"/>
    </row>
    <row r="8" spans="1:14" ht="29.25" customHeight="1" x14ac:dyDescent="0.25">
      <c r="A8" s="1"/>
      <c r="B8" s="95" t="s">
        <v>14</v>
      </c>
      <c r="C8" s="96"/>
      <c r="D8" s="96"/>
      <c r="E8" s="96"/>
      <c r="F8" s="96"/>
      <c r="G8" s="96"/>
      <c r="H8" s="96"/>
      <c r="I8" s="96"/>
      <c r="J8" s="96"/>
      <c r="K8" s="96"/>
      <c r="L8" s="103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81073.3</v>
      </c>
      <c r="K9" s="7">
        <f>SUM(G9:J9)</f>
        <v>162315.03</v>
      </c>
      <c r="L9" s="8">
        <f t="shared" ref="L9:L13" si="0">F9-K9</f>
        <v>165484.97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3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65000</v>
      </c>
      <c r="G11" s="6">
        <f>IF(F11&gt;=35000,(F11*0.0287),(0))</f>
        <v>1865.5</v>
      </c>
      <c r="H11" s="6">
        <v>4427.58</v>
      </c>
      <c r="I11" s="7">
        <f>+F11*0.0304</f>
        <v>1976</v>
      </c>
      <c r="J11" s="7">
        <v>525</v>
      </c>
      <c r="K11" s="7">
        <f t="shared" si="1"/>
        <v>8794.08</v>
      </c>
      <c r="L11" s="8">
        <f>F11-K11</f>
        <v>56205.919999999998</v>
      </c>
      <c r="M11" s="2"/>
    </row>
    <row r="12" spans="1:14" ht="35.1" customHeight="1" x14ac:dyDescent="0.25">
      <c r="A12" s="1"/>
      <c r="B12" s="4" t="s">
        <v>237</v>
      </c>
      <c r="C12" s="5" t="s">
        <v>20</v>
      </c>
      <c r="D12" s="4" t="s">
        <v>29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4" t="s">
        <v>229</v>
      </c>
      <c r="C13" s="5" t="s">
        <v>20</v>
      </c>
      <c r="D13" s="4" t="s">
        <v>28</v>
      </c>
      <c r="E13" s="4" t="s">
        <v>25</v>
      </c>
      <c r="F13" s="6">
        <v>60000</v>
      </c>
      <c r="G13" s="6">
        <f>IF(F13&gt;=35000,(F13*0.0287),(0))</f>
        <v>1722</v>
      </c>
      <c r="H13" s="6">
        <v>3486.68</v>
      </c>
      <c r="I13" s="7">
        <f>+F13*0.0304</f>
        <v>1824</v>
      </c>
      <c r="J13" s="7">
        <v>1341.97</v>
      </c>
      <c r="K13" s="7">
        <f t="shared" si="1"/>
        <v>8374.65</v>
      </c>
      <c r="L13" s="8">
        <f t="shared" si="0"/>
        <v>51625.35</v>
      </c>
      <c r="M13" s="2"/>
    </row>
    <row r="14" spans="1:14" ht="35.1" customHeight="1" thickBot="1" x14ac:dyDescent="0.3">
      <c r="A14" s="1"/>
      <c r="B14" s="93"/>
      <c r="C14" s="94"/>
      <c r="D14" s="94"/>
      <c r="E14" s="94"/>
      <c r="F14" s="19">
        <f>SUM(F9:F13)</f>
        <v>727380</v>
      </c>
      <c r="G14" s="20">
        <f t="shared" ref="G14:K14" si="2">SUM(G9:G13)</f>
        <v>20802.626</v>
      </c>
      <c r="H14" s="20">
        <f t="shared" si="2"/>
        <v>120400.43999999999</v>
      </c>
      <c r="I14" s="21">
        <f t="shared" si="2"/>
        <v>14751.6</v>
      </c>
      <c r="J14" s="21">
        <f t="shared" si="2"/>
        <v>86964.040000000008</v>
      </c>
      <c r="K14" s="22">
        <f t="shared" si="2"/>
        <v>242918.70599999998</v>
      </c>
      <c r="L14" s="23">
        <f>SUM(L9:L13)</f>
        <v>484461.29399999994</v>
      </c>
      <c r="M14" s="2"/>
      <c r="N14" s="50"/>
    </row>
    <row r="15" spans="1:14" ht="35.1" customHeight="1" x14ac:dyDescent="0.25">
      <c r="A15" s="1"/>
      <c r="B15" s="90" t="s">
        <v>30</v>
      </c>
      <c r="C15" s="91"/>
      <c r="D15" s="91"/>
      <c r="E15" s="91"/>
      <c r="F15" s="91"/>
      <c r="G15" s="91"/>
      <c r="H15" s="91"/>
      <c r="I15" s="91"/>
      <c r="J15" s="91"/>
      <c r="K15" s="91"/>
      <c r="L15" s="92"/>
      <c r="M15" s="2"/>
    </row>
    <row r="16" spans="1:14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140000</v>
      </c>
      <c r="G16" s="6">
        <f>IF(F16&gt;=35000,(F16*0.0287),(0))</f>
        <v>4018</v>
      </c>
      <c r="H16" s="6">
        <v>21514.37</v>
      </c>
      <c r="I16" s="7">
        <f>+F16*0.0304</f>
        <v>4256</v>
      </c>
      <c r="J16" s="7">
        <v>10025</v>
      </c>
      <c r="K16" s="7">
        <f>SUM(G16:J16)</f>
        <v>39813.369999999995</v>
      </c>
      <c r="L16" s="11">
        <f>F16-K16</f>
        <v>100186.63</v>
      </c>
      <c r="M16" s="2"/>
    </row>
    <row r="17" spans="1:14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35.1" customHeight="1" x14ac:dyDescent="0.25">
      <c r="A18" s="1"/>
      <c r="B18" s="4" t="s">
        <v>234</v>
      </c>
      <c r="C18" s="5" t="s">
        <v>20</v>
      </c>
      <c r="D18" s="4" t="s">
        <v>34</v>
      </c>
      <c r="E18" s="4" t="s">
        <v>27</v>
      </c>
      <c r="F18" s="6">
        <v>55000</v>
      </c>
      <c r="G18" s="6">
        <v>1578.5</v>
      </c>
      <c r="H18" s="6">
        <v>2357.16</v>
      </c>
      <c r="I18" s="7">
        <v>1672</v>
      </c>
      <c r="J18" s="7">
        <v>3575.12</v>
      </c>
      <c r="K18" s="7">
        <f>SUM(G18:J18)</f>
        <v>9182.7799999999988</v>
      </c>
      <c r="L18" s="11">
        <f>F18-K18</f>
        <v>45817.22</v>
      </c>
      <c r="M18" s="2"/>
    </row>
    <row r="19" spans="1:14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40000</v>
      </c>
      <c r="G19" s="6">
        <v>1148</v>
      </c>
      <c r="H19" s="6">
        <v>240.13</v>
      </c>
      <c r="I19" s="7">
        <v>1216</v>
      </c>
      <c r="J19" s="7">
        <v>16750.98</v>
      </c>
      <c r="K19" s="7">
        <f>SUM(G19:J19)</f>
        <v>19355.11</v>
      </c>
      <c r="L19" s="11">
        <f>F19-K19</f>
        <v>20644.89</v>
      </c>
      <c r="M19" s="2"/>
    </row>
    <row r="20" spans="1:14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33000</v>
      </c>
      <c r="G20" s="9">
        <v>947.1</v>
      </c>
      <c r="H20" s="9">
        <v>0</v>
      </c>
      <c r="I20" s="10">
        <f>+F20*0.0304</f>
        <v>1003.2</v>
      </c>
      <c r="J20" s="10">
        <v>1025</v>
      </c>
      <c r="K20" s="10">
        <f>SUM(G20:J20)</f>
        <v>2975.3</v>
      </c>
      <c r="L20" s="11">
        <f>F20-K20</f>
        <v>30024.7</v>
      </c>
      <c r="M20" s="2"/>
    </row>
    <row r="21" spans="1:14" ht="35.1" customHeight="1" thickBot="1" x14ac:dyDescent="0.3">
      <c r="A21" s="1"/>
      <c r="B21" s="93"/>
      <c r="C21" s="94"/>
      <c r="D21" s="94"/>
      <c r="E21" s="94"/>
      <c r="F21" s="19">
        <f t="shared" ref="F21:K21" si="3">SUM(F16:F20)</f>
        <v>343000</v>
      </c>
      <c r="G21" s="20">
        <f>SUM(G16:G20)</f>
        <v>9844.1</v>
      </c>
      <c r="H21" s="20">
        <f t="shared" si="3"/>
        <v>30421.040000000001</v>
      </c>
      <c r="I21" s="21">
        <f t="shared" si="3"/>
        <v>10427.200000000001</v>
      </c>
      <c r="J21" s="21">
        <f t="shared" si="3"/>
        <v>32901.1</v>
      </c>
      <c r="K21" s="22">
        <f t="shared" si="3"/>
        <v>83593.440000000002</v>
      </c>
      <c r="L21" s="23">
        <f>SUM(L16:L20)</f>
        <v>259406.56</v>
      </c>
      <c r="M21" s="2"/>
      <c r="N21" s="50"/>
    </row>
    <row r="22" spans="1:14" ht="35.1" customHeight="1" x14ac:dyDescent="0.25">
      <c r="A22" s="1"/>
      <c r="B22" s="90" t="s">
        <v>38</v>
      </c>
      <c r="C22" s="91"/>
      <c r="D22" s="91"/>
      <c r="E22" s="91"/>
      <c r="F22" s="91"/>
      <c r="G22" s="91"/>
      <c r="H22" s="91"/>
      <c r="I22" s="91"/>
      <c r="J22" s="91"/>
      <c r="K22" s="91"/>
      <c r="L22" s="92"/>
      <c r="M22" s="2"/>
    </row>
    <row r="23" spans="1:14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65000</v>
      </c>
      <c r="G23" s="9">
        <f>IF(F23&gt;=35000,(F23*0.0287),(0))</f>
        <v>1865.5</v>
      </c>
      <c r="H23" s="9">
        <v>3887.53</v>
      </c>
      <c r="I23" s="10">
        <f>+F23*0.0304</f>
        <v>1976</v>
      </c>
      <c r="J23" s="10">
        <v>4105.24</v>
      </c>
      <c r="K23" s="10">
        <f>SUM(G23:J23)</f>
        <v>11834.27</v>
      </c>
      <c r="L23" s="11">
        <f>F23-K23</f>
        <v>53165.729999999996</v>
      </c>
      <c r="M23" s="2"/>
    </row>
    <row r="24" spans="1:14" ht="35.1" customHeight="1" thickBot="1" x14ac:dyDescent="0.3">
      <c r="A24" s="1"/>
      <c r="B24" s="93"/>
      <c r="C24" s="94"/>
      <c r="D24" s="94"/>
      <c r="E24" s="94"/>
      <c r="F24" s="19">
        <f>SUM(F23)</f>
        <v>65000</v>
      </c>
      <c r="G24" s="20">
        <f t="shared" ref="G24:L24" si="4">SUM(G23)</f>
        <v>1865.5</v>
      </c>
      <c r="H24" s="20">
        <f t="shared" si="4"/>
        <v>3887.53</v>
      </c>
      <c r="I24" s="21">
        <f t="shared" si="4"/>
        <v>1976</v>
      </c>
      <c r="J24" s="21">
        <f t="shared" si="4"/>
        <v>4105.24</v>
      </c>
      <c r="K24" s="22">
        <f t="shared" si="4"/>
        <v>11834.27</v>
      </c>
      <c r="L24" s="23">
        <f t="shared" si="4"/>
        <v>53165.729999999996</v>
      </c>
      <c r="M24" s="2"/>
    </row>
    <row r="25" spans="1:14" ht="35.1" customHeight="1" x14ac:dyDescent="0.25">
      <c r="A25" s="1"/>
      <c r="B25" s="55" t="s">
        <v>1</v>
      </c>
      <c r="C25" s="56"/>
      <c r="D25" s="56"/>
      <c r="E25" s="56"/>
      <c r="F25" s="91"/>
      <c r="G25" s="91"/>
      <c r="H25" s="91"/>
      <c r="I25" s="91"/>
      <c r="J25" s="91"/>
      <c r="K25" s="91"/>
      <c r="L25" s="92"/>
      <c r="M25" s="2"/>
    </row>
    <row r="26" spans="1:14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130000</v>
      </c>
      <c r="G26" s="6">
        <f>IF(F26&gt;=35000,(F26*0.0287),(0))</f>
        <v>3731</v>
      </c>
      <c r="H26" s="6">
        <v>18824.59</v>
      </c>
      <c r="I26" s="7">
        <v>3952</v>
      </c>
      <c r="J26" s="7">
        <v>33701.019999999997</v>
      </c>
      <c r="K26" s="7">
        <f>SUM(G26:J26)</f>
        <v>60208.61</v>
      </c>
      <c r="L26" s="11">
        <f>F26-K26</f>
        <v>69791.39</v>
      </c>
      <c r="M26" s="2"/>
    </row>
    <row r="27" spans="1:14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47000</v>
      </c>
      <c r="G27" s="6">
        <f>IF(F27&gt;=35000,(F27*0.0287),(0))</f>
        <v>1348.9</v>
      </c>
      <c r="H27" s="6">
        <v>1228.08</v>
      </c>
      <c r="I27" s="7">
        <v>1428.8</v>
      </c>
      <c r="J27" s="7">
        <v>21423.01</v>
      </c>
      <c r="K27" s="7">
        <f>SUM(G27:J27)</f>
        <v>25428.789999999997</v>
      </c>
      <c r="L27" s="11">
        <f>F27-K27</f>
        <v>21571.210000000003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3041.97</v>
      </c>
      <c r="K28" s="7">
        <f>SUM(G28:J28)</f>
        <v>5848.62</v>
      </c>
      <c r="L28" s="11">
        <f>F28-K28</f>
        <v>34151.379999999997</v>
      </c>
      <c r="M28" s="2"/>
    </row>
    <row r="29" spans="1:14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40000</v>
      </c>
      <c r="G29" s="6">
        <f>IF(F29&gt;=35000,(F29*0.0287),(0))</f>
        <v>1148</v>
      </c>
      <c r="H29" s="6">
        <v>442.65</v>
      </c>
      <c r="I29" s="7">
        <f>+F29*0.0304</f>
        <v>1216</v>
      </c>
      <c r="J29" s="7">
        <v>2325</v>
      </c>
      <c r="K29" s="7">
        <f>SUM(G29:J29)</f>
        <v>5131.6499999999996</v>
      </c>
      <c r="L29" s="11">
        <f>F29-K29</f>
        <v>34868.35</v>
      </c>
      <c r="M29" s="2"/>
    </row>
    <row r="30" spans="1:14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30000</v>
      </c>
      <c r="G30" s="9">
        <v>861</v>
      </c>
      <c r="H30" s="9">
        <v>0</v>
      </c>
      <c r="I30" s="10">
        <f>+F30*0.0304</f>
        <v>912</v>
      </c>
      <c r="J30" s="10">
        <v>1225</v>
      </c>
      <c r="K30" s="10">
        <f>SUM(G30:J30)</f>
        <v>2998</v>
      </c>
      <c r="L30" s="11">
        <f>F30-K30</f>
        <v>27002</v>
      </c>
      <c r="M30" s="2"/>
    </row>
    <row r="31" spans="1:14" ht="35.1" customHeight="1" thickBot="1" x14ac:dyDescent="0.3">
      <c r="A31" s="1"/>
      <c r="B31" s="93"/>
      <c r="C31" s="94"/>
      <c r="D31" s="94"/>
      <c r="E31" s="94"/>
      <c r="F31" s="19">
        <f t="shared" ref="F31:K31" si="5">SUM(F26:F30)</f>
        <v>287000</v>
      </c>
      <c r="G31" s="20">
        <f t="shared" si="5"/>
        <v>8236.9</v>
      </c>
      <c r="H31" s="20">
        <f t="shared" si="5"/>
        <v>20937.97</v>
      </c>
      <c r="I31" s="21">
        <f t="shared" si="5"/>
        <v>8724.7999999999993</v>
      </c>
      <c r="J31" s="21">
        <f t="shared" si="5"/>
        <v>61716</v>
      </c>
      <c r="K31" s="22">
        <f t="shared" si="5"/>
        <v>99615.669999999984</v>
      </c>
      <c r="L31" s="23">
        <f>SUM(L26:L30)</f>
        <v>187384.33000000002</v>
      </c>
      <c r="M31" s="2"/>
    </row>
    <row r="32" spans="1:14" ht="35.1" customHeight="1" x14ac:dyDescent="0.25">
      <c r="A32" s="1"/>
      <c r="B32" s="55" t="s">
        <v>230</v>
      </c>
      <c r="C32" s="56"/>
      <c r="D32" s="56"/>
      <c r="E32" s="56"/>
      <c r="F32" s="91"/>
      <c r="G32" s="91"/>
      <c r="H32" s="91"/>
      <c r="I32" s="91"/>
      <c r="J32" s="91"/>
      <c r="K32" s="91"/>
      <c r="L32" s="92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35000</v>
      </c>
      <c r="G33" s="9">
        <v>1004.5</v>
      </c>
      <c r="H33" s="9">
        <v>0</v>
      </c>
      <c r="I33" s="10">
        <f>+F33*0.0304</f>
        <v>1064</v>
      </c>
      <c r="J33" s="10">
        <v>25</v>
      </c>
      <c r="K33" s="10">
        <f>SUM(G33:J33)</f>
        <v>2093.5</v>
      </c>
      <c r="L33" s="11">
        <f>F33-K33</f>
        <v>32906.5</v>
      </c>
      <c r="M33" s="2"/>
    </row>
    <row r="34" spans="1:13" ht="35.1" customHeight="1" thickBot="1" x14ac:dyDescent="0.3">
      <c r="A34" s="1"/>
      <c r="B34" s="93"/>
      <c r="C34" s="94"/>
      <c r="D34" s="94"/>
      <c r="E34" s="94"/>
      <c r="F34" s="19">
        <f>SUM(F33)</f>
        <v>35000</v>
      </c>
      <c r="G34" s="20">
        <f t="shared" ref="G34:L34" si="6">SUM(G33)</f>
        <v>1004.5</v>
      </c>
      <c r="H34" s="20">
        <f t="shared" si="6"/>
        <v>0</v>
      </c>
      <c r="I34" s="21">
        <f t="shared" si="6"/>
        <v>1064</v>
      </c>
      <c r="J34" s="21">
        <f t="shared" si="6"/>
        <v>25</v>
      </c>
      <c r="K34" s="22">
        <f t="shared" si="6"/>
        <v>2093.5</v>
      </c>
      <c r="L34" s="23">
        <f t="shared" si="6"/>
        <v>32906.5</v>
      </c>
      <c r="M34" s="2"/>
    </row>
    <row r="35" spans="1:13" ht="35.1" customHeight="1" x14ac:dyDescent="0.25">
      <c r="A35" s="1"/>
      <c r="B35" s="95" t="s">
        <v>50</v>
      </c>
      <c r="C35" s="96"/>
      <c r="D35" s="96"/>
      <c r="E35" s="96"/>
      <c r="F35" s="97"/>
      <c r="G35" s="97"/>
      <c r="H35" s="97"/>
      <c r="I35" s="97"/>
      <c r="J35" s="97"/>
      <c r="K35" s="97"/>
      <c r="L35" s="98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140000</v>
      </c>
      <c r="G36" s="6">
        <f>IF(F36&gt;=35000,(F36*0.0287),(0))</f>
        <v>4018</v>
      </c>
      <c r="H36" s="6">
        <v>20501.78</v>
      </c>
      <c r="I36" s="7">
        <v>4256</v>
      </c>
      <c r="J36" s="7">
        <v>14676.83</v>
      </c>
      <c r="K36" s="7">
        <f>SUM(G36:J36)</f>
        <v>43452.61</v>
      </c>
      <c r="L36" s="11">
        <f>F36-K36</f>
        <v>96547.39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73000</v>
      </c>
      <c r="G37" s="6">
        <f>IF(F37&gt;=35000,(F37*0.0287),(0))</f>
        <v>2095.1</v>
      </c>
      <c r="H37" s="6">
        <v>5933.02</v>
      </c>
      <c r="I37" s="7">
        <f>+F37*0.0304</f>
        <v>2219.1999999999998</v>
      </c>
      <c r="J37" s="7">
        <v>15454.84</v>
      </c>
      <c r="K37" s="7">
        <f>SUM(G37:J37)</f>
        <v>25702.16</v>
      </c>
      <c r="L37" s="11">
        <f>F37-K37</f>
        <v>47297.84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40000</v>
      </c>
      <c r="G38" s="9">
        <f>IF(F38&gt;=35000,(F38*0.0287),(0))</f>
        <v>1148</v>
      </c>
      <c r="H38" s="9">
        <v>442.65</v>
      </c>
      <c r="I38" s="10">
        <f>+F38*0.0304</f>
        <v>1216</v>
      </c>
      <c r="J38" s="10">
        <v>5826.29</v>
      </c>
      <c r="K38" s="10">
        <f>SUM(G38:J38)</f>
        <v>8632.94</v>
      </c>
      <c r="L38" s="11">
        <f>F38-K38</f>
        <v>31367.059999999998</v>
      </c>
      <c r="M38" s="2"/>
    </row>
    <row r="39" spans="1:13" ht="35.1" customHeight="1" thickBot="1" x14ac:dyDescent="0.3">
      <c r="A39" s="1"/>
      <c r="B39" s="93"/>
      <c r="C39" s="94"/>
      <c r="D39" s="94"/>
      <c r="E39" s="94"/>
      <c r="F39" s="19">
        <f>SUM(F36:F38)</f>
        <v>253000</v>
      </c>
      <c r="G39" s="20">
        <f t="shared" ref="G39:L39" si="7">SUM(G36:G38)</f>
        <v>7261.1</v>
      </c>
      <c r="H39" s="20">
        <f t="shared" si="7"/>
        <v>26877.45</v>
      </c>
      <c r="I39" s="21">
        <f t="shared" si="7"/>
        <v>7691.2</v>
      </c>
      <c r="J39" s="21">
        <f t="shared" si="7"/>
        <v>35957.96</v>
      </c>
      <c r="K39" s="22">
        <f t="shared" si="7"/>
        <v>77787.710000000006</v>
      </c>
      <c r="L39" s="23">
        <f t="shared" si="7"/>
        <v>175212.28999999998</v>
      </c>
      <c r="M39" s="2"/>
    </row>
    <row r="40" spans="1:13" ht="35.1" customHeight="1" x14ac:dyDescent="0.25">
      <c r="A40" s="1"/>
      <c r="B40" s="55" t="s">
        <v>56</v>
      </c>
      <c r="C40" s="56"/>
      <c r="D40" s="56"/>
      <c r="E40" s="56"/>
      <c r="F40" s="91"/>
      <c r="G40" s="91"/>
      <c r="H40" s="91"/>
      <c r="I40" s="91"/>
      <c r="J40" s="91"/>
      <c r="K40" s="91"/>
      <c r="L40" s="92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90000</v>
      </c>
      <c r="G41" s="6">
        <f>IF(F41&gt;=35000,(F41*0.0287),(0))</f>
        <v>2583</v>
      </c>
      <c r="H41" s="6">
        <v>9415.59</v>
      </c>
      <c r="I41" s="7">
        <v>2736</v>
      </c>
      <c r="J41" s="7">
        <v>6326.03</v>
      </c>
      <c r="K41" s="7">
        <f>SUM(G41:J41)</f>
        <v>21060.62</v>
      </c>
      <c r="L41" s="11">
        <f>F41-K41</f>
        <v>68939.38</v>
      </c>
      <c r="M41" s="2"/>
    </row>
    <row r="42" spans="1:13" ht="35.1" customHeight="1" thickBot="1" x14ac:dyDescent="0.3">
      <c r="A42" s="1"/>
      <c r="B42" s="12" t="s">
        <v>60</v>
      </c>
      <c r="C42" s="5" t="s">
        <v>16</v>
      </c>
      <c r="D42" s="12" t="s">
        <v>59</v>
      </c>
      <c r="E42" s="4" t="s">
        <v>27</v>
      </c>
      <c r="F42" s="9">
        <v>45000</v>
      </c>
      <c r="G42" s="9">
        <f>IF(F42&gt;=35000,(F42*0.0287),(0))</f>
        <v>1291.5</v>
      </c>
      <c r="H42" s="9">
        <v>1148.33</v>
      </c>
      <c r="I42" s="10">
        <v>1368</v>
      </c>
      <c r="J42" s="10">
        <v>1025</v>
      </c>
      <c r="K42" s="10">
        <f>SUM(G42:J42)</f>
        <v>4832.83</v>
      </c>
      <c r="L42" s="11">
        <f>F42-K42</f>
        <v>40167.17</v>
      </c>
      <c r="M42" s="2"/>
    </row>
    <row r="43" spans="1:13" ht="35.1" customHeight="1" thickBot="1" x14ac:dyDescent="0.3">
      <c r="A43" s="1"/>
      <c r="B43" s="93"/>
      <c r="C43" s="94"/>
      <c r="D43" s="94"/>
      <c r="E43" s="94"/>
      <c r="F43" s="19">
        <f t="shared" ref="F43:L43" si="8">SUM(F41:F42)</f>
        <v>135000</v>
      </c>
      <c r="G43" s="20">
        <f t="shared" si="8"/>
        <v>3874.5</v>
      </c>
      <c r="H43" s="20">
        <f t="shared" si="8"/>
        <v>10563.92</v>
      </c>
      <c r="I43" s="21">
        <f t="shared" si="8"/>
        <v>4104</v>
      </c>
      <c r="J43" s="21">
        <f t="shared" si="8"/>
        <v>7351.03</v>
      </c>
      <c r="K43" s="22">
        <f t="shared" si="8"/>
        <v>25893.449999999997</v>
      </c>
      <c r="L43" s="23">
        <f t="shared" si="8"/>
        <v>109106.55</v>
      </c>
      <c r="M43" s="2"/>
    </row>
    <row r="44" spans="1:13" ht="35.1" customHeight="1" x14ac:dyDescent="0.25">
      <c r="A44" s="1"/>
      <c r="B44" s="55" t="s">
        <v>61</v>
      </c>
      <c r="C44" s="56"/>
      <c r="D44" s="56"/>
      <c r="E44" s="56"/>
      <c r="F44" s="91"/>
      <c r="G44" s="91"/>
      <c r="H44" s="91"/>
      <c r="I44" s="91"/>
      <c r="J44" s="91"/>
      <c r="K44" s="91"/>
      <c r="L44" s="92"/>
      <c r="M44" s="2"/>
    </row>
    <row r="45" spans="1:13" ht="46.5" customHeight="1" x14ac:dyDescent="0.25">
      <c r="A45" s="1"/>
      <c r="B45" s="12" t="s">
        <v>62</v>
      </c>
      <c r="C45" s="5" t="s">
        <v>20</v>
      </c>
      <c r="D45" s="12" t="s">
        <v>63</v>
      </c>
      <c r="E45" s="12" t="s">
        <v>27</v>
      </c>
      <c r="F45" s="6">
        <v>100000</v>
      </c>
      <c r="G45" s="6">
        <v>2870</v>
      </c>
      <c r="H45" s="6">
        <v>12105.37</v>
      </c>
      <c r="I45" s="7">
        <f>+F45*0.0304</f>
        <v>3040</v>
      </c>
      <c r="J45" s="7">
        <v>1525</v>
      </c>
      <c r="K45" s="7">
        <f>SUM(G45:J45)</f>
        <v>19540.370000000003</v>
      </c>
      <c r="L45" s="11">
        <f>F45-K45</f>
        <v>80459.63</v>
      </c>
      <c r="M45" s="2"/>
    </row>
    <row r="46" spans="1:13" ht="35.1" customHeight="1" thickBot="1" x14ac:dyDescent="0.3">
      <c r="A46" s="1"/>
      <c r="B46" s="12" t="s">
        <v>64</v>
      </c>
      <c r="C46" s="5" t="s">
        <v>16</v>
      </c>
      <c r="D46" s="12" t="s">
        <v>65</v>
      </c>
      <c r="E46" s="4" t="s">
        <v>27</v>
      </c>
      <c r="F46" s="9">
        <v>13800</v>
      </c>
      <c r="G46" s="9">
        <v>369.06</v>
      </c>
      <c r="H46" s="9">
        <v>0</v>
      </c>
      <c r="I46" s="10">
        <v>419.52</v>
      </c>
      <c r="J46" s="10">
        <v>3815.51</v>
      </c>
      <c r="K46" s="10">
        <v>4631.09</v>
      </c>
      <c r="L46" s="54">
        <f>F46-K46</f>
        <v>9168.91</v>
      </c>
      <c r="M46" s="2"/>
    </row>
    <row r="47" spans="1:13" ht="35.1" customHeight="1" thickBot="1" x14ac:dyDescent="0.3">
      <c r="A47" s="1"/>
      <c r="B47" s="93"/>
      <c r="C47" s="94"/>
      <c r="D47" s="94"/>
      <c r="E47" s="94"/>
      <c r="F47" s="19">
        <f>SUM(F45:F46)</f>
        <v>113800</v>
      </c>
      <c r="G47" s="20">
        <f t="shared" ref="G47:L47" si="9">SUM(G45:G46)</f>
        <v>3239.06</v>
      </c>
      <c r="H47" s="20">
        <f t="shared" si="9"/>
        <v>12105.37</v>
      </c>
      <c r="I47" s="21">
        <f t="shared" si="9"/>
        <v>3459.52</v>
      </c>
      <c r="J47" s="21">
        <f t="shared" si="9"/>
        <v>5340.51</v>
      </c>
      <c r="K47" s="22">
        <f t="shared" si="9"/>
        <v>24171.460000000003</v>
      </c>
      <c r="L47" s="23">
        <f t="shared" si="9"/>
        <v>89628.540000000008</v>
      </c>
      <c r="M47" s="2"/>
    </row>
    <row r="48" spans="1:13" ht="35.1" customHeight="1" x14ac:dyDescent="0.25">
      <c r="A48" s="1"/>
      <c r="B48" s="55" t="s">
        <v>66</v>
      </c>
      <c r="C48" s="56"/>
      <c r="D48" s="56"/>
      <c r="E48" s="56"/>
      <c r="F48" s="91"/>
      <c r="G48" s="91"/>
      <c r="H48" s="91"/>
      <c r="I48" s="91"/>
      <c r="J48" s="91"/>
      <c r="K48" s="91"/>
      <c r="L48" s="92"/>
      <c r="M48" s="2"/>
    </row>
    <row r="49" spans="1:15" ht="35.1" customHeight="1" x14ac:dyDescent="0.25">
      <c r="A49" s="1"/>
      <c r="B49" s="4" t="s">
        <v>67</v>
      </c>
      <c r="C49" s="5" t="s">
        <v>20</v>
      </c>
      <c r="D49" s="4" t="s">
        <v>68</v>
      </c>
      <c r="E49" s="4" t="s">
        <v>27</v>
      </c>
      <c r="F49" s="6">
        <v>50000</v>
      </c>
      <c r="G49" s="6">
        <f>IF(F49&gt;=35000,(F49*0.0287),(0))</f>
        <v>1435</v>
      </c>
      <c r="H49" s="6">
        <v>1854</v>
      </c>
      <c r="I49" s="7">
        <f t="shared" ref="I49:I53" si="10">+F49*0.0304</f>
        <v>1520</v>
      </c>
      <c r="J49" s="7">
        <v>13105.17</v>
      </c>
      <c r="K49" s="7">
        <f t="shared" ref="K49:K51" si="11">SUM(G49:J49)</f>
        <v>17914.169999999998</v>
      </c>
      <c r="L49" s="11">
        <f t="shared" ref="L49:L50" si="12">F49-K49</f>
        <v>32085.83</v>
      </c>
      <c r="M49" s="2"/>
    </row>
    <row r="50" spans="1:15" ht="35.1" customHeight="1" x14ac:dyDescent="0.25">
      <c r="A50" s="1"/>
      <c r="B50" s="4" t="s">
        <v>69</v>
      </c>
      <c r="C50" s="5" t="s">
        <v>20</v>
      </c>
      <c r="D50" s="4" t="s">
        <v>36</v>
      </c>
      <c r="E50" s="4" t="s">
        <v>25</v>
      </c>
      <c r="F50" s="6">
        <v>40000</v>
      </c>
      <c r="G50" s="6">
        <f>IF(F50&gt;=35000,(F50*0.0287),(0))</f>
        <v>1148</v>
      </c>
      <c r="H50" s="6">
        <v>442.65</v>
      </c>
      <c r="I50" s="7">
        <f t="shared" si="10"/>
        <v>1216</v>
      </c>
      <c r="J50" s="7">
        <v>20448.02</v>
      </c>
      <c r="K50" s="7">
        <f t="shared" si="11"/>
        <v>23254.670000000002</v>
      </c>
      <c r="L50" s="11">
        <f t="shared" si="12"/>
        <v>16745.329999999998</v>
      </c>
      <c r="M50" s="2"/>
    </row>
    <row r="51" spans="1:15" ht="35.1" customHeight="1" x14ac:dyDescent="0.25">
      <c r="A51" s="1"/>
      <c r="B51" s="12" t="s">
        <v>70</v>
      </c>
      <c r="C51" s="5" t="s">
        <v>20</v>
      </c>
      <c r="D51" s="12" t="s">
        <v>36</v>
      </c>
      <c r="E51" s="4" t="s">
        <v>25</v>
      </c>
      <c r="F51" s="6">
        <v>33000</v>
      </c>
      <c r="G51" s="6">
        <v>947.1</v>
      </c>
      <c r="H51" s="6">
        <v>0</v>
      </c>
      <c r="I51" s="7">
        <v>1003.2</v>
      </c>
      <c r="J51" s="7">
        <v>6992.88</v>
      </c>
      <c r="K51" s="7">
        <f t="shared" si="11"/>
        <v>8943.18</v>
      </c>
      <c r="L51" s="11">
        <f>F51-K51</f>
        <v>24056.82</v>
      </c>
      <c r="M51" s="2"/>
    </row>
    <row r="52" spans="1:15" ht="35.1" customHeight="1" x14ac:dyDescent="0.25">
      <c r="A52" s="1"/>
      <c r="B52" s="12" t="s">
        <v>184</v>
      </c>
      <c r="C52" s="5" t="s">
        <v>16</v>
      </c>
      <c r="D52" s="12" t="s">
        <v>72</v>
      </c>
      <c r="E52" s="4" t="s">
        <v>25</v>
      </c>
      <c r="F52" s="6">
        <v>35000</v>
      </c>
      <c r="G52" s="6">
        <v>1004.5</v>
      </c>
      <c r="H52" s="6">
        <v>0</v>
      </c>
      <c r="I52" s="7">
        <v>1064</v>
      </c>
      <c r="J52" s="7">
        <v>9933.2800000000007</v>
      </c>
      <c r="K52" s="7">
        <f>SUM(G52:J52)</f>
        <v>12001.78</v>
      </c>
      <c r="L52" s="11">
        <f>F52-K52</f>
        <v>22998.22</v>
      </c>
      <c r="M52" s="2"/>
      <c r="O52" s="51"/>
    </row>
    <row r="53" spans="1:15" ht="35.1" customHeight="1" thickBot="1" x14ac:dyDescent="0.3">
      <c r="A53" s="1"/>
      <c r="B53" s="12" t="s">
        <v>73</v>
      </c>
      <c r="C53" s="5" t="s">
        <v>16</v>
      </c>
      <c r="D53" s="12" t="s">
        <v>72</v>
      </c>
      <c r="E53" s="4" t="s">
        <v>25</v>
      </c>
      <c r="F53" s="6">
        <v>33000</v>
      </c>
      <c r="G53" s="9">
        <v>947.1</v>
      </c>
      <c r="H53" s="9">
        <v>0</v>
      </c>
      <c r="I53" s="10">
        <f t="shared" si="10"/>
        <v>1003.2</v>
      </c>
      <c r="J53" s="10">
        <v>3925.24</v>
      </c>
      <c r="K53" s="10">
        <f>SUM(G53:J53)</f>
        <v>5875.54</v>
      </c>
      <c r="L53" s="11">
        <f>F53-K53</f>
        <v>27124.46</v>
      </c>
      <c r="M53" s="2"/>
    </row>
    <row r="54" spans="1:15" ht="35.1" customHeight="1" thickBot="1" x14ac:dyDescent="0.3">
      <c r="A54" s="1"/>
      <c r="B54" s="93"/>
      <c r="C54" s="94"/>
      <c r="D54" s="94"/>
      <c r="E54" s="94"/>
      <c r="F54" s="22">
        <f t="shared" ref="F54:J54" si="13">SUM(F49:F53)</f>
        <v>191000</v>
      </c>
      <c r="G54" s="22">
        <f t="shared" si="13"/>
        <v>5481.7000000000007</v>
      </c>
      <c r="H54" s="22">
        <f t="shared" si="13"/>
        <v>2296.65</v>
      </c>
      <c r="I54" s="22">
        <f t="shared" si="13"/>
        <v>5806.4</v>
      </c>
      <c r="J54" s="22">
        <f t="shared" si="13"/>
        <v>54404.59</v>
      </c>
      <c r="K54" s="22">
        <f>SUM(K49:K53)</f>
        <v>67989.34</v>
      </c>
      <c r="L54" s="23">
        <f>SUM(L49:L53)</f>
        <v>123010.66</v>
      </c>
      <c r="M54" s="2"/>
      <c r="N54" s="49"/>
    </row>
    <row r="55" spans="1:15" ht="35.1" customHeight="1" x14ac:dyDescent="0.25">
      <c r="A55" s="1"/>
      <c r="B55" s="55" t="s">
        <v>74</v>
      </c>
      <c r="C55" s="56"/>
      <c r="D55" s="56"/>
      <c r="E55" s="56"/>
      <c r="F55" s="91"/>
      <c r="G55" s="91"/>
      <c r="H55" s="91"/>
      <c r="I55" s="91"/>
      <c r="J55" s="91"/>
      <c r="K55" s="91"/>
      <c r="L55" s="92"/>
      <c r="M55" s="2"/>
    </row>
    <row r="56" spans="1:15" ht="45" customHeight="1" x14ac:dyDescent="0.25">
      <c r="A56" s="1"/>
      <c r="B56" s="4" t="s">
        <v>75</v>
      </c>
      <c r="C56" s="5" t="s">
        <v>20</v>
      </c>
      <c r="D56" s="4" t="s">
        <v>76</v>
      </c>
      <c r="E56" s="4" t="s">
        <v>27</v>
      </c>
      <c r="F56" s="6">
        <v>120445</v>
      </c>
      <c r="G56" s="6">
        <f>IF(F56&gt;=35000,(F56*0.0287),(0))</f>
        <v>3456.7714999999998</v>
      </c>
      <c r="H56" s="6">
        <v>16914.54</v>
      </c>
      <c r="I56" s="7">
        <f t="shared" ref="I56:I61" si="14">+F56*0.0304</f>
        <v>3661.5279999999998</v>
      </c>
      <c r="J56" s="14">
        <v>8921.58</v>
      </c>
      <c r="K56" s="7">
        <f t="shared" ref="K56:K63" si="15">SUM(G56:J56)</f>
        <v>32954.419499999996</v>
      </c>
      <c r="L56" s="11">
        <f t="shared" ref="L56:L63" si="16">F56-K56</f>
        <v>87490.580500000011</v>
      </c>
      <c r="M56" s="2"/>
    </row>
    <row r="57" spans="1:15" ht="35.1" customHeight="1" x14ac:dyDescent="0.25">
      <c r="A57" s="1"/>
      <c r="B57" s="4" t="s">
        <v>77</v>
      </c>
      <c r="C57" s="5" t="s">
        <v>20</v>
      </c>
      <c r="D57" s="4" t="s">
        <v>78</v>
      </c>
      <c r="E57" s="4" t="s">
        <v>27</v>
      </c>
      <c r="F57" s="6">
        <v>60000</v>
      </c>
      <c r="G57" s="6">
        <f>IF(F57&gt;=35000,(F57*0.0287),(0))</f>
        <v>1722</v>
      </c>
      <c r="H57" s="6">
        <v>3486.68</v>
      </c>
      <c r="I57" s="7">
        <f t="shared" si="14"/>
        <v>1824</v>
      </c>
      <c r="J57" s="7">
        <v>5094.5200000000004</v>
      </c>
      <c r="K57" s="7">
        <f t="shared" si="15"/>
        <v>12127.2</v>
      </c>
      <c r="L57" s="11">
        <f t="shared" si="16"/>
        <v>47872.800000000003</v>
      </c>
      <c r="M57" s="2"/>
    </row>
    <row r="58" spans="1:15" ht="35.1" customHeight="1" x14ac:dyDescent="0.25">
      <c r="A58" s="1"/>
      <c r="B58" s="4" t="s">
        <v>239</v>
      </c>
      <c r="C58" s="5" t="s">
        <v>20</v>
      </c>
      <c r="D58" s="4" t="s">
        <v>240</v>
      </c>
      <c r="E58" s="4" t="s">
        <v>27</v>
      </c>
      <c r="F58" s="6">
        <v>35000</v>
      </c>
      <c r="G58" s="6">
        <v>1004.5</v>
      </c>
      <c r="H58" s="6">
        <v>0</v>
      </c>
      <c r="I58" s="7">
        <v>1064</v>
      </c>
      <c r="J58" s="7">
        <v>2375.12</v>
      </c>
      <c r="K58" s="7">
        <f t="shared" si="15"/>
        <v>4443.62</v>
      </c>
      <c r="L58" s="11">
        <f t="shared" si="16"/>
        <v>30556.38</v>
      </c>
      <c r="M58" s="2"/>
    </row>
    <row r="59" spans="1:15" ht="50.25" customHeight="1" x14ac:dyDescent="0.25">
      <c r="A59" s="1"/>
      <c r="B59" s="4" t="s">
        <v>79</v>
      </c>
      <c r="C59" s="5" t="s">
        <v>16</v>
      </c>
      <c r="D59" s="4" t="s">
        <v>80</v>
      </c>
      <c r="E59" s="4" t="s">
        <v>25</v>
      </c>
      <c r="F59" s="6">
        <v>40000</v>
      </c>
      <c r="G59" s="6">
        <f>IF(F59&gt;=35000,(F59*0.0287),(0))</f>
        <v>1148</v>
      </c>
      <c r="H59" s="6">
        <v>442.65</v>
      </c>
      <c r="I59" s="7">
        <f t="shared" si="14"/>
        <v>1216</v>
      </c>
      <c r="J59" s="7">
        <v>16128.3</v>
      </c>
      <c r="K59" s="7">
        <f t="shared" si="15"/>
        <v>18934.95</v>
      </c>
      <c r="L59" s="11">
        <f t="shared" si="16"/>
        <v>21065.05</v>
      </c>
      <c r="M59" s="2"/>
    </row>
    <row r="60" spans="1:15" ht="35.1" customHeight="1" x14ac:dyDescent="0.25">
      <c r="A60" s="1"/>
      <c r="B60" s="12" t="s">
        <v>81</v>
      </c>
      <c r="C60" s="5" t="s">
        <v>16</v>
      </c>
      <c r="D60" s="12" t="s">
        <v>72</v>
      </c>
      <c r="E60" s="12" t="s">
        <v>25</v>
      </c>
      <c r="F60" s="6">
        <v>35000</v>
      </c>
      <c r="G60" s="6">
        <f>IF(F60&gt;=35000,(F60*0.0287),(0))</f>
        <v>1004.5</v>
      </c>
      <c r="H60" s="6">
        <v>0</v>
      </c>
      <c r="I60" s="7">
        <f t="shared" si="14"/>
        <v>1064</v>
      </c>
      <c r="J60" s="7">
        <v>7179.75</v>
      </c>
      <c r="K60" s="7">
        <f t="shared" si="15"/>
        <v>9248.25</v>
      </c>
      <c r="L60" s="11">
        <f t="shared" si="16"/>
        <v>25751.75</v>
      </c>
      <c r="M60" s="2"/>
    </row>
    <row r="61" spans="1:15" ht="35.1" customHeight="1" x14ac:dyDescent="0.25">
      <c r="A61" s="1"/>
      <c r="B61" s="4" t="s">
        <v>82</v>
      </c>
      <c r="C61" s="5" t="s">
        <v>16</v>
      </c>
      <c r="D61" s="4" t="s">
        <v>72</v>
      </c>
      <c r="E61" s="4" t="s">
        <v>25</v>
      </c>
      <c r="F61" s="6">
        <v>30000</v>
      </c>
      <c r="G61" s="6">
        <v>861</v>
      </c>
      <c r="H61" s="6">
        <v>0</v>
      </c>
      <c r="I61" s="7">
        <f t="shared" si="14"/>
        <v>912</v>
      </c>
      <c r="J61" s="7">
        <v>2525</v>
      </c>
      <c r="K61" s="7">
        <f>SUM(G61:J61)</f>
        <v>4298</v>
      </c>
      <c r="L61" s="11">
        <f>F61-K61</f>
        <v>25702</v>
      </c>
      <c r="M61" s="2"/>
    </row>
    <row r="62" spans="1:15" ht="35.1" customHeight="1" x14ac:dyDescent="0.25">
      <c r="A62" s="1"/>
      <c r="B62" s="4" t="s">
        <v>83</v>
      </c>
      <c r="C62" s="5" t="s">
        <v>20</v>
      </c>
      <c r="D62" s="4" t="s">
        <v>36</v>
      </c>
      <c r="E62" s="4" t="s">
        <v>27</v>
      </c>
      <c r="F62" s="6">
        <v>35000</v>
      </c>
      <c r="G62" s="6">
        <v>1004.5</v>
      </c>
      <c r="H62" s="6">
        <v>0</v>
      </c>
      <c r="I62" s="7">
        <v>1064</v>
      </c>
      <c r="J62" s="46">
        <v>4431.55</v>
      </c>
      <c r="K62" s="7">
        <f t="shared" si="15"/>
        <v>6500.05</v>
      </c>
      <c r="L62" s="8">
        <f t="shared" si="16"/>
        <v>28499.95</v>
      </c>
      <c r="M62" s="2"/>
    </row>
    <row r="63" spans="1:15" ht="35.1" customHeight="1" thickBot="1" x14ac:dyDescent="0.3">
      <c r="A63" s="1"/>
      <c r="B63" s="4" t="s">
        <v>172</v>
      </c>
      <c r="C63" s="5" t="s">
        <v>16</v>
      </c>
      <c r="D63" s="4" t="s">
        <v>49</v>
      </c>
      <c r="E63" s="4" t="s">
        <v>25</v>
      </c>
      <c r="F63" s="9">
        <v>33000</v>
      </c>
      <c r="G63" s="9">
        <v>947.1</v>
      </c>
      <c r="H63" s="9">
        <v>0</v>
      </c>
      <c r="I63" s="10">
        <v>1003.2</v>
      </c>
      <c r="J63" s="15">
        <v>8408.69</v>
      </c>
      <c r="K63" s="10">
        <f t="shared" si="15"/>
        <v>10358.990000000002</v>
      </c>
      <c r="L63" s="11">
        <f t="shared" si="16"/>
        <v>22641.01</v>
      </c>
      <c r="M63" s="2"/>
    </row>
    <row r="64" spans="1:15" ht="35.1" customHeight="1" thickBot="1" x14ac:dyDescent="0.3">
      <c r="A64" s="1"/>
      <c r="B64" s="88"/>
      <c r="C64" s="89"/>
      <c r="D64" s="89"/>
      <c r="E64" s="89"/>
      <c r="F64" s="19">
        <f>SUM(F56:F63)</f>
        <v>388445</v>
      </c>
      <c r="G64" s="20">
        <f t="shared" ref="G64:I64" si="17">SUM(G56:G62)</f>
        <v>10201.271499999999</v>
      </c>
      <c r="H64" s="20">
        <f>SUM(H56:H63)</f>
        <v>20843.870000000003</v>
      </c>
      <c r="I64" s="32">
        <f t="shared" si="17"/>
        <v>10805.528</v>
      </c>
      <c r="J64" s="32">
        <f>SUM(J56:J63)</f>
        <v>55064.510000000009</v>
      </c>
      <c r="K64" s="47">
        <f>SUM(K56:K63)</f>
        <v>98865.479500000016</v>
      </c>
      <c r="L64" s="23">
        <f>SUM(L56:L63)</f>
        <v>289579.52050000004</v>
      </c>
      <c r="M64" s="2"/>
    </row>
    <row r="65" spans="1:13" ht="35.1" customHeight="1" x14ac:dyDescent="0.25">
      <c r="A65" s="1"/>
      <c r="B65" s="55" t="s">
        <v>84</v>
      </c>
      <c r="C65" s="56"/>
      <c r="D65" s="56"/>
      <c r="E65" s="56"/>
      <c r="F65" s="91"/>
      <c r="G65" s="91"/>
      <c r="H65" s="91"/>
      <c r="I65" s="91"/>
      <c r="J65" s="91"/>
      <c r="K65" s="91"/>
      <c r="L65" s="92"/>
      <c r="M65" s="2"/>
    </row>
    <row r="66" spans="1:13" ht="42" customHeight="1" x14ac:dyDescent="0.25">
      <c r="A66" s="1"/>
      <c r="B66" s="4" t="s">
        <v>85</v>
      </c>
      <c r="C66" s="5" t="s">
        <v>20</v>
      </c>
      <c r="D66" s="4" t="s">
        <v>86</v>
      </c>
      <c r="E66" s="4" t="s">
        <v>25</v>
      </c>
      <c r="F66" s="6">
        <v>90000</v>
      </c>
      <c r="G66" s="6">
        <f>IF(F66&gt;=35000,(F66*0.0287),(0))</f>
        <v>2583</v>
      </c>
      <c r="H66" s="6">
        <v>9415.59</v>
      </c>
      <c r="I66" s="7">
        <v>2736</v>
      </c>
      <c r="J66" s="7">
        <v>13226.76</v>
      </c>
      <c r="K66" s="7">
        <f>SUM(G66:J66)</f>
        <v>27961.35</v>
      </c>
      <c r="L66" s="11">
        <f>F66-K66</f>
        <v>62038.65</v>
      </c>
      <c r="M66" s="2"/>
    </row>
    <row r="67" spans="1:13" ht="35.1" customHeight="1" thickBot="1" x14ac:dyDescent="0.3">
      <c r="A67" s="1"/>
      <c r="B67" s="4" t="s">
        <v>87</v>
      </c>
      <c r="C67" s="5" t="s">
        <v>16</v>
      </c>
      <c r="D67" s="4" t="s">
        <v>88</v>
      </c>
      <c r="E67" s="4" t="s">
        <v>25</v>
      </c>
      <c r="F67" s="9">
        <v>50000</v>
      </c>
      <c r="G67" s="9">
        <f>IF(F67&gt;=35000,(F67*0.0287),(0))</f>
        <v>1435</v>
      </c>
      <c r="H67" s="9">
        <v>1854</v>
      </c>
      <c r="I67" s="10">
        <f>+F67*0.0304</f>
        <v>1520</v>
      </c>
      <c r="J67" s="10">
        <v>6051.07</v>
      </c>
      <c r="K67" s="10">
        <f>SUM(G67:J67)</f>
        <v>10860.07</v>
      </c>
      <c r="L67" s="11">
        <f>F67-K67</f>
        <v>39139.93</v>
      </c>
      <c r="M67" s="2"/>
    </row>
    <row r="68" spans="1:13" ht="35.1" customHeight="1" thickBot="1" x14ac:dyDescent="0.3">
      <c r="A68" s="1"/>
      <c r="B68" s="93"/>
      <c r="C68" s="94"/>
      <c r="D68" s="94"/>
      <c r="E68" s="94"/>
      <c r="F68" s="19">
        <f>SUM(F66:F67)</f>
        <v>140000</v>
      </c>
      <c r="G68" s="20">
        <f t="shared" ref="G68:K68" si="18">SUM(G66:G67)</f>
        <v>4018</v>
      </c>
      <c r="H68" s="20">
        <f t="shared" si="18"/>
        <v>11269.59</v>
      </c>
      <c r="I68" s="21">
        <f t="shared" si="18"/>
        <v>4256</v>
      </c>
      <c r="J68" s="21">
        <f t="shared" si="18"/>
        <v>19277.830000000002</v>
      </c>
      <c r="K68" s="22">
        <f t="shared" si="18"/>
        <v>38821.42</v>
      </c>
      <c r="L68" s="23">
        <f>SUM(L66:L67)</f>
        <v>101178.58</v>
      </c>
      <c r="M68" s="2"/>
    </row>
    <row r="69" spans="1:13" ht="35.1" customHeight="1" x14ac:dyDescent="0.25">
      <c r="A69" s="1"/>
      <c r="B69" s="55" t="s">
        <v>89</v>
      </c>
      <c r="C69" s="56"/>
      <c r="D69" s="56"/>
      <c r="E69" s="56"/>
      <c r="F69" s="91"/>
      <c r="G69" s="91"/>
      <c r="H69" s="91"/>
      <c r="I69" s="91"/>
      <c r="J69" s="91"/>
      <c r="K69" s="91"/>
      <c r="L69" s="92"/>
      <c r="M69" s="2"/>
    </row>
    <row r="70" spans="1:13" ht="55.5" customHeight="1" x14ac:dyDescent="0.25">
      <c r="A70" s="1"/>
      <c r="B70" s="4" t="s">
        <v>90</v>
      </c>
      <c r="C70" s="5" t="s">
        <v>20</v>
      </c>
      <c r="D70" s="4" t="s">
        <v>91</v>
      </c>
      <c r="E70" s="4" t="s">
        <v>25</v>
      </c>
      <c r="F70" s="6">
        <v>110000</v>
      </c>
      <c r="G70" s="6">
        <f>IF(F70&gt;=35000,(F70*0.0287),(0))</f>
        <v>3157</v>
      </c>
      <c r="H70" s="6">
        <v>14457.62</v>
      </c>
      <c r="I70" s="7">
        <f>+F70*0.0304</f>
        <v>3344</v>
      </c>
      <c r="J70" s="7">
        <v>30501.17</v>
      </c>
      <c r="K70" s="7">
        <f>SUM(G70:J70)</f>
        <v>51459.79</v>
      </c>
      <c r="L70" s="11">
        <f>F70-K70</f>
        <v>58540.21</v>
      </c>
      <c r="M70" s="2"/>
    </row>
    <row r="71" spans="1:13" ht="35.1" customHeight="1" x14ac:dyDescent="0.25">
      <c r="A71" s="1"/>
      <c r="B71" s="12" t="s">
        <v>92</v>
      </c>
      <c r="C71" s="5" t="s">
        <v>20</v>
      </c>
      <c r="D71" s="4" t="s">
        <v>36</v>
      </c>
      <c r="E71" s="4" t="s">
        <v>25</v>
      </c>
      <c r="F71" s="6">
        <v>35000</v>
      </c>
      <c r="G71" s="6">
        <v>1004.5</v>
      </c>
      <c r="H71" s="6">
        <v>0</v>
      </c>
      <c r="I71" s="7">
        <f>+F71*0.0304</f>
        <v>1064</v>
      </c>
      <c r="J71" s="7">
        <v>2175.12</v>
      </c>
      <c r="K71" s="7">
        <f>SUM(G71:J71)</f>
        <v>4243.62</v>
      </c>
      <c r="L71" s="11">
        <f>F71-K71</f>
        <v>30756.38</v>
      </c>
      <c r="M71" s="2"/>
    </row>
    <row r="72" spans="1:13" ht="35.1" customHeight="1" thickBot="1" x14ac:dyDescent="0.3">
      <c r="A72" s="1"/>
      <c r="B72" s="12" t="s">
        <v>93</v>
      </c>
      <c r="C72" s="5" t="s">
        <v>16</v>
      </c>
      <c r="D72" s="4" t="s">
        <v>72</v>
      </c>
      <c r="E72" s="4" t="s">
        <v>25</v>
      </c>
      <c r="F72" s="9">
        <v>33000</v>
      </c>
      <c r="G72" s="9">
        <v>947.1</v>
      </c>
      <c r="H72" s="9">
        <f>IF(F72&gt;72260.25,(F72*0.25))+ IF(AND(F72&lt;72260.25,F72&gt;52027.41667),(F72*0.2))+ IF(AND(F72&lt;52027.41668,F72&gt;34685),(F72*0.15))+ IF(F72&lt;416220,(0)+FALSE)</f>
        <v>0</v>
      </c>
      <c r="I72" s="10">
        <v>1003.2</v>
      </c>
      <c r="J72" s="10">
        <v>1225</v>
      </c>
      <c r="K72" s="10">
        <f>SUM(G72:J72)</f>
        <v>3175.3</v>
      </c>
      <c r="L72" s="11">
        <f>F72-K72</f>
        <v>29824.7</v>
      </c>
      <c r="M72" s="2"/>
    </row>
    <row r="73" spans="1:13" ht="35.1" customHeight="1" thickBot="1" x14ac:dyDescent="0.3">
      <c r="A73" s="1"/>
      <c r="B73" s="93"/>
      <c r="C73" s="94"/>
      <c r="D73" s="94"/>
      <c r="E73" s="94"/>
      <c r="F73" s="19">
        <f>SUM(F70:F72)</f>
        <v>178000</v>
      </c>
      <c r="G73" s="20">
        <f t="shared" ref="G73:L73" si="19">SUM(G70:G72)</f>
        <v>5108.6000000000004</v>
      </c>
      <c r="H73" s="20">
        <f t="shared" si="19"/>
        <v>14457.62</v>
      </c>
      <c r="I73" s="21">
        <f t="shared" si="19"/>
        <v>5411.2</v>
      </c>
      <c r="J73" s="21">
        <f t="shared" si="19"/>
        <v>33901.289999999994</v>
      </c>
      <c r="K73" s="22">
        <f t="shared" si="19"/>
        <v>58878.710000000006</v>
      </c>
      <c r="L73" s="23">
        <f t="shared" si="19"/>
        <v>119121.29</v>
      </c>
      <c r="M73" s="2"/>
    </row>
    <row r="74" spans="1:13" ht="35.1" customHeight="1" x14ac:dyDescent="0.25">
      <c r="A74" s="1"/>
      <c r="B74" s="55" t="s">
        <v>94</v>
      </c>
      <c r="C74" s="56"/>
      <c r="D74" s="56"/>
      <c r="E74" s="56"/>
      <c r="F74" s="91"/>
      <c r="G74" s="91"/>
      <c r="H74" s="91"/>
      <c r="I74" s="91"/>
      <c r="J74" s="91"/>
      <c r="K74" s="91"/>
      <c r="L74" s="92"/>
      <c r="M74" s="2"/>
    </row>
    <row r="75" spans="1:13" ht="45" customHeight="1" x14ac:dyDescent="0.25">
      <c r="A75" s="1"/>
      <c r="B75" s="4" t="s">
        <v>95</v>
      </c>
      <c r="C75" s="5" t="s">
        <v>20</v>
      </c>
      <c r="D75" s="4" t="s">
        <v>96</v>
      </c>
      <c r="E75" s="4" t="s">
        <v>25</v>
      </c>
      <c r="F75" s="6">
        <v>100000</v>
      </c>
      <c r="G75" s="6">
        <f>IF(F75&gt;=35000,(F75*0.0287),(0))</f>
        <v>2870</v>
      </c>
      <c r="H75" s="6">
        <v>12105.37</v>
      </c>
      <c r="I75" s="7">
        <f t="shared" ref="I75:I97" si="20">+F75*0.0304</f>
        <v>3040</v>
      </c>
      <c r="J75" s="7">
        <v>36019.480000000003</v>
      </c>
      <c r="K75" s="7">
        <f>SUM(G75:J75)</f>
        <v>54034.850000000006</v>
      </c>
      <c r="L75" s="11">
        <f>F75-K75</f>
        <v>45965.149999999994</v>
      </c>
      <c r="M75" s="2"/>
    </row>
    <row r="76" spans="1:13" ht="35.1" customHeight="1" x14ac:dyDescent="0.25">
      <c r="A76" s="1"/>
      <c r="B76" s="4" t="s">
        <v>97</v>
      </c>
      <c r="C76" s="5" t="s">
        <v>16</v>
      </c>
      <c r="D76" s="4" t="s">
        <v>98</v>
      </c>
      <c r="E76" s="4" t="s">
        <v>99</v>
      </c>
      <c r="F76" s="6">
        <v>30000</v>
      </c>
      <c r="G76" s="6">
        <v>861</v>
      </c>
      <c r="H76" s="6">
        <v>0</v>
      </c>
      <c r="I76" s="7">
        <v>912</v>
      </c>
      <c r="J76" s="7">
        <v>9673.3700000000008</v>
      </c>
      <c r="K76" s="7">
        <f t="shared" ref="K76:K97" si="21">SUM(G76:J76)</f>
        <v>11446.37</v>
      </c>
      <c r="L76" s="11">
        <f t="shared" ref="L76:L97" si="22">F76-K76</f>
        <v>18553.629999999997</v>
      </c>
      <c r="M76" s="2"/>
    </row>
    <row r="77" spans="1:13" ht="35.1" customHeight="1" x14ac:dyDescent="0.25">
      <c r="A77" s="1"/>
      <c r="B77" s="4" t="s">
        <v>100</v>
      </c>
      <c r="C77" s="5" t="s">
        <v>16</v>
      </c>
      <c r="D77" s="4" t="s">
        <v>98</v>
      </c>
      <c r="E77" s="4" t="s">
        <v>99</v>
      </c>
      <c r="F77" s="6">
        <v>30000</v>
      </c>
      <c r="G77" s="6">
        <v>861</v>
      </c>
      <c r="H77" s="6">
        <v>0</v>
      </c>
      <c r="I77" s="7">
        <f t="shared" si="20"/>
        <v>912</v>
      </c>
      <c r="J77" s="7">
        <v>9643.76</v>
      </c>
      <c r="K77" s="7">
        <f t="shared" si="21"/>
        <v>11416.76</v>
      </c>
      <c r="L77" s="11">
        <f t="shared" si="22"/>
        <v>18583.239999999998</v>
      </c>
      <c r="M77" s="2"/>
    </row>
    <row r="78" spans="1:13" ht="35.1" customHeight="1" x14ac:dyDescent="0.25">
      <c r="A78" s="1"/>
      <c r="B78" s="4" t="s">
        <v>101</v>
      </c>
      <c r="C78" s="5" t="s">
        <v>16</v>
      </c>
      <c r="D78" s="4" t="s">
        <v>98</v>
      </c>
      <c r="E78" s="4" t="s">
        <v>99</v>
      </c>
      <c r="F78" s="6">
        <v>30000</v>
      </c>
      <c r="G78" s="6">
        <v>861</v>
      </c>
      <c r="H78" s="6">
        <v>0</v>
      </c>
      <c r="I78" s="7">
        <v>912</v>
      </c>
      <c r="J78" s="7">
        <v>4721.67</v>
      </c>
      <c r="K78" s="7">
        <f>SUM(G78:J78)</f>
        <v>6494.67</v>
      </c>
      <c r="L78" s="11">
        <f t="shared" si="22"/>
        <v>23505.33</v>
      </c>
      <c r="M78" s="2"/>
    </row>
    <row r="79" spans="1:13" ht="35.1" customHeight="1" x14ac:dyDescent="0.25">
      <c r="A79" s="1"/>
      <c r="B79" s="4" t="s">
        <v>102</v>
      </c>
      <c r="C79" s="5" t="s">
        <v>16</v>
      </c>
      <c r="D79" s="4" t="s">
        <v>98</v>
      </c>
      <c r="E79" s="4" t="s">
        <v>99</v>
      </c>
      <c r="F79" s="6">
        <v>27000</v>
      </c>
      <c r="G79" s="6">
        <v>774.9</v>
      </c>
      <c r="H79" s="6">
        <v>0</v>
      </c>
      <c r="I79" s="7">
        <f t="shared" si="20"/>
        <v>820.8</v>
      </c>
      <c r="J79" s="7">
        <v>4860.49</v>
      </c>
      <c r="K79" s="7">
        <f t="shared" si="21"/>
        <v>6456.19</v>
      </c>
      <c r="L79" s="11">
        <f t="shared" si="22"/>
        <v>20543.810000000001</v>
      </c>
      <c r="M79" s="2"/>
    </row>
    <row r="80" spans="1:13" ht="35.1" customHeight="1" x14ac:dyDescent="0.25">
      <c r="A80" s="1"/>
      <c r="B80" s="4" t="s">
        <v>103</v>
      </c>
      <c r="C80" s="5" t="s">
        <v>16</v>
      </c>
      <c r="D80" s="4" t="s">
        <v>98</v>
      </c>
      <c r="E80" s="4" t="s">
        <v>99</v>
      </c>
      <c r="F80" s="6">
        <v>27000</v>
      </c>
      <c r="G80" s="6">
        <v>774.9</v>
      </c>
      <c r="H80" s="6">
        <v>0</v>
      </c>
      <c r="I80" s="7">
        <f t="shared" si="20"/>
        <v>820.8</v>
      </c>
      <c r="J80" s="7">
        <v>3085.96</v>
      </c>
      <c r="K80" s="7">
        <f t="shared" si="21"/>
        <v>4681.66</v>
      </c>
      <c r="L80" s="11">
        <f t="shared" si="22"/>
        <v>22318.34</v>
      </c>
      <c r="M80" s="2"/>
    </row>
    <row r="81" spans="1:13" ht="35.1" customHeight="1" x14ac:dyDescent="0.25">
      <c r="A81" s="1"/>
      <c r="B81" s="4" t="s">
        <v>104</v>
      </c>
      <c r="C81" s="5" t="s">
        <v>20</v>
      </c>
      <c r="D81" s="4" t="s">
        <v>105</v>
      </c>
      <c r="E81" s="4" t="s">
        <v>99</v>
      </c>
      <c r="F81" s="6">
        <v>26000</v>
      </c>
      <c r="G81" s="6">
        <v>746.2</v>
      </c>
      <c r="H81" s="6">
        <v>0</v>
      </c>
      <c r="I81" s="7">
        <f t="shared" si="20"/>
        <v>790.4</v>
      </c>
      <c r="J81" s="7">
        <v>16600.66</v>
      </c>
      <c r="K81" s="7">
        <f>SUM(G81:J81)</f>
        <v>18137.259999999998</v>
      </c>
      <c r="L81" s="11">
        <f t="shared" si="22"/>
        <v>7862.7400000000016</v>
      </c>
      <c r="M81" s="2"/>
    </row>
    <row r="82" spans="1:13" ht="35.1" customHeight="1" x14ac:dyDescent="0.25">
      <c r="A82" s="1"/>
      <c r="B82" s="4" t="s">
        <v>106</v>
      </c>
      <c r="C82" s="5" t="s">
        <v>16</v>
      </c>
      <c r="D82" s="4" t="s">
        <v>105</v>
      </c>
      <c r="E82" s="4" t="s">
        <v>99</v>
      </c>
      <c r="F82" s="6">
        <v>25000</v>
      </c>
      <c r="G82" s="6">
        <v>717.5</v>
      </c>
      <c r="H82" s="6">
        <v>0</v>
      </c>
      <c r="I82" s="7">
        <f t="shared" si="20"/>
        <v>760</v>
      </c>
      <c r="J82" s="7">
        <v>7398.52</v>
      </c>
      <c r="K82" s="7">
        <f t="shared" si="21"/>
        <v>8876.02</v>
      </c>
      <c r="L82" s="11">
        <f t="shared" si="22"/>
        <v>16123.98</v>
      </c>
      <c r="M82" s="2"/>
    </row>
    <row r="83" spans="1:13" ht="35.1" customHeight="1" x14ac:dyDescent="0.25">
      <c r="A83" s="1"/>
      <c r="B83" s="12" t="s">
        <v>107</v>
      </c>
      <c r="C83" s="5" t="s">
        <v>16</v>
      </c>
      <c r="D83" s="12" t="s">
        <v>105</v>
      </c>
      <c r="E83" s="4" t="s">
        <v>99</v>
      </c>
      <c r="F83" s="6">
        <v>23000</v>
      </c>
      <c r="G83" s="6">
        <v>660.1</v>
      </c>
      <c r="H83" s="6">
        <v>0</v>
      </c>
      <c r="I83" s="7">
        <f t="shared" si="20"/>
        <v>699.2</v>
      </c>
      <c r="J83" s="7">
        <v>3539.62</v>
      </c>
      <c r="K83" s="7">
        <f t="shared" si="21"/>
        <v>4898.92</v>
      </c>
      <c r="L83" s="11">
        <f t="shared" si="22"/>
        <v>18101.080000000002</v>
      </c>
      <c r="M83" s="2"/>
    </row>
    <row r="84" spans="1:13" ht="35.1" customHeight="1" x14ac:dyDescent="0.25">
      <c r="A84" s="1"/>
      <c r="B84" s="4" t="s">
        <v>108</v>
      </c>
      <c r="C84" s="5" t="s">
        <v>20</v>
      </c>
      <c r="D84" s="4" t="s">
        <v>105</v>
      </c>
      <c r="E84" s="4" t="s">
        <v>99</v>
      </c>
      <c r="F84" s="6">
        <v>25000</v>
      </c>
      <c r="G84" s="6">
        <v>717.5</v>
      </c>
      <c r="H84" s="6">
        <v>0</v>
      </c>
      <c r="I84" s="7">
        <f t="shared" si="20"/>
        <v>760</v>
      </c>
      <c r="J84" s="7">
        <v>9209.94</v>
      </c>
      <c r="K84" s="7">
        <f t="shared" si="21"/>
        <v>10687.44</v>
      </c>
      <c r="L84" s="11">
        <f t="shared" si="22"/>
        <v>14312.56</v>
      </c>
      <c r="M84" s="2"/>
    </row>
    <row r="85" spans="1:13" ht="35.1" customHeight="1" x14ac:dyDescent="0.25">
      <c r="A85" s="1"/>
      <c r="B85" s="4" t="s">
        <v>109</v>
      </c>
      <c r="C85" s="5" t="s">
        <v>20</v>
      </c>
      <c r="D85" s="4" t="s">
        <v>105</v>
      </c>
      <c r="E85" s="4" t="s">
        <v>99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41">
        <v>3565</v>
      </c>
      <c r="K85" s="7">
        <f t="shared" si="21"/>
        <v>5042.5</v>
      </c>
      <c r="L85" s="11">
        <f t="shared" si="22"/>
        <v>19957.5</v>
      </c>
      <c r="M85" s="2"/>
    </row>
    <row r="86" spans="1:13" ht="35.1" customHeight="1" x14ac:dyDescent="0.25">
      <c r="A86" s="1"/>
      <c r="B86" s="4" t="s">
        <v>110</v>
      </c>
      <c r="C86" s="5" t="s">
        <v>20</v>
      </c>
      <c r="D86" s="4" t="s">
        <v>105</v>
      </c>
      <c r="E86" s="4" t="s">
        <v>99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7">
        <v>1963.3</v>
      </c>
      <c r="K86" s="7">
        <f>SUM(G86:J86)</f>
        <v>3440.8</v>
      </c>
      <c r="L86" s="11">
        <f t="shared" si="22"/>
        <v>21559.200000000001</v>
      </c>
      <c r="M86" s="2"/>
    </row>
    <row r="87" spans="1:13" ht="35.1" customHeight="1" x14ac:dyDescent="0.25">
      <c r="A87" s="1"/>
      <c r="B87" s="4" t="s">
        <v>111</v>
      </c>
      <c r="C87" s="5" t="s">
        <v>20</v>
      </c>
      <c r="D87" s="4" t="s">
        <v>112</v>
      </c>
      <c r="E87" s="4" t="s">
        <v>27</v>
      </c>
      <c r="F87" s="6">
        <v>40000</v>
      </c>
      <c r="G87" s="6">
        <f>IF(F87&gt;=35000,(F87*0.0287),(0))</f>
        <v>1148</v>
      </c>
      <c r="H87" s="6">
        <v>442.65</v>
      </c>
      <c r="I87" s="7">
        <f t="shared" si="20"/>
        <v>1216</v>
      </c>
      <c r="J87" s="7">
        <v>3465</v>
      </c>
      <c r="K87" s="7">
        <f t="shared" si="21"/>
        <v>6271.65</v>
      </c>
      <c r="L87" s="11">
        <f t="shared" si="22"/>
        <v>33728.35</v>
      </c>
      <c r="M87" s="2"/>
    </row>
    <row r="88" spans="1:13" ht="44.25" customHeight="1" x14ac:dyDescent="0.25">
      <c r="A88" s="1"/>
      <c r="B88" s="4" t="s">
        <v>113</v>
      </c>
      <c r="C88" s="5" t="s">
        <v>16</v>
      </c>
      <c r="D88" s="4" t="s">
        <v>114</v>
      </c>
      <c r="E88" s="4" t="s">
        <v>27</v>
      </c>
      <c r="F88" s="6">
        <v>40000</v>
      </c>
      <c r="G88" s="6">
        <v>1148</v>
      </c>
      <c r="H88" s="6">
        <v>442.65</v>
      </c>
      <c r="I88" s="7">
        <f t="shared" si="20"/>
        <v>1216</v>
      </c>
      <c r="J88" s="7">
        <v>2947.71</v>
      </c>
      <c r="K88" s="7">
        <f t="shared" si="21"/>
        <v>5754.3600000000006</v>
      </c>
      <c r="L88" s="11">
        <f t="shared" si="22"/>
        <v>34245.64</v>
      </c>
      <c r="M88" s="2"/>
    </row>
    <row r="89" spans="1:13" ht="36.75" customHeight="1" x14ac:dyDescent="0.25">
      <c r="A89" s="1"/>
      <c r="B89" s="4" t="s">
        <v>115</v>
      </c>
      <c r="C89" s="5" t="s">
        <v>16</v>
      </c>
      <c r="D89" s="4" t="s">
        <v>116</v>
      </c>
      <c r="E89" s="4" t="s">
        <v>99</v>
      </c>
      <c r="F89" s="6">
        <v>30000</v>
      </c>
      <c r="G89" s="6">
        <v>861</v>
      </c>
      <c r="H89" s="6">
        <v>0</v>
      </c>
      <c r="I89" s="7">
        <f t="shared" si="20"/>
        <v>912</v>
      </c>
      <c r="J89" s="7">
        <v>1885</v>
      </c>
      <c r="K89" s="7">
        <f t="shared" si="21"/>
        <v>3658</v>
      </c>
      <c r="L89" s="11">
        <f t="shared" si="22"/>
        <v>26342</v>
      </c>
      <c r="M89" s="2"/>
    </row>
    <row r="90" spans="1:13" ht="35.1" customHeight="1" x14ac:dyDescent="0.25">
      <c r="A90" s="1"/>
      <c r="B90" s="4" t="s">
        <v>117</v>
      </c>
      <c r="C90" s="5" t="s">
        <v>16</v>
      </c>
      <c r="D90" s="4" t="s">
        <v>118</v>
      </c>
      <c r="E90" s="4" t="s">
        <v>99</v>
      </c>
      <c r="F90" s="6">
        <v>26000</v>
      </c>
      <c r="G90" s="6">
        <v>746.2</v>
      </c>
      <c r="H90" s="6">
        <v>0</v>
      </c>
      <c r="I90" s="7">
        <v>790.4</v>
      </c>
      <c r="J90" s="7">
        <v>11956.61</v>
      </c>
      <c r="K90" s="7">
        <f t="shared" si="21"/>
        <v>13493.210000000001</v>
      </c>
      <c r="L90" s="11">
        <f t="shared" si="22"/>
        <v>12506.789999999999</v>
      </c>
      <c r="M90" s="2"/>
    </row>
    <row r="91" spans="1:13" ht="35.1" customHeight="1" x14ac:dyDescent="0.25">
      <c r="A91" s="1"/>
      <c r="B91" s="4" t="s">
        <v>119</v>
      </c>
      <c r="C91" s="5" t="s">
        <v>20</v>
      </c>
      <c r="D91" s="4" t="s">
        <v>120</v>
      </c>
      <c r="E91" s="4" t="s">
        <v>25</v>
      </c>
      <c r="F91" s="6">
        <v>33000</v>
      </c>
      <c r="G91" s="6">
        <v>947.1</v>
      </c>
      <c r="H91" s="6">
        <f>IF(F91&gt;72260.25,(F91*0.25))+ IF(AND(F91&lt;72260.25,F91&gt;52027.41667),(F91*0.2))+ IF(AND(F91&lt;52027.41668,F91&gt;34685),(F91*0.15))+ IF(F91&lt;416220,(0)+FALSE)</f>
        <v>0</v>
      </c>
      <c r="I91" s="7">
        <f t="shared" si="20"/>
        <v>1003.2</v>
      </c>
      <c r="J91" s="7">
        <v>1225</v>
      </c>
      <c r="K91" s="7">
        <f t="shared" si="21"/>
        <v>3175.3</v>
      </c>
      <c r="L91" s="11">
        <f t="shared" si="22"/>
        <v>29824.7</v>
      </c>
      <c r="M91" s="2"/>
    </row>
    <row r="92" spans="1:13" ht="35.1" customHeight="1" x14ac:dyDescent="0.25">
      <c r="A92" s="1"/>
      <c r="B92" s="4" t="s">
        <v>121</v>
      </c>
      <c r="C92" s="5" t="s">
        <v>16</v>
      </c>
      <c r="D92" s="4" t="s">
        <v>122</v>
      </c>
      <c r="E92" s="4" t="s">
        <v>99</v>
      </c>
      <c r="F92" s="6">
        <v>32000</v>
      </c>
      <c r="G92" s="6">
        <v>918.4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972.8</v>
      </c>
      <c r="J92" s="7">
        <v>3575.12</v>
      </c>
      <c r="K92" s="7">
        <f t="shared" si="21"/>
        <v>5466.32</v>
      </c>
      <c r="L92" s="11">
        <f t="shared" si="22"/>
        <v>26533.68</v>
      </c>
      <c r="M92" s="2"/>
    </row>
    <row r="93" spans="1:13" ht="48.75" customHeight="1" x14ac:dyDescent="0.25">
      <c r="A93" s="1"/>
      <c r="B93" s="4" t="s">
        <v>123</v>
      </c>
      <c r="C93" s="5" t="s">
        <v>16</v>
      </c>
      <c r="D93" s="4" t="s">
        <v>114</v>
      </c>
      <c r="E93" s="4" t="s">
        <v>99</v>
      </c>
      <c r="F93" s="6">
        <v>40000</v>
      </c>
      <c r="G93" s="6">
        <v>1148</v>
      </c>
      <c r="H93" s="6">
        <v>0</v>
      </c>
      <c r="I93" s="7">
        <v>1216</v>
      </c>
      <c r="J93" s="7">
        <v>9248.81</v>
      </c>
      <c r="K93" s="7">
        <f t="shared" si="21"/>
        <v>11612.81</v>
      </c>
      <c r="L93" s="11">
        <f t="shared" si="22"/>
        <v>28387.190000000002</v>
      </c>
      <c r="M93" s="2"/>
    </row>
    <row r="94" spans="1:13" ht="35.1" customHeight="1" x14ac:dyDescent="0.25">
      <c r="A94" s="1"/>
      <c r="B94" s="12" t="s">
        <v>124</v>
      </c>
      <c r="C94" s="5" t="s">
        <v>16</v>
      </c>
      <c r="D94" s="12" t="s">
        <v>125</v>
      </c>
      <c r="E94" s="4" t="s">
        <v>99</v>
      </c>
      <c r="F94" s="6">
        <v>25000</v>
      </c>
      <c r="G94" s="6">
        <v>717.5</v>
      </c>
      <c r="H94" s="6">
        <f>IF(F94&gt;72260.25,(F94*0.25))+ IF(AND(F94&lt;72260.25,F94&gt;52027.41667),(F94*0.2))+ IF(AND(F94&lt;52027.41668,F94&gt;34685),(F94*0.15))+ IF(F94&lt;416220,(0)+FALSE)</f>
        <v>0</v>
      </c>
      <c r="I94" s="7">
        <f t="shared" si="20"/>
        <v>760</v>
      </c>
      <c r="J94" s="7">
        <v>4979.78</v>
      </c>
      <c r="K94" s="7">
        <f t="shared" si="21"/>
        <v>6457.28</v>
      </c>
      <c r="L94" s="11">
        <f t="shared" si="22"/>
        <v>18542.72</v>
      </c>
      <c r="M94" s="2"/>
    </row>
    <row r="95" spans="1:13" ht="35.1" customHeight="1" x14ac:dyDescent="0.25">
      <c r="A95" s="1"/>
      <c r="B95" s="12" t="s">
        <v>126</v>
      </c>
      <c r="C95" s="5" t="s">
        <v>16</v>
      </c>
      <c r="D95" s="12" t="s">
        <v>127</v>
      </c>
      <c r="E95" s="4" t="s">
        <v>99</v>
      </c>
      <c r="F95" s="6">
        <v>30000</v>
      </c>
      <c r="G95" s="6">
        <v>861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912</v>
      </c>
      <c r="J95" s="7">
        <v>4225</v>
      </c>
      <c r="K95" s="7">
        <f t="shared" si="21"/>
        <v>5998</v>
      </c>
      <c r="L95" s="11">
        <f t="shared" si="22"/>
        <v>24002</v>
      </c>
      <c r="M95" s="2"/>
    </row>
    <row r="96" spans="1:13" ht="35.1" customHeight="1" x14ac:dyDescent="0.25">
      <c r="A96" s="1"/>
      <c r="B96" s="4" t="s">
        <v>128</v>
      </c>
      <c r="C96" s="5" t="s">
        <v>16</v>
      </c>
      <c r="D96" s="4" t="s">
        <v>105</v>
      </c>
      <c r="E96" s="4" t="s">
        <v>99</v>
      </c>
      <c r="F96" s="6">
        <v>25000</v>
      </c>
      <c r="G96" s="6">
        <v>717.5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760</v>
      </c>
      <c r="J96" s="7">
        <v>5003.38</v>
      </c>
      <c r="K96" s="7">
        <f t="shared" si="21"/>
        <v>6480.88</v>
      </c>
      <c r="L96" s="11">
        <f t="shared" si="22"/>
        <v>18519.12</v>
      </c>
      <c r="M96" s="2"/>
    </row>
    <row r="97" spans="1:14" ht="35.1" customHeight="1" thickBot="1" x14ac:dyDescent="0.3">
      <c r="A97" s="1"/>
      <c r="B97" s="12" t="s">
        <v>129</v>
      </c>
      <c r="C97" s="5" t="s">
        <v>16</v>
      </c>
      <c r="D97" s="12" t="s">
        <v>127</v>
      </c>
      <c r="E97" s="4" t="s">
        <v>99</v>
      </c>
      <c r="F97" s="9">
        <v>25000</v>
      </c>
      <c r="G97" s="9">
        <v>717.5</v>
      </c>
      <c r="H97" s="9">
        <f>IF(F97&gt;72260.25,(F97*0.25))+ IF(AND(F97&lt;72260.25,F97&gt;52027.41667),(F97*0.2))+ IF(AND(F97&lt;52027.41668,F97&gt;34685),(F97*0.15))+ IF(F97&lt;416220,(0)+FALSE)</f>
        <v>0</v>
      </c>
      <c r="I97" s="10">
        <f t="shared" si="20"/>
        <v>760</v>
      </c>
      <c r="J97" s="10">
        <v>3082.46</v>
      </c>
      <c r="K97" s="10">
        <f t="shared" si="21"/>
        <v>4559.96</v>
      </c>
      <c r="L97" s="11">
        <f t="shared" si="22"/>
        <v>20440.04</v>
      </c>
      <c r="M97" s="2"/>
    </row>
    <row r="98" spans="1:14" ht="35.1" customHeight="1" thickBot="1" x14ac:dyDescent="0.3">
      <c r="A98" s="1"/>
      <c r="B98" s="93"/>
      <c r="C98" s="94"/>
      <c r="D98" s="94"/>
      <c r="E98" s="94"/>
      <c r="F98" s="19">
        <f t="shared" ref="F98:L98" si="23">SUM(F75:F97)</f>
        <v>739000</v>
      </c>
      <c r="G98" s="20">
        <f t="shared" si="23"/>
        <v>21209.300000000003</v>
      </c>
      <c r="H98" s="20">
        <f t="shared" si="23"/>
        <v>12990.67</v>
      </c>
      <c r="I98" s="21">
        <f t="shared" si="23"/>
        <v>22465.599999999999</v>
      </c>
      <c r="J98" s="21">
        <f t="shared" si="23"/>
        <v>161875.64000000001</v>
      </c>
      <c r="K98" s="22">
        <f t="shared" si="23"/>
        <v>218541.21</v>
      </c>
      <c r="L98" s="23">
        <f t="shared" si="23"/>
        <v>520458.79</v>
      </c>
      <c r="M98" s="2"/>
    </row>
    <row r="99" spans="1:14" ht="35.1" customHeight="1" x14ac:dyDescent="0.25">
      <c r="A99" s="1"/>
      <c r="B99" s="55" t="s">
        <v>130</v>
      </c>
      <c r="C99" s="56"/>
      <c r="D99" s="56"/>
      <c r="E99" s="56"/>
      <c r="F99" s="91"/>
      <c r="G99" s="91"/>
      <c r="H99" s="91"/>
      <c r="I99" s="91"/>
      <c r="J99" s="91"/>
      <c r="K99" s="91"/>
      <c r="L99" s="92"/>
      <c r="M99" s="2"/>
    </row>
    <row r="100" spans="1:14" ht="35.1" customHeight="1" x14ac:dyDescent="0.25">
      <c r="A100" s="1"/>
      <c r="B100" s="12" t="s">
        <v>131</v>
      </c>
      <c r="C100" s="5" t="s">
        <v>20</v>
      </c>
      <c r="D100" s="4" t="s">
        <v>132</v>
      </c>
      <c r="E100" s="12" t="s">
        <v>25</v>
      </c>
      <c r="F100" s="6">
        <v>33000</v>
      </c>
      <c r="G100" s="6">
        <v>947.1</v>
      </c>
      <c r="H100" s="6">
        <f>IF(F100&gt;72260.25,(F100*0.25))+ IF(AND(F100&lt;72260.25,F100&gt;52027.41667),(F100*0.2))+ IF(AND(F100&lt;52027.41668,F100&gt;34685),(F100*0.15))+ IF(F100&lt;416220,(0)+FALSE)</f>
        <v>0</v>
      </c>
      <c r="I100" s="7">
        <f t="shared" ref="I100:I105" si="24">+F100*0.0304</f>
        <v>1003.2</v>
      </c>
      <c r="J100" s="7">
        <v>3415.97</v>
      </c>
      <c r="K100" s="7">
        <f t="shared" ref="K100:K105" si="25">SUM(G100:J100)</f>
        <v>5366.27</v>
      </c>
      <c r="L100" s="11">
        <f t="shared" ref="L100:L105" si="26">F100-K100</f>
        <v>27633.73</v>
      </c>
      <c r="M100" s="2"/>
    </row>
    <row r="101" spans="1:14" ht="38.25" customHeight="1" x14ac:dyDescent="0.25">
      <c r="A101" s="1"/>
      <c r="B101" s="4" t="s">
        <v>215</v>
      </c>
      <c r="C101" s="5" t="s">
        <v>16</v>
      </c>
      <c r="D101" s="4" t="s">
        <v>231</v>
      </c>
      <c r="E101" s="4" t="s">
        <v>27</v>
      </c>
      <c r="F101" s="6">
        <v>75000</v>
      </c>
      <c r="G101" s="6">
        <f>IF(F101&gt;=35000,(F101*0.0287),(0))</f>
        <v>2152.5</v>
      </c>
      <c r="H101" s="6">
        <v>6039.35</v>
      </c>
      <c r="I101" s="7">
        <f t="shared" si="24"/>
        <v>2280</v>
      </c>
      <c r="J101" s="7">
        <v>2575.12</v>
      </c>
      <c r="K101" s="7">
        <f t="shared" si="25"/>
        <v>13046.970000000001</v>
      </c>
      <c r="L101" s="8">
        <f t="shared" si="26"/>
        <v>61953.03</v>
      </c>
      <c r="M101" s="2"/>
    </row>
    <row r="102" spans="1:14" ht="38.25" customHeight="1" x14ac:dyDescent="0.25">
      <c r="A102" s="1"/>
      <c r="B102" s="4" t="s">
        <v>216</v>
      </c>
      <c r="C102" s="5" t="s">
        <v>20</v>
      </c>
      <c r="D102" s="4" t="s">
        <v>232</v>
      </c>
      <c r="E102" s="4" t="s">
        <v>25</v>
      </c>
      <c r="F102" s="6">
        <v>43000</v>
      </c>
      <c r="G102" s="6">
        <f>IF(F102&gt;=35000,(F102*0.0287),(0))</f>
        <v>1234.0999999999999</v>
      </c>
      <c r="H102" s="6">
        <v>866.06</v>
      </c>
      <c r="I102" s="7">
        <f t="shared" si="24"/>
        <v>1307.2</v>
      </c>
      <c r="J102" s="7">
        <v>8384.98</v>
      </c>
      <c r="K102" s="7">
        <f t="shared" si="25"/>
        <v>11792.34</v>
      </c>
      <c r="L102" s="11">
        <f t="shared" si="26"/>
        <v>31207.66</v>
      </c>
      <c r="M102" s="2"/>
    </row>
    <row r="103" spans="1:14" ht="35.1" customHeight="1" x14ac:dyDescent="0.25">
      <c r="A103" s="1"/>
      <c r="B103" s="4" t="s">
        <v>217</v>
      </c>
      <c r="C103" s="5" t="s">
        <v>16</v>
      </c>
      <c r="D103" s="4" t="s">
        <v>232</v>
      </c>
      <c r="E103" s="4" t="s">
        <v>25</v>
      </c>
      <c r="F103" s="6">
        <v>43000</v>
      </c>
      <c r="G103" s="6">
        <f>IF(F103&gt;=35000,(F103*0.0287),(0))</f>
        <v>1234.0999999999999</v>
      </c>
      <c r="H103" s="6">
        <v>866.06</v>
      </c>
      <c r="I103" s="7">
        <f t="shared" si="24"/>
        <v>1307.2</v>
      </c>
      <c r="J103" s="7">
        <v>4773.12</v>
      </c>
      <c r="K103" s="7">
        <f t="shared" si="25"/>
        <v>8180.48</v>
      </c>
      <c r="L103" s="11">
        <f t="shared" si="26"/>
        <v>34819.520000000004</v>
      </c>
      <c r="M103" s="2"/>
    </row>
    <row r="104" spans="1:14" ht="35.1" customHeight="1" x14ac:dyDescent="0.25">
      <c r="A104" s="1"/>
      <c r="B104" s="12" t="s">
        <v>169</v>
      </c>
      <c r="C104" s="38" t="s">
        <v>20</v>
      </c>
      <c r="D104" s="12" t="s">
        <v>72</v>
      </c>
      <c r="E104" s="4" t="s">
        <v>25</v>
      </c>
      <c r="F104" s="39">
        <v>33000</v>
      </c>
      <c r="G104" s="40">
        <v>947.1</v>
      </c>
      <c r="H104" s="6">
        <v>0</v>
      </c>
      <c r="I104" s="7">
        <v>1003.2</v>
      </c>
      <c r="J104" s="7">
        <v>3613.11</v>
      </c>
      <c r="K104" s="7">
        <f>SUM(G104:J104)</f>
        <v>5563.41</v>
      </c>
      <c r="L104" s="8">
        <f>F104-K104</f>
        <v>27436.59</v>
      </c>
      <c r="M104" s="2"/>
    </row>
    <row r="105" spans="1:14" ht="35.1" customHeight="1" thickBot="1" x14ac:dyDescent="0.3">
      <c r="A105" s="1"/>
      <c r="B105" s="4" t="s">
        <v>218</v>
      </c>
      <c r="C105" s="5" t="s">
        <v>16</v>
      </c>
      <c r="D105" s="4" t="s">
        <v>72</v>
      </c>
      <c r="E105" s="4" t="s">
        <v>25</v>
      </c>
      <c r="F105" s="39">
        <v>33000</v>
      </c>
      <c r="G105" s="40">
        <v>947.1</v>
      </c>
      <c r="H105" s="9">
        <v>0</v>
      </c>
      <c r="I105" s="10">
        <f t="shared" si="24"/>
        <v>1003.2</v>
      </c>
      <c r="J105" s="10">
        <v>4420.76</v>
      </c>
      <c r="K105" s="10">
        <f t="shared" si="25"/>
        <v>6371.06</v>
      </c>
      <c r="L105" s="11">
        <f t="shared" si="26"/>
        <v>26628.94</v>
      </c>
      <c r="M105" s="2"/>
    </row>
    <row r="106" spans="1:14" ht="35.1" customHeight="1" thickBot="1" x14ac:dyDescent="0.3">
      <c r="A106" s="1"/>
      <c r="B106" s="93"/>
      <c r="C106" s="94"/>
      <c r="D106" s="94"/>
      <c r="E106" s="94"/>
      <c r="F106" s="19">
        <f t="shared" ref="F106:L106" si="27">SUM(F100:F105)</f>
        <v>260000</v>
      </c>
      <c r="G106" s="20">
        <f t="shared" si="27"/>
        <v>7462</v>
      </c>
      <c r="H106" s="20">
        <f t="shared" si="27"/>
        <v>7771.4699999999993</v>
      </c>
      <c r="I106" s="21">
        <f t="shared" si="27"/>
        <v>7903.9999999999991</v>
      </c>
      <c r="J106" s="21">
        <f t="shared" si="27"/>
        <v>27183.059999999998</v>
      </c>
      <c r="K106" s="22">
        <f t="shared" si="27"/>
        <v>50320.53</v>
      </c>
      <c r="L106" s="23">
        <f t="shared" si="27"/>
        <v>209679.47</v>
      </c>
      <c r="M106" s="2"/>
    </row>
    <row r="107" spans="1:14" ht="35.1" customHeight="1" x14ac:dyDescent="0.25">
      <c r="A107" s="1"/>
      <c r="B107" s="55" t="s">
        <v>134</v>
      </c>
      <c r="C107" s="56"/>
      <c r="D107" s="56"/>
      <c r="E107" s="56"/>
      <c r="F107" s="91"/>
      <c r="G107" s="91"/>
      <c r="H107" s="91"/>
      <c r="I107" s="91"/>
      <c r="J107" s="91"/>
      <c r="K107" s="91"/>
      <c r="L107" s="92"/>
      <c r="M107" s="2"/>
    </row>
    <row r="108" spans="1:14" ht="35.1" customHeight="1" x14ac:dyDescent="0.25">
      <c r="A108" s="1"/>
      <c r="B108" s="4" t="s">
        <v>135</v>
      </c>
      <c r="C108" s="5" t="s">
        <v>20</v>
      </c>
      <c r="D108" s="4" t="s">
        <v>136</v>
      </c>
      <c r="E108" s="4" t="s">
        <v>27</v>
      </c>
      <c r="F108" s="6">
        <v>40000</v>
      </c>
      <c r="G108" s="6">
        <f>IF(F108&gt;=35000,(F108*0.0287),(0))</f>
        <v>1148</v>
      </c>
      <c r="H108" s="6">
        <v>240.13</v>
      </c>
      <c r="I108" s="7">
        <f>+F108*0.0304</f>
        <v>1216</v>
      </c>
      <c r="J108" s="7">
        <v>13460.49</v>
      </c>
      <c r="K108" s="7">
        <f>SUM(G108:J108)</f>
        <v>16064.619999999999</v>
      </c>
      <c r="L108" s="11">
        <f>F108-K108</f>
        <v>23935.38</v>
      </c>
      <c r="M108" s="2"/>
    </row>
    <row r="109" spans="1:14" ht="35.1" customHeight="1" thickBot="1" x14ac:dyDescent="0.3">
      <c r="A109" s="1"/>
      <c r="B109" s="12" t="s">
        <v>137</v>
      </c>
      <c r="C109" s="5" t="s">
        <v>16</v>
      </c>
      <c r="D109" s="12" t="s">
        <v>136</v>
      </c>
      <c r="E109" s="12" t="s">
        <v>25</v>
      </c>
      <c r="F109" s="9">
        <v>40000</v>
      </c>
      <c r="G109" s="9">
        <f>IF(F109&gt;=35000,(F109*0.0287),(0))</f>
        <v>1148</v>
      </c>
      <c r="H109" s="6">
        <v>240.13</v>
      </c>
      <c r="I109" s="10">
        <f>+F109*0.0304</f>
        <v>1216</v>
      </c>
      <c r="J109" s="10">
        <v>5109.33</v>
      </c>
      <c r="K109" s="10">
        <f>SUM(G109:J109)</f>
        <v>7713.46</v>
      </c>
      <c r="L109" s="11">
        <f>F109-K109</f>
        <v>32286.54</v>
      </c>
      <c r="M109" s="2"/>
    </row>
    <row r="110" spans="1:14" ht="35.1" customHeight="1" thickBot="1" x14ac:dyDescent="0.3">
      <c r="A110" s="1"/>
      <c r="B110" s="93"/>
      <c r="C110" s="94"/>
      <c r="D110" s="94"/>
      <c r="E110" s="94"/>
      <c r="F110" s="19">
        <f>SUM(F108:F109)</f>
        <v>80000</v>
      </c>
      <c r="G110" s="20">
        <f t="shared" ref="G110:L110" si="28">SUM(G108:G109)</f>
        <v>2296</v>
      </c>
      <c r="H110" s="20">
        <f t="shared" si="28"/>
        <v>480.26</v>
      </c>
      <c r="I110" s="21">
        <f t="shared" si="28"/>
        <v>2432</v>
      </c>
      <c r="J110" s="21">
        <f t="shared" si="28"/>
        <v>18569.82</v>
      </c>
      <c r="K110" s="22">
        <f t="shared" si="28"/>
        <v>23778.079999999998</v>
      </c>
      <c r="L110" s="23">
        <f t="shared" si="28"/>
        <v>56221.919999999998</v>
      </c>
      <c r="M110" s="2"/>
      <c r="N110" s="50"/>
    </row>
    <row r="111" spans="1:14" ht="35.1" customHeight="1" x14ac:dyDescent="0.25">
      <c r="A111" s="1"/>
      <c r="B111" s="55" t="s">
        <v>138</v>
      </c>
      <c r="C111" s="56"/>
      <c r="D111" s="56"/>
      <c r="E111" s="56"/>
      <c r="F111" s="91"/>
      <c r="G111" s="91"/>
      <c r="H111" s="91"/>
      <c r="I111" s="91"/>
      <c r="J111" s="91"/>
      <c r="K111" s="91"/>
      <c r="L111" s="92"/>
      <c r="M111" s="2"/>
    </row>
    <row r="112" spans="1:14" ht="65.25" customHeight="1" x14ac:dyDescent="0.25">
      <c r="A112" s="1"/>
      <c r="B112" s="4" t="s">
        <v>139</v>
      </c>
      <c r="C112" s="5" t="s">
        <v>16</v>
      </c>
      <c r="D112" s="4" t="s">
        <v>140</v>
      </c>
      <c r="E112" s="4" t="s">
        <v>27</v>
      </c>
      <c r="F112" s="6">
        <v>150000</v>
      </c>
      <c r="G112" s="6">
        <f t="shared" ref="G112:G117" si="29">IF(F112&gt;=35000,(F112*0.0287),(0))</f>
        <v>4305</v>
      </c>
      <c r="H112" s="6">
        <v>23191.56</v>
      </c>
      <c r="I112" s="7">
        <v>4560</v>
      </c>
      <c r="J112" s="7">
        <v>38755.93</v>
      </c>
      <c r="K112" s="7">
        <f t="shared" ref="K112:K116" si="30">SUM(G112:J112)</f>
        <v>70812.490000000005</v>
      </c>
      <c r="L112" s="11">
        <f t="shared" ref="L112:L118" si="31">F112-K112</f>
        <v>79187.509999999995</v>
      </c>
      <c r="M112" s="2"/>
    </row>
    <row r="113" spans="1:14" ht="45.75" customHeight="1" x14ac:dyDescent="0.25">
      <c r="A113" s="1"/>
      <c r="B113" s="4" t="s">
        <v>142</v>
      </c>
      <c r="C113" s="5" t="s">
        <v>20</v>
      </c>
      <c r="D113" s="4" t="s">
        <v>143</v>
      </c>
      <c r="E113" s="4" t="s">
        <v>25</v>
      </c>
      <c r="F113" s="6">
        <v>55000</v>
      </c>
      <c r="G113" s="6">
        <f t="shared" si="29"/>
        <v>1578.5</v>
      </c>
      <c r="H113" s="6">
        <v>2357.16</v>
      </c>
      <c r="I113" s="7">
        <f t="shared" ref="I113:I118" si="32">+F113*0.0304</f>
        <v>1672</v>
      </c>
      <c r="J113" s="7">
        <v>12985.71</v>
      </c>
      <c r="K113" s="7">
        <f t="shared" si="30"/>
        <v>18593.37</v>
      </c>
      <c r="L113" s="11">
        <f t="shared" si="31"/>
        <v>36406.630000000005</v>
      </c>
      <c r="M113" s="2"/>
    </row>
    <row r="114" spans="1:14" ht="47.25" customHeight="1" x14ac:dyDescent="0.25">
      <c r="A114" s="1"/>
      <c r="B114" s="4" t="s">
        <v>144</v>
      </c>
      <c r="C114" s="5" t="s">
        <v>20</v>
      </c>
      <c r="D114" s="4" t="s">
        <v>143</v>
      </c>
      <c r="E114" s="4" t="s">
        <v>25</v>
      </c>
      <c r="F114" s="6">
        <v>46000</v>
      </c>
      <c r="G114" s="6">
        <f t="shared" si="29"/>
        <v>1320.2</v>
      </c>
      <c r="H114" s="6">
        <v>884.42</v>
      </c>
      <c r="I114" s="7">
        <f t="shared" si="32"/>
        <v>1398.4</v>
      </c>
      <c r="J114" s="7">
        <v>15998.62</v>
      </c>
      <c r="K114" s="7">
        <f t="shared" si="30"/>
        <v>19601.64</v>
      </c>
      <c r="L114" s="11">
        <f t="shared" si="31"/>
        <v>26398.36</v>
      </c>
      <c r="M114" s="2"/>
    </row>
    <row r="115" spans="1:14" ht="48.75" customHeight="1" x14ac:dyDescent="0.25">
      <c r="A115" s="1"/>
      <c r="B115" s="12" t="s">
        <v>145</v>
      </c>
      <c r="C115" s="5" t="s">
        <v>16</v>
      </c>
      <c r="D115" s="12" t="s">
        <v>146</v>
      </c>
      <c r="E115" s="4" t="s">
        <v>27</v>
      </c>
      <c r="F115" s="6">
        <v>50000</v>
      </c>
      <c r="G115" s="6">
        <f t="shared" si="29"/>
        <v>1435</v>
      </c>
      <c r="H115" s="6">
        <v>1854</v>
      </c>
      <c r="I115" s="7">
        <f t="shared" si="32"/>
        <v>1520</v>
      </c>
      <c r="J115" s="7">
        <v>2725</v>
      </c>
      <c r="K115" s="7">
        <f t="shared" si="30"/>
        <v>7534</v>
      </c>
      <c r="L115" s="11">
        <f t="shared" si="31"/>
        <v>42466</v>
      </c>
      <c r="M115" s="2"/>
    </row>
    <row r="116" spans="1:14" ht="48.75" customHeight="1" x14ac:dyDescent="0.25">
      <c r="A116" s="1"/>
      <c r="B116" s="4" t="s">
        <v>147</v>
      </c>
      <c r="C116" s="5" t="s">
        <v>20</v>
      </c>
      <c r="D116" s="4" t="s">
        <v>146</v>
      </c>
      <c r="E116" s="4" t="s">
        <v>27</v>
      </c>
      <c r="F116" s="6">
        <v>50000</v>
      </c>
      <c r="G116" s="9">
        <f t="shared" si="29"/>
        <v>1435</v>
      </c>
      <c r="H116" s="6">
        <v>1854</v>
      </c>
      <c r="I116" s="10">
        <f t="shared" si="32"/>
        <v>1520</v>
      </c>
      <c r="J116" s="10">
        <v>525</v>
      </c>
      <c r="K116" s="10">
        <f t="shared" si="30"/>
        <v>5334</v>
      </c>
      <c r="L116" s="11">
        <f t="shared" si="31"/>
        <v>44666</v>
      </c>
      <c r="M116" s="2"/>
    </row>
    <row r="117" spans="1:14" ht="48.75" customHeight="1" x14ac:dyDescent="0.25">
      <c r="A117" s="1"/>
      <c r="B117" s="4" t="s">
        <v>235</v>
      </c>
      <c r="C117" s="5" t="s">
        <v>16</v>
      </c>
      <c r="D117" s="4" t="s">
        <v>143</v>
      </c>
      <c r="E117" s="4" t="s">
        <v>27</v>
      </c>
      <c r="F117" s="6">
        <v>50000</v>
      </c>
      <c r="G117" s="9">
        <f t="shared" si="29"/>
        <v>1435</v>
      </c>
      <c r="H117" s="6">
        <v>1854</v>
      </c>
      <c r="I117" s="10">
        <f t="shared" si="32"/>
        <v>1520</v>
      </c>
      <c r="J117" s="10">
        <v>2541.9699999999998</v>
      </c>
      <c r="K117" s="10">
        <f t="shared" ref="K117" si="33">SUM(G117:J117)</f>
        <v>7350.9699999999993</v>
      </c>
      <c r="L117" s="11">
        <f t="shared" si="31"/>
        <v>42649.03</v>
      </c>
      <c r="M117" s="2"/>
    </row>
    <row r="118" spans="1:14" ht="35.1" customHeight="1" thickBot="1" x14ac:dyDescent="0.3">
      <c r="A118" s="1"/>
      <c r="B118" s="12" t="s">
        <v>148</v>
      </c>
      <c r="C118" s="5" t="s">
        <v>16</v>
      </c>
      <c r="D118" s="12" t="s">
        <v>72</v>
      </c>
      <c r="E118" s="4" t="s">
        <v>25</v>
      </c>
      <c r="F118" s="9">
        <v>30000</v>
      </c>
      <c r="G118" s="9">
        <v>861</v>
      </c>
      <c r="H118" s="9">
        <v>0</v>
      </c>
      <c r="I118" s="10">
        <f t="shared" si="32"/>
        <v>912</v>
      </c>
      <c r="J118" s="10">
        <v>825</v>
      </c>
      <c r="K118" s="10">
        <f>SUM(G118:J118)</f>
        <v>2598</v>
      </c>
      <c r="L118" s="11">
        <f t="shared" si="31"/>
        <v>27402</v>
      </c>
      <c r="M118" s="2"/>
    </row>
    <row r="119" spans="1:14" ht="35.1" customHeight="1" thickBot="1" x14ac:dyDescent="0.3">
      <c r="A119" s="1"/>
      <c r="B119" s="88"/>
      <c r="C119" s="89"/>
      <c r="D119" s="89"/>
      <c r="E119" s="89"/>
      <c r="F119" s="19">
        <f t="shared" ref="F119:L119" si="34">SUM(F112:F118)</f>
        <v>431000</v>
      </c>
      <c r="G119" s="20">
        <f t="shared" si="34"/>
        <v>12369.7</v>
      </c>
      <c r="H119" s="20">
        <f t="shared" si="34"/>
        <v>31995.14</v>
      </c>
      <c r="I119" s="21">
        <f t="shared" si="34"/>
        <v>13102.4</v>
      </c>
      <c r="J119" s="21">
        <f t="shared" si="34"/>
        <v>74357.23</v>
      </c>
      <c r="K119" s="22">
        <f t="shared" si="34"/>
        <v>131824.47</v>
      </c>
      <c r="L119" s="23">
        <f t="shared" si="34"/>
        <v>299175.53000000003</v>
      </c>
      <c r="M119" s="2"/>
      <c r="N119" s="50"/>
    </row>
    <row r="120" spans="1:14" ht="35.1" customHeight="1" x14ac:dyDescent="0.25">
      <c r="A120" s="1"/>
      <c r="B120" s="90" t="s">
        <v>149</v>
      </c>
      <c r="C120" s="91"/>
      <c r="D120" s="91"/>
      <c r="E120" s="91"/>
      <c r="F120" s="91"/>
      <c r="G120" s="91"/>
      <c r="H120" s="91"/>
      <c r="I120" s="91"/>
      <c r="J120" s="91"/>
      <c r="K120" s="91"/>
      <c r="L120" s="92"/>
      <c r="M120" s="2"/>
    </row>
    <row r="121" spans="1:14" ht="45" customHeight="1" x14ac:dyDescent="0.25">
      <c r="A121" s="1"/>
      <c r="B121" s="4" t="s">
        <v>150</v>
      </c>
      <c r="C121" s="5" t="s">
        <v>16</v>
      </c>
      <c r="D121" s="4" t="s">
        <v>151</v>
      </c>
      <c r="E121" s="4" t="s">
        <v>27</v>
      </c>
      <c r="F121" s="6">
        <v>90000</v>
      </c>
      <c r="G121" s="6">
        <f>IF(F121&gt;=35000,(F121*0.0287),(0))</f>
        <v>2583</v>
      </c>
      <c r="H121" s="6">
        <v>9415.59</v>
      </c>
      <c r="I121" s="7">
        <f>+F121*0.0304</f>
        <v>2736</v>
      </c>
      <c r="J121" s="7">
        <v>26995.360000000001</v>
      </c>
      <c r="K121" s="7">
        <f>SUM(G121:J121)</f>
        <v>41729.949999999997</v>
      </c>
      <c r="L121" s="11">
        <f>F121-K121</f>
        <v>48270.05</v>
      </c>
      <c r="M121" s="2"/>
    </row>
    <row r="122" spans="1:14" ht="45" customHeight="1" thickBot="1" x14ac:dyDescent="0.3">
      <c r="A122" s="1"/>
      <c r="B122" s="4" t="s">
        <v>152</v>
      </c>
      <c r="C122" s="5" t="s">
        <v>20</v>
      </c>
      <c r="D122" s="4" t="s">
        <v>153</v>
      </c>
      <c r="E122" s="4" t="s">
        <v>27</v>
      </c>
      <c r="F122" s="6">
        <v>55000</v>
      </c>
      <c r="G122" s="6">
        <f>IF(F122&gt;=35000,(F122*0.0287),(0))</f>
        <v>1578.5</v>
      </c>
      <c r="H122" s="6">
        <v>2559.6799999999998</v>
      </c>
      <c r="I122" s="7">
        <v>1672</v>
      </c>
      <c r="J122" s="7">
        <v>17499.07</v>
      </c>
      <c r="K122" s="7">
        <f>SUM(G122:J122)</f>
        <v>23309.25</v>
      </c>
      <c r="L122" s="11">
        <f>F122-K122</f>
        <v>31690.75</v>
      </c>
      <c r="M122" s="2"/>
    </row>
    <row r="123" spans="1:14" ht="35.1" customHeight="1" thickBot="1" x14ac:dyDescent="0.3">
      <c r="A123" s="1"/>
      <c r="B123" s="93"/>
      <c r="C123" s="94"/>
      <c r="D123" s="94"/>
      <c r="E123" s="94"/>
      <c r="F123" s="22">
        <f t="shared" ref="F123:J123" si="35">SUM(F121:F122)</f>
        <v>145000</v>
      </c>
      <c r="G123" s="22">
        <f t="shared" si="35"/>
        <v>4161.5</v>
      </c>
      <c r="H123" s="22">
        <f t="shared" si="35"/>
        <v>11975.27</v>
      </c>
      <c r="I123" s="22">
        <f t="shared" si="35"/>
        <v>4408</v>
      </c>
      <c r="J123" s="22">
        <f t="shared" si="35"/>
        <v>44494.43</v>
      </c>
      <c r="K123" s="22">
        <f>SUM(K121:K122)</f>
        <v>65039.199999999997</v>
      </c>
      <c r="L123" s="23">
        <f>SUM(L121:L122)</f>
        <v>79960.800000000003</v>
      </c>
      <c r="M123" s="2"/>
      <c r="N123" s="50"/>
    </row>
    <row r="124" spans="1:14" ht="35.1" customHeight="1" x14ac:dyDescent="0.25">
      <c r="A124" s="1"/>
      <c r="B124" s="90" t="s">
        <v>155</v>
      </c>
      <c r="C124" s="91"/>
      <c r="D124" s="91"/>
      <c r="E124" s="91"/>
      <c r="F124" s="91"/>
      <c r="G124" s="91"/>
      <c r="H124" s="91"/>
      <c r="I124" s="91"/>
      <c r="J124" s="91"/>
      <c r="K124" s="91"/>
      <c r="L124" s="92"/>
      <c r="M124" s="2"/>
    </row>
    <row r="125" spans="1:14" ht="44.25" customHeight="1" thickBot="1" x14ac:dyDescent="0.3">
      <c r="A125" s="1"/>
      <c r="B125" s="4" t="s">
        <v>156</v>
      </c>
      <c r="C125" s="5" t="s">
        <v>16</v>
      </c>
      <c r="D125" s="4" t="s">
        <v>157</v>
      </c>
      <c r="E125" s="4" t="s">
        <v>27</v>
      </c>
      <c r="F125" s="9">
        <v>90000</v>
      </c>
      <c r="G125" s="9">
        <f>IF(F125&gt;=35000,(F125*0.0287),(0))</f>
        <v>2583</v>
      </c>
      <c r="H125" s="9">
        <v>9415.59</v>
      </c>
      <c r="I125" s="10">
        <f>+F125*0.0304</f>
        <v>2736</v>
      </c>
      <c r="J125" s="10">
        <v>10746.63</v>
      </c>
      <c r="K125" s="10">
        <f>SUM(G125:J125)</f>
        <v>25481.22</v>
      </c>
      <c r="L125" s="11">
        <f>F125-K125</f>
        <v>64518.78</v>
      </c>
      <c r="M125" s="2"/>
    </row>
    <row r="126" spans="1:14" ht="35.1" customHeight="1" thickBot="1" x14ac:dyDescent="0.3">
      <c r="A126" s="1"/>
      <c r="B126" s="93"/>
      <c r="C126" s="94"/>
      <c r="D126" s="94"/>
      <c r="E126" s="94"/>
      <c r="F126" s="19">
        <f t="shared" ref="F126:L126" si="36">SUM(F125)</f>
        <v>90000</v>
      </c>
      <c r="G126" s="20">
        <f t="shared" si="36"/>
        <v>2583</v>
      </c>
      <c r="H126" s="20">
        <f t="shared" si="36"/>
        <v>9415.59</v>
      </c>
      <c r="I126" s="21">
        <f t="shared" si="36"/>
        <v>2736</v>
      </c>
      <c r="J126" s="21">
        <v>1225</v>
      </c>
      <c r="K126" s="22">
        <f t="shared" si="36"/>
        <v>25481.22</v>
      </c>
      <c r="L126" s="23">
        <f t="shared" si="36"/>
        <v>64518.78</v>
      </c>
      <c r="M126" s="2"/>
      <c r="N126" s="50"/>
    </row>
    <row r="127" spans="1:14" ht="35.1" customHeight="1" x14ac:dyDescent="0.25">
      <c r="A127" s="1"/>
      <c r="B127" s="90" t="s">
        <v>158</v>
      </c>
      <c r="C127" s="91"/>
      <c r="D127" s="91"/>
      <c r="E127" s="91"/>
      <c r="F127" s="91"/>
      <c r="G127" s="91"/>
      <c r="H127" s="91"/>
      <c r="I127" s="91"/>
      <c r="J127" s="91"/>
      <c r="K127" s="91"/>
      <c r="L127" s="92"/>
      <c r="M127" s="2"/>
    </row>
    <row r="128" spans="1:14" ht="61.5" customHeight="1" thickBot="1" x14ac:dyDescent="0.3">
      <c r="A128" s="1"/>
      <c r="B128" s="4" t="s">
        <v>159</v>
      </c>
      <c r="C128" s="5" t="s">
        <v>16</v>
      </c>
      <c r="D128" s="4" t="s">
        <v>160</v>
      </c>
      <c r="E128" s="4" t="s">
        <v>27</v>
      </c>
      <c r="F128" s="9">
        <v>90000</v>
      </c>
      <c r="G128" s="9">
        <f>IF(F128&gt;=35000,(F128*0.0287),(0))</f>
        <v>2583</v>
      </c>
      <c r="H128" s="9">
        <v>9753.1200000000008</v>
      </c>
      <c r="I128" s="10">
        <f>+F128*0.0304</f>
        <v>2736</v>
      </c>
      <c r="J128" s="10">
        <v>1225</v>
      </c>
      <c r="K128" s="10">
        <f>SUM(G128:J128)</f>
        <v>16297.12</v>
      </c>
      <c r="L128" s="11">
        <f>F128-K128</f>
        <v>73702.880000000005</v>
      </c>
      <c r="M128" s="2"/>
    </row>
    <row r="129" spans="1:14" ht="35.1" customHeight="1" thickBot="1" x14ac:dyDescent="0.3">
      <c r="A129" s="1"/>
      <c r="B129" s="93"/>
      <c r="C129" s="94"/>
      <c r="D129" s="94"/>
      <c r="E129" s="94"/>
      <c r="F129" s="24">
        <f t="shared" ref="F129:L129" si="37">SUM(F128)</f>
        <v>90000</v>
      </c>
      <c r="G129" s="25">
        <f t="shared" si="37"/>
        <v>2583</v>
      </c>
      <c r="H129" s="25">
        <f t="shared" si="37"/>
        <v>9753.1200000000008</v>
      </c>
      <c r="I129" s="21">
        <f t="shared" si="37"/>
        <v>2736</v>
      </c>
      <c r="J129" s="21">
        <f t="shared" si="37"/>
        <v>1225</v>
      </c>
      <c r="K129" s="22">
        <f t="shared" si="37"/>
        <v>16297.12</v>
      </c>
      <c r="L129" s="23">
        <f t="shared" si="37"/>
        <v>73702.880000000005</v>
      </c>
      <c r="M129" s="2"/>
      <c r="N129" s="50"/>
    </row>
    <row r="130" spans="1:14" ht="35.1" customHeight="1" x14ac:dyDescent="0.25">
      <c r="A130" s="1"/>
      <c r="B130" s="90" t="s">
        <v>161</v>
      </c>
      <c r="C130" s="91"/>
      <c r="D130" s="91"/>
      <c r="E130" s="91"/>
      <c r="F130" s="91"/>
      <c r="G130" s="91"/>
      <c r="H130" s="91"/>
      <c r="I130" s="91"/>
      <c r="J130" s="91"/>
      <c r="K130" s="91"/>
      <c r="L130" s="92"/>
      <c r="M130" s="2"/>
    </row>
    <row r="131" spans="1:14" ht="62.25" customHeight="1" x14ac:dyDescent="0.25">
      <c r="A131" s="1"/>
      <c r="B131" s="4" t="s">
        <v>162</v>
      </c>
      <c r="C131" s="5" t="s">
        <v>16</v>
      </c>
      <c r="D131" s="4" t="s">
        <v>163</v>
      </c>
      <c r="E131" s="4" t="s">
        <v>27</v>
      </c>
      <c r="F131" s="6">
        <v>140000</v>
      </c>
      <c r="G131" s="6">
        <f>IF(F131&gt;=35000,(F131*0.0287),(0))</f>
        <v>4018</v>
      </c>
      <c r="H131" s="6">
        <v>21176.84</v>
      </c>
      <c r="I131" s="7">
        <f t="shared" ref="I131:I156" si="38">+F131*0.0304</f>
        <v>4256</v>
      </c>
      <c r="J131" s="7">
        <v>15382.05</v>
      </c>
      <c r="K131" s="7">
        <f>SUM(G131:J131)</f>
        <v>44832.89</v>
      </c>
      <c r="L131" s="11">
        <f t="shared" ref="L131:L156" si="39">F131-K131</f>
        <v>95167.11</v>
      </c>
      <c r="M131" s="2"/>
    </row>
    <row r="132" spans="1:14" ht="45" customHeight="1" x14ac:dyDescent="0.25">
      <c r="A132" s="1"/>
      <c r="B132" s="4" t="s">
        <v>164</v>
      </c>
      <c r="C132" s="5" t="s">
        <v>16</v>
      </c>
      <c r="D132" s="4" t="s">
        <v>165</v>
      </c>
      <c r="E132" s="4" t="s">
        <v>25</v>
      </c>
      <c r="F132" s="6">
        <v>33000</v>
      </c>
      <c r="G132" s="6">
        <v>947.1</v>
      </c>
      <c r="H132" s="6">
        <f t="shared" ref="H132:H151" si="40">IF(F132&gt;72260.25,(F132*0.25))+ IF(AND(F132&lt;72260.25,F132&gt;52027.41667),(F132*0.2))+ IF(AND(F132&lt;52027.41668,F132&gt;34685),(F132*0.15))+ IF(F132&lt;416220,(0)+FALSE)</f>
        <v>0</v>
      </c>
      <c r="I132" s="7">
        <f t="shared" si="38"/>
        <v>1003.2</v>
      </c>
      <c r="J132" s="7">
        <v>14648.28</v>
      </c>
      <c r="K132" s="7">
        <f t="shared" ref="K132:K153" si="41">SUM(G132:J132)</f>
        <v>16598.580000000002</v>
      </c>
      <c r="L132" s="11">
        <f t="shared" si="39"/>
        <v>16401.419999999998</v>
      </c>
      <c r="M132" s="2"/>
    </row>
    <row r="133" spans="1:14" ht="45.75" customHeight="1" x14ac:dyDescent="0.25">
      <c r="A133" s="1"/>
      <c r="B133" s="4" t="s">
        <v>166</v>
      </c>
      <c r="C133" s="5" t="s">
        <v>16</v>
      </c>
      <c r="D133" s="4" t="s">
        <v>165</v>
      </c>
      <c r="E133" s="4" t="s">
        <v>25</v>
      </c>
      <c r="F133" s="6">
        <v>40000</v>
      </c>
      <c r="G133" s="6">
        <f>IF(F133&gt;=35000,(F133*0.0287),(0))</f>
        <v>1148</v>
      </c>
      <c r="H133" s="6">
        <v>442.65</v>
      </c>
      <c r="I133" s="7">
        <f t="shared" si="38"/>
        <v>1216</v>
      </c>
      <c r="J133" s="7">
        <v>16745.650000000001</v>
      </c>
      <c r="K133" s="7">
        <f t="shared" si="41"/>
        <v>19552.300000000003</v>
      </c>
      <c r="L133" s="11">
        <f t="shared" si="39"/>
        <v>20447.699999999997</v>
      </c>
      <c r="M133" s="2"/>
    </row>
    <row r="134" spans="1:14" ht="44.25" customHeight="1" x14ac:dyDescent="0.25">
      <c r="A134" s="1"/>
      <c r="B134" s="4" t="s">
        <v>167</v>
      </c>
      <c r="C134" s="5" t="s">
        <v>16</v>
      </c>
      <c r="D134" s="4" t="s">
        <v>165</v>
      </c>
      <c r="E134" s="4" t="s">
        <v>25</v>
      </c>
      <c r="F134" s="6">
        <v>35000</v>
      </c>
      <c r="G134" s="6">
        <v>1004.5</v>
      </c>
      <c r="H134" s="6">
        <v>0</v>
      </c>
      <c r="I134" s="7">
        <f t="shared" si="38"/>
        <v>1064</v>
      </c>
      <c r="J134" s="7">
        <v>4016.77</v>
      </c>
      <c r="K134" s="7">
        <f t="shared" si="41"/>
        <v>6085.27</v>
      </c>
      <c r="L134" s="11">
        <f t="shared" si="39"/>
        <v>28914.73</v>
      </c>
      <c r="M134" s="2"/>
    </row>
    <row r="135" spans="1:14" ht="44.25" customHeight="1" x14ac:dyDescent="0.25">
      <c r="A135" s="1"/>
      <c r="B135" s="12" t="s">
        <v>168</v>
      </c>
      <c r="C135" s="5" t="s">
        <v>16</v>
      </c>
      <c r="D135" s="4" t="s">
        <v>165</v>
      </c>
      <c r="E135" s="12" t="s">
        <v>25</v>
      </c>
      <c r="F135" s="6">
        <v>30000</v>
      </c>
      <c r="G135" s="6">
        <v>861</v>
      </c>
      <c r="H135" s="6">
        <f t="shared" si="40"/>
        <v>0</v>
      </c>
      <c r="I135" s="7">
        <f t="shared" si="38"/>
        <v>912</v>
      </c>
      <c r="J135" s="7">
        <v>9116.16</v>
      </c>
      <c r="K135" s="7">
        <f>SUM(G135:J135)</f>
        <v>10889.16</v>
      </c>
      <c r="L135" s="11">
        <f t="shared" si="39"/>
        <v>19110.84</v>
      </c>
      <c r="M135" s="2"/>
    </row>
    <row r="136" spans="1:14" ht="43.5" customHeight="1" x14ac:dyDescent="0.25">
      <c r="A136" s="1"/>
      <c r="B136" s="12" t="s">
        <v>170</v>
      </c>
      <c r="C136" s="5" t="s">
        <v>16</v>
      </c>
      <c r="D136" s="4" t="s">
        <v>171</v>
      </c>
      <c r="E136" s="12" t="s">
        <v>25</v>
      </c>
      <c r="F136" s="6">
        <v>33000</v>
      </c>
      <c r="G136" s="6">
        <v>947.1</v>
      </c>
      <c r="H136" s="6">
        <f t="shared" si="40"/>
        <v>0</v>
      </c>
      <c r="I136" s="7">
        <f t="shared" si="38"/>
        <v>1003.2</v>
      </c>
      <c r="J136" s="7">
        <v>4292.88</v>
      </c>
      <c r="K136" s="7">
        <f>SUM(G136:J136)</f>
        <v>6243.18</v>
      </c>
      <c r="L136" s="11">
        <f>F136-K136</f>
        <v>26756.82</v>
      </c>
      <c r="M136" s="2"/>
    </row>
    <row r="137" spans="1:14" ht="35.1" customHeight="1" x14ac:dyDescent="0.25">
      <c r="A137" s="1"/>
      <c r="B137" s="4" t="s">
        <v>173</v>
      </c>
      <c r="C137" s="5" t="s">
        <v>16</v>
      </c>
      <c r="D137" s="4" t="s">
        <v>174</v>
      </c>
      <c r="E137" s="4" t="s">
        <v>25</v>
      </c>
      <c r="F137" s="6">
        <v>40000</v>
      </c>
      <c r="G137" s="6">
        <f>IF(F137&gt;=35000,(F137*0.0287),(0))</f>
        <v>1148</v>
      </c>
      <c r="H137" s="6">
        <v>37.61</v>
      </c>
      <c r="I137" s="7">
        <f t="shared" si="38"/>
        <v>1216</v>
      </c>
      <c r="J137" s="7">
        <v>7078.66</v>
      </c>
      <c r="K137" s="7">
        <f t="shared" si="41"/>
        <v>9480.27</v>
      </c>
      <c r="L137" s="11">
        <f t="shared" si="39"/>
        <v>30519.73</v>
      </c>
      <c r="M137" s="2"/>
    </row>
    <row r="138" spans="1:14" ht="35.1" customHeight="1" x14ac:dyDescent="0.25">
      <c r="A138" s="1"/>
      <c r="B138" s="4" t="s">
        <v>175</v>
      </c>
      <c r="C138" s="5" t="s">
        <v>16</v>
      </c>
      <c r="D138" s="4" t="s">
        <v>176</v>
      </c>
      <c r="E138" s="4" t="s">
        <v>25</v>
      </c>
      <c r="F138" s="6">
        <v>33000</v>
      </c>
      <c r="G138" s="6">
        <v>947.1</v>
      </c>
      <c r="H138" s="6">
        <f t="shared" si="40"/>
        <v>0</v>
      </c>
      <c r="I138" s="7">
        <f t="shared" si="38"/>
        <v>1003.2</v>
      </c>
      <c r="J138" s="7">
        <v>1225</v>
      </c>
      <c r="K138" s="7">
        <f t="shared" si="41"/>
        <v>3175.3</v>
      </c>
      <c r="L138" s="11">
        <f t="shared" si="39"/>
        <v>29824.7</v>
      </c>
      <c r="M138" s="2"/>
    </row>
    <row r="139" spans="1:14" ht="35.1" customHeight="1" x14ac:dyDescent="0.25">
      <c r="A139" s="1"/>
      <c r="B139" s="4" t="s">
        <v>177</v>
      </c>
      <c r="C139" s="5" t="s">
        <v>20</v>
      </c>
      <c r="D139" s="4" t="s">
        <v>176</v>
      </c>
      <c r="E139" s="4" t="s">
        <v>27</v>
      </c>
      <c r="F139" s="6">
        <v>40000</v>
      </c>
      <c r="G139" s="6">
        <v>1148</v>
      </c>
      <c r="H139" s="6">
        <v>240.13</v>
      </c>
      <c r="I139" s="7">
        <f t="shared" si="38"/>
        <v>1216</v>
      </c>
      <c r="J139" s="7">
        <v>4612.58</v>
      </c>
      <c r="K139" s="7">
        <f t="shared" si="41"/>
        <v>7216.71</v>
      </c>
      <c r="L139" s="11">
        <f t="shared" si="39"/>
        <v>32783.29</v>
      </c>
      <c r="M139" s="2"/>
    </row>
    <row r="140" spans="1:14" ht="35.1" customHeight="1" x14ac:dyDescent="0.25">
      <c r="A140" s="1"/>
      <c r="B140" s="4" t="s">
        <v>178</v>
      </c>
      <c r="C140" s="5" t="s">
        <v>20</v>
      </c>
      <c r="D140" s="4" t="s">
        <v>176</v>
      </c>
      <c r="E140" s="4" t="s">
        <v>27</v>
      </c>
      <c r="F140" s="6">
        <v>33000</v>
      </c>
      <c r="G140" s="6">
        <v>947.1</v>
      </c>
      <c r="H140" s="6">
        <f t="shared" si="40"/>
        <v>0</v>
      </c>
      <c r="I140" s="7">
        <f t="shared" si="38"/>
        <v>1003.2</v>
      </c>
      <c r="J140" s="7">
        <v>7945.12</v>
      </c>
      <c r="K140" s="7">
        <f t="shared" si="41"/>
        <v>9895.42</v>
      </c>
      <c r="L140" s="11">
        <f t="shared" si="39"/>
        <v>23104.58</v>
      </c>
      <c r="M140" s="2"/>
    </row>
    <row r="141" spans="1:14" ht="35.1" customHeight="1" x14ac:dyDescent="0.25">
      <c r="A141" s="1"/>
      <c r="B141" s="4" t="s">
        <v>179</v>
      </c>
      <c r="C141" s="5" t="s">
        <v>16</v>
      </c>
      <c r="D141" s="4" t="s">
        <v>176</v>
      </c>
      <c r="E141" s="4" t="s">
        <v>27</v>
      </c>
      <c r="F141" s="6">
        <v>33000</v>
      </c>
      <c r="G141" s="6">
        <v>947.1</v>
      </c>
      <c r="H141" s="6">
        <f t="shared" si="40"/>
        <v>0</v>
      </c>
      <c r="I141" s="7">
        <f t="shared" si="38"/>
        <v>1003.2</v>
      </c>
      <c r="J141" s="7">
        <v>425</v>
      </c>
      <c r="K141" s="7">
        <f t="shared" si="41"/>
        <v>2375.3000000000002</v>
      </c>
      <c r="L141" s="11">
        <f t="shared" si="39"/>
        <v>30624.7</v>
      </c>
      <c r="M141" s="2"/>
    </row>
    <row r="142" spans="1:14" ht="35.1" customHeight="1" x14ac:dyDescent="0.25">
      <c r="A142" s="1"/>
      <c r="B142" s="4" t="s">
        <v>180</v>
      </c>
      <c r="C142" s="5" t="s">
        <v>20</v>
      </c>
      <c r="D142" s="4" t="s">
        <v>176</v>
      </c>
      <c r="E142" s="4" t="s">
        <v>27</v>
      </c>
      <c r="F142" s="6">
        <v>33000</v>
      </c>
      <c r="G142" s="6">
        <v>947.1</v>
      </c>
      <c r="H142" s="6">
        <f t="shared" si="40"/>
        <v>0</v>
      </c>
      <c r="I142" s="7">
        <f t="shared" si="38"/>
        <v>1003.2</v>
      </c>
      <c r="J142" s="7">
        <v>4119.12</v>
      </c>
      <c r="K142" s="7">
        <f t="shared" si="41"/>
        <v>6069.42</v>
      </c>
      <c r="L142" s="11">
        <f t="shared" si="39"/>
        <v>26930.58</v>
      </c>
      <c r="M142" s="2"/>
    </row>
    <row r="143" spans="1:14" ht="35.1" customHeight="1" x14ac:dyDescent="0.25">
      <c r="A143" s="1"/>
      <c r="B143" s="4" t="s">
        <v>181</v>
      </c>
      <c r="C143" s="5" t="s">
        <v>20</v>
      </c>
      <c r="D143" s="4" t="s">
        <v>176</v>
      </c>
      <c r="E143" s="4" t="s">
        <v>25</v>
      </c>
      <c r="F143" s="6">
        <v>33000</v>
      </c>
      <c r="G143" s="6">
        <v>947.1</v>
      </c>
      <c r="H143" s="6">
        <f t="shared" si="40"/>
        <v>0</v>
      </c>
      <c r="I143" s="7">
        <f t="shared" si="38"/>
        <v>1003.2</v>
      </c>
      <c r="J143" s="7">
        <v>16037.41</v>
      </c>
      <c r="K143" s="7">
        <f t="shared" si="41"/>
        <v>17987.71</v>
      </c>
      <c r="L143" s="11">
        <f t="shared" si="39"/>
        <v>15012.29</v>
      </c>
      <c r="M143" s="2"/>
    </row>
    <row r="144" spans="1:14" ht="35.1" customHeight="1" x14ac:dyDescent="0.25">
      <c r="A144" s="1"/>
      <c r="B144" s="4" t="s">
        <v>182</v>
      </c>
      <c r="C144" s="5" t="s">
        <v>20</v>
      </c>
      <c r="D144" s="4" t="s">
        <v>176</v>
      </c>
      <c r="E144" s="4" t="s">
        <v>27</v>
      </c>
      <c r="F144" s="6">
        <v>33000</v>
      </c>
      <c r="G144" s="6">
        <v>947.1</v>
      </c>
      <c r="H144" s="6">
        <f t="shared" si="40"/>
        <v>0</v>
      </c>
      <c r="I144" s="7">
        <f t="shared" si="38"/>
        <v>1003.2</v>
      </c>
      <c r="J144" s="7">
        <v>8120.76</v>
      </c>
      <c r="K144" s="7">
        <f t="shared" si="41"/>
        <v>10071.060000000001</v>
      </c>
      <c r="L144" s="11">
        <f t="shared" si="39"/>
        <v>22928.94</v>
      </c>
      <c r="M144" s="2"/>
    </row>
    <row r="145" spans="1:14" ht="35.1" customHeight="1" x14ac:dyDescent="0.25">
      <c r="A145" s="1"/>
      <c r="B145" s="4" t="s">
        <v>183</v>
      </c>
      <c r="C145" s="5" t="s">
        <v>20</v>
      </c>
      <c r="D145" s="4" t="s">
        <v>176</v>
      </c>
      <c r="E145" s="4" t="s">
        <v>25</v>
      </c>
      <c r="F145" s="6">
        <v>33000</v>
      </c>
      <c r="G145" s="6">
        <v>947.1</v>
      </c>
      <c r="H145" s="6">
        <f t="shared" si="40"/>
        <v>0</v>
      </c>
      <c r="I145" s="7">
        <f t="shared" si="38"/>
        <v>1003.2</v>
      </c>
      <c r="J145" s="7">
        <v>13686.09</v>
      </c>
      <c r="K145" s="7">
        <f t="shared" si="41"/>
        <v>15636.39</v>
      </c>
      <c r="L145" s="11">
        <f t="shared" si="39"/>
        <v>17363.61</v>
      </c>
      <c r="M145" s="2"/>
    </row>
    <row r="146" spans="1:14" ht="35.1" customHeight="1" x14ac:dyDescent="0.25">
      <c r="A146" s="1"/>
      <c r="B146" s="4" t="s">
        <v>185</v>
      </c>
      <c r="C146" s="5" t="s">
        <v>16</v>
      </c>
      <c r="D146" s="4" t="s">
        <v>176</v>
      </c>
      <c r="E146" s="4" t="s">
        <v>27</v>
      </c>
      <c r="F146" s="6">
        <v>33000</v>
      </c>
      <c r="G146" s="6">
        <v>947.1</v>
      </c>
      <c r="H146" s="6">
        <f t="shared" si="40"/>
        <v>0</v>
      </c>
      <c r="I146" s="7">
        <f t="shared" si="38"/>
        <v>1003.2</v>
      </c>
      <c r="J146" s="7">
        <v>9923.85</v>
      </c>
      <c r="K146" s="7">
        <f t="shared" si="41"/>
        <v>11874.150000000001</v>
      </c>
      <c r="L146" s="11">
        <f t="shared" si="39"/>
        <v>21125.85</v>
      </c>
      <c r="M146" s="2"/>
    </row>
    <row r="147" spans="1:14" ht="35.1" customHeight="1" x14ac:dyDescent="0.25">
      <c r="A147" s="1"/>
      <c r="B147" s="12" t="s">
        <v>186</v>
      </c>
      <c r="C147" s="5" t="s">
        <v>16</v>
      </c>
      <c r="D147" s="12" t="s">
        <v>176</v>
      </c>
      <c r="E147" s="4" t="s">
        <v>25</v>
      </c>
      <c r="F147" s="6">
        <v>23000</v>
      </c>
      <c r="G147" s="6">
        <v>660.1</v>
      </c>
      <c r="H147" s="6">
        <f t="shared" si="40"/>
        <v>0</v>
      </c>
      <c r="I147" s="7">
        <f t="shared" si="38"/>
        <v>699.2</v>
      </c>
      <c r="J147" s="7">
        <v>3781.61</v>
      </c>
      <c r="K147" s="7">
        <f t="shared" si="41"/>
        <v>5140.91</v>
      </c>
      <c r="L147" s="11">
        <f t="shared" si="39"/>
        <v>17859.09</v>
      </c>
      <c r="M147" s="2"/>
    </row>
    <row r="148" spans="1:14" ht="35.1" customHeight="1" x14ac:dyDescent="0.25">
      <c r="A148" s="1"/>
      <c r="B148" s="4" t="s">
        <v>187</v>
      </c>
      <c r="C148" s="5" t="s">
        <v>20</v>
      </c>
      <c r="D148" s="4" t="s">
        <v>176</v>
      </c>
      <c r="E148" s="4" t="s">
        <v>27</v>
      </c>
      <c r="F148" s="6">
        <v>33000</v>
      </c>
      <c r="G148" s="6">
        <v>947.1</v>
      </c>
      <c r="H148" s="6">
        <f t="shared" si="40"/>
        <v>0</v>
      </c>
      <c r="I148" s="7">
        <f t="shared" si="38"/>
        <v>1003.2</v>
      </c>
      <c r="J148" s="7">
        <v>25</v>
      </c>
      <c r="K148" s="7">
        <f t="shared" si="41"/>
        <v>1975.3000000000002</v>
      </c>
      <c r="L148" s="11">
        <f t="shared" si="39"/>
        <v>31024.7</v>
      </c>
      <c r="M148" s="2"/>
    </row>
    <row r="149" spans="1:14" ht="35.1" customHeight="1" x14ac:dyDescent="0.25">
      <c r="A149" s="1"/>
      <c r="B149" s="4" t="s">
        <v>188</v>
      </c>
      <c r="C149" s="5" t="s">
        <v>16</v>
      </c>
      <c r="D149" s="4" t="s">
        <v>176</v>
      </c>
      <c r="E149" s="4" t="s">
        <v>27</v>
      </c>
      <c r="F149" s="6">
        <v>33000</v>
      </c>
      <c r="G149" s="6">
        <v>947.1</v>
      </c>
      <c r="H149" s="6">
        <f t="shared" si="40"/>
        <v>0</v>
      </c>
      <c r="I149" s="7">
        <f t="shared" si="38"/>
        <v>1003.2</v>
      </c>
      <c r="J149" s="7">
        <v>3136.22</v>
      </c>
      <c r="K149" s="7">
        <f t="shared" si="41"/>
        <v>5086.5200000000004</v>
      </c>
      <c r="L149" s="11">
        <f t="shared" si="39"/>
        <v>27913.48</v>
      </c>
      <c r="M149" s="2"/>
    </row>
    <row r="150" spans="1:14" ht="35.1" customHeight="1" x14ac:dyDescent="0.25">
      <c r="A150" s="1"/>
      <c r="B150" s="4" t="s">
        <v>189</v>
      </c>
      <c r="C150" s="5" t="s">
        <v>20</v>
      </c>
      <c r="D150" s="4" t="s">
        <v>176</v>
      </c>
      <c r="E150" s="4" t="s">
        <v>25</v>
      </c>
      <c r="F150" s="6">
        <v>33000</v>
      </c>
      <c r="G150" s="6">
        <v>947.1</v>
      </c>
      <c r="H150" s="6">
        <f t="shared" si="40"/>
        <v>0</v>
      </c>
      <c r="I150" s="7">
        <f t="shared" si="38"/>
        <v>1003.2</v>
      </c>
      <c r="J150" s="7">
        <v>10225</v>
      </c>
      <c r="K150" s="7">
        <f t="shared" si="41"/>
        <v>12175.3</v>
      </c>
      <c r="L150" s="11">
        <f t="shared" si="39"/>
        <v>20824.7</v>
      </c>
      <c r="M150" s="2"/>
    </row>
    <row r="151" spans="1:14" ht="35.1" customHeight="1" x14ac:dyDescent="0.25">
      <c r="A151" s="1"/>
      <c r="B151" s="4" t="s">
        <v>190</v>
      </c>
      <c r="C151" s="5" t="s">
        <v>20</v>
      </c>
      <c r="D151" s="4" t="s">
        <v>176</v>
      </c>
      <c r="E151" s="4" t="s">
        <v>25</v>
      </c>
      <c r="F151" s="6">
        <v>33000</v>
      </c>
      <c r="G151" s="6">
        <v>947.1</v>
      </c>
      <c r="H151" s="6">
        <f t="shared" si="40"/>
        <v>0</v>
      </c>
      <c r="I151" s="7">
        <f t="shared" si="38"/>
        <v>1003.2</v>
      </c>
      <c r="J151" s="7">
        <v>9477.33</v>
      </c>
      <c r="K151" s="7">
        <f t="shared" si="41"/>
        <v>11427.630000000001</v>
      </c>
      <c r="L151" s="8">
        <f t="shared" si="39"/>
        <v>21572.37</v>
      </c>
      <c r="M151" s="2"/>
    </row>
    <row r="152" spans="1:14" ht="35.1" customHeight="1" x14ac:dyDescent="0.25">
      <c r="A152" s="1"/>
      <c r="B152" s="4" t="s">
        <v>133</v>
      </c>
      <c r="C152" s="5" t="s">
        <v>20</v>
      </c>
      <c r="D152" s="4" t="s">
        <v>176</v>
      </c>
      <c r="E152" s="4" t="s">
        <v>25</v>
      </c>
      <c r="F152" s="6">
        <v>33000</v>
      </c>
      <c r="G152" s="6">
        <v>947.1</v>
      </c>
      <c r="H152" s="6">
        <f t="shared" ref="H152" si="42">IF(F152&gt;72260.25,(F152*0.25))+ IF(AND(F152&lt;72260.25,F152&gt;52027.41667),(F152*0.2))+ IF(AND(F152&lt;52027.41668,F152&gt;34685),(F152*0.15))+ IF(F152&lt;416220,(0)+FALSE)</f>
        <v>0</v>
      </c>
      <c r="I152" s="7">
        <f t="shared" ref="I152" si="43">+F152*0.0304</f>
        <v>1003.2</v>
      </c>
      <c r="J152" s="10">
        <v>3612.94</v>
      </c>
      <c r="K152" s="7">
        <f t="shared" si="41"/>
        <v>5563.24</v>
      </c>
      <c r="L152" s="8">
        <f t="shared" si="39"/>
        <v>27436.760000000002</v>
      </c>
      <c r="M152" s="2"/>
    </row>
    <row r="153" spans="1:14" ht="35.1" customHeight="1" x14ac:dyDescent="0.25">
      <c r="A153" s="1"/>
      <c r="B153" s="4" t="s">
        <v>26</v>
      </c>
      <c r="C153" s="5" t="s">
        <v>20</v>
      </c>
      <c r="D153" s="4" t="s">
        <v>24</v>
      </c>
      <c r="E153" s="4" t="s">
        <v>27</v>
      </c>
      <c r="F153" s="9">
        <v>54450</v>
      </c>
      <c r="G153" s="9">
        <v>1562.72</v>
      </c>
      <c r="H153" s="9">
        <v>2279.5300000000002</v>
      </c>
      <c r="I153" s="10">
        <f t="shared" si="38"/>
        <v>1655.28</v>
      </c>
      <c r="J153" s="10">
        <v>1855.12</v>
      </c>
      <c r="K153" s="7">
        <f t="shared" si="41"/>
        <v>7352.65</v>
      </c>
      <c r="L153" s="8">
        <f t="shared" si="39"/>
        <v>47097.35</v>
      </c>
      <c r="M153" s="2"/>
    </row>
    <row r="154" spans="1:14" ht="35.1" customHeight="1" x14ac:dyDescent="0.25">
      <c r="A154" s="1"/>
      <c r="B154" s="4" t="s">
        <v>233</v>
      </c>
      <c r="C154" s="5" t="s">
        <v>20</v>
      </c>
      <c r="D154" s="4" t="s">
        <v>29</v>
      </c>
      <c r="E154" s="4" t="s">
        <v>25</v>
      </c>
      <c r="F154" s="6">
        <v>35000</v>
      </c>
      <c r="G154" s="6">
        <v>1004.5</v>
      </c>
      <c r="H154" s="6">
        <v>0</v>
      </c>
      <c r="I154" s="7">
        <f t="shared" si="38"/>
        <v>1064</v>
      </c>
      <c r="J154" s="7">
        <v>2725</v>
      </c>
      <c r="K154" s="7">
        <f>SUM(G154:J154)</f>
        <v>4793.5</v>
      </c>
      <c r="L154" s="11">
        <f t="shared" si="39"/>
        <v>30206.5</v>
      </c>
      <c r="M154" s="2"/>
    </row>
    <row r="155" spans="1:14" ht="35.1" customHeight="1" x14ac:dyDescent="0.25">
      <c r="A155" s="1"/>
      <c r="B155" s="16" t="s">
        <v>71</v>
      </c>
      <c r="C155" s="53" t="s">
        <v>16</v>
      </c>
      <c r="D155" s="16" t="s">
        <v>72</v>
      </c>
      <c r="E155" s="16" t="s">
        <v>25</v>
      </c>
      <c r="F155" s="9">
        <v>33000</v>
      </c>
      <c r="G155" s="9">
        <v>947.1</v>
      </c>
      <c r="H155" s="9"/>
      <c r="I155" s="10">
        <f t="shared" si="38"/>
        <v>1003.2</v>
      </c>
      <c r="J155" s="10">
        <v>2439.41</v>
      </c>
      <c r="K155" s="10">
        <f>SUM(G155:J155)</f>
        <v>4389.71</v>
      </c>
      <c r="L155" s="11">
        <f t="shared" si="39"/>
        <v>28610.29</v>
      </c>
      <c r="M155" s="2"/>
    </row>
    <row r="156" spans="1:14" ht="35.1" customHeight="1" x14ac:dyDescent="0.25">
      <c r="A156" s="1"/>
      <c r="B156" s="4" t="s">
        <v>241</v>
      </c>
      <c r="C156" s="5" t="s">
        <v>16</v>
      </c>
      <c r="D156" s="4" t="s">
        <v>176</v>
      </c>
      <c r="E156" s="4" t="s">
        <v>25</v>
      </c>
      <c r="F156" s="6">
        <v>30000</v>
      </c>
      <c r="G156" s="6">
        <v>861</v>
      </c>
      <c r="H156" s="6"/>
      <c r="I156" s="7">
        <f t="shared" si="38"/>
        <v>912</v>
      </c>
      <c r="J156" s="7">
        <v>25</v>
      </c>
      <c r="K156" s="7">
        <f>SUM(G156:J156)</f>
        <v>1798</v>
      </c>
      <c r="L156" s="8">
        <f t="shared" si="39"/>
        <v>28202</v>
      </c>
      <c r="M156" s="2"/>
    </row>
    <row r="157" spans="1:14" ht="35.1" customHeight="1" thickBot="1" x14ac:dyDescent="0.3">
      <c r="A157" s="1"/>
      <c r="B157" s="88"/>
      <c r="C157" s="89"/>
      <c r="D157" s="89"/>
      <c r="E157" s="89"/>
      <c r="F157" s="52">
        <f>SUM(F131:F156)</f>
        <v>995450</v>
      </c>
      <c r="G157" s="42">
        <f>SUM(G131:G156)</f>
        <v>28569.419999999991</v>
      </c>
      <c r="H157" s="42">
        <f>SUM(H132:H156)</f>
        <v>2999.92</v>
      </c>
      <c r="I157" s="43">
        <f>SUM(I131:I156)</f>
        <v>30261.680000000011</v>
      </c>
      <c r="J157" s="43">
        <f>SUM(J131:J156)</f>
        <v>174678.00999999995</v>
      </c>
      <c r="K157" s="44">
        <f>SUM(K131:K156)</f>
        <v>257685.86999999997</v>
      </c>
      <c r="L157" s="45">
        <f>SUM(L131:L156)</f>
        <v>737764.13</v>
      </c>
      <c r="M157" s="2"/>
      <c r="N157" s="50"/>
    </row>
    <row r="158" spans="1:14" ht="35.1" customHeight="1" x14ac:dyDescent="0.25">
      <c r="A158" s="1"/>
      <c r="B158" s="90" t="s">
        <v>191</v>
      </c>
      <c r="C158" s="91"/>
      <c r="D158" s="91"/>
      <c r="E158" s="91"/>
      <c r="F158" s="91"/>
      <c r="G158" s="91"/>
      <c r="H158" s="91"/>
      <c r="I158" s="91"/>
      <c r="J158" s="91"/>
      <c r="K158" s="91"/>
      <c r="L158" s="92"/>
      <c r="M158" s="2"/>
    </row>
    <row r="159" spans="1:14" ht="47.25" customHeight="1" x14ac:dyDescent="0.25">
      <c r="A159" s="1"/>
      <c r="B159" s="4" t="s">
        <v>192</v>
      </c>
      <c r="C159" s="5" t="s">
        <v>20</v>
      </c>
      <c r="D159" s="4" t="s">
        <v>193</v>
      </c>
      <c r="E159" s="4" t="s">
        <v>27</v>
      </c>
      <c r="F159" s="6">
        <v>140000</v>
      </c>
      <c r="G159" s="6">
        <v>4018</v>
      </c>
      <c r="H159" s="6">
        <v>21514.34</v>
      </c>
      <c r="I159" s="7">
        <f>+F159*0.0304</f>
        <v>4256</v>
      </c>
      <c r="J159" s="7">
        <v>6292.53</v>
      </c>
      <c r="K159" s="7">
        <f>SUM(G159:J159)</f>
        <v>36080.870000000003</v>
      </c>
      <c r="L159" s="11">
        <f>F159-K159</f>
        <v>103919.13</v>
      </c>
      <c r="M159" s="2"/>
    </row>
    <row r="160" spans="1:14" ht="35.1" customHeight="1" x14ac:dyDescent="0.25">
      <c r="A160" s="1"/>
      <c r="B160" s="4" t="s">
        <v>154</v>
      </c>
      <c r="C160" s="5" t="s">
        <v>20</v>
      </c>
      <c r="D160" s="4" t="s">
        <v>36</v>
      </c>
      <c r="E160" s="4" t="s">
        <v>25</v>
      </c>
      <c r="F160" s="9">
        <v>40000</v>
      </c>
      <c r="G160" s="9">
        <v>1148</v>
      </c>
      <c r="H160" s="9">
        <v>442.65</v>
      </c>
      <c r="I160" s="10">
        <f>+F160*0.0304</f>
        <v>1216</v>
      </c>
      <c r="J160" s="10">
        <v>4124.1499999999996</v>
      </c>
      <c r="K160" s="10">
        <f>SUM(G160:J160)</f>
        <v>6930.7999999999993</v>
      </c>
      <c r="L160" s="11">
        <f>F160-K160</f>
        <v>33069.199999999997</v>
      </c>
      <c r="M160" s="2"/>
    </row>
    <row r="161" spans="1:14" ht="35.1" customHeight="1" thickBot="1" x14ac:dyDescent="0.3">
      <c r="A161" s="1"/>
      <c r="B161" s="4" t="s">
        <v>194</v>
      </c>
      <c r="C161" s="5" t="s">
        <v>20</v>
      </c>
      <c r="D161" s="4" t="s">
        <v>36</v>
      </c>
      <c r="E161" s="4" t="s">
        <v>25</v>
      </c>
      <c r="F161" s="9">
        <v>40000</v>
      </c>
      <c r="G161" s="9">
        <f>IF(F161&gt;=35000,(F161*0.0287),(0))</f>
        <v>1148</v>
      </c>
      <c r="H161" s="9">
        <v>442.65</v>
      </c>
      <c r="I161" s="10">
        <f>+F161*0.0304</f>
        <v>1216</v>
      </c>
      <c r="J161" s="10">
        <v>225</v>
      </c>
      <c r="K161" s="10">
        <f>SUM(G161:J161)</f>
        <v>3031.65</v>
      </c>
      <c r="L161" s="11">
        <f>F161-K161</f>
        <v>36968.35</v>
      </c>
      <c r="M161" s="2"/>
    </row>
    <row r="162" spans="1:14" ht="35.1" customHeight="1" thickBot="1" x14ac:dyDescent="0.3">
      <c r="A162" s="1"/>
      <c r="B162" s="93"/>
      <c r="C162" s="94"/>
      <c r="D162" s="94"/>
      <c r="E162" s="94"/>
      <c r="F162" s="19">
        <f t="shared" ref="F162:L162" si="44">SUM(F159:F161)</f>
        <v>220000</v>
      </c>
      <c r="G162" s="20">
        <f t="shared" si="44"/>
        <v>6314</v>
      </c>
      <c r="H162" s="20">
        <f t="shared" si="44"/>
        <v>22399.640000000003</v>
      </c>
      <c r="I162" s="21">
        <f t="shared" si="44"/>
        <v>6688</v>
      </c>
      <c r="J162" s="21">
        <f t="shared" si="44"/>
        <v>10641.68</v>
      </c>
      <c r="K162" s="22">
        <f t="shared" si="44"/>
        <v>46043.32</v>
      </c>
      <c r="L162" s="23">
        <f t="shared" si="44"/>
        <v>173956.68000000002</v>
      </c>
      <c r="M162" s="2"/>
      <c r="N162" s="50"/>
    </row>
    <row r="163" spans="1:14" ht="35.1" customHeight="1" x14ac:dyDescent="0.25">
      <c r="A163" s="1"/>
      <c r="B163" s="90" t="s">
        <v>195</v>
      </c>
      <c r="C163" s="91"/>
      <c r="D163" s="91"/>
      <c r="E163" s="91"/>
      <c r="F163" s="91"/>
      <c r="G163" s="91"/>
      <c r="H163" s="91"/>
      <c r="I163" s="91"/>
      <c r="J163" s="91"/>
      <c r="K163" s="91"/>
      <c r="L163" s="92"/>
      <c r="M163" s="2"/>
    </row>
    <row r="164" spans="1:14" ht="64.5" customHeight="1" x14ac:dyDescent="0.25">
      <c r="A164" s="1"/>
      <c r="B164" s="4" t="s">
        <v>196</v>
      </c>
      <c r="C164" s="5" t="s">
        <v>16</v>
      </c>
      <c r="D164" s="4" t="s">
        <v>197</v>
      </c>
      <c r="E164" s="4" t="s">
        <v>27</v>
      </c>
      <c r="F164" s="6">
        <v>140000</v>
      </c>
      <c r="G164" s="6">
        <f t="shared" ref="G164:G169" si="45">IF(F164&gt;=35000,(F164*0.0287),(0))</f>
        <v>4018</v>
      </c>
      <c r="H164" s="6">
        <v>21514.37</v>
      </c>
      <c r="I164" s="7">
        <v>4256</v>
      </c>
      <c r="J164" s="7">
        <v>31792.53</v>
      </c>
      <c r="K164" s="7">
        <f t="shared" ref="K164:K169" si="46">SUM(G164:J164)</f>
        <v>61580.899999999994</v>
      </c>
      <c r="L164" s="11">
        <f t="shared" ref="L164:L169" si="47">F164-K164</f>
        <v>78419.100000000006</v>
      </c>
      <c r="M164" s="2"/>
    </row>
    <row r="165" spans="1:14" ht="60.75" customHeight="1" x14ac:dyDescent="0.25">
      <c r="A165" s="1"/>
      <c r="B165" s="4" t="s">
        <v>141</v>
      </c>
      <c r="C165" s="5" t="s">
        <v>16</v>
      </c>
      <c r="D165" s="4" t="s">
        <v>242</v>
      </c>
      <c r="E165" s="4" t="s">
        <v>27</v>
      </c>
      <c r="F165" s="6">
        <v>75000</v>
      </c>
      <c r="G165" s="6">
        <f t="shared" si="45"/>
        <v>2152.5</v>
      </c>
      <c r="H165" s="6">
        <v>6309.38</v>
      </c>
      <c r="I165" s="7">
        <v>2280</v>
      </c>
      <c r="J165" s="7">
        <v>2405</v>
      </c>
      <c r="K165" s="7">
        <f>SUM(G165:J165)</f>
        <v>13146.880000000001</v>
      </c>
      <c r="L165" s="11">
        <f>F165-K165</f>
        <v>61853.119999999995</v>
      </c>
      <c r="M165" s="2"/>
    </row>
    <row r="166" spans="1:14" ht="35.1" customHeight="1" x14ac:dyDescent="0.25">
      <c r="A166" s="1"/>
      <c r="B166" s="4" t="s">
        <v>198</v>
      </c>
      <c r="C166" s="5" t="s">
        <v>20</v>
      </c>
      <c r="D166" s="4" t="s">
        <v>199</v>
      </c>
      <c r="E166" s="4" t="s">
        <v>25</v>
      </c>
      <c r="F166" s="6">
        <v>85000</v>
      </c>
      <c r="G166" s="6">
        <f t="shared" si="45"/>
        <v>2439.5</v>
      </c>
      <c r="H166" s="6">
        <v>7901.93</v>
      </c>
      <c r="I166" s="7">
        <f>+F166*0.0304</f>
        <v>2584</v>
      </c>
      <c r="J166" s="7">
        <v>29653.34</v>
      </c>
      <c r="K166" s="7">
        <f t="shared" si="46"/>
        <v>42578.770000000004</v>
      </c>
      <c r="L166" s="11">
        <f t="shared" si="47"/>
        <v>42421.229999999996</v>
      </c>
      <c r="M166" s="2"/>
    </row>
    <row r="167" spans="1:14" ht="35.1" customHeight="1" x14ac:dyDescent="0.25">
      <c r="A167" s="1"/>
      <c r="B167" s="4" t="s">
        <v>200</v>
      </c>
      <c r="C167" s="5" t="s">
        <v>16</v>
      </c>
      <c r="D167" s="4" t="s">
        <v>199</v>
      </c>
      <c r="E167" s="4" t="s">
        <v>25</v>
      </c>
      <c r="F167" s="6">
        <v>65000</v>
      </c>
      <c r="G167" s="6">
        <f t="shared" si="45"/>
        <v>1865.5</v>
      </c>
      <c r="H167" s="6">
        <v>4157.55</v>
      </c>
      <c r="I167" s="7">
        <f>+F167*0.0304</f>
        <v>1976</v>
      </c>
      <c r="J167" s="7">
        <v>19310.48</v>
      </c>
      <c r="K167" s="7">
        <f t="shared" si="46"/>
        <v>27309.53</v>
      </c>
      <c r="L167" s="11">
        <f t="shared" si="47"/>
        <v>37690.47</v>
      </c>
      <c r="M167" s="2"/>
    </row>
    <row r="168" spans="1:14" ht="35.1" customHeight="1" x14ac:dyDescent="0.25">
      <c r="A168" s="1"/>
      <c r="B168" s="4" t="s">
        <v>201</v>
      </c>
      <c r="C168" s="5" t="s">
        <v>20</v>
      </c>
      <c r="D168" s="4" t="s">
        <v>68</v>
      </c>
      <c r="E168" s="4" t="s">
        <v>27</v>
      </c>
      <c r="F168" s="6">
        <v>55000</v>
      </c>
      <c r="G168" s="6">
        <f t="shared" si="45"/>
        <v>1578.5</v>
      </c>
      <c r="H168" s="6">
        <v>2559.6799999999998</v>
      </c>
      <c r="I168" s="7">
        <f>+F168*0.0304</f>
        <v>1672</v>
      </c>
      <c r="J168" s="7">
        <v>19932.88</v>
      </c>
      <c r="K168" s="7">
        <f t="shared" si="46"/>
        <v>25743.06</v>
      </c>
      <c r="L168" s="11">
        <f t="shared" si="47"/>
        <v>29256.94</v>
      </c>
      <c r="M168" s="2"/>
    </row>
    <row r="169" spans="1:14" ht="35.1" customHeight="1" thickBot="1" x14ac:dyDescent="0.3">
      <c r="A169" s="1"/>
      <c r="B169" s="4" t="s">
        <v>202</v>
      </c>
      <c r="C169" s="5" t="s">
        <v>16</v>
      </c>
      <c r="D169" s="4" t="s">
        <v>203</v>
      </c>
      <c r="E169" s="4" t="s">
        <v>25</v>
      </c>
      <c r="F169" s="6">
        <v>43000</v>
      </c>
      <c r="G169" s="6">
        <f t="shared" si="45"/>
        <v>1234.0999999999999</v>
      </c>
      <c r="H169" s="6">
        <v>866.06</v>
      </c>
      <c r="I169" s="7">
        <f>+F169*0.0304</f>
        <v>1307.2</v>
      </c>
      <c r="J169" s="7">
        <v>3855.68</v>
      </c>
      <c r="K169" s="7">
        <f t="shared" si="46"/>
        <v>7263.0399999999991</v>
      </c>
      <c r="L169" s="11">
        <f t="shared" si="47"/>
        <v>35736.959999999999</v>
      </c>
      <c r="M169" s="2"/>
    </row>
    <row r="170" spans="1:14" ht="35.1" customHeight="1" thickBot="1" x14ac:dyDescent="0.3">
      <c r="A170" s="1"/>
      <c r="B170" s="93"/>
      <c r="C170" s="94"/>
      <c r="D170" s="94"/>
      <c r="E170" s="94"/>
      <c r="F170" s="19">
        <f t="shared" ref="F170:L170" si="48">SUM(F164:F169)</f>
        <v>463000</v>
      </c>
      <c r="G170" s="20">
        <f t="shared" si="48"/>
        <v>13288.1</v>
      </c>
      <c r="H170" s="20">
        <f t="shared" si="48"/>
        <v>43308.97</v>
      </c>
      <c r="I170" s="21">
        <f t="shared" si="48"/>
        <v>14075.2</v>
      </c>
      <c r="J170" s="21">
        <f t="shared" si="48"/>
        <v>106949.90999999999</v>
      </c>
      <c r="K170" s="22">
        <f t="shared" si="48"/>
        <v>177622.18000000002</v>
      </c>
      <c r="L170" s="23">
        <f t="shared" si="48"/>
        <v>285377.82</v>
      </c>
      <c r="M170" s="2"/>
      <c r="N170" s="50"/>
    </row>
    <row r="171" spans="1:14" ht="35.1" customHeight="1" x14ac:dyDescent="0.25">
      <c r="A171" s="1"/>
      <c r="B171" s="90" t="s">
        <v>204</v>
      </c>
      <c r="C171" s="91"/>
      <c r="D171" s="91"/>
      <c r="E171" s="91"/>
      <c r="F171" s="91"/>
      <c r="G171" s="91"/>
      <c r="H171" s="91"/>
      <c r="I171" s="91"/>
      <c r="J171" s="91"/>
      <c r="K171" s="91"/>
      <c r="L171" s="92"/>
      <c r="M171" s="2"/>
    </row>
    <row r="172" spans="1:14" ht="73.5" customHeight="1" thickBot="1" x14ac:dyDescent="0.3">
      <c r="A172" s="1"/>
      <c r="B172" s="4" t="s">
        <v>205</v>
      </c>
      <c r="C172" s="5" t="s">
        <v>16</v>
      </c>
      <c r="D172" s="4" t="s">
        <v>206</v>
      </c>
      <c r="E172" s="4" t="s">
        <v>25</v>
      </c>
      <c r="F172" s="9">
        <v>90000</v>
      </c>
      <c r="G172" s="9">
        <f>IF(F172&gt;=35000,(F172*0.0287),(0))</f>
        <v>2583</v>
      </c>
      <c r="H172" s="9">
        <v>9078.06</v>
      </c>
      <c r="I172" s="10">
        <f>+F172*0.0304</f>
        <v>2736</v>
      </c>
      <c r="J172" s="10">
        <v>9676.57</v>
      </c>
      <c r="K172" s="10">
        <f>SUM(G172:J172)</f>
        <v>24073.629999999997</v>
      </c>
      <c r="L172" s="11">
        <f>F172-K172</f>
        <v>65926.37</v>
      </c>
      <c r="M172" s="2"/>
    </row>
    <row r="173" spans="1:14" ht="35.1" customHeight="1" thickBot="1" x14ac:dyDescent="0.3">
      <c r="A173" s="1"/>
      <c r="B173" s="93"/>
      <c r="C173" s="94"/>
      <c r="D173" s="94"/>
      <c r="E173" s="94"/>
      <c r="F173" s="19">
        <f t="shared" ref="F173:L173" si="49">SUM(F172)</f>
        <v>90000</v>
      </c>
      <c r="G173" s="20">
        <f t="shared" si="49"/>
        <v>2583</v>
      </c>
      <c r="H173" s="20">
        <f t="shared" si="49"/>
        <v>9078.06</v>
      </c>
      <c r="I173" s="21">
        <f t="shared" si="49"/>
        <v>2736</v>
      </c>
      <c r="J173" s="21">
        <f t="shared" si="49"/>
        <v>9676.57</v>
      </c>
      <c r="K173" s="22">
        <f t="shared" si="49"/>
        <v>24073.629999999997</v>
      </c>
      <c r="L173" s="23">
        <f t="shared" si="49"/>
        <v>65926.37</v>
      </c>
      <c r="M173" s="2"/>
      <c r="N173" s="50"/>
    </row>
    <row r="174" spans="1:14" ht="35.1" customHeight="1" x14ac:dyDescent="0.25">
      <c r="A174" s="1"/>
      <c r="B174" s="90" t="s">
        <v>207</v>
      </c>
      <c r="C174" s="91"/>
      <c r="D174" s="91"/>
      <c r="E174" s="91"/>
      <c r="F174" s="91"/>
      <c r="G174" s="91"/>
      <c r="H174" s="91"/>
      <c r="I174" s="91"/>
      <c r="J174" s="91"/>
      <c r="K174" s="91"/>
      <c r="L174" s="92"/>
      <c r="M174" s="2"/>
    </row>
    <row r="175" spans="1:14" ht="35.1" customHeight="1" thickBot="1" x14ac:dyDescent="0.3">
      <c r="A175" s="1"/>
      <c r="B175" s="4" t="s">
        <v>208</v>
      </c>
      <c r="C175" s="5" t="s">
        <v>20</v>
      </c>
      <c r="D175" s="4" t="s">
        <v>68</v>
      </c>
      <c r="E175" s="4" t="s">
        <v>25</v>
      </c>
      <c r="F175" s="9">
        <v>60000</v>
      </c>
      <c r="G175" s="9">
        <f>IF(F175&gt;=35000,(F175*0.0287),(0))</f>
        <v>1722</v>
      </c>
      <c r="H175" s="9">
        <v>3486.68</v>
      </c>
      <c r="I175" s="10">
        <f>+F175*0.0304</f>
        <v>1824</v>
      </c>
      <c r="J175" s="10">
        <v>1225</v>
      </c>
      <c r="K175" s="10">
        <f>SUM(G175:J175)</f>
        <v>8257.68</v>
      </c>
      <c r="L175" s="11">
        <f>F175-K175</f>
        <v>51742.32</v>
      </c>
      <c r="M175" s="2"/>
    </row>
    <row r="176" spans="1:14" ht="35.1" customHeight="1" thickBot="1" x14ac:dyDescent="0.3">
      <c r="A176" s="1"/>
      <c r="B176" s="93"/>
      <c r="C176" s="94"/>
      <c r="D176" s="94"/>
      <c r="E176" s="94"/>
      <c r="F176" s="19">
        <f>SUM(F175)</f>
        <v>60000</v>
      </c>
      <c r="G176" s="20">
        <f t="shared" ref="G176:L176" si="50">SUM(G175)</f>
        <v>1722</v>
      </c>
      <c r="H176" s="20">
        <f t="shared" si="50"/>
        <v>3486.68</v>
      </c>
      <c r="I176" s="21">
        <f t="shared" si="50"/>
        <v>1824</v>
      </c>
      <c r="J176" s="21">
        <f t="shared" si="50"/>
        <v>1225</v>
      </c>
      <c r="K176" s="22">
        <f t="shared" si="50"/>
        <v>8257.68</v>
      </c>
      <c r="L176" s="23">
        <f t="shared" si="50"/>
        <v>51742.32</v>
      </c>
      <c r="M176" s="2"/>
      <c r="N176" s="50"/>
    </row>
    <row r="177" spans="1:13" ht="35.1" customHeight="1" x14ac:dyDescent="0.25">
      <c r="A177" s="1"/>
      <c r="B177" s="90" t="s">
        <v>209</v>
      </c>
      <c r="C177" s="91"/>
      <c r="D177" s="91"/>
      <c r="E177" s="91"/>
      <c r="F177" s="91"/>
      <c r="G177" s="91"/>
      <c r="H177" s="91"/>
      <c r="I177" s="91"/>
      <c r="J177" s="91"/>
      <c r="K177" s="91"/>
      <c r="L177" s="92"/>
      <c r="M177" s="2"/>
    </row>
    <row r="178" spans="1:13" ht="35.1" customHeight="1" x14ac:dyDescent="0.25">
      <c r="A178" s="1"/>
      <c r="B178" s="4" t="s">
        <v>210</v>
      </c>
      <c r="C178" s="13" t="s">
        <v>20</v>
      </c>
      <c r="D178" s="4" t="s">
        <v>29</v>
      </c>
      <c r="E178" s="4" t="s">
        <v>25</v>
      </c>
      <c r="F178" s="6">
        <v>40000</v>
      </c>
      <c r="G178" s="6">
        <f>IF(F178&gt;=35000,(F178*0.0287),(0))</f>
        <v>1148</v>
      </c>
      <c r="H178" s="6">
        <v>442.65</v>
      </c>
      <c r="I178" s="7">
        <f>+F178*0.0304</f>
        <v>1216</v>
      </c>
      <c r="J178" s="7">
        <v>10067.49</v>
      </c>
      <c r="K178" s="7">
        <f t="shared" ref="K178:K184" si="51">SUM(G178:J178)</f>
        <v>12874.14</v>
      </c>
      <c r="L178" s="11">
        <f t="shared" ref="L178:L184" si="52">F178-K178</f>
        <v>27125.86</v>
      </c>
      <c r="M178" s="2"/>
    </row>
    <row r="179" spans="1:13" ht="35.1" customHeight="1" x14ac:dyDescent="0.25">
      <c r="A179" s="1"/>
      <c r="B179" s="4" t="s">
        <v>211</v>
      </c>
      <c r="C179" s="13" t="s">
        <v>20</v>
      </c>
      <c r="D179" s="4" t="s">
        <v>36</v>
      </c>
      <c r="E179" s="4" t="s">
        <v>25</v>
      </c>
      <c r="F179" s="6">
        <v>33000</v>
      </c>
      <c r="G179" s="6">
        <v>947.1</v>
      </c>
      <c r="H179" s="6">
        <v>0</v>
      </c>
      <c r="I179" s="7">
        <f>+F179*0.0304</f>
        <v>1003.2</v>
      </c>
      <c r="J179" s="7">
        <v>1025</v>
      </c>
      <c r="K179" s="7">
        <f t="shared" si="51"/>
        <v>2975.3</v>
      </c>
      <c r="L179" s="11">
        <f t="shared" si="52"/>
        <v>30024.7</v>
      </c>
      <c r="M179" s="2"/>
    </row>
    <row r="180" spans="1:13" ht="35.1" customHeight="1" x14ac:dyDescent="0.25">
      <c r="A180" s="1"/>
      <c r="B180" s="4" t="s">
        <v>212</v>
      </c>
      <c r="C180" s="13" t="s">
        <v>20</v>
      </c>
      <c r="D180" s="4" t="s">
        <v>36</v>
      </c>
      <c r="E180" s="4" t="s">
        <v>25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5120.76</v>
      </c>
      <c r="K180" s="7">
        <f t="shared" si="51"/>
        <v>6480.06</v>
      </c>
      <c r="L180" s="11">
        <f t="shared" si="52"/>
        <v>16519.939999999999</v>
      </c>
      <c r="M180" s="2"/>
    </row>
    <row r="181" spans="1:13" ht="35.1" customHeight="1" x14ac:dyDescent="0.25">
      <c r="A181" s="1"/>
      <c r="B181" s="4" t="s">
        <v>213</v>
      </c>
      <c r="C181" s="13" t="s">
        <v>20</v>
      </c>
      <c r="D181" s="4" t="s">
        <v>105</v>
      </c>
      <c r="E181" s="4" t="s">
        <v>99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7959.5</v>
      </c>
      <c r="K181" s="7">
        <f t="shared" si="51"/>
        <v>9318.7999999999993</v>
      </c>
      <c r="L181" s="11">
        <f t="shared" si="52"/>
        <v>13681.2</v>
      </c>
      <c r="M181" s="2"/>
    </row>
    <row r="182" spans="1:13" ht="35.1" customHeight="1" x14ac:dyDescent="0.25">
      <c r="A182" s="1"/>
      <c r="B182" s="16" t="s">
        <v>214</v>
      </c>
      <c r="C182" s="35" t="s">
        <v>20</v>
      </c>
      <c r="D182" s="16" t="s">
        <v>105</v>
      </c>
      <c r="E182" s="16" t="s">
        <v>99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2839.62</v>
      </c>
      <c r="K182" s="10">
        <f t="shared" si="51"/>
        <v>3903.42</v>
      </c>
      <c r="L182" s="11">
        <f t="shared" si="52"/>
        <v>14096.58</v>
      </c>
      <c r="M182" s="2"/>
    </row>
    <row r="183" spans="1:13" ht="35.1" customHeight="1" x14ac:dyDescent="0.25">
      <c r="A183" s="1"/>
      <c r="B183" s="16" t="s">
        <v>238</v>
      </c>
      <c r="C183" s="35" t="s">
        <v>16</v>
      </c>
      <c r="D183" s="16" t="s">
        <v>125</v>
      </c>
      <c r="E183" s="16" t="s">
        <v>99</v>
      </c>
      <c r="F183" s="9">
        <v>20000</v>
      </c>
      <c r="G183" s="9">
        <v>574</v>
      </c>
      <c r="H183" s="9"/>
      <c r="I183" s="10">
        <v>608</v>
      </c>
      <c r="J183" s="10">
        <v>3025</v>
      </c>
      <c r="K183" s="10">
        <f t="shared" si="51"/>
        <v>4207</v>
      </c>
      <c r="L183" s="11">
        <f t="shared" si="52"/>
        <v>15793</v>
      </c>
      <c r="M183" s="2"/>
    </row>
    <row r="184" spans="1:13" ht="35.1" customHeight="1" thickBot="1" x14ac:dyDescent="0.3">
      <c r="A184" s="1"/>
      <c r="B184" s="4" t="s">
        <v>228</v>
      </c>
      <c r="C184" s="13" t="s">
        <v>20</v>
      </c>
      <c r="D184" s="4" t="s">
        <v>132</v>
      </c>
      <c r="E184" s="4" t="s">
        <v>25</v>
      </c>
      <c r="F184" s="9">
        <v>33000</v>
      </c>
      <c r="G184" s="9">
        <v>947.1</v>
      </c>
      <c r="H184" s="9"/>
      <c r="I184" s="10">
        <v>1003.2</v>
      </c>
      <c r="J184" s="10">
        <v>525</v>
      </c>
      <c r="K184" s="10">
        <f t="shared" si="51"/>
        <v>2475.3000000000002</v>
      </c>
      <c r="L184" s="11">
        <f t="shared" si="52"/>
        <v>30524.7</v>
      </c>
      <c r="M184" s="2"/>
    </row>
    <row r="185" spans="1:13" ht="35.1" customHeight="1" thickBot="1" x14ac:dyDescent="0.3">
      <c r="A185" s="1"/>
      <c r="B185" s="88"/>
      <c r="C185" s="89"/>
      <c r="D185" s="89"/>
      <c r="E185" s="89"/>
      <c r="F185" s="19">
        <f t="shared" ref="F185:K185" si="53">SUM(F178:F184)</f>
        <v>190000</v>
      </c>
      <c r="G185" s="20">
        <f t="shared" si="53"/>
        <v>5453</v>
      </c>
      <c r="H185" s="20">
        <f t="shared" si="53"/>
        <v>442.65</v>
      </c>
      <c r="I185" s="21">
        <f t="shared" si="53"/>
        <v>5775.9999999999991</v>
      </c>
      <c r="J185" s="21">
        <f t="shared" si="53"/>
        <v>30562.37</v>
      </c>
      <c r="K185" s="26">
        <f t="shared" si="53"/>
        <v>42234.020000000004</v>
      </c>
      <c r="L185" s="23">
        <f>SUM(L178:L184)</f>
        <v>147765.98000000001</v>
      </c>
      <c r="M185" s="2"/>
    </row>
    <row r="186" spans="1:13" ht="10.5" customHeight="1" x14ac:dyDescent="0.25">
      <c r="A186" s="1"/>
      <c r="B186" s="63"/>
      <c r="C186" s="64"/>
      <c r="D186" s="64"/>
      <c r="E186" s="64"/>
      <c r="F186" s="64"/>
      <c r="G186" s="64"/>
      <c r="H186" s="64"/>
      <c r="I186" s="64"/>
      <c r="J186" s="64"/>
      <c r="K186" s="64"/>
      <c r="L186" s="65"/>
      <c r="M186" s="2"/>
    </row>
    <row r="187" spans="1:13" ht="47.25" x14ac:dyDescent="0.25">
      <c r="A187" s="1"/>
      <c r="B187" s="79"/>
      <c r="C187" s="80"/>
      <c r="D187" s="81"/>
      <c r="E187" s="27" t="s">
        <v>219</v>
      </c>
      <c r="F187" s="28">
        <f>SUM(F185,F176,F173,F170,F162,F157,F129,F126,F123,F119,F110,F106,F98,F73,F68,F64,F54,F47,F43,F39,F34,F31,F24,F21,F14)</f>
        <v>6710075</v>
      </c>
      <c r="G187" s="82"/>
      <c r="H187" s="83"/>
      <c r="I187" s="83"/>
      <c r="J187" s="84"/>
      <c r="K187" s="37" t="s">
        <v>220</v>
      </c>
      <c r="L187" s="29">
        <f>SUM(L185,L176,L173,L170,L162,L157,L129,L126,L123,L119,L110,L106,L98,L73,L68,L64,L54,L47,L43,L39,L34,L31,L24,L21,L14)</f>
        <v>4790413.3145000003</v>
      </c>
      <c r="M187" s="2"/>
    </row>
    <row r="188" spans="1:13" ht="9" customHeight="1" x14ac:dyDescent="0.25">
      <c r="A188" s="1"/>
      <c r="B188" s="85"/>
      <c r="C188" s="86"/>
      <c r="D188" s="86"/>
      <c r="E188" s="86"/>
      <c r="F188" s="86"/>
      <c r="G188" s="86"/>
      <c r="H188" s="86"/>
      <c r="I188" s="86"/>
      <c r="J188" s="86"/>
      <c r="K188" s="86"/>
      <c r="L188" s="87"/>
      <c r="M188" s="2"/>
    </row>
    <row r="189" spans="1:13" x14ac:dyDescent="0.25">
      <c r="A189" s="1"/>
      <c r="B189" s="66" t="s">
        <v>221</v>
      </c>
      <c r="C189" s="66"/>
      <c r="D189" s="66"/>
      <c r="E189" s="67"/>
      <c r="F189" s="67"/>
      <c r="G189" s="67"/>
      <c r="H189" s="67"/>
      <c r="I189" s="67"/>
      <c r="J189" s="67"/>
      <c r="K189" s="67"/>
      <c r="L189" s="68"/>
      <c r="M189" s="2"/>
    </row>
    <row r="190" spans="1:13" x14ac:dyDescent="0.25">
      <c r="A190" s="1"/>
      <c r="B190" s="66"/>
      <c r="C190" s="66"/>
      <c r="D190" s="66"/>
      <c r="E190" s="69"/>
      <c r="F190" s="69"/>
      <c r="G190" s="69"/>
      <c r="H190" s="69"/>
      <c r="I190" s="69"/>
      <c r="J190" s="69"/>
      <c r="K190" s="69"/>
      <c r="L190" s="70"/>
      <c r="M190" s="2"/>
    </row>
    <row r="191" spans="1:13" ht="31.5" x14ac:dyDescent="0.25">
      <c r="A191" s="1"/>
      <c r="B191" s="17" t="s">
        <v>222</v>
      </c>
      <c r="C191" s="73">
        <v>476234.28</v>
      </c>
      <c r="D191" s="74"/>
      <c r="E191" s="69"/>
      <c r="F191" s="69"/>
      <c r="G191" s="69"/>
      <c r="H191" s="69"/>
      <c r="I191" s="69"/>
      <c r="J191" s="69"/>
      <c r="K191" s="69"/>
      <c r="L191" s="70"/>
      <c r="M191" s="2"/>
    </row>
    <row r="192" spans="1:13" ht="31.5" x14ac:dyDescent="0.25">
      <c r="A192" s="1"/>
      <c r="B192" s="17" t="s">
        <v>223</v>
      </c>
      <c r="C192" s="73">
        <v>59074.95</v>
      </c>
      <c r="D192" s="74"/>
      <c r="E192" s="69"/>
      <c r="F192" s="69"/>
      <c r="G192" s="69"/>
      <c r="H192" s="69"/>
      <c r="I192" s="69"/>
      <c r="J192" s="69"/>
      <c r="K192" s="69"/>
      <c r="L192" s="70"/>
      <c r="M192" s="2"/>
    </row>
    <row r="193" spans="1:15" ht="31.5" x14ac:dyDescent="0.25">
      <c r="A193" s="1"/>
      <c r="B193" s="18" t="s">
        <v>224</v>
      </c>
      <c r="C193" s="75" t="s">
        <v>243</v>
      </c>
      <c r="D193" s="76"/>
      <c r="E193" s="69"/>
      <c r="F193" s="69"/>
      <c r="G193" s="69"/>
      <c r="H193" s="69"/>
      <c r="I193" s="69"/>
      <c r="J193" s="69"/>
      <c r="K193" s="69"/>
      <c r="L193" s="70"/>
      <c r="M193" s="2"/>
    </row>
    <row r="194" spans="1:15" ht="20.25" customHeight="1" x14ac:dyDescent="0.25">
      <c r="A194" s="1"/>
      <c r="B194" s="30" t="s">
        <v>225</v>
      </c>
      <c r="C194" s="77">
        <f>SUM(C191:D193)</f>
        <v>535309.23</v>
      </c>
      <c r="D194" s="78"/>
      <c r="E194" s="71"/>
      <c r="F194" s="71"/>
      <c r="G194" s="71"/>
      <c r="H194" s="71"/>
      <c r="I194" s="71"/>
      <c r="J194" s="71"/>
      <c r="K194" s="71"/>
      <c r="L194" s="72"/>
      <c r="M194" s="2"/>
      <c r="O194" t="s">
        <v>236</v>
      </c>
    </row>
    <row r="195" spans="1:15" ht="36" customHeight="1" x14ac:dyDescent="0.25">
      <c r="A195" s="1"/>
      <c r="B195" s="55" t="s">
        <v>244</v>
      </c>
      <c r="C195" s="56"/>
      <c r="D195" s="56"/>
      <c r="E195" s="56"/>
      <c r="F195" s="56"/>
      <c r="G195" s="56"/>
      <c r="H195" s="56"/>
      <c r="I195" s="56"/>
      <c r="J195" s="56"/>
      <c r="K195" s="56"/>
      <c r="L195" s="57"/>
      <c r="M195" s="2"/>
    </row>
    <row r="196" spans="1:15" ht="98.25" customHeight="1" x14ac:dyDescent="0.25">
      <c r="A196" s="1"/>
      <c r="B196" s="60"/>
      <c r="C196" s="61"/>
      <c r="D196" s="34" t="s">
        <v>226</v>
      </c>
      <c r="E196" s="59"/>
      <c r="F196" s="59"/>
      <c r="G196" s="33"/>
      <c r="H196" s="31" t="s">
        <v>227</v>
      </c>
      <c r="I196" s="60"/>
      <c r="J196" s="62"/>
      <c r="K196" s="62"/>
      <c r="L196" s="61"/>
      <c r="M196" s="2"/>
    </row>
    <row r="197" spans="1:15" ht="11.25" customHeight="1" x14ac:dyDescent="0.25">
      <c r="A197" s="1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2"/>
    </row>
    <row r="199" spans="1:15" x14ac:dyDescent="0.25">
      <c r="H199" s="48"/>
    </row>
    <row r="200" spans="1:15" x14ac:dyDescent="0.25">
      <c r="H200" s="48"/>
    </row>
    <row r="201" spans="1:15" x14ac:dyDescent="0.25">
      <c r="H201" s="48"/>
    </row>
  </sheetData>
  <mergeCells count="81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7:E47"/>
    <mergeCell ref="B25:L25"/>
    <mergeCell ref="B31:E31"/>
    <mergeCell ref="B32:L32"/>
    <mergeCell ref="B34:E34"/>
    <mergeCell ref="B35:L35"/>
    <mergeCell ref="B39:E39"/>
    <mergeCell ref="B40:L40"/>
    <mergeCell ref="B43:E43"/>
    <mergeCell ref="B44:L44"/>
    <mergeCell ref="B106:E106"/>
    <mergeCell ref="B48:L48"/>
    <mergeCell ref="B54:E54"/>
    <mergeCell ref="B55:L55"/>
    <mergeCell ref="B64:E64"/>
    <mergeCell ref="B65:L65"/>
    <mergeCell ref="B68:E68"/>
    <mergeCell ref="B69:L69"/>
    <mergeCell ref="B73:E73"/>
    <mergeCell ref="B74:L74"/>
    <mergeCell ref="B98:E98"/>
    <mergeCell ref="B99:L99"/>
    <mergeCell ref="B157:E157"/>
    <mergeCell ref="B107:L107"/>
    <mergeCell ref="B110:E110"/>
    <mergeCell ref="B111:L111"/>
    <mergeCell ref="B119:E119"/>
    <mergeCell ref="B120:L120"/>
    <mergeCell ref="B123:E123"/>
    <mergeCell ref="B124:L124"/>
    <mergeCell ref="B126:E126"/>
    <mergeCell ref="B127:L127"/>
    <mergeCell ref="B129:E129"/>
    <mergeCell ref="B130:L130"/>
    <mergeCell ref="B185:E185"/>
    <mergeCell ref="B158:L158"/>
    <mergeCell ref="B162:E162"/>
    <mergeCell ref="B163:L163"/>
    <mergeCell ref="B170:E170"/>
    <mergeCell ref="B171:L171"/>
    <mergeCell ref="B173:E173"/>
    <mergeCell ref="B174:L174"/>
    <mergeCell ref="B176:E176"/>
    <mergeCell ref="B177:L177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95:L195"/>
    <mergeCell ref="B197:L197"/>
    <mergeCell ref="E196:F196"/>
    <mergeCell ref="B196:C196"/>
    <mergeCell ref="I196:L196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Miguel Urbaez</cp:lastModifiedBy>
  <cp:lastPrinted>2021-08-18T17:11:25Z</cp:lastPrinted>
  <dcterms:created xsi:type="dcterms:W3CDTF">2021-07-20T15:29:34Z</dcterms:created>
  <dcterms:modified xsi:type="dcterms:W3CDTF">2022-04-08T14:00:44Z</dcterms:modified>
</cp:coreProperties>
</file>