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\\cnzfenx400\COMUN\DPTO. DE TECNOLOGIAS\Portal VIDEOS CNZFE\documentos enviados para subir al portal\"/>
    </mc:Choice>
  </mc:AlternateContent>
  <xr:revisionPtr revIDLastSave="0" documentId="13_ncr:1_{42EADCE5-F36B-4294-BE4A-BF14E2702D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definedNames>
    <definedName name="_xlnm.Print_Area" localSheetId="0">Hoja1!$A$8:$M$193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3" i="1" l="1"/>
  <c r="F105" i="1"/>
  <c r="G105" i="1"/>
  <c r="G52" i="1"/>
  <c r="G47" i="1"/>
  <c r="G48" i="1"/>
  <c r="F155" i="1"/>
  <c r="G155" i="1"/>
  <c r="H155" i="1"/>
  <c r="I155" i="1"/>
  <c r="J155" i="1"/>
  <c r="K155" i="1"/>
  <c r="L155" i="1"/>
  <c r="I154" i="1"/>
  <c r="K154" i="1" s="1"/>
  <c r="L154" i="1" s="1"/>
  <c r="K96" i="1"/>
  <c r="L96" i="1" s="1"/>
  <c r="F181" i="1"/>
  <c r="F171" i="1"/>
  <c r="F168" i="1"/>
  <c r="F160" i="1"/>
  <c r="F128" i="1"/>
  <c r="F122" i="1"/>
  <c r="F118" i="1"/>
  <c r="F109" i="1"/>
  <c r="F97" i="1"/>
  <c r="F71" i="1"/>
  <c r="F66" i="1"/>
  <c r="F62" i="1"/>
  <c r="F52" i="1"/>
  <c r="F45" i="1"/>
  <c r="F42" i="1"/>
  <c r="F38" i="1"/>
  <c r="F33" i="1"/>
  <c r="F30" i="1"/>
  <c r="F23" i="1"/>
  <c r="J181" i="1"/>
  <c r="G60" i="1"/>
  <c r="I60" i="1"/>
  <c r="K51" i="1"/>
  <c r="L51" i="1" s="1"/>
  <c r="C190" i="1"/>
  <c r="K180" i="1"/>
  <c r="L180" i="1" s="1"/>
  <c r="H181" i="1"/>
  <c r="H52" i="1"/>
  <c r="J52" i="1"/>
  <c r="K50" i="1"/>
  <c r="L50" i="1" s="1"/>
  <c r="J97" i="1"/>
  <c r="J13" i="1"/>
  <c r="H13" i="1"/>
  <c r="F13" i="1"/>
  <c r="I12" i="1"/>
  <c r="K178" i="1"/>
  <c r="L178" i="1" s="1"/>
  <c r="I150" i="1"/>
  <c r="I146" i="1"/>
  <c r="I147" i="1"/>
  <c r="I148" i="1"/>
  <c r="I140" i="1"/>
  <c r="I141" i="1"/>
  <c r="I142" i="1"/>
  <c r="I143" i="1"/>
  <c r="H122" i="1"/>
  <c r="J122" i="1"/>
  <c r="K60" i="1" l="1"/>
  <c r="L60" i="1" s="1"/>
  <c r="I153" i="1"/>
  <c r="K58" i="1"/>
  <c r="L58" i="1" s="1"/>
  <c r="G15" i="1"/>
  <c r="K9" i="1"/>
  <c r="K153" i="1" l="1"/>
  <c r="L153" i="1" s="1"/>
  <c r="K179" i="1"/>
  <c r="L179" i="1" s="1"/>
  <c r="K150" i="1"/>
  <c r="L150" i="1" s="1"/>
  <c r="I152" i="1"/>
  <c r="K152" i="1" s="1"/>
  <c r="L152" i="1" s="1"/>
  <c r="I151" i="1"/>
  <c r="I116" i="1"/>
  <c r="K19" i="1"/>
  <c r="L19" i="1" s="1"/>
  <c r="I149" i="1"/>
  <c r="K149" i="1" s="1"/>
  <c r="J105" i="1"/>
  <c r="J62" i="1"/>
  <c r="K59" i="1"/>
  <c r="L59" i="1" s="1"/>
  <c r="H62" i="1"/>
  <c r="K104" i="1"/>
  <c r="L104" i="1" s="1"/>
  <c r="H30" i="1"/>
  <c r="J30" i="1"/>
  <c r="F20" i="1"/>
  <c r="H20" i="1"/>
  <c r="J20" i="1"/>
  <c r="K151" i="1" l="1"/>
  <c r="L151" i="1" s="1"/>
  <c r="L116" i="1"/>
  <c r="L149" i="1"/>
  <c r="I100" i="1"/>
  <c r="K100" i="1" s="1"/>
  <c r="L100" i="1" s="1"/>
  <c r="I101" i="1"/>
  <c r="I102" i="1"/>
  <c r="I99" i="1"/>
  <c r="K177" i="1"/>
  <c r="L177" i="1" s="1"/>
  <c r="I173" i="1"/>
  <c r="I176" i="1"/>
  <c r="K176" i="1" s="1"/>
  <c r="L176" i="1" s="1"/>
  <c r="I175" i="1"/>
  <c r="K175" i="1" s="1"/>
  <c r="L175" i="1" s="1"/>
  <c r="I174" i="1"/>
  <c r="G181" i="1"/>
  <c r="J171" i="1"/>
  <c r="H171" i="1"/>
  <c r="I170" i="1"/>
  <c r="I171" i="1" s="1"/>
  <c r="G170" i="1"/>
  <c r="G171" i="1" s="1"/>
  <c r="J168" i="1"/>
  <c r="H168" i="1"/>
  <c r="I166" i="1"/>
  <c r="I165" i="1"/>
  <c r="I164" i="1"/>
  <c r="I163" i="1"/>
  <c r="K162" i="1"/>
  <c r="J160" i="1"/>
  <c r="H160" i="1"/>
  <c r="I158" i="1"/>
  <c r="G158" i="1"/>
  <c r="I157" i="1"/>
  <c r="I145" i="1"/>
  <c r="I144" i="1"/>
  <c r="I139" i="1"/>
  <c r="I138" i="1"/>
  <c r="I137" i="1"/>
  <c r="I136" i="1"/>
  <c r="I135" i="1"/>
  <c r="I134" i="1"/>
  <c r="I133" i="1"/>
  <c r="I132" i="1"/>
  <c r="I131" i="1"/>
  <c r="I130" i="1"/>
  <c r="J128" i="1"/>
  <c r="H128" i="1"/>
  <c r="I127" i="1"/>
  <c r="I128" i="1" s="1"/>
  <c r="G127" i="1"/>
  <c r="G128" i="1" s="1"/>
  <c r="H125" i="1"/>
  <c r="F125" i="1"/>
  <c r="I124" i="1"/>
  <c r="I125" i="1" s="1"/>
  <c r="I159" i="1"/>
  <c r="K159" i="1" s="1"/>
  <c r="L159" i="1" s="1"/>
  <c r="K121" i="1"/>
  <c r="L121" i="1" s="1"/>
  <c r="I120" i="1"/>
  <c r="I122" i="1" s="1"/>
  <c r="J118" i="1"/>
  <c r="H118" i="1"/>
  <c r="I117" i="1"/>
  <c r="K117" i="1" s="1"/>
  <c r="L117" i="1" s="1"/>
  <c r="I115" i="1"/>
  <c r="I113" i="1"/>
  <c r="G113" i="1"/>
  <c r="I112" i="1"/>
  <c r="K167" i="1"/>
  <c r="L167" i="1" s="1"/>
  <c r="J109" i="1"/>
  <c r="H109" i="1"/>
  <c r="I108" i="1"/>
  <c r="G108" i="1"/>
  <c r="I107" i="1"/>
  <c r="G107" i="1"/>
  <c r="I103" i="1"/>
  <c r="H103" i="1"/>
  <c r="I93" i="1"/>
  <c r="I92" i="1"/>
  <c r="I91" i="1"/>
  <c r="K89" i="1"/>
  <c r="L89" i="1" s="1"/>
  <c r="I88" i="1"/>
  <c r="I87" i="1"/>
  <c r="K86" i="1"/>
  <c r="L86" i="1" s="1"/>
  <c r="I85" i="1"/>
  <c r="K85" i="1" s="1"/>
  <c r="L85" i="1" s="1"/>
  <c r="I84" i="1"/>
  <c r="K84" i="1" s="1"/>
  <c r="L84" i="1" s="1"/>
  <c r="I83" i="1"/>
  <c r="I82" i="1"/>
  <c r="K82" i="1" s="1"/>
  <c r="L82" i="1" s="1"/>
  <c r="I81" i="1"/>
  <c r="K81" i="1" s="1"/>
  <c r="L81" i="1" s="1"/>
  <c r="I80" i="1"/>
  <c r="K80" i="1" s="1"/>
  <c r="L80" i="1" s="1"/>
  <c r="I79" i="1"/>
  <c r="K79" i="1" s="1"/>
  <c r="L79" i="1" s="1"/>
  <c r="I78" i="1"/>
  <c r="K78" i="1" s="1"/>
  <c r="L78" i="1" s="1"/>
  <c r="I77" i="1"/>
  <c r="K77" i="1" s="1"/>
  <c r="L77" i="1" s="1"/>
  <c r="I94" i="1"/>
  <c r="K94" i="1" s="1"/>
  <c r="L94" i="1" s="1"/>
  <c r="I90" i="1"/>
  <c r="K90" i="1" s="1"/>
  <c r="L90" i="1" s="1"/>
  <c r="K76" i="1"/>
  <c r="L76" i="1" s="1"/>
  <c r="I75" i="1"/>
  <c r="K74" i="1"/>
  <c r="L74" i="1" s="1"/>
  <c r="I73" i="1"/>
  <c r="J71" i="1"/>
  <c r="H69" i="1"/>
  <c r="K69" i="1" s="1"/>
  <c r="L69" i="1" s="1"/>
  <c r="I68" i="1"/>
  <c r="J66" i="1"/>
  <c r="H66" i="1"/>
  <c r="I65" i="1"/>
  <c r="G65" i="1"/>
  <c r="G64" i="1"/>
  <c r="K57" i="1"/>
  <c r="L57" i="1" s="1"/>
  <c r="I61" i="1"/>
  <c r="K61" i="1" s="1"/>
  <c r="L61" i="1" s="1"/>
  <c r="I55" i="1"/>
  <c r="G55" i="1"/>
  <c r="I56" i="1"/>
  <c r="G56" i="1"/>
  <c r="I54" i="1"/>
  <c r="G54" i="1"/>
  <c r="I49" i="1"/>
  <c r="I47" i="1"/>
  <c r="I48" i="1"/>
  <c r="J45" i="1"/>
  <c r="H45" i="1"/>
  <c r="G45" i="1"/>
  <c r="I44" i="1"/>
  <c r="I45" i="1" s="1"/>
  <c r="J42" i="1"/>
  <c r="H42" i="1"/>
  <c r="G41" i="1"/>
  <c r="K41" i="1" s="1"/>
  <c r="L41" i="1" s="1"/>
  <c r="I42" i="1"/>
  <c r="G40" i="1"/>
  <c r="J38" i="1"/>
  <c r="H38" i="1"/>
  <c r="I37" i="1"/>
  <c r="G37" i="1"/>
  <c r="I36" i="1"/>
  <c r="G36" i="1"/>
  <c r="G35" i="1"/>
  <c r="J33" i="1"/>
  <c r="H33" i="1"/>
  <c r="G33" i="1"/>
  <c r="I32" i="1"/>
  <c r="I33" i="1" s="1"/>
  <c r="I29" i="1"/>
  <c r="K29" i="1" s="1"/>
  <c r="L29" i="1" s="1"/>
  <c r="I28" i="1"/>
  <c r="G28" i="1"/>
  <c r="I27" i="1"/>
  <c r="G27" i="1"/>
  <c r="G26" i="1"/>
  <c r="K26" i="1" s="1"/>
  <c r="L26" i="1" s="1"/>
  <c r="G25" i="1"/>
  <c r="J23" i="1"/>
  <c r="H23" i="1"/>
  <c r="I22" i="1"/>
  <c r="I23" i="1" s="1"/>
  <c r="G22" i="1"/>
  <c r="I18" i="1"/>
  <c r="K18" i="1" s="1"/>
  <c r="L18" i="1" s="1"/>
  <c r="K16" i="1"/>
  <c r="L16" i="1" s="1"/>
  <c r="I17" i="1"/>
  <c r="G17" i="1"/>
  <c r="I15" i="1"/>
  <c r="K15" i="1" s="1"/>
  <c r="L15" i="1" s="1"/>
  <c r="G12" i="1"/>
  <c r="I13" i="1"/>
  <c r="G11" i="1"/>
  <c r="G10" i="1"/>
  <c r="L9" i="1"/>
  <c r="I181" i="1" l="1"/>
  <c r="I52" i="1"/>
  <c r="G97" i="1"/>
  <c r="H97" i="1"/>
  <c r="G122" i="1"/>
  <c r="G13" i="1"/>
  <c r="K55" i="1"/>
  <c r="L55" i="1" s="1"/>
  <c r="K102" i="1"/>
  <c r="L102" i="1" s="1"/>
  <c r="K17" i="1"/>
  <c r="G20" i="1"/>
  <c r="K134" i="1"/>
  <c r="L134" i="1" s="1"/>
  <c r="K12" i="1"/>
  <c r="L12" i="1" s="1"/>
  <c r="K133" i="1"/>
  <c r="L133" i="1" s="1"/>
  <c r="H105" i="1"/>
  <c r="I105" i="1"/>
  <c r="K131" i="1"/>
  <c r="L131" i="1" s="1"/>
  <c r="K49" i="1"/>
  <c r="L49" i="1" s="1"/>
  <c r="G62" i="1"/>
  <c r="I62" i="1"/>
  <c r="K48" i="1"/>
  <c r="I20" i="1"/>
  <c r="K25" i="1"/>
  <c r="G30" i="1"/>
  <c r="I30" i="1"/>
  <c r="K68" i="1"/>
  <c r="L68" i="1" s="1"/>
  <c r="K146" i="1"/>
  <c r="L146" i="1" s="1"/>
  <c r="K95" i="1"/>
  <c r="L95" i="1" s="1"/>
  <c r="K87" i="1"/>
  <c r="L87" i="1" s="1"/>
  <c r="G38" i="1"/>
  <c r="K28" i="1"/>
  <c r="L28" i="1" s="1"/>
  <c r="K112" i="1"/>
  <c r="L112" i="1" s="1"/>
  <c r="K115" i="1"/>
  <c r="L115" i="1" s="1"/>
  <c r="I71" i="1"/>
  <c r="K113" i="1"/>
  <c r="L113" i="1" s="1"/>
  <c r="K140" i="1"/>
  <c r="L140" i="1" s="1"/>
  <c r="L114" i="1"/>
  <c r="K158" i="1"/>
  <c r="L158" i="1" s="1"/>
  <c r="K107" i="1"/>
  <c r="K124" i="1"/>
  <c r="K125" i="1" s="1"/>
  <c r="K132" i="1"/>
  <c r="L132" i="1" s="1"/>
  <c r="K139" i="1"/>
  <c r="L139" i="1" s="1"/>
  <c r="K142" i="1"/>
  <c r="L142" i="1" s="1"/>
  <c r="K145" i="1"/>
  <c r="L145" i="1" s="1"/>
  <c r="K73" i="1"/>
  <c r="G109" i="1"/>
  <c r="G160" i="1"/>
  <c r="I38" i="1"/>
  <c r="K93" i="1"/>
  <c r="L93" i="1" s="1"/>
  <c r="I118" i="1"/>
  <c r="G42" i="1"/>
  <c r="K64" i="1"/>
  <c r="K163" i="1"/>
  <c r="L163" i="1" s="1"/>
  <c r="K99" i="1"/>
  <c r="L99" i="1" s="1"/>
  <c r="H71" i="1"/>
  <c r="K11" i="1"/>
  <c r="L11" i="1" s="1"/>
  <c r="K22" i="1"/>
  <c r="L22" i="1" s="1"/>
  <c r="L23" i="1" s="1"/>
  <c r="K27" i="1"/>
  <c r="L27" i="1" s="1"/>
  <c r="K37" i="1"/>
  <c r="L37" i="1" s="1"/>
  <c r="K136" i="1"/>
  <c r="L136" i="1" s="1"/>
  <c r="K138" i="1"/>
  <c r="L138" i="1" s="1"/>
  <c r="K164" i="1"/>
  <c r="L164" i="1" s="1"/>
  <c r="K35" i="1"/>
  <c r="L35" i="1" s="1"/>
  <c r="K120" i="1"/>
  <c r="K144" i="1"/>
  <c r="L144" i="1" s="1"/>
  <c r="K148" i="1"/>
  <c r="L148" i="1" s="1"/>
  <c r="I168" i="1"/>
  <c r="K101" i="1"/>
  <c r="L101" i="1" s="1"/>
  <c r="K32" i="1"/>
  <c r="K56" i="1"/>
  <c r="L56" i="1" s="1"/>
  <c r="K65" i="1"/>
  <c r="L65" i="1" s="1"/>
  <c r="K91" i="1"/>
  <c r="L91" i="1" s="1"/>
  <c r="K36" i="1"/>
  <c r="L36" i="1" s="1"/>
  <c r="K70" i="1"/>
  <c r="L70" i="1" s="1"/>
  <c r="K92" i="1"/>
  <c r="L92" i="1" s="1"/>
  <c r="K130" i="1"/>
  <c r="K165" i="1"/>
  <c r="L165" i="1" s="1"/>
  <c r="G66" i="1"/>
  <c r="I97" i="1"/>
  <c r="G118" i="1"/>
  <c r="K47" i="1"/>
  <c r="L47" i="1" s="1"/>
  <c r="K83" i="1"/>
  <c r="L83" i="1" s="1"/>
  <c r="I109" i="1"/>
  <c r="K127" i="1"/>
  <c r="L127" i="1" s="1"/>
  <c r="L128" i="1" s="1"/>
  <c r="I160" i="1"/>
  <c r="K166" i="1"/>
  <c r="L166" i="1" s="1"/>
  <c r="K174" i="1"/>
  <c r="K88" i="1"/>
  <c r="L88" i="1" s="1"/>
  <c r="K108" i="1"/>
  <c r="L108" i="1" s="1"/>
  <c r="K135" i="1"/>
  <c r="L135" i="1" s="1"/>
  <c r="K137" i="1"/>
  <c r="L137" i="1" s="1"/>
  <c r="K141" i="1"/>
  <c r="L141" i="1" s="1"/>
  <c r="K143" i="1"/>
  <c r="L143" i="1" s="1"/>
  <c r="K147" i="1"/>
  <c r="L147" i="1" s="1"/>
  <c r="L162" i="1"/>
  <c r="G23" i="1"/>
  <c r="K44" i="1"/>
  <c r="K54" i="1"/>
  <c r="K173" i="1"/>
  <c r="I66" i="1"/>
  <c r="G71" i="1"/>
  <c r="K111" i="1"/>
  <c r="G125" i="1"/>
  <c r="K157" i="1"/>
  <c r="G168" i="1"/>
  <c r="K170" i="1"/>
  <c r="K10" i="1"/>
  <c r="K40" i="1"/>
  <c r="K103" i="1"/>
  <c r="K75" i="1"/>
  <c r="L75" i="1" s="1"/>
  <c r="L168" i="1" l="1"/>
  <c r="L38" i="1"/>
  <c r="L71" i="1"/>
  <c r="L173" i="1"/>
  <c r="K181" i="1"/>
  <c r="K52" i="1"/>
  <c r="L73" i="1"/>
  <c r="L97" i="1" s="1"/>
  <c r="K97" i="1"/>
  <c r="L10" i="1"/>
  <c r="L13" i="1" s="1"/>
  <c r="K13" i="1"/>
  <c r="L120" i="1"/>
  <c r="L122" i="1" s="1"/>
  <c r="K122" i="1"/>
  <c r="L130" i="1"/>
  <c r="K105" i="1"/>
  <c r="K62" i="1"/>
  <c r="L48" i="1"/>
  <c r="L52" i="1" s="1"/>
  <c r="L174" i="1"/>
  <c r="L25" i="1"/>
  <c r="L30" i="1" s="1"/>
  <c r="K30" i="1"/>
  <c r="L17" i="1"/>
  <c r="L20" i="1" s="1"/>
  <c r="K20" i="1"/>
  <c r="L124" i="1"/>
  <c r="L125" i="1" s="1"/>
  <c r="K66" i="1"/>
  <c r="K109" i="1"/>
  <c r="K38" i="1"/>
  <c r="L64" i="1"/>
  <c r="L66" i="1" s="1"/>
  <c r="L107" i="1"/>
  <c r="L109" i="1" s="1"/>
  <c r="K168" i="1"/>
  <c r="K128" i="1"/>
  <c r="K23" i="1"/>
  <c r="K33" i="1"/>
  <c r="L32" i="1"/>
  <c r="L33" i="1" s="1"/>
  <c r="K71" i="1"/>
  <c r="L54" i="1"/>
  <c r="L62" i="1" s="1"/>
  <c r="L157" i="1"/>
  <c r="L160" i="1" s="1"/>
  <c r="K160" i="1"/>
  <c r="L170" i="1"/>
  <c r="L171" i="1" s="1"/>
  <c r="K171" i="1"/>
  <c r="L111" i="1"/>
  <c r="L118" i="1" s="1"/>
  <c r="K118" i="1"/>
  <c r="K45" i="1"/>
  <c r="L44" i="1"/>
  <c r="L45" i="1" s="1"/>
  <c r="L103" i="1"/>
  <c r="L105" i="1" s="1"/>
  <c r="L40" i="1"/>
  <c r="L42" i="1" s="1"/>
  <c r="K42" i="1"/>
  <c r="L181" i="1" l="1"/>
  <c r="L183" i="1" s="1"/>
</calcChain>
</file>

<file path=xl/sharedStrings.xml><?xml version="1.0" encoding="utf-8"?>
<sst xmlns="http://schemas.openxmlformats.org/spreadsheetml/2006/main" count="554" uniqueCount="246">
  <si>
    <t>CONSEJO NACIONAL DE ZONAS FRANCAS DE EXPORTACION</t>
  </si>
  <si>
    <t>DEPARTAMENTO DE RECURSOS HUMANOS</t>
  </si>
  <si>
    <t>NOMBRE Y APELLIDO</t>
  </si>
  <si>
    <t>GENERO</t>
  </si>
  <si>
    <t>CARGO</t>
  </si>
  <si>
    <t>CATEGORIA DE SERVIDOR</t>
  </si>
  <si>
    <t>SALARIO BRUTO</t>
  </si>
  <si>
    <t>DESCUENTOS DE LEY</t>
  </si>
  <si>
    <t>OTROS DESCUENTOS</t>
  </si>
  <si>
    <t>TOTAL DESCONTADO</t>
  </si>
  <si>
    <t>SALARIO NETO</t>
  </si>
  <si>
    <t>AFP</t>
  </si>
  <si>
    <t>ISR</t>
  </si>
  <si>
    <t xml:space="preserve">SFS </t>
  </si>
  <si>
    <t>DIRECCION EJECUTIVA</t>
  </si>
  <si>
    <t>DANIEL LIRANZO</t>
  </si>
  <si>
    <t>HOMBRE</t>
  </si>
  <si>
    <t>DIRECTOR EJECUTIVO</t>
  </si>
  <si>
    <t>LIBRE NOMBRAMIENTO</t>
  </si>
  <si>
    <t xml:space="preserve">YARISOL LOPEZ </t>
  </si>
  <si>
    <t>MUJER</t>
  </si>
  <si>
    <t>SUBDIRECTORA EJECUTIVA</t>
  </si>
  <si>
    <t>RESOLUCION CONSEJO</t>
  </si>
  <si>
    <t>JOHANNA MONTES DE OCA</t>
  </si>
  <si>
    <t>SECRETARIA EJECUTIVA</t>
  </si>
  <si>
    <t>FIJO</t>
  </si>
  <si>
    <t>NOELIA BENCOSME</t>
  </si>
  <si>
    <t>CARRERA</t>
  </si>
  <si>
    <t>SECRETARIA</t>
  </si>
  <si>
    <t>DEPARTAMENTO JURIDICO</t>
  </si>
  <si>
    <t>CRISTIAN PIMENTEL</t>
  </si>
  <si>
    <t>LISBET PERALTA</t>
  </si>
  <si>
    <t>LEYBI LINARES</t>
  </si>
  <si>
    <t>AUXILIAR ADMINISTRATIVA</t>
  </si>
  <si>
    <t>HERIDANNY RODRIGUEZ</t>
  </si>
  <si>
    <t>DEPARTAMENTO DE PLANIFICACION Y DESARROLLO</t>
  </si>
  <si>
    <t>CORINA MARTINEZ</t>
  </si>
  <si>
    <t>LISSETTE EVANGELISTA</t>
  </si>
  <si>
    <t>ENCARGADA DEPTO DE RECURSOS HUMANOS</t>
  </si>
  <si>
    <t>ROSA ALMONTE</t>
  </si>
  <si>
    <t>LIZARY DICKSON</t>
  </si>
  <si>
    <t>GERALDINE PEÑA</t>
  </si>
  <si>
    <t xml:space="preserve">MARIBEL BELTRE </t>
  </si>
  <si>
    <t>EDWIN CORDERO</t>
  </si>
  <si>
    <t>DIGITADOR</t>
  </si>
  <si>
    <t>DEPARTAMENTO DE TECNOLOGIA DE LA INFORMACION Y COMUNICACION</t>
  </si>
  <si>
    <t>ESTENIO CASTILLO</t>
  </si>
  <si>
    <t>ENCARGADO DPTO. TECNOLOGIA DE INF. Y COM.</t>
  </si>
  <si>
    <t xml:space="preserve">ERICK DOMINGUEZ </t>
  </si>
  <si>
    <t>COORDINADOR         T. I. C.</t>
  </si>
  <si>
    <t>MIGUEL URBAEZ</t>
  </si>
  <si>
    <t>DIVISION DE ADMINISTRACION DE SERVICIOS TIC</t>
  </si>
  <si>
    <t>RUDITH SEVERINO</t>
  </si>
  <si>
    <t>OMAR GERALDO</t>
  </si>
  <si>
    <t>DIVISION DE OPERACIONES TIC</t>
  </si>
  <si>
    <t>CHALIBEL MOYA</t>
  </si>
  <si>
    <t>ENCARGADA DE DIVISION  DE OPERACIONES TIC</t>
  </si>
  <si>
    <t>DEPARTAMENTO ADMINISTATIVO Y FINANCIERO</t>
  </si>
  <si>
    <t>YUDELKA BELTRE</t>
  </si>
  <si>
    <t>ANALISTA</t>
  </si>
  <si>
    <t>MELIDA CASTILLO</t>
  </si>
  <si>
    <t>GERARDO RODRIGUEZ</t>
  </si>
  <si>
    <t>AUXILIAR ADMINISTRATIVO</t>
  </si>
  <si>
    <t xml:space="preserve">CARLOS RAFAEL </t>
  </si>
  <si>
    <t>DIVISION DE CONTABILIDAD</t>
  </si>
  <si>
    <t>EDITA PEÑA</t>
  </si>
  <si>
    <t>ENCARGADA DIVISION CONTABILIDAD</t>
  </si>
  <si>
    <t>NARDA VALENZUELA</t>
  </si>
  <si>
    <t>CONTADORA</t>
  </si>
  <si>
    <t>HUGO INOA</t>
  </si>
  <si>
    <t>AUXILIAR DE INVENTARIO DE ACTIVOS FIJOS</t>
  </si>
  <si>
    <t>ROBERT NOVAS</t>
  </si>
  <si>
    <t xml:space="preserve">JOSE CASTILLO </t>
  </si>
  <si>
    <t>ANA CUEVAS</t>
  </si>
  <si>
    <t>DIVISION DE PRESUPUESTO</t>
  </si>
  <si>
    <t>RAQUEL FIGUEREO</t>
  </si>
  <si>
    <t>ENCARGADA DIVISION DE PRESUPUESTO</t>
  </si>
  <si>
    <t>MAURICIO CHIA</t>
  </si>
  <si>
    <t>DIVISION DE COMPRAS Y CONTRATACIONES</t>
  </si>
  <si>
    <t>ADELINDA PEREZ</t>
  </si>
  <si>
    <t>ENCARGADA DIV. COMPRAS Y CONTRATACIONES</t>
  </si>
  <si>
    <t>AMALIA HOLGUIN</t>
  </si>
  <si>
    <t xml:space="preserve">MANUEL RUBIERA </t>
  </si>
  <si>
    <t>DIVISION DE SERVICIOS GENERALES</t>
  </si>
  <si>
    <t>ANNERIS UREÑA</t>
  </si>
  <si>
    <t>ENCARGADA DIV. SERVICIOS GENERALES</t>
  </si>
  <si>
    <t>FELIX ARVELO</t>
  </si>
  <si>
    <t>ESTATUTO SIMPLIFICADO</t>
  </si>
  <si>
    <t>EDUARDO ABREU</t>
  </si>
  <si>
    <t>CECILIO MARIANO</t>
  </si>
  <si>
    <t>RAMON ENCARNACION</t>
  </si>
  <si>
    <t>EMMANUEL ROJAS</t>
  </si>
  <si>
    <t>MARIA OTAÑO</t>
  </si>
  <si>
    <t>CONSERJE</t>
  </si>
  <si>
    <t>TOMAS MORENO</t>
  </si>
  <si>
    <t>MANUEL ALVAREZ</t>
  </si>
  <si>
    <t>EDUVIGIS PASCUAL</t>
  </si>
  <si>
    <t>LEYDA CUBILETE</t>
  </si>
  <si>
    <t>MARIA ALTAGRACIA</t>
  </si>
  <si>
    <t>MARILYN MERCEDES</t>
  </si>
  <si>
    <t>AUXILIAR DE TRANSPORTACION</t>
  </si>
  <si>
    <t>ANGEL ALCANTARA</t>
  </si>
  <si>
    <t>AUXILIAR DE ALMACEN Y SUMINISTRO</t>
  </si>
  <si>
    <t>RUBEN CABELO</t>
  </si>
  <si>
    <t>FOTOCOPIADOR</t>
  </si>
  <si>
    <t>ELIAS PEGUERO</t>
  </si>
  <si>
    <t>MENSAJERO INTERNO</t>
  </si>
  <si>
    <t>MAXIMINA SANTANA</t>
  </si>
  <si>
    <t>RECEPCIONISTA</t>
  </si>
  <si>
    <t>CARLOS LAPAIX</t>
  </si>
  <si>
    <t>MAYORDOMO</t>
  </si>
  <si>
    <t>RODOLFO MENDIETA</t>
  </si>
  <si>
    <t>PABLO REYES</t>
  </si>
  <si>
    <t>MENSAJERO EXTERNO</t>
  </si>
  <si>
    <t>EVIZ CARRASCO</t>
  </si>
  <si>
    <t>CAMARERO</t>
  </si>
  <si>
    <t xml:space="preserve">LIDIO JIMENEZ </t>
  </si>
  <si>
    <t>ARMANDO DE LOS SANTOS</t>
  </si>
  <si>
    <t>SECCION DE TESORERIA</t>
  </si>
  <si>
    <t>ROSSIAN OGANDO</t>
  </si>
  <si>
    <t>CAJERA</t>
  </si>
  <si>
    <t>JOHANNY COLOME</t>
  </si>
  <si>
    <t>SECCION DE CORRESPONDENCIA</t>
  </si>
  <si>
    <t>EVANGELINA MOTA</t>
  </si>
  <si>
    <t>ARCHIVISTA</t>
  </si>
  <si>
    <t>ALEXANDER BURGOS</t>
  </si>
  <si>
    <t>DEPARTAMENTO DE ZONAS FRANCAS Y PARQUES</t>
  </si>
  <si>
    <t>MARIO RODRIGUEZ</t>
  </si>
  <si>
    <t>ENCARGADO DEPTO. ZONAS FRANCAS Y PARQUES</t>
  </si>
  <si>
    <t>HECTOR BELTRE</t>
  </si>
  <si>
    <t>MARIA QUEZADA</t>
  </si>
  <si>
    <t>ROSA REYES</t>
  </si>
  <si>
    <t>CARLOS DE LA CRUZ</t>
  </si>
  <si>
    <t>HILDA MARIÑEZ</t>
  </si>
  <si>
    <t>MIGUEL DURAN</t>
  </si>
  <si>
    <t>DIVISION  DE SERVICIOS A ZONAS FRANCAS ESPECIALES</t>
  </si>
  <si>
    <t>JOSE GONZALEZ</t>
  </si>
  <si>
    <t>ENCARGADO DE DIVISION DE SERVICIOS A ZONAS FRANCAS ESPECIALES</t>
  </si>
  <si>
    <t>MARIBEL RAMIA</t>
  </si>
  <si>
    <t>HORTENSIA PIMENTEL</t>
  </si>
  <si>
    <t>DIVISION REGULACION TEXTILES, CALZADOS Y PIELES</t>
  </si>
  <si>
    <t>JOEL LUGO</t>
  </si>
  <si>
    <t>ENCARGADO DE DIVISION REGULACION TEXTILES, CALZADO Y PIELES</t>
  </si>
  <si>
    <t>DIVISION AUTORIZACIONES A PARQUES</t>
  </si>
  <si>
    <t>JHONNY GUERRERO</t>
  </si>
  <si>
    <t>ENCARGADO DE DIVISION DE AUTORIZACIONES A PARQUES</t>
  </si>
  <si>
    <t>DEPARTAMENTO SERVICIOS AL USUARIO</t>
  </si>
  <si>
    <t>NELSON ESTEVEZ</t>
  </si>
  <si>
    <t>ENCARGADO DEPTO. SERVICIOS AL USUARIO</t>
  </si>
  <si>
    <t>CESAR CONTRERAS</t>
  </si>
  <si>
    <t>AUXILIAR DE ASISTENCIA AL USUARIO</t>
  </si>
  <si>
    <t>LEPIDO DE LA CRUZ</t>
  </si>
  <si>
    <t xml:space="preserve">SILVIO LEON </t>
  </si>
  <si>
    <t>RALYN GARCIA</t>
  </si>
  <si>
    <t>NICOLE CASTILLO</t>
  </si>
  <si>
    <t>JOSE MATEO</t>
  </si>
  <si>
    <t>AUXILIAR SOPORTE AL USUARIO</t>
  </si>
  <si>
    <t>DAREVILL PEÑA</t>
  </si>
  <si>
    <t>AMAURYS RODRIGUEZ</t>
  </si>
  <si>
    <t>SUPERVISOR DE PARQUES</t>
  </si>
  <si>
    <t>RAMON SANTIAGO</t>
  </si>
  <si>
    <t>AUXILIAR DE PARQUES</t>
  </si>
  <si>
    <t>ROSSE CORNIEL</t>
  </si>
  <si>
    <t>YRIS MORETA</t>
  </si>
  <si>
    <t>JUNIOR NUÑEZ</t>
  </si>
  <si>
    <t>WINELIA ORTIZ</t>
  </si>
  <si>
    <t>MAYRA SANCHEZ</t>
  </si>
  <si>
    <t>KENNY JIMENEZ</t>
  </si>
  <si>
    <t>YANET RAMOS</t>
  </si>
  <si>
    <t>ROMER GUILLEN</t>
  </si>
  <si>
    <t>LUIS ABREU</t>
  </si>
  <si>
    <t>ANDREA GUZMAN</t>
  </si>
  <si>
    <t>FRANCISCO LALONDRIZ</t>
  </si>
  <si>
    <t>MINERVA JIOBEN</t>
  </si>
  <si>
    <t>YANIRE DE LA CRUZ</t>
  </si>
  <si>
    <t>DEPARTAMENTO DE PROMOCION</t>
  </si>
  <si>
    <t>SILVIA COCHON</t>
  </si>
  <si>
    <t>ENCARGADA DEPTO. PROMOCION</t>
  </si>
  <si>
    <t>ANDRIANA PAYANO</t>
  </si>
  <si>
    <t>DEPARTAMENTO DE ESTADISTICAS DE ZONAS FRANCAS</t>
  </si>
  <si>
    <t>PABLO GUERRERO</t>
  </si>
  <si>
    <t>ENCARGADO DPTO. ESTADISTICAS DE ZONAS FRANCAS</t>
  </si>
  <si>
    <t>MARIA FERNANDEZ</t>
  </si>
  <si>
    <t>ESTADISTICO</t>
  </si>
  <si>
    <t>RAFAEL CORDERO</t>
  </si>
  <si>
    <t>MARIA MENDEZ</t>
  </si>
  <si>
    <t>RUBEN GARCIA</t>
  </si>
  <si>
    <t>AUXILIAR ESTADISTICAS</t>
  </si>
  <si>
    <t>DIVISION DE ELABORACION DE INFORMES TECNICOS</t>
  </si>
  <si>
    <t>JORGE MONTERO</t>
  </si>
  <si>
    <t>ENCARGADO DIVISION DE ELABORACION DE INFORMES TECNICOS</t>
  </si>
  <si>
    <t>OFICINA REGIONAL SANTIAGO</t>
  </si>
  <si>
    <t>CRISTIANA AYBAR</t>
  </si>
  <si>
    <t>CLARIBEL DE LA CRUZ</t>
  </si>
  <si>
    <t>MIREYA MATOS</t>
  </si>
  <si>
    <t>PETRA ALEJO</t>
  </si>
  <si>
    <t>PAMELA CABRERA</t>
  </si>
  <si>
    <t>JUAN HERNANDEZ</t>
  </si>
  <si>
    <t>LOURDES ENCARNACION</t>
  </si>
  <si>
    <t>JOSE PINEDA</t>
  </si>
  <si>
    <t>CESAR JANSEN</t>
  </si>
  <si>
    <t>TOTAL SALARIO BRUTO</t>
  </si>
  <si>
    <t>TOTAL SALARIO NETO</t>
  </si>
  <si>
    <t>APORTE INSTITUCIONAL</t>
  </si>
  <si>
    <t>FONDO DE PENSIONES</t>
  </si>
  <si>
    <t>SEGURO RIESGOS LABORALES</t>
  </si>
  <si>
    <t>SEGURO FAMILIAR DE SALUD</t>
  </si>
  <si>
    <t>TOTAL</t>
  </si>
  <si>
    <t>Elaborado por:</t>
  </si>
  <si>
    <t>Autorizado por:</t>
  </si>
  <si>
    <t>ELISA GUERRA</t>
  </si>
  <si>
    <t>DIVISION DE COMUNICACIONES</t>
  </si>
  <si>
    <t>AUXILIAR TESORERIA</t>
  </si>
  <si>
    <t>FRAYNI PAONESSA</t>
  </si>
  <si>
    <t>YOLANDA DE LA CRUZ</t>
  </si>
  <si>
    <t>SAMIL HAZIN</t>
  </si>
  <si>
    <t xml:space="preserve"> </t>
  </si>
  <si>
    <t>ELVITA NATALIA ROMERO</t>
  </si>
  <si>
    <t>NORBERTO MEDINA</t>
  </si>
  <si>
    <t>YENIFEL RODRIGUEZ</t>
  </si>
  <si>
    <t>TECNICO DE CONTABILIDAD</t>
  </si>
  <si>
    <t>ALEJANDRO MOTA</t>
  </si>
  <si>
    <t>COORDINADOR DPTO. ESTADISTICAS DE ZONAS FRANCAS</t>
  </si>
  <si>
    <t>JOSE SANTANA</t>
  </si>
  <si>
    <t>LAURA MUNOZ</t>
  </si>
  <si>
    <t>ANALISTA FINANCIERO</t>
  </si>
  <si>
    <t>TÉCNICO DE NOMINA</t>
  </si>
  <si>
    <t>ANALISTA LEGAL</t>
  </si>
  <si>
    <t>ENCARGADO DEPTO. JURÍDICO</t>
  </si>
  <si>
    <t>ANALISTA DE DESARROLLO INSTITUCIONAL</t>
  </si>
  <si>
    <t>TÉCNICO DE RECURSOS HUMANOS</t>
  </si>
  <si>
    <t>DISEÑADOR GRÁFICO</t>
  </si>
  <si>
    <t>ENCARGADO DE DIVISIÓN</t>
  </si>
  <si>
    <t>SOPORTE MESA DE AYUDA</t>
  </si>
  <si>
    <t>TECNICO DE COMPRAS Y CONTRATACIONES</t>
  </si>
  <si>
    <t>CHOFER I</t>
  </si>
  <si>
    <t>GESTOR DE EVENTOS</t>
  </si>
  <si>
    <t>TECNICO DE TESORERIA</t>
  </si>
  <si>
    <t>ENC. SECCION DE TESORERIA</t>
  </si>
  <si>
    <t>TECNICO DE ARCHIVISTA</t>
  </si>
  <si>
    <t xml:space="preserve">ANALISTA </t>
  </si>
  <si>
    <t>TECNICO</t>
  </si>
  <si>
    <t>ANALISTA DE SERVICIOS A ZONAS FRANCAS ESPECIALES</t>
  </si>
  <si>
    <t>NOMINA PERSONAL FIJO JULIO 2022</t>
  </si>
  <si>
    <t>CRISTIAN GARCIA</t>
  </si>
  <si>
    <t>CERTIFICO QUE ESTA NOMINA DE PAGO ESTA CORRECTA Y COMPLETA Y QUE LAS PERSONAS ENUMERADAS EN LA MISMA SON LAS QUE AL 31 DE JULIO DE 2022 FIGURAN EN LOS RECORDS DE PERSONAL FIJO QUE MANTIENE LA INSTITUCION.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</si>
</sst>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/>
    <xf numFmtId="0" fontId="0" fillId="2" borderId="0" xfId="0" applyFill="1"/>
    <xf numFmtId="43" fontId="0" fillId="2" borderId="0" xfId="0" applyNumberFormat="1" applyFill="1"/>
    <xf numFmtId="0" fontId="7" fillId="0" borderId="2" xfId="0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 applyProtection="1">
      <alignment horizontal="left" vertical="center"/>
      <protection locked="0"/>
    </xf>
    <xf numFmtId="43" fontId="7" fillId="0" borderId="2" xfId="1" applyFont="1" applyFill="1" applyBorder="1" applyAlignment="1" applyProtection="1">
      <alignment horizontal="center" vertical="center"/>
      <protection locked="0"/>
    </xf>
    <xf numFmtId="43" fontId="7" fillId="0" borderId="2" xfId="1" applyFont="1" applyFill="1" applyBorder="1" applyAlignment="1" applyProtection="1">
      <alignment vertical="center"/>
    </xf>
    <xf numFmtId="43" fontId="7" fillId="0" borderId="2" xfId="0" applyNumberFormat="1" applyFont="1" applyBorder="1" applyAlignment="1">
      <alignment vertical="center"/>
    </xf>
    <xf numFmtId="43" fontId="7" fillId="0" borderId="3" xfId="1" applyFont="1" applyFill="1" applyBorder="1" applyAlignment="1" applyProtection="1">
      <alignment horizontal="center" vertical="center"/>
      <protection locked="0"/>
    </xf>
    <xf numFmtId="43" fontId="7" fillId="0" borderId="3" xfId="1" applyFont="1" applyFill="1" applyBorder="1" applyAlignment="1" applyProtection="1">
      <alignment vertical="center"/>
    </xf>
    <xf numFmtId="43" fontId="7" fillId="0" borderId="3" xfId="0" applyNumberFormat="1" applyFont="1" applyBorder="1" applyAlignment="1">
      <alignment vertical="center"/>
    </xf>
    <xf numFmtId="0" fontId="7" fillId="0" borderId="2" xfId="0" applyFont="1" applyFill="1" applyBorder="1" applyAlignment="1" applyProtection="1">
      <alignment vertical="center" wrapText="1"/>
      <protection locked="0"/>
    </xf>
    <xf numFmtId="0" fontId="7" fillId="3" borderId="2" xfId="0" applyFont="1" applyFill="1" applyBorder="1" applyAlignment="1" applyProtection="1">
      <alignment horizontal="left" vertical="center"/>
      <protection locked="0"/>
    </xf>
    <xf numFmtId="43" fontId="7" fillId="0" borderId="2" xfId="1" applyFont="1" applyFill="1" applyBorder="1" applyAlignment="1" applyProtection="1">
      <alignment horizontal="center" vertical="center"/>
    </xf>
    <xf numFmtId="43" fontId="7" fillId="0" borderId="3" xfId="1" applyFont="1" applyFill="1" applyBorder="1" applyAlignment="1" applyProtection="1">
      <alignment vertical="center"/>
      <protection locked="0"/>
    </xf>
    <xf numFmtId="0" fontId="7" fillId="0" borderId="3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>
      <alignment vertical="center" wrapText="1"/>
    </xf>
    <xf numFmtId="0" fontId="6" fillId="3" borderId="2" xfId="0" applyFont="1" applyFill="1" applyBorder="1" applyAlignment="1" applyProtection="1">
      <alignment vertical="center" wrapText="1"/>
      <protection locked="0"/>
    </xf>
    <xf numFmtId="43" fontId="6" fillId="4" borderId="8" xfId="1" applyFont="1" applyFill="1" applyBorder="1" applyAlignment="1" applyProtection="1">
      <alignment horizontal="center" vertical="center"/>
      <protection locked="0"/>
    </xf>
    <xf numFmtId="43" fontId="6" fillId="4" borderId="9" xfId="1" applyFont="1" applyFill="1" applyBorder="1" applyAlignment="1" applyProtection="1">
      <alignment horizontal="center" vertical="center"/>
      <protection locked="0"/>
    </xf>
    <xf numFmtId="43" fontId="6" fillId="4" borderId="9" xfId="1" applyFont="1" applyFill="1" applyBorder="1" applyAlignment="1" applyProtection="1">
      <alignment vertical="center"/>
    </xf>
    <xf numFmtId="43" fontId="6" fillId="4" borderId="10" xfId="1" applyFont="1" applyFill="1" applyBorder="1" applyAlignment="1" applyProtection="1">
      <alignment vertical="center"/>
    </xf>
    <xf numFmtId="43" fontId="6" fillId="4" borderId="11" xfId="0" applyNumberFormat="1" applyFont="1" applyFill="1" applyBorder="1" applyAlignment="1">
      <alignment vertical="center"/>
    </xf>
    <xf numFmtId="43" fontId="6" fillId="4" borderId="8" xfId="1" applyFont="1" applyFill="1" applyBorder="1" applyAlignment="1" applyProtection="1">
      <alignment horizontal="center" vertical="center"/>
    </xf>
    <xf numFmtId="43" fontId="6" fillId="4" borderId="9" xfId="1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43" fontId="6" fillId="4" borderId="2" xfId="1" applyFont="1" applyFill="1" applyBorder="1" applyAlignment="1" applyProtection="1">
      <alignment horizontal="center" vertical="center"/>
      <protection locked="0"/>
    </xf>
    <xf numFmtId="43" fontId="6" fillId="4" borderId="2" xfId="0" applyNumberFormat="1" applyFont="1" applyFill="1" applyBorder="1" applyAlignment="1">
      <alignment vertical="center"/>
    </xf>
    <xf numFmtId="0" fontId="6" fillId="4" borderId="2" xfId="0" applyFont="1" applyFill="1" applyBorder="1" applyAlignment="1" applyProtection="1">
      <alignment vertical="center" wrapText="1"/>
      <protection locked="0"/>
    </xf>
    <xf numFmtId="0" fontId="6" fillId="4" borderId="2" xfId="0" applyFont="1" applyFill="1" applyBorder="1" applyAlignment="1">
      <alignment horizontal="center" vertical="center" wrapText="1"/>
    </xf>
    <xf numFmtId="43" fontId="6" fillId="4" borderId="9" xfId="1" applyFont="1" applyFill="1" applyBorder="1" applyAlignment="1" applyProtection="1">
      <alignment vertical="center"/>
      <protection locked="0"/>
    </xf>
    <xf numFmtId="0" fontId="7" fillId="0" borderId="7" xfId="0" applyFont="1" applyBorder="1" applyAlignment="1">
      <alignment vertical="center"/>
    </xf>
    <xf numFmtId="0" fontId="6" fillId="4" borderId="2" xfId="0" applyFont="1" applyFill="1" applyBorder="1" applyAlignment="1">
      <alignment vertical="center" wrapText="1"/>
    </xf>
    <xf numFmtId="0" fontId="7" fillId="3" borderId="3" xfId="0" applyFont="1" applyFill="1" applyBorder="1" applyAlignment="1" applyProtection="1">
      <alignment horizontal="left" vertical="center"/>
      <protection locked="0"/>
    </xf>
    <xf numFmtId="0" fontId="0" fillId="0" borderId="0" xfId="0" applyFill="1"/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 applyProtection="1">
      <alignment horizontal="left" vertical="center"/>
      <protection locked="0"/>
    </xf>
    <xf numFmtId="43" fontId="7" fillId="0" borderId="17" xfId="1" applyFont="1" applyFill="1" applyBorder="1" applyAlignment="1" applyProtection="1">
      <alignment vertical="center"/>
    </xf>
    <xf numFmtId="43" fontId="6" fillId="4" borderId="18" xfId="1" applyFont="1" applyFill="1" applyBorder="1" applyAlignment="1" applyProtection="1">
      <alignment horizontal="center" vertical="center"/>
      <protection locked="0"/>
    </xf>
    <xf numFmtId="43" fontId="6" fillId="4" borderId="18" xfId="1" applyFont="1" applyFill="1" applyBorder="1" applyAlignment="1" applyProtection="1">
      <alignment vertical="center"/>
    </xf>
    <xf numFmtId="43" fontId="6" fillId="4" borderId="19" xfId="1" applyFont="1" applyFill="1" applyBorder="1" applyAlignment="1" applyProtection="1">
      <alignment vertical="center"/>
    </xf>
    <xf numFmtId="43" fontId="6" fillId="4" borderId="20" xfId="0" applyNumberFormat="1" applyFont="1" applyFill="1" applyBorder="1" applyAlignment="1">
      <alignment vertical="center"/>
    </xf>
    <xf numFmtId="43" fontId="7" fillId="0" borderId="2" xfId="1" applyFont="1" applyFill="1" applyBorder="1" applyAlignment="1" applyProtection="1">
      <alignment vertical="center"/>
      <protection locked="0"/>
    </xf>
    <xf numFmtId="43" fontId="6" fillId="4" borderId="10" xfId="1" applyFont="1" applyFill="1" applyBorder="1" applyAlignment="1" applyProtection="1">
      <alignment vertical="center"/>
      <protection locked="0"/>
    </xf>
    <xf numFmtId="44" fontId="0" fillId="0" borderId="0" xfId="0" applyNumberFormat="1"/>
    <xf numFmtId="0" fontId="0" fillId="3" borderId="0" xfId="0" applyFill="1"/>
    <xf numFmtId="0" fontId="0" fillId="5" borderId="0" xfId="0" applyFill="1"/>
    <xf numFmtId="43" fontId="0" fillId="0" borderId="0" xfId="0" applyNumberFormat="1"/>
    <xf numFmtId="43" fontId="6" fillId="4" borderId="21" xfId="1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left" vertical="center"/>
      <protection locked="0"/>
    </xf>
    <xf numFmtId="43" fontId="7" fillId="0" borderId="3" xfId="0" applyNumberFormat="1" applyFont="1" applyFill="1" applyBorder="1" applyAlignment="1">
      <alignment vertical="center"/>
    </xf>
    <xf numFmtId="0" fontId="7" fillId="0" borderId="3" xfId="0" applyFont="1" applyFill="1" applyBorder="1" applyAlignment="1" applyProtection="1">
      <alignment vertical="center" wrapText="1"/>
      <protection locked="0"/>
    </xf>
    <xf numFmtId="43" fontId="6" fillId="4" borderId="22" xfId="1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horizontal="center" vertical="center"/>
      <protection locked="0"/>
    </xf>
    <xf numFmtId="43" fontId="0" fillId="0" borderId="0" xfId="0" applyNumberFormat="1" applyAlignment="1">
      <alignment horizontal="center"/>
    </xf>
    <xf numFmtId="43" fontId="0" fillId="0" borderId="1" xfId="0" applyNumberFormat="1" applyBorder="1" applyAlignment="1">
      <alignment horizontal="center"/>
    </xf>
    <xf numFmtId="0" fontId="4" fillId="3" borderId="0" xfId="0" applyFont="1" applyFill="1" applyAlignment="1" applyProtection="1">
      <alignment horizontal="center" vertical="center"/>
      <protection locked="0"/>
    </xf>
    <xf numFmtId="49" fontId="4" fillId="3" borderId="0" xfId="0" quotePrefix="1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43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7" fillId="0" borderId="12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2" borderId="12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0" fontId="6" fillId="3" borderId="14" xfId="0" applyFont="1" applyFill="1" applyBorder="1" applyAlignment="1" applyProtection="1">
      <alignment horizontal="center" vertical="center" wrapText="1"/>
      <protection locked="0"/>
    </xf>
    <xf numFmtId="0" fontId="6" fillId="3" borderId="15" xfId="0" applyFont="1" applyFill="1" applyBorder="1" applyAlignment="1" applyProtection="1">
      <alignment horizontal="center" vertical="center" wrapText="1"/>
      <protection locked="0"/>
    </xf>
    <xf numFmtId="0" fontId="6" fillId="3" borderId="0" xfId="0" applyFont="1" applyFill="1" applyBorder="1" applyAlignment="1" applyProtection="1">
      <alignment horizontal="center" vertical="center" wrapText="1"/>
      <protection locked="0"/>
    </xf>
    <xf numFmtId="0" fontId="6" fillId="3" borderId="16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3" xfId="0" applyFont="1" applyFill="1" applyBorder="1" applyAlignment="1" applyProtection="1">
      <alignment horizontal="center" vertical="center" wrapText="1"/>
      <protection locked="0"/>
    </xf>
    <xf numFmtId="43" fontId="6" fillId="5" borderId="5" xfId="0" applyNumberFormat="1" applyFont="1" applyFill="1" applyBorder="1" applyAlignment="1">
      <alignment horizontal="center" vertical="center" wrapText="1"/>
    </xf>
    <xf numFmtId="43" fontId="6" fillId="5" borderId="7" xfId="0" applyNumberFormat="1" applyFont="1" applyFill="1" applyBorder="1" applyAlignment="1">
      <alignment horizontal="center" vertical="center" wrapText="1"/>
    </xf>
    <xf numFmtId="43" fontId="6" fillId="5" borderId="5" xfId="1" applyNumberFormat="1" applyFont="1" applyFill="1" applyBorder="1" applyAlignment="1" applyProtection="1">
      <alignment horizontal="right" vertical="center" wrapText="1"/>
      <protection locked="0"/>
    </xf>
    <xf numFmtId="43" fontId="6" fillId="5" borderId="7" xfId="1" applyNumberFormat="1" applyFont="1" applyFill="1" applyBorder="1" applyAlignment="1" applyProtection="1">
      <alignment horizontal="right" vertical="center" wrapText="1"/>
      <protection locked="0"/>
    </xf>
    <xf numFmtId="43" fontId="6" fillId="4" borderId="5" xfId="1" applyFont="1" applyFill="1" applyBorder="1" applyAlignment="1" applyProtection="1">
      <alignment horizontal="center" vertical="center" wrapText="1"/>
      <protection locked="0"/>
    </xf>
    <xf numFmtId="43" fontId="6" fillId="4" borderId="7" xfId="1" applyFont="1" applyFill="1" applyBorder="1" applyAlignment="1" applyProtection="1">
      <alignment horizontal="center" vertical="center" wrapText="1"/>
      <protection locked="0"/>
    </xf>
    <xf numFmtId="0" fontId="7" fillId="3" borderId="5" xfId="0" applyFont="1" applyFill="1" applyBorder="1" applyAlignment="1" applyProtection="1">
      <alignment horizontal="center" vertical="center" wrapText="1"/>
      <protection locked="0"/>
    </xf>
    <xf numFmtId="0" fontId="7" fillId="3" borderId="6" xfId="0" applyFont="1" applyFill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43" fontId="7" fillId="3" borderId="5" xfId="1" applyFont="1" applyFill="1" applyBorder="1" applyAlignment="1" applyProtection="1">
      <alignment horizontal="center" vertical="center"/>
      <protection locked="0"/>
    </xf>
    <xf numFmtId="43" fontId="7" fillId="3" borderId="6" xfId="1" applyFont="1" applyFill="1" applyBorder="1" applyAlignment="1" applyProtection="1">
      <alignment horizontal="center" vertical="center"/>
      <protection locked="0"/>
    </xf>
    <xf numFmtId="43" fontId="7" fillId="3" borderId="7" xfId="1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1</xdr:col>
      <xdr:colOff>1177738</xdr:colOff>
      <xdr:row>3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961" y="0"/>
          <a:ext cx="1063438" cy="740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809625</xdr:colOff>
      <xdr:row>0</xdr:row>
      <xdr:rowOff>0</xdr:rowOff>
    </xdr:from>
    <xdr:to>
      <xdr:col>11</xdr:col>
      <xdr:colOff>993300</xdr:colOff>
      <xdr:row>3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5768" y="0"/>
          <a:ext cx="1204211" cy="740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7"/>
  <sheetViews>
    <sheetView tabSelected="1" topLeftCell="A183" zoomScale="140" zoomScaleNormal="140" workbookViewId="0">
      <pane xSplit="11" topLeftCell="L1" activePane="topRight" state="frozen"/>
      <selection activeCell="A5" sqref="A5"/>
      <selection pane="topRight" activeCell="L97" sqref="L97"/>
    </sheetView>
  </sheetViews>
  <sheetFormatPr defaultColWidth="11.42578125" defaultRowHeight="15" x14ac:dyDescent="0.25"/>
  <cols>
    <col min="1" max="1" width="1.7109375" customWidth="1"/>
    <col min="2" max="2" width="19.85546875" customWidth="1"/>
    <col min="3" max="3" width="10.140625" customWidth="1"/>
    <col min="4" max="4" width="19.28515625" customWidth="1"/>
    <col min="5" max="5" width="18" customWidth="1"/>
    <col min="6" max="6" width="15.140625" customWidth="1"/>
    <col min="7" max="7" width="14" customWidth="1"/>
    <col min="8" max="10" width="14.42578125" customWidth="1"/>
    <col min="11" max="11" width="15.28515625" customWidth="1"/>
    <col min="12" max="12" width="18" customWidth="1"/>
    <col min="13" max="13" width="1.5703125" customWidth="1"/>
    <col min="14" max="14" width="0" style="35" hidden="1" customWidth="1"/>
  </cols>
  <sheetData>
    <row r="1" spans="1:14" ht="7.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2"/>
    </row>
    <row r="2" spans="1:14" ht="26.25" x14ac:dyDescent="0.25">
      <c r="A2" s="1"/>
      <c r="B2" s="54" t="s">
        <v>0</v>
      </c>
      <c r="C2" s="54"/>
      <c r="D2" s="54"/>
      <c r="E2" s="54"/>
      <c r="F2" s="54"/>
      <c r="G2" s="54"/>
      <c r="H2" s="54"/>
      <c r="I2" s="54"/>
      <c r="J2" s="54"/>
      <c r="K2" s="54"/>
      <c r="L2" s="55"/>
      <c r="M2" s="2"/>
    </row>
    <row r="3" spans="1:14" ht="15.75" customHeight="1" x14ac:dyDescent="0.25">
      <c r="A3" s="1"/>
      <c r="B3" s="57" t="s">
        <v>1</v>
      </c>
      <c r="C3" s="57"/>
      <c r="D3" s="57"/>
      <c r="E3" s="57"/>
      <c r="F3" s="57"/>
      <c r="G3" s="57"/>
      <c r="H3" s="57"/>
      <c r="I3" s="57"/>
      <c r="J3" s="57"/>
      <c r="K3" s="57"/>
      <c r="L3" s="55"/>
      <c r="M3" s="2"/>
    </row>
    <row r="4" spans="1:14" ht="23.25" customHeight="1" x14ac:dyDescent="0.25">
      <c r="A4" s="1"/>
      <c r="B4" s="58" t="s">
        <v>243</v>
      </c>
      <c r="C4" s="58"/>
      <c r="D4" s="58"/>
      <c r="E4" s="58"/>
      <c r="F4" s="58"/>
      <c r="G4" s="58"/>
      <c r="H4" s="58"/>
      <c r="I4" s="58"/>
      <c r="J4" s="58"/>
      <c r="K4" s="58"/>
      <c r="L4" s="56"/>
      <c r="M4" s="2"/>
    </row>
    <row r="5" spans="1:14" ht="15.75" customHeight="1" x14ac:dyDescent="0.25">
      <c r="A5" s="1"/>
      <c r="B5" s="59" t="s">
        <v>2</v>
      </c>
      <c r="C5" s="59" t="s">
        <v>3</v>
      </c>
      <c r="D5" s="59" t="s">
        <v>4</v>
      </c>
      <c r="E5" s="59" t="s">
        <v>5</v>
      </c>
      <c r="F5" s="60" t="s">
        <v>6</v>
      </c>
      <c r="G5" s="60" t="s">
        <v>7</v>
      </c>
      <c r="H5" s="60"/>
      <c r="I5" s="60"/>
      <c r="J5" s="60" t="s">
        <v>8</v>
      </c>
      <c r="K5" s="60" t="s">
        <v>9</v>
      </c>
      <c r="L5" s="63" t="s">
        <v>10</v>
      </c>
      <c r="M5" s="2"/>
    </row>
    <row r="6" spans="1:14" ht="15" customHeight="1" x14ac:dyDescent="0.25">
      <c r="A6" s="1"/>
      <c r="B6" s="59"/>
      <c r="C6" s="59"/>
      <c r="D6" s="59"/>
      <c r="E6" s="59"/>
      <c r="F6" s="60"/>
      <c r="G6" s="64" t="s">
        <v>11</v>
      </c>
      <c r="H6" s="64" t="s">
        <v>12</v>
      </c>
      <c r="I6" s="64" t="s">
        <v>13</v>
      </c>
      <c r="J6" s="60"/>
      <c r="K6" s="60"/>
      <c r="L6" s="63"/>
      <c r="M6" s="2"/>
    </row>
    <row r="7" spans="1:14" ht="15" customHeight="1" x14ac:dyDescent="0.25">
      <c r="A7" s="1"/>
      <c r="B7" s="59"/>
      <c r="C7" s="59"/>
      <c r="D7" s="59"/>
      <c r="E7" s="59"/>
      <c r="F7" s="60"/>
      <c r="G7" s="65"/>
      <c r="H7" s="65"/>
      <c r="I7" s="65"/>
      <c r="J7" s="60"/>
      <c r="K7" s="60"/>
      <c r="L7" s="63"/>
      <c r="M7" s="2"/>
    </row>
    <row r="8" spans="1:14" ht="29.25" customHeight="1" x14ac:dyDescent="0.25">
      <c r="A8" s="1"/>
      <c r="B8" s="66" t="s">
        <v>14</v>
      </c>
      <c r="C8" s="67"/>
      <c r="D8" s="67"/>
      <c r="E8" s="67"/>
      <c r="F8" s="67"/>
      <c r="G8" s="67"/>
      <c r="H8" s="67"/>
      <c r="I8" s="67"/>
      <c r="J8" s="67"/>
      <c r="K8" s="67"/>
      <c r="L8" s="68"/>
      <c r="M8" s="2"/>
    </row>
    <row r="9" spans="1:14" ht="42" customHeight="1" x14ac:dyDescent="0.25">
      <c r="A9" s="1"/>
      <c r="B9" s="4" t="s">
        <v>15</v>
      </c>
      <c r="C9" s="5" t="s">
        <v>16</v>
      </c>
      <c r="D9" s="4" t="s">
        <v>17</v>
      </c>
      <c r="E9" s="4" t="s">
        <v>18</v>
      </c>
      <c r="F9" s="6">
        <v>327800</v>
      </c>
      <c r="G9" s="6">
        <v>9334.68</v>
      </c>
      <c r="H9" s="6">
        <v>66963.25</v>
      </c>
      <c r="I9" s="7">
        <v>4943.8</v>
      </c>
      <c r="J9" s="7">
        <v>81073.3</v>
      </c>
      <c r="K9" s="7">
        <f>SUM(G9:J9)</f>
        <v>162315.03</v>
      </c>
      <c r="L9" s="8">
        <f t="shared" ref="L9" si="0">F9-K9</f>
        <v>165484.97</v>
      </c>
      <c r="M9" s="2"/>
    </row>
    <row r="10" spans="1:14" ht="35.1" customHeight="1" x14ac:dyDescent="0.25">
      <c r="A10" s="1"/>
      <c r="B10" s="4" t="s">
        <v>19</v>
      </c>
      <c r="C10" s="5" t="s">
        <v>20</v>
      </c>
      <c r="D10" s="4" t="s">
        <v>21</v>
      </c>
      <c r="E10" s="4" t="s">
        <v>22</v>
      </c>
      <c r="F10" s="6">
        <v>239580</v>
      </c>
      <c r="G10" s="6">
        <f>IF(F10&gt;=35000,(F10*0.0287),(0))</f>
        <v>6875.9459999999999</v>
      </c>
      <c r="H10" s="6">
        <v>45522.93</v>
      </c>
      <c r="I10" s="7">
        <v>4943.8</v>
      </c>
      <c r="J10" s="7">
        <v>3998.77</v>
      </c>
      <c r="K10" s="7">
        <f t="shared" ref="K10:K11" si="1">SUM(G10:J10)</f>
        <v>61341.446000000004</v>
      </c>
      <c r="L10" s="8">
        <f>F10-K10</f>
        <v>178238.554</v>
      </c>
      <c r="M10" s="2"/>
    </row>
    <row r="11" spans="1:14" ht="35.1" customHeight="1" x14ac:dyDescent="0.25">
      <c r="A11" s="1"/>
      <c r="B11" s="4" t="s">
        <v>23</v>
      </c>
      <c r="C11" s="5" t="s">
        <v>20</v>
      </c>
      <c r="D11" s="4" t="s">
        <v>24</v>
      </c>
      <c r="E11" s="4" t="s">
        <v>25</v>
      </c>
      <c r="F11" s="6">
        <v>65000</v>
      </c>
      <c r="G11" s="6">
        <f>IF(F11&gt;=35000,(F11*0.0287),(0))</f>
        <v>1865.5</v>
      </c>
      <c r="H11" s="6">
        <v>4427.58</v>
      </c>
      <c r="I11" s="7">
        <v>1976</v>
      </c>
      <c r="J11" s="7">
        <v>16920.89</v>
      </c>
      <c r="K11" s="7">
        <f t="shared" si="1"/>
        <v>25189.97</v>
      </c>
      <c r="L11" s="8">
        <f>F11-K11</f>
        <v>39810.03</v>
      </c>
      <c r="M11" s="2"/>
    </row>
    <row r="12" spans="1:14" ht="35.1" customHeight="1" thickBot="1" x14ac:dyDescent="0.3">
      <c r="A12" s="1"/>
      <c r="B12" s="4" t="s">
        <v>217</v>
      </c>
      <c r="C12" s="5" t="s">
        <v>20</v>
      </c>
      <c r="D12" s="4" t="s">
        <v>28</v>
      </c>
      <c r="E12" s="4" t="s">
        <v>25</v>
      </c>
      <c r="F12" s="6">
        <v>35000</v>
      </c>
      <c r="G12" s="6">
        <f>IF(F12&gt;=35000,(F12*0.0287),(0))</f>
        <v>1004.5</v>
      </c>
      <c r="H12" s="6">
        <v>0</v>
      </c>
      <c r="I12" s="7">
        <f>+F12*0.0304</f>
        <v>1064</v>
      </c>
      <c r="J12" s="7">
        <v>25</v>
      </c>
      <c r="K12" s="7">
        <f>SUM(G12:J12)</f>
        <v>2093.5</v>
      </c>
      <c r="L12" s="8">
        <f>F12-K12</f>
        <v>32906.5</v>
      </c>
      <c r="M12" s="2"/>
    </row>
    <row r="13" spans="1:14" ht="35.1" customHeight="1" thickBot="1" x14ac:dyDescent="0.3">
      <c r="A13" s="1"/>
      <c r="B13" s="61"/>
      <c r="C13" s="62"/>
      <c r="D13" s="62"/>
      <c r="E13" s="62"/>
      <c r="F13" s="19">
        <f t="shared" ref="F13:L13" si="2">SUM(F9:F12)</f>
        <v>667380</v>
      </c>
      <c r="G13" s="20">
        <f t="shared" si="2"/>
        <v>19080.626</v>
      </c>
      <c r="H13" s="20">
        <f t="shared" si="2"/>
        <v>116913.76</v>
      </c>
      <c r="I13" s="21">
        <f t="shared" si="2"/>
        <v>12927.6</v>
      </c>
      <c r="J13" s="21">
        <f t="shared" si="2"/>
        <v>102017.96</v>
      </c>
      <c r="K13" s="22">
        <f t="shared" si="2"/>
        <v>250939.946</v>
      </c>
      <c r="L13" s="23">
        <f t="shared" si="2"/>
        <v>416440.054</v>
      </c>
      <c r="M13" s="2"/>
      <c r="N13" s="47"/>
    </row>
    <row r="14" spans="1:14" ht="35.1" customHeight="1" x14ac:dyDescent="0.25">
      <c r="A14" s="1"/>
      <c r="B14" s="69" t="s">
        <v>29</v>
      </c>
      <c r="C14" s="70"/>
      <c r="D14" s="70"/>
      <c r="E14" s="70"/>
      <c r="F14" s="70"/>
      <c r="G14" s="70"/>
      <c r="H14" s="70"/>
      <c r="I14" s="70"/>
      <c r="J14" s="70"/>
      <c r="K14" s="70"/>
      <c r="L14" s="71"/>
      <c r="M14" s="2"/>
    </row>
    <row r="15" spans="1:14" ht="42" customHeight="1" x14ac:dyDescent="0.25">
      <c r="A15" s="1"/>
      <c r="B15" s="4" t="s">
        <v>30</v>
      </c>
      <c r="C15" s="5" t="s">
        <v>16</v>
      </c>
      <c r="D15" s="4" t="s">
        <v>228</v>
      </c>
      <c r="E15" s="4" t="s">
        <v>25</v>
      </c>
      <c r="F15" s="6">
        <v>140000</v>
      </c>
      <c r="G15" s="6">
        <f>IF(F15&gt;=35000,(F15*0.0287),(0))</f>
        <v>4018</v>
      </c>
      <c r="H15" s="6">
        <v>21514.37</v>
      </c>
      <c r="I15" s="7">
        <f>+F15*0.0304</f>
        <v>4256</v>
      </c>
      <c r="J15" s="7">
        <v>15025</v>
      </c>
      <c r="K15" s="7">
        <f>SUM(G15:J15)</f>
        <v>44813.369999999995</v>
      </c>
      <c r="L15" s="11">
        <f>F15-K15</f>
        <v>95186.63</v>
      </c>
      <c r="M15" s="2"/>
    </row>
    <row r="16" spans="1:14" ht="41.25" customHeight="1" x14ac:dyDescent="0.25">
      <c r="A16" s="1"/>
      <c r="B16" s="4" t="s">
        <v>32</v>
      </c>
      <c r="C16" s="5" t="s">
        <v>20</v>
      </c>
      <c r="D16" s="4" t="s">
        <v>33</v>
      </c>
      <c r="E16" s="4" t="s">
        <v>25</v>
      </c>
      <c r="F16" s="6">
        <v>40000</v>
      </c>
      <c r="G16" s="6">
        <v>1148</v>
      </c>
      <c r="H16" s="6">
        <v>0</v>
      </c>
      <c r="I16" s="7">
        <v>1216</v>
      </c>
      <c r="J16" s="7">
        <v>17624.2</v>
      </c>
      <c r="K16" s="7">
        <f>SUM(G16:J16)</f>
        <v>19988.2</v>
      </c>
      <c r="L16" s="11">
        <f>F16-K16</f>
        <v>20011.8</v>
      </c>
      <c r="M16" s="2"/>
    </row>
    <row r="17" spans="1:14" ht="35.1" customHeight="1" x14ac:dyDescent="0.25">
      <c r="A17" s="1"/>
      <c r="B17" s="4" t="s">
        <v>31</v>
      </c>
      <c r="C17" s="5" t="s">
        <v>20</v>
      </c>
      <c r="D17" s="4" t="s">
        <v>227</v>
      </c>
      <c r="E17" s="4" t="s">
        <v>27</v>
      </c>
      <c r="F17" s="6">
        <v>75000</v>
      </c>
      <c r="G17" s="6">
        <f>IF(F17&gt;=35000,(F17*0.0287),(0))</f>
        <v>2152.5</v>
      </c>
      <c r="H17" s="6">
        <v>6309.38</v>
      </c>
      <c r="I17" s="7">
        <f>+F17*0.0304</f>
        <v>2280</v>
      </c>
      <c r="J17" s="7">
        <v>1525</v>
      </c>
      <c r="K17" s="7">
        <f>SUM(G17:J17)</f>
        <v>12266.880000000001</v>
      </c>
      <c r="L17" s="11">
        <f>F17-K17</f>
        <v>62733.119999999995</v>
      </c>
      <c r="M17" s="2"/>
    </row>
    <row r="18" spans="1:14" ht="42.75" customHeight="1" x14ac:dyDescent="0.25">
      <c r="A18" s="1"/>
      <c r="B18" s="4" t="s">
        <v>34</v>
      </c>
      <c r="C18" s="5" t="s">
        <v>20</v>
      </c>
      <c r="D18" s="4" t="s">
        <v>33</v>
      </c>
      <c r="E18" s="4" t="s">
        <v>25</v>
      </c>
      <c r="F18" s="9">
        <v>33000</v>
      </c>
      <c r="G18" s="9">
        <v>947.1</v>
      </c>
      <c r="H18" s="9">
        <v>0</v>
      </c>
      <c r="I18" s="10">
        <f>+F18*0.0304</f>
        <v>1003.2</v>
      </c>
      <c r="J18" s="10">
        <v>1025</v>
      </c>
      <c r="K18" s="10">
        <f>SUM(G18:J18)</f>
        <v>2975.3</v>
      </c>
      <c r="L18" s="11">
        <f>F18-K18</f>
        <v>30024.7</v>
      </c>
      <c r="M18" s="2"/>
    </row>
    <row r="19" spans="1:14" ht="35.1" customHeight="1" thickBot="1" x14ac:dyDescent="0.3">
      <c r="A19" s="1"/>
      <c r="B19" s="4" t="s">
        <v>214</v>
      </c>
      <c r="C19" s="5" t="s">
        <v>20</v>
      </c>
      <c r="D19" s="4" t="s">
        <v>227</v>
      </c>
      <c r="E19" s="4" t="s">
        <v>27</v>
      </c>
      <c r="F19" s="6">
        <v>55000</v>
      </c>
      <c r="G19" s="6">
        <v>1578.5</v>
      </c>
      <c r="H19" s="6">
        <v>2357.16</v>
      </c>
      <c r="I19" s="7">
        <v>1672</v>
      </c>
      <c r="J19" s="7">
        <v>3575.12</v>
      </c>
      <c r="K19" s="7">
        <f>SUM(G19:J19)</f>
        <v>9182.7799999999988</v>
      </c>
      <c r="L19" s="11">
        <f>F19-K19</f>
        <v>45817.22</v>
      </c>
      <c r="M19" s="2"/>
    </row>
    <row r="20" spans="1:14" ht="35.1" customHeight="1" thickBot="1" x14ac:dyDescent="0.3">
      <c r="A20" s="1"/>
      <c r="B20" s="61"/>
      <c r="C20" s="62"/>
      <c r="D20" s="62"/>
      <c r="E20" s="62"/>
      <c r="F20" s="19">
        <f t="shared" ref="F20:L20" si="3">SUM(F15:F19)</f>
        <v>343000</v>
      </c>
      <c r="G20" s="20">
        <f t="shared" si="3"/>
        <v>9844.1</v>
      </c>
      <c r="H20" s="20">
        <f t="shared" si="3"/>
        <v>30180.91</v>
      </c>
      <c r="I20" s="21">
        <f t="shared" si="3"/>
        <v>10427.200000000001</v>
      </c>
      <c r="J20" s="21">
        <f t="shared" si="3"/>
        <v>38774.32</v>
      </c>
      <c r="K20" s="22">
        <f t="shared" si="3"/>
        <v>89226.53</v>
      </c>
      <c r="L20" s="23">
        <f t="shared" si="3"/>
        <v>253773.47</v>
      </c>
      <c r="M20" s="2"/>
      <c r="N20" s="47"/>
    </row>
    <row r="21" spans="1:14" ht="35.1" customHeight="1" x14ac:dyDescent="0.25">
      <c r="A21" s="1"/>
      <c r="B21" s="69" t="s">
        <v>35</v>
      </c>
      <c r="C21" s="70"/>
      <c r="D21" s="70"/>
      <c r="E21" s="70"/>
      <c r="F21" s="70"/>
      <c r="G21" s="70"/>
      <c r="H21" s="70"/>
      <c r="I21" s="70"/>
      <c r="J21" s="70"/>
      <c r="K21" s="70"/>
      <c r="L21" s="71"/>
      <c r="M21" s="2"/>
    </row>
    <row r="22" spans="1:14" ht="42.75" customHeight="1" thickBot="1" x14ac:dyDescent="0.3">
      <c r="A22" s="1"/>
      <c r="B22" s="4" t="s">
        <v>36</v>
      </c>
      <c r="C22" s="5" t="s">
        <v>20</v>
      </c>
      <c r="D22" s="4" t="s">
        <v>229</v>
      </c>
      <c r="E22" s="4" t="s">
        <v>27</v>
      </c>
      <c r="F22" s="9">
        <v>65000</v>
      </c>
      <c r="G22" s="9">
        <f>IF(F22&gt;=35000,(F22*0.0287),(0))</f>
        <v>1865.5</v>
      </c>
      <c r="H22" s="9">
        <v>3887.53</v>
      </c>
      <c r="I22" s="10">
        <f>+F22*0.0304</f>
        <v>1976</v>
      </c>
      <c r="J22" s="10">
        <v>4105.24</v>
      </c>
      <c r="K22" s="10">
        <f>SUM(G22:J22)</f>
        <v>11834.27</v>
      </c>
      <c r="L22" s="11">
        <f>F22-K22</f>
        <v>53165.729999999996</v>
      </c>
      <c r="M22" s="2"/>
    </row>
    <row r="23" spans="1:14" ht="35.1" customHeight="1" thickBot="1" x14ac:dyDescent="0.3">
      <c r="A23" s="1"/>
      <c r="B23" s="61"/>
      <c r="C23" s="62"/>
      <c r="D23" s="62"/>
      <c r="E23" s="62"/>
      <c r="F23" s="19">
        <f>SUM(F22)</f>
        <v>65000</v>
      </c>
      <c r="G23" s="20">
        <f t="shared" ref="G23:K23" si="4">SUM(G22)</f>
        <v>1865.5</v>
      </c>
      <c r="H23" s="20">
        <f t="shared" si="4"/>
        <v>3887.53</v>
      </c>
      <c r="I23" s="21">
        <f t="shared" si="4"/>
        <v>1976</v>
      </c>
      <c r="J23" s="21">
        <f t="shared" si="4"/>
        <v>4105.24</v>
      </c>
      <c r="K23" s="22">
        <f t="shared" si="4"/>
        <v>11834.27</v>
      </c>
      <c r="L23" s="23">
        <f>SUM(L22)</f>
        <v>53165.729999999996</v>
      </c>
      <c r="M23" s="2"/>
    </row>
    <row r="24" spans="1:14" ht="35.1" customHeight="1" x14ac:dyDescent="0.25">
      <c r="A24" s="1"/>
      <c r="B24" s="72" t="s">
        <v>1</v>
      </c>
      <c r="C24" s="73"/>
      <c r="D24" s="73"/>
      <c r="E24" s="73"/>
      <c r="F24" s="70"/>
      <c r="G24" s="70"/>
      <c r="H24" s="70"/>
      <c r="I24" s="70"/>
      <c r="J24" s="70"/>
      <c r="K24" s="70"/>
      <c r="L24" s="71"/>
      <c r="M24" s="2"/>
    </row>
    <row r="25" spans="1:14" ht="61.5" customHeight="1" x14ac:dyDescent="0.25">
      <c r="A25" s="1"/>
      <c r="B25" s="4" t="s">
        <v>37</v>
      </c>
      <c r="C25" s="5" t="s">
        <v>20</v>
      </c>
      <c r="D25" s="4" t="s">
        <v>38</v>
      </c>
      <c r="E25" s="4" t="s">
        <v>25</v>
      </c>
      <c r="F25" s="6">
        <v>130000</v>
      </c>
      <c r="G25" s="6">
        <f>IF(F25&gt;=35000,(F25*0.0287),(0))</f>
        <v>3731</v>
      </c>
      <c r="H25" s="6">
        <v>18824.59</v>
      </c>
      <c r="I25" s="7">
        <v>3952</v>
      </c>
      <c r="J25" s="7">
        <v>31475.97</v>
      </c>
      <c r="K25" s="7">
        <f>SUM(G25:J25)</f>
        <v>57983.56</v>
      </c>
      <c r="L25" s="11">
        <f>F25-K25</f>
        <v>72016.44</v>
      </c>
      <c r="M25" s="2"/>
    </row>
    <row r="26" spans="1:14" ht="35.1" customHeight="1" x14ac:dyDescent="0.25">
      <c r="A26" s="1"/>
      <c r="B26" s="4" t="s">
        <v>39</v>
      </c>
      <c r="C26" s="5" t="s">
        <v>20</v>
      </c>
      <c r="D26" s="4" t="s">
        <v>226</v>
      </c>
      <c r="E26" s="4" t="s">
        <v>25</v>
      </c>
      <c r="F26" s="6">
        <v>47000</v>
      </c>
      <c r="G26" s="6">
        <f>IF(F26&gt;=35000,(F26*0.0287),(0))</f>
        <v>1348.9</v>
      </c>
      <c r="H26" s="6">
        <v>0</v>
      </c>
      <c r="I26" s="7">
        <v>1428.8</v>
      </c>
      <c r="J26" s="7">
        <v>20799.2</v>
      </c>
      <c r="K26" s="7">
        <f>SUM(G26:J26)</f>
        <v>23576.9</v>
      </c>
      <c r="L26" s="11">
        <f>F26-K26</f>
        <v>23423.1</v>
      </c>
      <c r="M26" s="2"/>
    </row>
    <row r="27" spans="1:14" ht="35.1" customHeight="1" x14ac:dyDescent="0.25">
      <c r="A27" s="1"/>
      <c r="B27" s="4" t="s">
        <v>40</v>
      </c>
      <c r="C27" s="5" t="s">
        <v>20</v>
      </c>
      <c r="D27" s="4" t="s">
        <v>33</v>
      </c>
      <c r="E27" s="4" t="s">
        <v>25</v>
      </c>
      <c r="F27" s="6">
        <v>40000</v>
      </c>
      <c r="G27" s="6">
        <f>IF(F27&gt;=35000,(F27*0.0287),(0))</f>
        <v>1148</v>
      </c>
      <c r="H27" s="6">
        <v>0</v>
      </c>
      <c r="I27" s="7">
        <f>+F27*0.0304</f>
        <v>1216</v>
      </c>
      <c r="J27" s="7">
        <v>5175.99</v>
      </c>
      <c r="K27" s="7">
        <f>SUM(G27:J27)</f>
        <v>7539.99</v>
      </c>
      <c r="L27" s="11">
        <f>F27-K27</f>
        <v>32460.010000000002</v>
      </c>
      <c r="M27" s="2"/>
    </row>
    <row r="28" spans="1:14" ht="35.1" customHeight="1" x14ac:dyDescent="0.25">
      <c r="A28" s="1"/>
      <c r="B28" s="4" t="s">
        <v>41</v>
      </c>
      <c r="C28" s="5" t="s">
        <v>20</v>
      </c>
      <c r="D28" s="4" t="s">
        <v>33</v>
      </c>
      <c r="E28" s="4" t="s">
        <v>25</v>
      </c>
      <c r="F28" s="6">
        <v>40000</v>
      </c>
      <c r="G28" s="6">
        <f>IF(F28&gt;=35000,(F28*0.0287),(0))</f>
        <v>1148</v>
      </c>
      <c r="H28" s="6">
        <v>0</v>
      </c>
      <c r="I28" s="7">
        <f>+F28*0.0304</f>
        <v>1216</v>
      </c>
      <c r="J28" s="7">
        <v>2325</v>
      </c>
      <c r="K28" s="7">
        <f>SUM(G28:J28)</f>
        <v>4689</v>
      </c>
      <c r="L28" s="11">
        <f>F28-K28</f>
        <v>35311</v>
      </c>
      <c r="M28" s="2"/>
    </row>
    <row r="29" spans="1:14" ht="44.25" customHeight="1" thickBot="1" x14ac:dyDescent="0.3">
      <c r="A29" s="1"/>
      <c r="B29" s="4" t="s">
        <v>42</v>
      </c>
      <c r="C29" s="5" t="s">
        <v>20</v>
      </c>
      <c r="D29" s="4" t="s">
        <v>230</v>
      </c>
      <c r="E29" s="4" t="s">
        <v>25</v>
      </c>
      <c r="F29" s="9">
        <v>30000</v>
      </c>
      <c r="G29" s="9">
        <v>861</v>
      </c>
      <c r="H29" s="9">
        <v>0</v>
      </c>
      <c r="I29" s="10">
        <f>+F29*0.0304</f>
        <v>912</v>
      </c>
      <c r="J29" s="10">
        <v>1225</v>
      </c>
      <c r="K29" s="10">
        <f>SUM(G29:J29)</f>
        <v>2998</v>
      </c>
      <c r="L29" s="11">
        <f>F29-K29</f>
        <v>27002</v>
      </c>
      <c r="M29" s="2"/>
    </row>
    <row r="30" spans="1:14" ht="35.1" customHeight="1" thickBot="1" x14ac:dyDescent="0.3">
      <c r="A30" s="1"/>
      <c r="B30" s="61"/>
      <c r="C30" s="62"/>
      <c r="D30" s="62"/>
      <c r="E30" s="62"/>
      <c r="F30" s="19">
        <f>SUM(F25:F29)</f>
        <v>287000</v>
      </c>
      <c r="G30" s="20">
        <f t="shared" ref="G30:K30" si="5">SUM(G25:G29)</f>
        <v>8236.9</v>
      </c>
      <c r="H30" s="20">
        <f t="shared" si="5"/>
        <v>18824.59</v>
      </c>
      <c r="I30" s="21">
        <f t="shared" si="5"/>
        <v>8724.7999999999993</v>
      </c>
      <c r="J30" s="21">
        <f t="shared" si="5"/>
        <v>61001.159999999996</v>
      </c>
      <c r="K30" s="22">
        <f t="shared" si="5"/>
        <v>96787.45</v>
      </c>
      <c r="L30" s="23">
        <f>SUM(L25:L29)</f>
        <v>190212.55000000002</v>
      </c>
      <c r="M30" s="2"/>
    </row>
    <row r="31" spans="1:14" ht="35.1" customHeight="1" x14ac:dyDescent="0.25">
      <c r="A31" s="1"/>
      <c r="B31" s="72" t="s">
        <v>211</v>
      </c>
      <c r="C31" s="73"/>
      <c r="D31" s="73"/>
      <c r="E31" s="73"/>
      <c r="F31" s="70"/>
      <c r="G31" s="70"/>
      <c r="H31" s="70"/>
      <c r="I31" s="70"/>
      <c r="J31" s="70"/>
      <c r="K31" s="70"/>
      <c r="L31" s="71"/>
      <c r="M31" s="2"/>
    </row>
    <row r="32" spans="1:14" ht="35.1" customHeight="1" thickBot="1" x14ac:dyDescent="0.3">
      <c r="A32" s="1"/>
      <c r="B32" s="4" t="s">
        <v>43</v>
      </c>
      <c r="C32" s="5" t="s">
        <v>16</v>
      </c>
      <c r="D32" s="4" t="s">
        <v>231</v>
      </c>
      <c r="E32" s="4" t="s">
        <v>25</v>
      </c>
      <c r="F32" s="9">
        <v>40000</v>
      </c>
      <c r="G32" s="9">
        <v>1148</v>
      </c>
      <c r="H32" s="9">
        <v>0</v>
      </c>
      <c r="I32" s="10">
        <f>+F32*0.0304</f>
        <v>1216</v>
      </c>
      <c r="J32" s="10">
        <v>1125</v>
      </c>
      <c r="K32" s="10">
        <f>SUM(G32:J32)</f>
        <v>3489</v>
      </c>
      <c r="L32" s="11">
        <f>F32-K32</f>
        <v>36511</v>
      </c>
      <c r="M32" s="2"/>
    </row>
    <row r="33" spans="1:13" ht="35.1" customHeight="1" thickBot="1" x14ac:dyDescent="0.3">
      <c r="A33" s="1"/>
      <c r="B33" s="61"/>
      <c r="C33" s="62"/>
      <c r="D33" s="62"/>
      <c r="E33" s="62"/>
      <c r="F33" s="19">
        <f>SUM(F32)</f>
        <v>40000</v>
      </c>
      <c r="G33" s="20">
        <f t="shared" ref="G33:K33" si="6">SUM(G32)</f>
        <v>1148</v>
      </c>
      <c r="H33" s="20">
        <f t="shared" si="6"/>
        <v>0</v>
      </c>
      <c r="I33" s="21">
        <f t="shared" si="6"/>
        <v>1216</v>
      </c>
      <c r="J33" s="21">
        <f t="shared" si="6"/>
        <v>1125</v>
      </c>
      <c r="K33" s="22">
        <f t="shared" si="6"/>
        <v>3489</v>
      </c>
      <c r="L33" s="23">
        <f>SUM(L32)</f>
        <v>36511</v>
      </c>
      <c r="M33" s="2"/>
    </row>
    <row r="34" spans="1:13" ht="35.1" customHeight="1" x14ac:dyDescent="0.25">
      <c r="A34" s="1"/>
      <c r="B34" s="66" t="s">
        <v>45</v>
      </c>
      <c r="C34" s="67"/>
      <c r="D34" s="67"/>
      <c r="E34" s="67"/>
      <c r="F34" s="74"/>
      <c r="G34" s="74"/>
      <c r="H34" s="74"/>
      <c r="I34" s="74"/>
      <c r="J34" s="74"/>
      <c r="K34" s="74"/>
      <c r="L34" s="75"/>
      <c r="M34" s="2"/>
    </row>
    <row r="35" spans="1:13" ht="46.5" customHeight="1" x14ac:dyDescent="0.25">
      <c r="A35" s="1"/>
      <c r="B35" s="4" t="s">
        <v>46</v>
      </c>
      <c r="C35" s="5" t="s">
        <v>16</v>
      </c>
      <c r="D35" s="4" t="s">
        <v>47</v>
      </c>
      <c r="E35" s="4" t="s">
        <v>27</v>
      </c>
      <c r="F35" s="6">
        <v>140000</v>
      </c>
      <c r="G35" s="6">
        <f>IF(F35&gt;=35000,(F35*0.0287),(0))</f>
        <v>4018</v>
      </c>
      <c r="H35" s="6">
        <v>20501.78</v>
      </c>
      <c r="I35" s="7">
        <v>4256</v>
      </c>
      <c r="J35" s="7">
        <v>14676.66</v>
      </c>
      <c r="K35" s="7">
        <f>SUM(G35:J35)</f>
        <v>43452.44</v>
      </c>
      <c r="L35" s="11">
        <f>F35-K35</f>
        <v>96547.56</v>
      </c>
      <c r="M35" s="2"/>
    </row>
    <row r="36" spans="1:13" ht="35.1" customHeight="1" x14ac:dyDescent="0.25">
      <c r="A36" s="1"/>
      <c r="B36" s="12" t="s">
        <v>48</v>
      </c>
      <c r="C36" s="5" t="s">
        <v>16</v>
      </c>
      <c r="D36" s="12" t="s">
        <v>49</v>
      </c>
      <c r="E36" s="4" t="s">
        <v>25</v>
      </c>
      <c r="F36" s="6">
        <v>73000</v>
      </c>
      <c r="G36" s="6">
        <f>IF(F36&gt;=35000,(F36*0.0287),(0))</f>
        <v>2095.1</v>
      </c>
      <c r="H36" s="6">
        <v>5933.02</v>
      </c>
      <c r="I36" s="7">
        <f>+F36*0.0304</f>
        <v>2219.1999999999998</v>
      </c>
      <c r="J36" s="7">
        <v>23045.93</v>
      </c>
      <c r="K36" s="7">
        <f>SUM(G36:J36)</f>
        <v>33293.25</v>
      </c>
      <c r="L36" s="11">
        <f>F36-K36</f>
        <v>39706.75</v>
      </c>
      <c r="M36" s="2"/>
    </row>
    <row r="37" spans="1:13" ht="35.1" customHeight="1" thickBot="1" x14ac:dyDescent="0.3">
      <c r="A37" s="1"/>
      <c r="B37" s="12" t="s">
        <v>50</v>
      </c>
      <c r="C37" s="5" t="s">
        <v>16</v>
      </c>
      <c r="D37" s="12" t="s">
        <v>44</v>
      </c>
      <c r="E37" s="12" t="s">
        <v>25</v>
      </c>
      <c r="F37" s="9">
        <v>40000</v>
      </c>
      <c r="G37" s="9">
        <f>IF(F37&gt;=35000,(F37*0.0287),(0))</f>
        <v>1148</v>
      </c>
      <c r="H37" s="9">
        <v>0</v>
      </c>
      <c r="I37" s="10">
        <f>+F37*0.0304</f>
        <v>1216</v>
      </c>
      <c r="J37" s="10">
        <v>5826.29</v>
      </c>
      <c r="K37" s="10">
        <f>SUM(G37:J37)</f>
        <v>8190.29</v>
      </c>
      <c r="L37" s="11">
        <f>F37-K37</f>
        <v>31809.71</v>
      </c>
      <c r="M37" s="2"/>
    </row>
    <row r="38" spans="1:13" ht="35.1" customHeight="1" thickBot="1" x14ac:dyDescent="0.3">
      <c r="A38" s="1"/>
      <c r="B38" s="61"/>
      <c r="C38" s="62"/>
      <c r="D38" s="62"/>
      <c r="E38" s="62"/>
      <c r="F38" s="19">
        <f>SUM(F35:F37)</f>
        <v>253000</v>
      </c>
      <c r="G38" s="20">
        <f t="shared" ref="G38:K38" si="7">SUM(G35:G37)</f>
        <v>7261.1</v>
      </c>
      <c r="H38" s="20">
        <f t="shared" si="7"/>
        <v>26434.799999999999</v>
      </c>
      <c r="I38" s="21">
        <f t="shared" si="7"/>
        <v>7691.2</v>
      </c>
      <c r="J38" s="21">
        <f t="shared" si="7"/>
        <v>43548.88</v>
      </c>
      <c r="K38" s="22">
        <f t="shared" si="7"/>
        <v>84935.98</v>
      </c>
      <c r="L38" s="23">
        <f>SUM(L35:L37)</f>
        <v>168064.02</v>
      </c>
      <c r="M38" s="2"/>
    </row>
    <row r="39" spans="1:13" ht="35.1" customHeight="1" x14ac:dyDescent="0.25">
      <c r="A39" s="1"/>
      <c r="B39" s="72" t="s">
        <v>51</v>
      </c>
      <c r="C39" s="73"/>
      <c r="D39" s="73"/>
      <c r="E39" s="73"/>
      <c r="F39" s="70"/>
      <c r="G39" s="70"/>
      <c r="H39" s="70"/>
      <c r="I39" s="70"/>
      <c r="J39" s="70"/>
      <c r="K39" s="70"/>
      <c r="L39" s="71"/>
      <c r="M39" s="2"/>
    </row>
    <row r="40" spans="1:13" ht="35.1" customHeight="1" x14ac:dyDescent="0.25">
      <c r="A40" s="1"/>
      <c r="B40" s="12" t="s">
        <v>52</v>
      </c>
      <c r="C40" s="5" t="s">
        <v>16</v>
      </c>
      <c r="D40" s="12" t="s">
        <v>232</v>
      </c>
      <c r="E40" s="12" t="s">
        <v>27</v>
      </c>
      <c r="F40" s="6">
        <v>90000</v>
      </c>
      <c r="G40" s="6">
        <f>IF(F40&gt;=35000,(F40*0.0287),(0))</f>
        <v>2583</v>
      </c>
      <c r="H40" s="6">
        <v>9415.59</v>
      </c>
      <c r="I40" s="7">
        <v>2736</v>
      </c>
      <c r="J40" s="7">
        <v>7455.18</v>
      </c>
      <c r="K40" s="7">
        <f>SUM(G40:J40)</f>
        <v>22189.77</v>
      </c>
      <c r="L40" s="11">
        <f>F40-K40</f>
        <v>67810.23</v>
      </c>
      <c r="M40" s="2"/>
    </row>
    <row r="41" spans="1:13" ht="35.1" customHeight="1" thickBot="1" x14ac:dyDescent="0.3">
      <c r="A41" s="1"/>
      <c r="B41" s="12" t="s">
        <v>53</v>
      </c>
      <c r="C41" s="5" t="s">
        <v>16</v>
      </c>
      <c r="D41" s="12" t="s">
        <v>233</v>
      </c>
      <c r="E41" s="4" t="s">
        <v>27</v>
      </c>
      <c r="F41" s="9">
        <v>45000</v>
      </c>
      <c r="G41" s="9">
        <f>IF(F41&gt;=35000,(F41*0.0287),(0))</f>
        <v>1291.5</v>
      </c>
      <c r="H41" s="9">
        <v>0</v>
      </c>
      <c r="I41" s="10">
        <v>1368</v>
      </c>
      <c r="J41" s="10">
        <v>1025</v>
      </c>
      <c r="K41" s="10">
        <f>SUM(G41:J41)</f>
        <v>3684.5</v>
      </c>
      <c r="L41" s="11">
        <f>F41-K41</f>
        <v>41315.5</v>
      </c>
      <c r="M41" s="2"/>
    </row>
    <row r="42" spans="1:13" ht="35.1" customHeight="1" thickBot="1" x14ac:dyDescent="0.3">
      <c r="A42" s="1"/>
      <c r="B42" s="61"/>
      <c r="C42" s="62"/>
      <c r="D42" s="62"/>
      <c r="E42" s="62"/>
      <c r="F42" s="19">
        <f>SUM(F40:F41)</f>
        <v>135000</v>
      </c>
      <c r="G42" s="20">
        <f t="shared" ref="G42:K42" si="8">SUM(G40:G41)</f>
        <v>3874.5</v>
      </c>
      <c r="H42" s="20">
        <f t="shared" si="8"/>
        <v>9415.59</v>
      </c>
      <c r="I42" s="21">
        <f t="shared" si="8"/>
        <v>4104</v>
      </c>
      <c r="J42" s="21">
        <f t="shared" si="8"/>
        <v>8480.18</v>
      </c>
      <c r="K42" s="22">
        <f t="shared" si="8"/>
        <v>25874.27</v>
      </c>
      <c r="L42" s="23">
        <f>SUM(L40:L41)</f>
        <v>109125.73</v>
      </c>
      <c r="M42" s="2"/>
    </row>
    <row r="43" spans="1:13" ht="35.1" customHeight="1" x14ac:dyDescent="0.25">
      <c r="A43" s="1"/>
      <c r="B43" s="72" t="s">
        <v>54</v>
      </c>
      <c r="C43" s="73"/>
      <c r="D43" s="73"/>
      <c r="E43" s="73"/>
      <c r="F43" s="70"/>
      <c r="G43" s="70"/>
      <c r="H43" s="70"/>
      <c r="I43" s="70"/>
      <c r="J43" s="70"/>
      <c r="K43" s="70"/>
      <c r="L43" s="71"/>
      <c r="M43" s="2"/>
    </row>
    <row r="44" spans="1:13" ht="46.5" customHeight="1" thickBot="1" x14ac:dyDescent="0.3">
      <c r="A44" s="1"/>
      <c r="B44" s="12" t="s">
        <v>55</v>
      </c>
      <c r="C44" s="5" t="s">
        <v>20</v>
      </c>
      <c r="D44" s="12" t="s">
        <v>56</v>
      </c>
      <c r="E44" s="12" t="s">
        <v>27</v>
      </c>
      <c r="F44" s="6">
        <v>100000</v>
      </c>
      <c r="G44" s="6">
        <v>2870</v>
      </c>
      <c r="H44" s="6">
        <v>12105.37</v>
      </c>
      <c r="I44" s="7">
        <f>+F44*0.0304</f>
        <v>3040</v>
      </c>
      <c r="J44" s="7">
        <v>2225</v>
      </c>
      <c r="K44" s="7">
        <f>SUM(G44:J44)</f>
        <v>20240.370000000003</v>
      </c>
      <c r="L44" s="11">
        <f>F44-K44</f>
        <v>79759.63</v>
      </c>
      <c r="M44" s="2"/>
    </row>
    <row r="45" spans="1:13" ht="35.1" customHeight="1" thickBot="1" x14ac:dyDescent="0.3">
      <c r="A45" s="1"/>
      <c r="B45" s="61"/>
      <c r="C45" s="62"/>
      <c r="D45" s="62"/>
      <c r="E45" s="62"/>
      <c r="F45" s="19">
        <f>SUM(F44:F44)</f>
        <v>100000</v>
      </c>
      <c r="G45" s="20">
        <f t="shared" ref="G45:K45" si="9">SUM(G44:G44)</f>
        <v>2870</v>
      </c>
      <c r="H45" s="20">
        <f t="shared" si="9"/>
        <v>12105.37</v>
      </c>
      <c r="I45" s="21">
        <f t="shared" si="9"/>
        <v>3040</v>
      </c>
      <c r="J45" s="21">
        <f t="shared" si="9"/>
        <v>2225</v>
      </c>
      <c r="K45" s="22">
        <f t="shared" si="9"/>
        <v>20240.370000000003</v>
      </c>
      <c r="L45" s="23">
        <f>SUM(L44:L44)</f>
        <v>79759.63</v>
      </c>
      <c r="M45" s="2"/>
    </row>
    <row r="46" spans="1:13" ht="35.1" customHeight="1" x14ac:dyDescent="0.25">
      <c r="A46" s="1"/>
      <c r="B46" s="72" t="s">
        <v>57</v>
      </c>
      <c r="C46" s="73"/>
      <c r="D46" s="73"/>
      <c r="E46" s="73"/>
      <c r="F46" s="70"/>
      <c r="G46" s="70"/>
      <c r="H46" s="70"/>
      <c r="I46" s="70"/>
      <c r="J46" s="70"/>
      <c r="K46" s="70"/>
      <c r="L46" s="71"/>
      <c r="M46" s="2"/>
    </row>
    <row r="47" spans="1:13" ht="35.1" customHeight="1" x14ac:dyDescent="0.25">
      <c r="A47" s="1"/>
      <c r="B47" s="4" t="s">
        <v>60</v>
      </c>
      <c r="C47" s="5" t="s">
        <v>20</v>
      </c>
      <c r="D47" s="4" t="s">
        <v>33</v>
      </c>
      <c r="E47" s="4" t="s">
        <v>25</v>
      </c>
      <c r="F47" s="6">
        <v>40000</v>
      </c>
      <c r="G47" s="6">
        <f>IF(F47&gt;=35000,(F47*0.0287),(0))</f>
        <v>1148</v>
      </c>
      <c r="H47" s="6">
        <v>0</v>
      </c>
      <c r="I47" s="7">
        <f>+F47*0.0304</f>
        <v>1216</v>
      </c>
      <c r="J47" s="7">
        <v>20057.23</v>
      </c>
      <c r="K47" s="7">
        <f>SUM(G47:J47)</f>
        <v>22421.23</v>
      </c>
      <c r="L47" s="11">
        <f>F47-K47</f>
        <v>17578.77</v>
      </c>
      <c r="M47" s="2"/>
    </row>
    <row r="48" spans="1:13" ht="35.1" customHeight="1" x14ac:dyDescent="0.25">
      <c r="A48" s="1"/>
      <c r="B48" s="4" t="s">
        <v>58</v>
      </c>
      <c r="C48" s="5" t="s">
        <v>20</v>
      </c>
      <c r="D48" s="4" t="s">
        <v>225</v>
      </c>
      <c r="E48" s="4" t="s">
        <v>27</v>
      </c>
      <c r="F48" s="6">
        <v>50000</v>
      </c>
      <c r="G48" s="6">
        <f>IF(F48&gt;=35000,(F48*0.0287),(0))</f>
        <v>1435</v>
      </c>
      <c r="H48" s="6">
        <v>512.72</v>
      </c>
      <c r="I48" s="7">
        <f t="shared" ref="I48" si="10">+F48*0.0304</f>
        <v>1520</v>
      </c>
      <c r="J48" s="7">
        <v>11429.29</v>
      </c>
      <c r="K48" s="7">
        <f t="shared" ref="K48" si="11">SUM(G48:J48)</f>
        <v>14897.010000000002</v>
      </c>
      <c r="L48" s="11">
        <f t="shared" ref="L48" si="12">F48-K48</f>
        <v>35102.99</v>
      </c>
      <c r="M48" s="2"/>
    </row>
    <row r="49" spans="1:15" ht="35.1" customHeight="1" x14ac:dyDescent="0.25">
      <c r="A49" s="1"/>
      <c r="B49" s="12" t="s">
        <v>63</v>
      </c>
      <c r="C49" s="5" t="s">
        <v>16</v>
      </c>
      <c r="D49" s="12" t="s">
        <v>62</v>
      </c>
      <c r="E49" s="4" t="s">
        <v>25</v>
      </c>
      <c r="F49" s="6">
        <v>33000</v>
      </c>
      <c r="G49" s="6">
        <v>947.1</v>
      </c>
      <c r="H49" s="6">
        <v>0</v>
      </c>
      <c r="I49" s="7">
        <f>+F49*0.0304</f>
        <v>1003.2</v>
      </c>
      <c r="J49" s="7">
        <v>4925.24</v>
      </c>
      <c r="K49" s="7">
        <f>SUM(G49:J49)</f>
        <v>6875.54</v>
      </c>
      <c r="L49" s="8">
        <f>F49-K49</f>
        <v>26124.46</v>
      </c>
      <c r="M49" s="2"/>
    </row>
    <row r="50" spans="1:15" ht="35.1" customHeight="1" x14ac:dyDescent="0.25">
      <c r="A50" s="1"/>
      <c r="B50" s="12" t="s">
        <v>224</v>
      </c>
      <c r="C50" s="5" t="s">
        <v>20</v>
      </c>
      <c r="D50" s="12" t="s">
        <v>62</v>
      </c>
      <c r="E50" s="4" t="s">
        <v>25</v>
      </c>
      <c r="F50" s="6">
        <v>40000</v>
      </c>
      <c r="G50" s="6">
        <v>1148</v>
      </c>
      <c r="H50" s="6">
        <v>442.65</v>
      </c>
      <c r="I50" s="7">
        <v>1216</v>
      </c>
      <c r="J50" s="7">
        <v>3125</v>
      </c>
      <c r="K50" s="7">
        <f>SUM(G50:J50)</f>
        <v>5931.65</v>
      </c>
      <c r="L50" s="8">
        <f>F50-K50</f>
        <v>34068.35</v>
      </c>
      <c r="M50" s="2"/>
    </row>
    <row r="51" spans="1:15" ht="35.1" customHeight="1" x14ac:dyDescent="0.25">
      <c r="A51" s="1"/>
      <c r="B51" s="12" t="s">
        <v>152</v>
      </c>
      <c r="C51" s="5" t="s">
        <v>16</v>
      </c>
      <c r="D51" s="12" t="s">
        <v>62</v>
      </c>
      <c r="E51" s="4" t="s">
        <v>25</v>
      </c>
      <c r="F51" s="6">
        <v>35000</v>
      </c>
      <c r="G51" s="6">
        <v>1004.5</v>
      </c>
      <c r="H51" s="6">
        <v>0</v>
      </c>
      <c r="I51" s="7">
        <v>1064</v>
      </c>
      <c r="J51" s="7">
        <v>3925.25</v>
      </c>
      <c r="K51" s="7">
        <f>SUM(G51:J51)</f>
        <v>5993.75</v>
      </c>
      <c r="L51" s="8">
        <f>F51-K51</f>
        <v>29006.25</v>
      </c>
      <c r="M51" s="2"/>
      <c r="O51" s="48"/>
    </row>
    <row r="52" spans="1:15" ht="35.1" customHeight="1" thickBot="1" x14ac:dyDescent="0.3">
      <c r="A52" s="1"/>
      <c r="B52" s="61"/>
      <c r="C52" s="62"/>
      <c r="D52" s="62"/>
      <c r="E52" s="62"/>
      <c r="F52" s="41">
        <f>SUM(F48:F51)</f>
        <v>158000</v>
      </c>
      <c r="G52" s="41">
        <f>SUM(G47:G51)</f>
        <v>5682.6</v>
      </c>
      <c r="H52" s="41">
        <f>SUM(H48:H51)</f>
        <v>955.37</v>
      </c>
      <c r="I52" s="41">
        <f>SUM(I48:I51)</f>
        <v>4803.2</v>
      </c>
      <c r="J52" s="41">
        <f>SUM(J48:J51)</f>
        <v>23404.78</v>
      </c>
      <c r="K52" s="41">
        <f>SUM(K48:K51)</f>
        <v>33697.950000000004</v>
      </c>
      <c r="L52" s="42">
        <f>SUM(L47:L51)</f>
        <v>141880.82</v>
      </c>
      <c r="M52" s="2"/>
      <c r="N52" s="46"/>
    </row>
    <row r="53" spans="1:15" ht="35.1" customHeight="1" x14ac:dyDescent="0.25">
      <c r="A53" s="1"/>
      <c r="B53" s="72" t="s">
        <v>64</v>
      </c>
      <c r="C53" s="73"/>
      <c r="D53" s="73"/>
      <c r="E53" s="73"/>
      <c r="F53" s="70"/>
      <c r="G53" s="70"/>
      <c r="H53" s="70"/>
      <c r="I53" s="70"/>
      <c r="J53" s="70"/>
      <c r="K53" s="70"/>
      <c r="L53" s="71"/>
      <c r="M53" s="2"/>
    </row>
    <row r="54" spans="1:15" ht="45" customHeight="1" x14ac:dyDescent="0.25">
      <c r="A54" s="1"/>
      <c r="B54" s="4" t="s">
        <v>65</v>
      </c>
      <c r="C54" s="5" t="s">
        <v>20</v>
      </c>
      <c r="D54" s="4" t="s">
        <v>66</v>
      </c>
      <c r="E54" s="4" t="s">
        <v>27</v>
      </c>
      <c r="F54" s="6">
        <v>120445</v>
      </c>
      <c r="G54" s="6">
        <f>IF(F54&gt;=35000,(F54*0.0287),(0))</f>
        <v>3456.7714999999998</v>
      </c>
      <c r="H54" s="6">
        <v>16914.54</v>
      </c>
      <c r="I54" s="7">
        <f t="shared" ref="I54:I61" si="13">+F54*0.0304</f>
        <v>3661.5279999999998</v>
      </c>
      <c r="J54" s="14">
        <v>5205</v>
      </c>
      <c r="K54" s="7">
        <f t="shared" ref="K54:K60" si="14">SUM(G54:J54)</f>
        <v>29237.839499999998</v>
      </c>
      <c r="L54" s="11">
        <f t="shared" ref="L54:L60" si="15">F54-K54</f>
        <v>91207.160499999998</v>
      </c>
      <c r="M54" s="2"/>
    </row>
    <row r="55" spans="1:15" ht="50.25" customHeight="1" x14ac:dyDescent="0.25">
      <c r="A55" s="1"/>
      <c r="B55" s="4" t="s">
        <v>69</v>
      </c>
      <c r="C55" s="5" t="s">
        <v>16</v>
      </c>
      <c r="D55" s="4" t="s">
        <v>70</v>
      </c>
      <c r="E55" s="4" t="s">
        <v>25</v>
      </c>
      <c r="F55" s="6">
        <v>40000</v>
      </c>
      <c r="G55" s="6">
        <f>IF(F55&gt;=35000,(F55*0.0287),(0))</f>
        <v>1148</v>
      </c>
      <c r="H55" s="6">
        <v>0</v>
      </c>
      <c r="I55" s="7">
        <f>+F55*0.0304</f>
        <v>1216</v>
      </c>
      <c r="J55" s="7">
        <v>11780.79</v>
      </c>
      <c r="K55" s="7">
        <f>SUM(G55:J55)</f>
        <v>14144.79</v>
      </c>
      <c r="L55" s="11">
        <f>F55-K55</f>
        <v>25855.21</v>
      </c>
      <c r="M55" s="2"/>
    </row>
    <row r="56" spans="1:15" ht="35.1" customHeight="1" x14ac:dyDescent="0.25">
      <c r="A56" s="1"/>
      <c r="B56" s="4" t="s">
        <v>67</v>
      </c>
      <c r="C56" s="5" t="s">
        <v>20</v>
      </c>
      <c r="D56" s="4" t="s">
        <v>68</v>
      </c>
      <c r="E56" s="4" t="s">
        <v>27</v>
      </c>
      <c r="F56" s="6">
        <v>60000</v>
      </c>
      <c r="G56" s="6">
        <f>IF(F56&gt;=35000,(F56*0.0287),(0))</f>
        <v>1722</v>
      </c>
      <c r="H56" s="6">
        <v>3486.68</v>
      </c>
      <c r="I56" s="7">
        <f t="shared" si="13"/>
        <v>1824</v>
      </c>
      <c r="J56" s="7">
        <v>5697.91</v>
      </c>
      <c r="K56" s="7">
        <f t="shared" si="14"/>
        <v>12730.59</v>
      </c>
      <c r="L56" s="11">
        <f t="shared" si="15"/>
        <v>47269.41</v>
      </c>
      <c r="M56" s="2"/>
    </row>
    <row r="57" spans="1:15" ht="35.1" customHeight="1" x14ac:dyDescent="0.25">
      <c r="A57" s="1"/>
      <c r="B57" s="4" t="s">
        <v>73</v>
      </c>
      <c r="C57" s="5" t="s">
        <v>20</v>
      </c>
      <c r="D57" s="4" t="s">
        <v>33</v>
      </c>
      <c r="E57" s="4" t="s">
        <v>27</v>
      </c>
      <c r="F57" s="6">
        <v>35000</v>
      </c>
      <c r="G57" s="6">
        <v>1004.5</v>
      </c>
      <c r="H57" s="6">
        <v>0</v>
      </c>
      <c r="I57" s="7">
        <v>1064</v>
      </c>
      <c r="J57" s="43">
        <v>5536.39</v>
      </c>
      <c r="K57" s="7">
        <f>SUM(G57:J57)</f>
        <v>7604.89</v>
      </c>
      <c r="L57" s="8">
        <f>F57-K57</f>
        <v>27395.11</v>
      </c>
      <c r="M57" s="2"/>
    </row>
    <row r="58" spans="1:15" ht="35.1" customHeight="1" x14ac:dyDescent="0.25">
      <c r="A58" s="1"/>
      <c r="B58" s="4" t="s">
        <v>219</v>
      </c>
      <c r="C58" s="5" t="s">
        <v>20</v>
      </c>
      <c r="D58" s="4" t="s">
        <v>220</v>
      </c>
      <c r="E58" s="4" t="s">
        <v>27</v>
      </c>
      <c r="F58" s="6">
        <v>35000</v>
      </c>
      <c r="G58" s="6">
        <v>1004.5</v>
      </c>
      <c r="H58" s="6">
        <v>0</v>
      </c>
      <c r="I58" s="7">
        <v>1064</v>
      </c>
      <c r="J58" s="7">
        <v>2375.12</v>
      </c>
      <c r="K58" s="7">
        <f t="shared" si="14"/>
        <v>4443.62</v>
      </c>
      <c r="L58" s="11">
        <f t="shared" si="15"/>
        <v>30556.38</v>
      </c>
      <c r="M58" s="2"/>
    </row>
    <row r="59" spans="1:15" ht="35.1" customHeight="1" x14ac:dyDescent="0.25">
      <c r="A59" s="1"/>
      <c r="B59" s="4" t="s">
        <v>157</v>
      </c>
      <c r="C59" s="5" t="s">
        <v>16</v>
      </c>
      <c r="D59" s="4" t="s">
        <v>44</v>
      </c>
      <c r="E59" s="4" t="s">
        <v>25</v>
      </c>
      <c r="F59" s="9">
        <v>33000</v>
      </c>
      <c r="G59" s="9">
        <v>947.1</v>
      </c>
      <c r="H59" s="9">
        <v>0</v>
      </c>
      <c r="I59" s="10">
        <v>1003.2</v>
      </c>
      <c r="J59" s="15">
        <v>12723.31</v>
      </c>
      <c r="K59" s="10">
        <f>SUM(G59:J59)</f>
        <v>14673.61</v>
      </c>
      <c r="L59" s="11">
        <f>F59-K59</f>
        <v>18326.39</v>
      </c>
      <c r="M59" s="2"/>
    </row>
    <row r="60" spans="1:15" ht="35.1" customHeight="1" x14ac:dyDescent="0.25">
      <c r="A60" s="1"/>
      <c r="B60" s="12" t="s">
        <v>71</v>
      </c>
      <c r="C60" s="5" t="s">
        <v>16</v>
      </c>
      <c r="D60" s="12" t="s">
        <v>62</v>
      </c>
      <c r="E60" s="12" t="s">
        <v>25</v>
      </c>
      <c r="F60" s="6">
        <v>35000</v>
      </c>
      <c r="G60" s="6">
        <f>IF(F60&gt;=35000,(F60*0.0287),(0))</f>
        <v>1004.5</v>
      </c>
      <c r="H60" s="6">
        <v>0</v>
      </c>
      <c r="I60" s="7">
        <f t="shared" si="13"/>
        <v>1064</v>
      </c>
      <c r="J60" s="7">
        <v>7179.75</v>
      </c>
      <c r="K60" s="7">
        <f t="shared" si="14"/>
        <v>9248.25</v>
      </c>
      <c r="L60" s="11">
        <f t="shared" si="15"/>
        <v>25751.75</v>
      </c>
      <c r="M60" s="2"/>
    </row>
    <row r="61" spans="1:15" ht="35.1" customHeight="1" thickBot="1" x14ac:dyDescent="0.3">
      <c r="A61" s="1"/>
      <c r="B61" s="4" t="s">
        <v>72</v>
      </c>
      <c r="C61" s="5" t="s">
        <v>16</v>
      </c>
      <c r="D61" s="4" t="s">
        <v>62</v>
      </c>
      <c r="E61" s="4" t="s">
        <v>25</v>
      </c>
      <c r="F61" s="6">
        <v>30000</v>
      </c>
      <c r="G61" s="6">
        <v>861</v>
      </c>
      <c r="H61" s="6">
        <v>0</v>
      </c>
      <c r="I61" s="7">
        <f t="shared" si="13"/>
        <v>912</v>
      </c>
      <c r="J61" s="7">
        <v>3885.72</v>
      </c>
      <c r="K61" s="7">
        <f>SUM(G61:J61)</f>
        <v>5658.7199999999993</v>
      </c>
      <c r="L61" s="11">
        <f>F61-K61</f>
        <v>24341.279999999999</v>
      </c>
      <c r="M61" s="2"/>
    </row>
    <row r="62" spans="1:15" ht="35.1" customHeight="1" thickBot="1" x14ac:dyDescent="0.3">
      <c r="A62" s="1"/>
      <c r="B62" s="76"/>
      <c r="C62" s="77"/>
      <c r="D62" s="77"/>
      <c r="E62" s="77"/>
      <c r="F62" s="19">
        <f>SUM(F54:F61)</f>
        <v>388445</v>
      </c>
      <c r="G62" s="20">
        <f t="shared" ref="G62:K62" si="16">SUM(G54:G61)</f>
        <v>11148.371499999999</v>
      </c>
      <c r="H62" s="20">
        <f t="shared" si="16"/>
        <v>20401.22</v>
      </c>
      <c r="I62" s="31">
        <f t="shared" si="16"/>
        <v>11808.728000000001</v>
      </c>
      <c r="J62" s="31">
        <f t="shared" si="16"/>
        <v>54383.99</v>
      </c>
      <c r="K62" s="44">
        <f t="shared" si="16"/>
        <v>97742.309499999988</v>
      </c>
      <c r="L62" s="23">
        <f>SUM(L54:L61)</f>
        <v>290702.69050000003</v>
      </c>
      <c r="M62" s="2"/>
    </row>
    <row r="63" spans="1:15" ht="35.1" customHeight="1" x14ac:dyDescent="0.25">
      <c r="A63" s="1"/>
      <c r="B63" s="72" t="s">
        <v>74</v>
      </c>
      <c r="C63" s="73"/>
      <c r="D63" s="73"/>
      <c r="E63" s="73"/>
      <c r="F63" s="70"/>
      <c r="G63" s="70"/>
      <c r="H63" s="70"/>
      <c r="I63" s="70"/>
      <c r="J63" s="70"/>
      <c r="K63" s="70"/>
      <c r="L63" s="71"/>
      <c r="M63" s="2"/>
    </row>
    <row r="64" spans="1:15" ht="42" customHeight="1" x14ac:dyDescent="0.25">
      <c r="A64" s="1"/>
      <c r="B64" s="4" t="s">
        <v>75</v>
      </c>
      <c r="C64" s="5" t="s">
        <v>20</v>
      </c>
      <c r="D64" s="4" t="s">
        <v>76</v>
      </c>
      <c r="E64" s="4" t="s">
        <v>25</v>
      </c>
      <c r="F64" s="6">
        <v>90000</v>
      </c>
      <c r="G64" s="6">
        <f>IF(F64&gt;=35000,(F64*0.0287),(0))</f>
        <v>2583</v>
      </c>
      <c r="H64" s="6">
        <v>9415.59</v>
      </c>
      <c r="I64" s="7">
        <v>2736</v>
      </c>
      <c r="J64" s="7">
        <v>17642.400000000001</v>
      </c>
      <c r="K64" s="7">
        <f>SUM(G64:J64)</f>
        <v>32376.99</v>
      </c>
      <c r="L64" s="11">
        <f>F64-K64</f>
        <v>57623.009999999995</v>
      </c>
      <c r="M64" s="2"/>
    </row>
    <row r="65" spans="1:13" ht="35.1" customHeight="1" thickBot="1" x14ac:dyDescent="0.3">
      <c r="A65" s="1"/>
      <c r="B65" s="4" t="s">
        <v>77</v>
      </c>
      <c r="C65" s="5" t="s">
        <v>16</v>
      </c>
      <c r="D65" s="4" t="s">
        <v>220</v>
      </c>
      <c r="E65" s="4" t="s">
        <v>25</v>
      </c>
      <c r="F65" s="9">
        <v>50000</v>
      </c>
      <c r="G65" s="9">
        <f>IF(F65&gt;=35000,(F65*0.0287),(0))</f>
        <v>1435</v>
      </c>
      <c r="H65" s="9">
        <v>993.87</v>
      </c>
      <c r="I65" s="10">
        <f>+F65*0.0304</f>
        <v>1520</v>
      </c>
      <c r="J65" s="10">
        <v>8851.98</v>
      </c>
      <c r="K65" s="10">
        <f>SUM(G65:J65)</f>
        <v>12800.849999999999</v>
      </c>
      <c r="L65" s="11">
        <f>F65-K65</f>
        <v>37199.15</v>
      </c>
      <c r="M65" s="2"/>
    </row>
    <row r="66" spans="1:13" ht="35.1" customHeight="1" thickBot="1" x14ac:dyDescent="0.3">
      <c r="A66" s="1"/>
      <c r="B66" s="61"/>
      <c r="C66" s="62"/>
      <c r="D66" s="62"/>
      <c r="E66" s="62"/>
      <c r="F66" s="19">
        <f>SUM(F64:F65)</f>
        <v>140000</v>
      </c>
      <c r="G66" s="20">
        <f t="shared" ref="G66:K66" si="17">SUM(G64:G65)</f>
        <v>4018</v>
      </c>
      <c r="H66" s="20">
        <f t="shared" si="17"/>
        <v>10409.460000000001</v>
      </c>
      <c r="I66" s="21">
        <f t="shared" si="17"/>
        <v>4256</v>
      </c>
      <c r="J66" s="21">
        <f t="shared" si="17"/>
        <v>26494.38</v>
      </c>
      <c r="K66" s="22">
        <f t="shared" si="17"/>
        <v>45177.84</v>
      </c>
      <c r="L66" s="23">
        <f>SUM(L64:L65)</f>
        <v>94822.16</v>
      </c>
      <c r="M66" s="2"/>
    </row>
    <row r="67" spans="1:13" ht="35.1" customHeight="1" x14ac:dyDescent="0.25">
      <c r="A67" s="1"/>
      <c r="B67" s="72" t="s">
        <v>78</v>
      </c>
      <c r="C67" s="73"/>
      <c r="D67" s="73"/>
      <c r="E67" s="73"/>
      <c r="F67" s="70"/>
      <c r="G67" s="70"/>
      <c r="H67" s="70"/>
      <c r="I67" s="70"/>
      <c r="J67" s="70"/>
      <c r="K67" s="70"/>
      <c r="L67" s="71"/>
      <c r="M67" s="2"/>
    </row>
    <row r="68" spans="1:13" ht="55.5" customHeight="1" x14ac:dyDescent="0.25">
      <c r="A68" s="1"/>
      <c r="B68" s="4" t="s">
        <v>79</v>
      </c>
      <c r="C68" s="5" t="s">
        <v>20</v>
      </c>
      <c r="D68" s="4" t="s">
        <v>80</v>
      </c>
      <c r="E68" s="4" t="s">
        <v>25</v>
      </c>
      <c r="F68" s="6">
        <v>110000</v>
      </c>
      <c r="G68" s="6">
        <v>3157</v>
      </c>
      <c r="H68" s="6">
        <v>14457.62</v>
      </c>
      <c r="I68" s="7">
        <f>+F68*0.0304</f>
        <v>3344</v>
      </c>
      <c r="J68" s="7">
        <v>20804.150000000001</v>
      </c>
      <c r="K68" s="7">
        <f>SUM(G68:J68)</f>
        <v>41762.770000000004</v>
      </c>
      <c r="L68" s="11">
        <f>F68-K68</f>
        <v>68237.23</v>
      </c>
      <c r="M68" s="2"/>
    </row>
    <row r="69" spans="1:13" ht="35.1" customHeight="1" x14ac:dyDescent="0.25">
      <c r="A69" s="1"/>
      <c r="B69" s="12" t="s">
        <v>82</v>
      </c>
      <c r="C69" s="5" t="s">
        <v>16</v>
      </c>
      <c r="D69" s="4" t="s">
        <v>62</v>
      </c>
      <c r="E69" s="4" t="s">
        <v>25</v>
      </c>
      <c r="F69" s="9">
        <v>33000</v>
      </c>
      <c r="G69" s="9">
        <v>947.1</v>
      </c>
      <c r="H69" s="9">
        <f>IF(F69&gt;72260.25,(F69*0.25))+ IF(AND(F69&lt;72260.25,F69&gt;52027.41667),(F69*0.2))+ IF(AND(F69&lt;52027.41668,F69&gt;34685),(F69*0.15))+ IF(F69&lt;416220,(0)+FALSE)</f>
        <v>0</v>
      </c>
      <c r="I69" s="10">
        <v>1003.2</v>
      </c>
      <c r="J69" s="10">
        <v>1225</v>
      </c>
      <c r="K69" s="10">
        <f>SUM(G69:J69)</f>
        <v>3175.3</v>
      </c>
      <c r="L69" s="11">
        <f>F69-K69</f>
        <v>29824.7</v>
      </c>
      <c r="M69" s="2"/>
    </row>
    <row r="70" spans="1:13" ht="45.75" customHeight="1" thickBot="1" x14ac:dyDescent="0.3">
      <c r="A70" s="1"/>
      <c r="B70" s="12" t="s">
        <v>81</v>
      </c>
      <c r="C70" s="5" t="s">
        <v>20</v>
      </c>
      <c r="D70" s="4" t="s">
        <v>234</v>
      </c>
      <c r="E70" s="4" t="s">
        <v>25</v>
      </c>
      <c r="F70" s="6">
        <v>40000</v>
      </c>
      <c r="G70" s="6">
        <v>1148</v>
      </c>
      <c r="H70" s="6">
        <v>0</v>
      </c>
      <c r="I70" s="7">
        <v>1216</v>
      </c>
      <c r="J70" s="7">
        <v>2175.12</v>
      </c>
      <c r="K70" s="7">
        <f>SUM(G70:J70)</f>
        <v>4539.12</v>
      </c>
      <c r="L70" s="11">
        <f>F70-K70</f>
        <v>35460.879999999997</v>
      </c>
      <c r="M70" s="2"/>
    </row>
    <row r="71" spans="1:13" ht="35.1" customHeight="1" thickBot="1" x14ac:dyDescent="0.3">
      <c r="A71" s="1"/>
      <c r="B71" s="61"/>
      <c r="C71" s="62"/>
      <c r="D71" s="62"/>
      <c r="E71" s="62"/>
      <c r="F71" s="19">
        <f>SUM(F68:F70)</f>
        <v>183000</v>
      </c>
      <c r="G71" s="20">
        <f t="shared" ref="G71:K71" si="18">SUM(G68:G70)</f>
        <v>5252.1</v>
      </c>
      <c r="H71" s="20">
        <f t="shared" si="18"/>
        <v>14457.62</v>
      </c>
      <c r="I71" s="21">
        <f t="shared" si="18"/>
        <v>5563.2</v>
      </c>
      <c r="J71" s="21">
        <f t="shared" si="18"/>
        <v>24204.27</v>
      </c>
      <c r="K71" s="22">
        <f t="shared" si="18"/>
        <v>49477.19000000001</v>
      </c>
      <c r="L71" s="23">
        <f>SUM(L68:L70)</f>
        <v>133522.81</v>
      </c>
      <c r="M71" s="2"/>
    </row>
    <row r="72" spans="1:13" ht="35.1" customHeight="1" x14ac:dyDescent="0.25">
      <c r="A72" s="1"/>
      <c r="B72" s="72" t="s">
        <v>83</v>
      </c>
      <c r="C72" s="73"/>
      <c r="D72" s="73"/>
      <c r="E72" s="73"/>
      <c r="F72" s="70"/>
      <c r="G72" s="70"/>
      <c r="H72" s="70"/>
      <c r="I72" s="70"/>
      <c r="J72" s="70"/>
      <c r="K72" s="70"/>
      <c r="L72" s="71"/>
      <c r="M72" s="2"/>
    </row>
    <row r="73" spans="1:13" ht="45" customHeight="1" x14ac:dyDescent="0.25">
      <c r="A73" s="1"/>
      <c r="B73" s="4" t="s">
        <v>84</v>
      </c>
      <c r="C73" s="5" t="s">
        <v>20</v>
      </c>
      <c r="D73" s="4" t="s">
        <v>85</v>
      </c>
      <c r="E73" s="4" t="s">
        <v>25</v>
      </c>
      <c r="F73" s="6">
        <v>100000</v>
      </c>
      <c r="G73" s="6">
        <v>2870</v>
      </c>
      <c r="H73" s="6">
        <v>12105.37</v>
      </c>
      <c r="I73" s="7">
        <f t="shared" ref="I73:I94" si="19">+F73*0.0304</f>
        <v>3040</v>
      </c>
      <c r="J73" s="7">
        <v>36019.480000000003</v>
      </c>
      <c r="K73" s="7">
        <f>SUM(G73:J73)</f>
        <v>54034.850000000006</v>
      </c>
      <c r="L73" s="11">
        <f>F73-K73</f>
        <v>45965.149999999994</v>
      </c>
      <c r="M73" s="2"/>
    </row>
    <row r="74" spans="1:13" ht="35.1" customHeight="1" x14ac:dyDescent="0.25">
      <c r="A74" s="1"/>
      <c r="B74" s="4" t="s">
        <v>86</v>
      </c>
      <c r="C74" s="5" t="s">
        <v>16</v>
      </c>
      <c r="D74" s="4" t="s">
        <v>235</v>
      </c>
      <c r="E74" s="4" t="s">
        <v>87</v>
      </c>
      <c r="F74" s="6">
        <v>30000</v>
      </c>
      <c r="G74" s="6">
        <v>861</v>
      </c>
      <c r="H74" s="6">
        <v>0</v>
      </c>
      <c r="I74" s="7">
        <v>912</v>
      </c>
      <c r="J74" s="7">
        <v>12816.41</v>
      </c>
      <c r="K74" s="7">
        <f t="shared" ref="K74:K95" si="20">SUM(G74:J74)</f>
        <v>14589.41</v>
      </c>
      <c r="L74" s="11">
        <f t="shared" ref="L74:L96" si="21">F74-K74</f>
        <v>15410.59</v>
      </c>
      <c r="M74" s="2"/>
    </row>
    <row r="75" spans="1:13" ht="35.1" customHeight="1" x14ac:dyDescent="0.25">
      <c r="A75" s="1"/>
      <c r="B75" s="4" t="s">
        <v>88</v>
      </c>
      <c r="C75" s="5" t="s">
        <v>16</v>
      </c>
      <c r="D75" s="4" t="s">
        <v>100</v>
      </c>
      <c r="E75" s="4" t="s">
        <v>87</v>
      </c>
      <c r="F75" s="6">
        <v>35000</v>
      </c>
      <c r="G75" s="6">
        <v>1004.5</v>
      </c>
      <c r="H75" s="6">
        <v>0</v>
      </c>
      <c r="I75" s="7">
        <f t="shared" si="19"/>
        <v>1064</v>
      </c>
      <c r="J75" s="7">
        <v>10474.23</v>
      </c>
      <c r="K75" s="7">
        <f t="shared" si="20"/>
        <v>12542.73</v>
      </c>
      <c r="L75" s="11">
        <f t="shared" si="21"/>
        <v>22457.27</v>
      </c>
      <c r="M75" s="2"/>
    </row>
    <row r="76" spans="1:13" ht="35.1" customHeight="1" x14ac:dyDescent="0.25">
      <c r="A76" s="1"/>
      <c r="B76" s="4" t="s">
        <v>89</v>
      </c>
      <c r="C76" s="5" t="s">
        <v>16</v>
      </c>
      <c r="D76" s="4" t="s">
        <v>235</v>
      </c>
      <c r="E76" s="4" t="s">
        <v>87</v>
      </c>
      <c r="F76" s="6">
        <v>30000</v>
      </c>
      <c r="G76" s="6">
        <v>861</v>
      </c>
      <c r="H76" s="6">
        <v>0</v>
      </c>
      <c r="I76" s="7">
        <v>912</v>
      </c>
      <c r="J76" s="7">
        <v>5594.32</v>
      </c>
      <c r="K76" s="7">
        <f t="shared" ref="K76:K89" si="22">SUM(G76:J76)</f>
        <v>7367.32</v>
      </c>
      <c r="L76" s="11">
        <f t="shared" si="21"/>
        <v>22632.68</v>
      </c>
      <c r="M76" s="2"/>
    </row>
    <row r="77" spans="1:13" ht="35.1" customHeight="1" x14ac:dyDescent="0.25">
      <c r="A77" s="1"/>
      <c r="B77" s="4" t="s">
        <v>92</v>
      </c>
      <c r="C77" s="5" t="s">
        <v>20</v>
      </c>
      <c r="D77" s="4" t="s">
        <v>93</v>
      </c>
      <c r="E77" s="4" t="s">
        <v>87</v>
      </c>
      <c r="F77" s="6">
        <v>26000</v>
      </c>
      <c r="G77" s="6">
        <v>746.2</v>
      </c>
      <c r="H77" s="6">
        <v>0</v>
      </c>
      <c r="I77" s="7">
        <f t="shared" ref="I77:I85" si="23">+F77*0.0304</f>
        <v>790.4</v>
      </c>
      <c r="J77" s="7">
        <v>15593.37</v>
      </c>
      <c r="K77" s="7">
        <f t="shared" si="22"/>
        <v>17129.97</v>
      </c>
      <c r="L77" s="11">
        <f t="shared" ref="L77:L89" si="24">F77-K77</f>
        <v>8870.0299999999988</v>
      </c>
      <c r="M77" s="2"/>
    </row>
    <row r="78" spans="1:13" ht="35.1" customHeight="1" x14ac:dyDescent="0.25">
      <c r="A78" s="1"/>
      <c r="B78" s="4" t="s">
        <v>94</v>
      </c>
      <c r="C78" s="5" t="s">
        <v>16</v>
      </c>
      <c r="D78" s="4" t="s">
        <v>93</v>
      </c>
      <c r="E78" s="4" t="s">
        <v>87</v>
      </c>
      <c r="F78" s="6">
        <v>25000</v>
      </c>
      <c r="G78" s="6">
        <v>717.5</v>
      </c>
      <c r="H78" s="6">
        <v>0</v>
      </c>
      <c r="I78" s="7">
        <f t="shared" si="23"/>
        <v>760</v>
      </c>
      <c r="J78" s="7">
        <v>7398.52</v>
      </c>
      <c r="K78" s="7">
        <f t="shared" si="22"/>
        <v>8876.02</v>
      </c>
      <c r="L78" s="11">
        <f t="shared" si="24"/>
        <v>16123.98</v>
      </c>
      <c r="M78" s="2"/>
    </row>
    <row r="79" spans="1:13" ht="35.1" customHeight="1" x14ac:dyDescent="0.25">
      <c r="A79" s="1"/>
      <c r="B79" s="12" t="s">
        <v>95</v>
      </c>
      <c r="C79" s="5" t="s">
        <v>16</v>
      </c>
      <c r="D79" s="12" t="s">
        <v>93</v>
      </c>
      <c r="E79" s="4" t="s">
        <v>87</v>
      </c>
      <c r="F79" s="6">
        <v>23000</v>
      </c>
      <c r="G79" s="6">
        <v>660.1</v>
      </c>
      <c r="H79" s="6">
        <v>0</v>
      </c>
      <c r="I79" s="7">
        <f t="shared" si="23"/>
        <v>699.2</v>
      </c>
      <c r="J79" s="7">
        <v>7140.59</v>
      </c>
      <c r="K79" s="7">
        <f t="shared" si="22"/>
        <v>8499.89</v>
      </c>
      <c r="L79" s="11">
        <f t="shared" si="24"/>
        <v>14500.11</v>
      </c>
      <c r="M79" s="2"/>
    </row>
    <row r="80" spans="1:13" ht="35.1" customHeight="1" x14ac:dyDescent="0.25">
      <c r="A80" s="1"/>
      <c r="B80" s="4" t="s">
        <v>96</v>
      </c>
      <c r="C80" s="5" t="s">
        <v>20</v>
      </c>
      <c r="D80" s="4" t="s">
        <v>93</v>
      </c>
      <c r="E80" s="4" t="s">
        <v>87</v>
      </c>
      <c r="F80" s="6">
        <v>25000</v>
      </c>
      <c r="G80" s="6">
        <v>717.5</v>
      </c>
      <c r="H80" s="6">
        <v>0</v>
      </c>
      <c r="I80" s="7">
        <f t="shared" si="23"/>
        <v>760</v>
      </c>
      <c r="J80" s="7">
        <v>9209.94</v>
      </c>
      <c r="K80" s="7">
        <f t="shared" si="22"/>
        <v>10687.44</v>
      </c>
      <c r="L80" s="11">
        <f t="shared" si="24"/>
        <v>14312.56</v>
      </c>
      <c r="M80" s="2"/>
    </row>
    <row r="81" spans="1:13" ht="35.1" customHeight="1" x14ac:dyDescent="0.25">
      <c r="A81" s="1"/>
      <c r="B81" s="4" t="s">
        <v>97</v>
      </c>
      <c r="C81" s="5" t="s">
        <v>20</v>
      </c>
      <c r="D81" s="4" t="s">
        <v>93</v>
      </c>
      <c r="E81" s="4" t="s">
        <v>87</v>
      </c>
      <c r="F81" s="6">
        <v>25000</v>
      </c>
      <c r="G81" s="6">
        <v>717.5</v>
      </c>
      <c r="H81" s="6">
        <v>0</v>
      </c>
      <c r="I81" s="7">
        <f t="shared" si="23"/>
        <v>760</v>
      </c>
      <c r="J81" s="38">
        <v>3565</v>
      </c>
      <c r="K81" s="7">
        <f t="shared" si="22"/>
        <v>5042.5</v>
      </c>
      <c r="L81" s="11">
        <f t="shared" si="24"/>
        <v>19957.5</v>
      </c>
      <c r="M81" s="2"/>
    </row>
    <row r="82" spans="1:13" ht="35.1" customHeight="1" x14ac:dyDescent="0.25">
      <c r="A82" s="1"/>
      <c r="B82" s="4" t="s">
        <v>98</v>
      </c>
      <c r="C82" s="5" t="s">
        <v>20</v>
      </c>
      <c r="D82" s="4" t="s">
        <v>93</v>
      </c>
      <c r="E82" s="4" t="s">
        <v>87</v>
      </c>
      <c r="F82" s="6">
        <v>25000</v>
      </c>
      <c r="G82" s="6">
        <v>717.5</v>
      </c>
      <c r="H82" s="6">
        <v>0</v>
      </c>
      <c r="I82" s="7">
        <f t="shared" si="23"/>
        <v>760</v>
      </c>
      <c r="J82" s="7">
        <v>1963.3</v>
      </c>
      <c r="K82" s="7">
        <f t="shared" si="22"/>
        <v>3440.8</v>
      </c>
      <c r="L82" s="11">
        <f t="shared" si="24"/>
        <v>21559.200000000001</v>
      </c>
      <c r="M82" s="2"/>
    </row>
    <row r="83" spans="1:13" ht="35.1" customHeight="1" x14ac:dyDescent="0.25">
      <c r="A83" s="1"/>
      <c r="B83" s="4" t="s">
        <v>99</v>
      </c>
      <c r="C83" s="5" t="s">
        <v>20</v>
      </c>
      <c r="D83" s="4" t="s">
        <v>236</v>
      </c>
      <c r="E83" s="4" t="s">
        <v>27</v>
      </c>
      <c r="F83" s="6">
        <v>50000</v>
      </c>
      <c r="G83" s="6">
        <v>1435</v>
      </c>
      <c r="H83" s="6">
        <v>1854</v>
      </c>
      <c r="I83" s="7">
        <f t="shared" si="23"/>
        <v>1520</v>
      </c>
      <c r="J83" s="7">
        <v>5465</v>
      </c>
      <c r="K83" s="7">
        <f t="shared" si="22"/>
        <v>10274</v>
      </c>
      <c r="L83" s="11">
        <f t="shared" si="24"/>
        <v>39726</v>
      </c>
      <c r="M83" s="2"/>
    </row>
    <row r="84" spans="1:13" ht="44.25" customHeight="1" x14ac:dyDescent="0.25">
      <c r="A84" s="1"/>
      <c r="B84" s="4" t="s">
        <v>101</v>
      </c>
      <c r="C84" s="5" t="s">
        <v>16</v>
      </c>
      <c r="D84" s="4" t="s">
        <v>102</v>
      </c>
      <c r="E84" s="4" t="s">
        <v>27</v>
      </c>
      <c r="F84" s="6">
        <v>40000</v>
      </c>
      <c r="G84" s="6">
        <v>1148</v>
      </c>
      <c r="H84" s="6">
        <v>0</v>
      </c>
      <c r="I84" s="7">
        <f t="shared" si="23"/>
        <v>1216</v>
      </c>
      <c r="J84" s="7">
        <v>2947.71</v>
      </c>
      <c r="K84" s="7">
        <f t="shared" si="22"/>
        <v>5311.71</v>
      </c>
      <c r="L84" s="11">
        <f t="shared" si="24"/>
        <v>34688.29</v>
      </c>
      <c r="M84" s="2"/>
    </row>
    <row r="85" spans="1:13" ht="36.75" customHeight="1" x14ac:dyDescent="0.25">
      <c r="A85" s="1"/>
      <c r="B85" s="4" t="s">
        <v>103</v>
      </c>
      <c r="C85" s="5" t="s">
        <v>16</v>
      </c>
      <c r="D85" s="4" t="s">
        <v>104</v>
      </c>
      <c r="E85" s="4" t="s">
        <v>87</v>
      </c>
      <c r="F85" s="6">
        <v>30000</v>
      </c>
      <c r="G85" s="6">
        <v>861</v>
      </c>
      <c r="H85" s="6">
        <v>0</v>
      </c>
      <c r="I85" s="7">
        <f t="shared" si="23"/>
        <v>912</v>
      </c>
      <c r="J85" s="7">
        <v>1885</v>
      </c>
      <c r="K85" s="7">
        <f t="shared" si="22"/>
        <v>3658</v>
      </c>
      <c r="L85" s="11">
        <f t="shared" si="24"/>
        <v>26342</v>
      </c>
      <c r="M85" s="2"/>
    </row>
    <row r="86" spans="1:13" ht="35.1" customHeight="1" x14ac:dyDescent="0.25">
      <c r="A86" s="1"/>
      <c r="B86" s="4" t="s">
        <v>105</v>
      </c>
      <c r="C86" s="5" t="s">
        <v>16</v>
      </c>
      <c r="D86" s="4" t="s">
        <v>106</v>
      </c>
      <c r="E86" s="4" t="s">
        <v>87</v>
      </c>
      <c r="F86" s="6">
        <v>26000</v>
      </c>
      <c r="G86" s="6">
        <v>746.2</v>
      </c>
      <c r="H86" s="6">
        <v>0</v>
      </c>
      <c r="I86" s="7">
        <v>790.4</v>
      </c>
      <c r="J86" s="7">
        <v>12390.04</v>
      </c>
      <c r="K86" s="7">
        <f t="shared" si="22"/>
        <v>13926.640000000001</v>
      </c>
      <c r="L86" s="11">
        <f t="shared" si="24"/>
        <v>12073.359999999999</v>
      </c>
      <c r="M86" s="2"/>
    </row>
    <row r="87" spans="1:13" ht="35.1" customHeight="1" x14ac:dyDescent="0.25">
      <c r="A87" s="1"/>
      <c r="B87" s="4" t="s">
        <v>107</v>
      </c>
      <c r="C87" s="5" t="s">
        <v>20</v>
      </c>
      <c r="D87" s="4" t="s">
        <v>108</v>
      </c>
      <c r="E87" s="4" t="s">
        <v>25</v>
      </c>
      <c r="F87" s="6">
        <v>33000</v>
      </c>
      <c r="G87" s="6">
        <v>947.1</v>
      </c>
      <c r="H87" s="6">
        <v>0</v>
      </c>
      <c r="I87" s="7">
        <f>+F87*0.0304</f>
        <v>1003.2</v>
      </c>
      <c r="J87" s="7">
        <v>5225</v>
      </c>
      <c r="K87" s="7">
        <f t="shared" si="22"/>
        <v>7175.3</v>
      </c>
      <c r="L87" s="11">
        <f t="shared" si="24"/>
        <v>25824.7</v>
      </c>
      <c r="M87" s="2"/>
    </row>
    <row r="88" spans="1:13" ht="35.1" customHeight="1" x14ac:dyDescent="0.25">
      <c r="A88" s="1"/>
      <c r="B88" s="4" t="s">
        <v>109</v>
      </c>
      <c r="C88" s="5" t="s">
        <v>16</v>
      </c>
      <c r="D88" s="4" t="s">
        <v>110</v>
      </c>
      <c r="E88" s="4" t="s">
        <v>87</v>
      </c>
      <c r="F88" s="6">
        <v>40000</v>
      </c>
      <c r="G88" s="6">
        <v>1148</v>
      </c>
      <c r="H88" s="6">
        <v>0</v>
      </c>
      <c r="I88" s="7">
        <f>+F88*0.0304</f>
        <v>1216</v>
      </c>
      <c r="J88" s="7">
        <v>3575.12</v>
      </c>
      <c r="K88" s="7">
        <f t="shared" si="22"/>
        <v>5939.12</v>
      </c>
      <c r="L88" s="11">
        <f t="shared" si="24"/>
        <v>34060.879999999997</v>
      </c>
      <c r="M88" s="2"/>
    </row>
    <row r="89" spans="1:13" ht="48.75" customHeight="1" x14ac:dyDescent="0.25">
      <c r="A89" s="1"/>
      <c r="B89" s="4" t="s">
        <v>111</v>
      </c>
      <c r="C89" s="5" t="s">
        <v>16</v>
      </c>
      <c r="D89" s="4" t="s">
        <v>102</v>
      </c>
      <c r="E89" s="4" t="s">
        <v>87</v>
      </c>
      <c r="F89" s="6">
        <v>40000</v>
      </c>
      <c r="G89" s="6">
        <v>1148</v>
      </c>
      <c r="H89" s="6">
        <v>0</v>
      </c>
      <c r="I89" s="7">
        <v>1216</v>
      </c>
      <c r="J89" s="7">
        <v>10609.77</v>
      </c>
      <c r="K89" s="7">
        <f t="shared" si="22"/>
        <v>12973.77</v>
      </c>
      <c r="L89" s="11">
        <f t="shared" si="24"/>
        <v>27026.23</v>
      </c>
      <c r="M89" s="2"/>
    </row>
    <row r="90" spans="1:13" ht="35.1" customHeight="1" x14ac:dyDescent="0.25">
      <c r="A90" s="1"/>
      <c r="B90" s="4" t="s">
        <v>90</v>
      </c>
      <c r="C90" s="5" t="s">
        <v>16</v>
      </c>
      <c r="D90" s="4" t="s">
        <v>235</v>
      </c>
      <c r="E90" s="4" t="s">
        <v>87</v>
      </c>
      <c r="F90" s="6">
        <v>27000</v>
      </c>
      <c r="G90" s="6">
        <v>774.9</v>
      </c>
      <c r="H90" s="6">
        <v>0</v>
      </c>
      <c r="I90" s="7">
        <f t="shared" si="19"/>
        <v>820.8</v>
      </c>
      <c r="J90" s="7">
        <v>4860.49</v>
      </c>
      <c r="K90" s="7">
        <f t="shared" si="20"/>
        <v>6456.19</v>
      </c>
      <c r="L90" s="11">
        <f t="shared" si="21"/>
        <v>20543.810000000001</v>
      </c>
      <c r="M90" s="2"/>
    </row>
    <row r="91" spans="1:13" ht="35.1" customHeight="1" x14ac:dyDescent="0.25">
      <c r="A91" s="1"/>
      <c r="B91" s="12" t="s">
        <v>112</v>
      </c>
      <c r="C91" s="5" t="s">
        <v>16</v>
      </c>
      <c r="D91" s="12" t="s">
        <v>113</v>
      </c>
      <c r="E91" s="4" t="s">
        <v>87</v>
      </c>
      <c r="F91" s="6">
        <v>25000</v>
      </c>
      <c r="G91" s="6">
        <v>717.5</v>
      </c>
      <c r="H91" s="6">
        <v>0</v>
      </c>
      <c r="I91" s="7">
        <f>+F91*0.0304</f>
        <v>760</v>
      </c>
      <c r="J91" s="7">
        <v>5306.93</v>
      </c>
      <c r="K91" s="7">
        <f>SUM(G91:J91)</f>
        <v>6784.43</v>
      </c>
      <c r="L91" s="11">
        <f>F91-K91</f>
        <v>18215.57</v>
      </c>
      <c r="M91" s="2"/>
    </row>
    <row r="92" spans="1:13" ht="35.1" customHeight="1" x14ac:dyDescent="0.25">
      <c r="A92" s="1"/>
      <c r="B92" s="12" t="s">
        <v>114</v>
      </c>
      <c r="C92" s="5" t="s">
        <v>16</v>
      </c>
      <c r="D92" s="12" t="s">
        <v>115</v>
      </c>
      <c r="E92" s="4" t="s">
        <v>87</v>
      </c>
      <c r="F92" s="6">
        <v>30000</v>
      </c>
      <c r="G92" s="6">
        <v>861</v>
      </c>
      <c r="H92" s="6">
        <v>0</v>
      </c>
      <c r="I92" s="7">
        <f>+F92*0.0304</f>
        <v>912</v>
      </c>
      <c r="J92" s="7">
        <v>7493.27</v>
      </c>
      <c r="K92" s="7">
        <f>SUM(G92:J92)</f>
        <v>9266.27</v>
      </c>
      <c r="L92" s="11">
        <f>F92-K92</f>
        <v>20733.73</v>
      </c>
      <c r="M92" s="2"/>
    </row>
    <row r="93" spans="1:13" ht="35.1" customHeight="1" x14ac:dyDescent="0.25">
      <c r="A93" s="1"/>
      <c r="B93" s="4" t="s">
        <v>116</v>
      </c>
      <c r="C93" s="5" t="s">
        <v>16</v>
      </c>
      <c r="D93" s="4" t="s">
        <v>93</v>
      </c>
      <c r="E93" s="4" t="s">
        <v>87</v>
      </c>
      <c r="F93" s="6">
        <v>25000</v>
      </c>
      <c r="G93" s="6">
        <v>717.5</v>
      </c>
      <c r="H93" s="6">
        <v>0</v>
      </c>
      <c r="I93" s="7">
        <f>+F93*0.0304</f>
        <v>760</v>
      </c>
      <c r="J93" s="7">
        <v>7822.68</v>
      </c>
      <c r="K93" s="7">
        <f>SUM(G93:J93)</f>
        <v>9300.18</v>
      </c>
      <c r="L93" s="11">
        <f>F93-K93</f>
        <v>15699.82</v>
      </c>
      <c r="M93" s="2"/>
    </row>
    <row r="94" spans="1:13" ht="35.1" customHeight="1" x14ac:dyDescent="0.25">
      <c r="A94" s="1"/>
      <c r="B94" s="4" t="s">
        <v>91</v>
      </c>
      <c r="C94" s="5" t="s">
        <v>16</v>
      </c>
      <c r="D94" s="4" t="s">
        <v>235</v>
      </c>
      <c r="E94" s="4" t="s">
        <v>87</v>
      </c>
      <c r="F94" s="6">
        <v>27000</v>
      </c>
      <c r="G94" s="6">
        <v>774.9</v>
      </c>
      <c r="H94" s="6">
        <v>0</v>
      </c>
      <c r="I94" s="7">
        <f t="shared" si="19"/>
        <v>820.8</v>
      </c>
      <c r="J94" s="7">
        <v>4046.22</v>
      </c>
      <c r="K94" s="7">
        <f t="shared" si="20"/>
        <v>5641.92</v>
      </c>
      <c r="L94" s="11">
        <f t="shared" si="21"/>
        <v>21358.080000000002</v>
      </c>
      <c r="M94" s="2"/>
    </row>
    <row r="95" spans="1:13" ht="35.1" customHeight="1" x14ac:dyDescent="0.25">
      <c r="A95" s="1"/>
      <c r="B95" s="52" t="s">
        <v>117</v>
      </c>
      <c r="C95" s="50" t="s">
        <v>16</v>
      </c>
      <c r="D95" s="52" t="s">
        <v>115</v>
      </c>
      <c r="E95" s="16" t="s">
        <v>87</v>
      </c>
      <c r="F95" s="9">
        <v>25000</v>
      </c>
      <c r="G95" s="9">
        <v>717.5</v>
      </c>
      <c r="H95" s="6">
        <v>0</v>
      </c>
      <c r="I95" s="10">
        <v>760</v>
      </c>
      <c r="J95" s="10">
        <v>3082.46</v>
      </c>
      <c r="K95" s="10">
        <f t="shared" si="20"/>
        <v>4559.96</v>
      </c>
      <c r="L95" s="11">
        <f t="shared" si="21"/>
        <v>20440.04</v>
      </c>
      <c r="M95" s="2"/>
    </row>
    <row r="96" spans="1:13" ht="35.1" customHeight="1" thickBot="1" x14ac:dyDescent="0.3">
      <c r="A96" s="1"/>
      <c r="B96" s="12" t="s">
        <v>223</v>
      </c>
      <c r="C96" s="5" t="s">
        <v>16</v>
      </c>
      <c r="D96" s="12" t="s">
        <v>113</v>
      </c>
      <c r="E96" s="4" t="s">
        <v>87</v>
      </c>
      <c r="F96" s="9">
        <v>20000</v>
      </c>
      <c r="G96" s="9">
        <v>574</v>
      </c>
      <c r="H96" s="6">
        <v>0</v>
      </c>
      <c r="I96" s="10">
        <v>608</v>
      </c>
      <c r="J96" s="10">
        <v>625</v>
      </c>
      <c r="K96" s="10">
        <f>SUM(G96:J96)</f>
        <v>1807</v>
      </c>
      <c r="L96" s="11">
        <f t="shared" si="21"/>
        <v>18193</v>
      </c>
      <c r="M96" s="2"/>
    </row>
    <row r="97" spans="1:14" ht="35.1" customHeight="1" thickBot="1" x14ac:dyDescent="0.3">
      <c r="A97" s="1"/>
      <c r="B97" s="76"/>
      <c r="C97" s="77"/>
      <c r="D97" s="77"/>
      <c r="E97" s="77"/>
      <c r="F97" s="19">
        <f>SUM(F73:F96)</f>
        <v>782000</v>
      </c>
      <c r="G97" s="20">
        <f>SUM(G73:G96)</f>
        <v>22443.4</v>
      </c>
      <c r="H97" s="20">
        <f>SUM(H73:H96)</f>
        <v>13959.37</v>
      </c>
      <c r="I97" s="21">
        <f>SUM(I73:I95)</f>
        <v>23164.799999999996</v>
      </c>
      <c r="J97" s="21">
        <f>SUM(J73:J96)</f>
        <v>185109.84999999995</v>
      </c>
      <c r="K97" s="22">
        <f>SUM(K73:K96)</f>
        <v>245285.41999999995</v>
      </c>
      <c r="L97" s="23">
        <f>SUM(L73:L96)</f>
        <v>536714.57999999996</v>
      </c>
      <c r="M97" s="2"/>
    </row>
    <row r="98" spans="1:14" ht="35.1" customHeight="1" x14ac:dyDescent="0.25">
      <c r="A98" s="1"/>
      <c r="B98" s="72" t="s">
        <v>118</v>
      </c>
      <c r="C98" s="73"/>
      <c r="D98" s="73"/>
      <c r="E98" s="73"/>
      <c r="F98" s="70"/>
      <c r="G98" s="70"/>
      <c r="H98" s="70"/>
      <c r="I98" s="70"/>
      <c r="J98" s="70"/>
      <c r="K98" s="70"/>
      <c r="L98" s="71"/>
      <c r="M98" s="2"/>
    </row>
    <row r="99" spans="1:14" ht="38.25" customHeight="1" x14ac:dyDescent="0.25">
      <c r="A99" s="1"/>
      <c r="B99" s="4" t="s">
        <v>197</v>
      </c>
      <c r="C99" s="5" t="s">
        <v>16</v>
      </c>
      <c r="D99" s="4" t="s">
        <v>238</v>
      </c>
      <c r="E99" s="4" t="s">
        <v>27</v>
      </c>
      <c r="F99" s="6">
        <v>90000</v>
      </c>
      <c r="G99" s="6">
        <v>2583</v>
      </c>
      <c r="H99" s="6">
        <v>9415.59</v>
      </c>
      <c r="I99" s="7">
        <f>+F99*0.0304</f>
        <v>2736</v>
      </c>
      <c r="J99" s="7">
        <v>11119.54</v>
      </c>
      <c r="K99" s="7">
        <f>SUM(G99:J99)</f>
        <v>25854.13</v>
      </c>
      <c r="L99" s="8">
        <f>F99-K99</f>
        <v>64145.869999999995</v>
      </c>
      <c r="M99" s="2"/>
    </row>
    <row r="100" spans="1:14" ht="35.1" customHeight="1" x14ac:dyDescent="0.25">
      <c r="A100" s="1"/>
      <c r="B100" s="4" t="s">
        <v>200</v>
      </c>
      <c r="C100" s="5" t="s">
        <v>16</v>
      </c>
      <c r="D100" s="4" t="s">
        <v>62</v>
      </c>
      <c r="E100" s="4" t="s">
        <v>25</v>
      </c>
      <c r="F100" s="9">
        <v>33000</v>
      </c>
      <c r="G100" s="9">
        <v>947.1</v>
      </c>
      <c r="H100" s="9">
        <v>0</v>
      </c>
      <c r="I100" s="10">
        <f>+F100*0.0304</f>
        <v>1003.2</v>
      </c>
      <c r="J100" s="10">
        <v>1325</v>
      </c>
      <c r="K100" s="10">
        <f>SUM(G100:J100)</f>
        <v>3275.3</v>
      </c>
      <c r="L100" s="11">
        <f>F100-K100</f>
        <v>29724.7</v>
      </c>
      <c r="M100" s="2"/>
    </row>
    <row r="101" spans="1:14" ht="35.1" customHeight="1" x14ac:dyDescent="0.25">
      <c r="A101" s="1"/>
      <c r="B101" s="4" t="s">
        <v>199</v>
      </c>
      <c r="C101" s="5" t="s">
        <v>16</v>
      </c>
      <c r="D101" s="4" t="s">
        <v>237</v>
      </c>
      <c r="E101" s="4" t="s">
        <v>25</v>
      </c>
      <c r="F101" s="6">
        <v>43000</v>
      </c>
      <c r="G101" s="6">
        <v>1234.0999999999999</v>
      </c>
      <c r="H101" s="6">
        <v>0</v>
      </c>
      <c r="I101" s="7">
        <f>+F101*0.0304</f>
        <v>1307.2</v>
      </c>
      <c r="J101" s="7">
        <v>4773.12</v>
      </c>
      <c r="K101" s="7">
        <f>SUM(G101:J101)</f>
        <v>7314.42</v>
      </c>
      <c r="L101" s="11">
        <f>F101-K101</f>
        <v>35685.58</v>
      </c>
      <c r="M101" s="2"/>
    </row>
    <row r="102" spans="1:14" ht="38.25" customHeight="1" x14ac:dyDescent="0.25">
      <c r="A102" s="1"/>
      <c r="B102" s="4" t="s">
        <v>198</v>
      </c>
      <c r="C102" s="5" t="s">
        <v>20</v>
      </c>
      <c r="D102" s="4" t="s">
        <v>212</v>
      </c>
      <c r="E102" s="4" t="s">
        <v>25</v>
      </c>
      <c r="F102" s="6">
        <v>43000</v>
      </c>
      <c r="G102" s="6">
        <v>1234.0999999999999</v>
      </c>
      <c r="H102" s="6">
        <v>57.72</v>
      </c>
      <c r="I102" s="7">
        <f>+F102*0.0304</f>
        <v>1307.2</v>
      </c>
      <c r="J102" s="7">
        <v>8320.4599999999991</v>
      </c>
      <c r="K102" s="7">
        <f>SUM(G102:J102)</f>
        <v>10919.48</v>
      </c>
      <c r="L102" s="11">
        <f>F102-K102</f>
        <v>32080.52</v>
      </c>
      <c r="M102" s="2"/>
    </row>
    <row r="103" spans="1:14" ht="35.1" customHeight="1" x14ac:dyDescent="0.25">
      <c r="A103" s="1"/>
      <c r="B103" s="12" t="s">
        <v>119</v>
      </c>
      <c r="C103" s="5" t="s">
        <v>20</v>
      </c>
      <c r="D103" s="4" t="s">
        <v>120</v>
      </c>
      <c r="E103" s="12" t="s">
        <v>25</v>
      </c>
      <c r="F103" s="6">
        <v>33000</v>
      </c>
      <c r="G103" s="6">
        <v>947.1</v>
      </c>
      <c r="H103" s="6">
        <f>IF(F103&gt;72260.25,(F103*0.25))+ IF(AND(F103&lt;72260.25,F103&gt;52027.41667),(F103*0.2))+ IF(AND(F103&lt;52027.41668,F103&gt;34685),(F103*0.15))+ IF(F103&lt;416220,(0)+FALSE)</f>
        <v>0</v>
      </c>
      <c r="I103" s="7">
        <f t="shared" ref="I103" si="25">+F103*0.0304</f>
        <v>1003.2</v>
      </c>
      <c r="J103" s="7">
        <v>2225</v>
      </c>
      <c r="K103" s="7">
        <f t="shared" ref="K103" si="26">SUM(G103:J103)</f>
        <v>4175.3</v>
      </c>
      <c r="L103" s="11">
        <f t="shared" ref="L103" si="27">F103-K103</f>
        <v>28824.7</v>
      </c>
      <c r="M103" s="2"/>
    </row>
    <row r="104" spans="1:14" ht="35.1" customHeight="1" thickBot="1" x14ac:dyDescent="0.3">
      <c r="A104" s="1"/>
      <c r="B104" s="12" t="s">
        <v>154</v>
      </c>
      <c r="C104" s="37" t="s">
        <v>20</v>
      </c>
      <c r="D104" s="12" t="s">
        <v>62</v>
      </c>
      <c r="E104" s="4" t="s">
        <v>25</v>
      </c>
      <c r="F104" s="6">
        <v>33000</v>
      </c>
      <c r="G104" s="6">
        <v>947.1</v>
      </c>
      <c r="H104" s="6">
        <v>0</v>
      </c>
      <c r="I104" s="7">
        <v>1003.2</v>
      </c>
      <c r="J104" s="7">
        <v>4784</v>
      </c>
      <c r="K104" s="7">
        <f>SUM(G104:J104)</f>
        <v>6734.3</v>
      </c>
      <c r="L104" s="8">
        <f>F104-K104</f>
        <v>26265.7</v>
      </c>
      <c r="M104" s="2"/>
    </row>
    <row r="105" spans="1:14" ht="35.1" customHeight="1" thickBot="1" x14ac:dyDescent="0.3">
      <c r="A105" s="1"/>
      <c r="B105" s="61"/>
      <c r="C105" s="62"/>
      <c r="D105" s="62"/>
      <c r="E105" s="62"/>
      <c r="F105" s="19">
        <f>SUM(F99:F104)</f>
        <v>275000</v>
      </c>
      <c r="G105" s="20">
        <f>SUM(G99:G104)</f>
        <v>7892.5</v>
      </c>
      <c r="H105" s="20">
        <f t="shared" ref="H105:K105" si="28">SUM(H103:H104)</f>
        <v>0</v>
      </c>
      <c r="I105" s="21">
        <f t="shared" si="28"/>
        <v>2006.4</v>
      </c>
      <c r="J105" s="21">
        <f t="shared" si="28"/>
        <v>7009</v>
      </c>
      <c r="K105" s="22">
        <f t="shared" si="28"/>
        <v>10909.6</v>
      </c>
      <c r="L105" s="23">
        <f>SUM(L99:L104)</f>
        <v>216727.07</v>
      </c>
      <c r="M105" s="2"/>
    </row>
    <row r="106" spans="1:14" ht="35.1" customHeight="1" x14ac:dyDescent="0.25">
      <c r="A106" s="1"/>
      <c r="B106" s="72" t="s">
        <v>122</v>
      </c>
      <c r="C106" s="73"/>
      <c r="D106" s="73"/>
      <c r="E106" s="73"/>
      <c r="F106" s="70"/>
      <c r="G106" s="70"/>
      <c r="H106" s="70"/>
      <c r="I106" s="70"/>
      <c r="J106" s="70"/>
      <c r="K106" s="70"/>
      <c r="L106" s="71"/>
      <c r="M106" s="2"/>
    </row>
    <row r="107" spans="1:14" ht="35.1" customHeight="1" x14ac:dyDescent="0.25">
      <c r="A107" s="1"/>
      <c r="B107" s="4" t="s">
        <v>123</v>
      </c>
      <c r="C107" s="5" t="s">
        <v>20</v>
      </c>
      <c r="D107" s="4" t="s">
        <v>124</v>
      </c>
      <c r="E107" s="4" t="s">
        <v>27</v>
      </c>
      <c r="F107" s="6">
        <v>40000</v>
      </c>
      <c r="G107" s="6">
        <f>IF(F107&gt;=35000,(F107*0.0287),(0))</f>
        <v>1148</v>
      </c>
      <c r="H107" s="6">
        <v>0</v>
      </c>
      <c r="I107" s="7">
        <f>+F107*0.0304</f>
        <v>1216</v>
      </c>
      <c r="J107" s="7">
        <v>8844.43</v>
      </c>
      <c r="K107" s="7">
        <f>SUM(G107:J107)</f>
        <v>11208.43</v>
      </c>
      <c r="L107" s="11">
        <f>F107-K107</f>
        <v>28791.57</v>
      </c>
      <c r="M107" s="2"/>
    </row>
    <row r="108" spans="1:14" ht="35.1" customHeight="1" thickBot="1" x14ac:dyDescent="0.3">
      <c r="A108" s="1"/>
      <c r="B108" s="12" t="s">
        <v>125</v>
      </c>
      <c r="C108" s="5" t="s">
        <v>16</v>
      </c>
      <c r="D108" s="12" t="s">
        <v>239</v>
      </c>
      <c r="E108" s="12" t="s">
        <v>25</v>
      </c>
      <c r="F108" s="9">
        <v>40000</v>
      </c>
      <c r="G108" s="9">
        <f>IF(F108&gt;=35000,(F108*0.0287),(0))</f>
        <v>1148</v>
      </c>
      <c r="H108" s="6">
        <v>0</v>
      </c>
      <c r="I108" s="10">
        <f>+F108*0.0304</f>
        <v>1216</v>
      </c>
      <c r="J108" s="10">
        <v>5109.33</v>
      </c>
      <c r="K108" s="10">
        <f>SUM(G108:J108)</f>
        <v>7473.33</v>
      </c>
      <c r="L108" s="11">
        <f>F108-K108</f>
        <v>32526.67</v>
      </c>
      <c r="M108" s="2"/>
    </row>
    <row r="109" spans="1:14" ht="35.1" customHeight="1" thickBot="1" x14ac:dyDescent="0.3">
      <c r="A109" s="1"/>
      <c r="B109" s="61"/>
      <c r="C109" s="62"/>
      <c r="D109" s="62"/>
      <c r="E109" s="62"/>
      <c r="F109" s="19">
        <f>SUM(F107:F108)</f>
        <v>80000</v>
      </c>
      <c r="G109" s="20">
        <f t="shared" ref="G109:K109" si="29">SUM(G107:G108)</f>
        <v>2296</v>
      </c>
      <c r="H109" s="20">
        <f t="shared" si="29"/>
        <v>0</v>
      </c>
      <c r="I109" s="21">
        <f t="shared" si="29"/>
        <v>2432</v>
      </c>
      <c r="J109" s="21">
        <f t="shared" si="29"/>
        <v>13953.76</v>
      </c>
      <c r="K109" s="22">
        <f t="shared" si="29"/>
        <v>18681.760000000002</v>
      </c>
      <c r="L109" s="23">
        <f>SUM(L107:L108)</f>
        <v>61318.239999999998</v>
      </c>
      <c r="M109" s="2"/>
      <c r="N109" s="47"/>
    </row>
    <row r="110" spans="1:14" ht="35.1" customHeight="1" x14ac:dyDescent="0.25">
      <c r="A110" s="1"/>
      <c r="B110" s="72" t="s">
        <v>126</v>
      </c>
      <c r="C110" s="73"/>
      <c r="D110" s="73"/>
      <c r="E110" s="73"/>
      <c r="F110" s="70"/>
      <c r="G110" s="70"/>
      <c r="H110" s="70"/>
      <c r="I110" s="70"/>
      <c r="J110" s="70"/>
      <c r="K110" s="70"/>
      <c r="L110" s="71"/>
      <c r="M110" s="2"/>
    </row>
    <row r="111" spans="1:14" ht="65.25" customHeight="1" x14ac:dyDescent="0.25">
      <c r="A111" s="1"/>
      <c r="B111" s="4" t="s">
        <v>127</v>
      </c>
      <c r="C111" s="5" t="s">
        <v>16</v>
      </c>
      <c r="D111" s="4" t="s">
        <v>128</v>
      </c>
      <c r="E111" s="4" t="s">
        <v>27</v>
      </c>
      <c r="F111" s="6">
        <v>150000</v>
      </c>
      <c r="G111" s="6">
        <v>4305</v>
      </c>
      <c r="H111" s="6">
        <v>23191.56</v>
      </c>
      <c r="I111" s="7">
        <v>4560</v>
      </c>
      <c r="J111" s="7">
        <v>39680.699999999997</v>
      </c>
      <c r="K111" s="7">
        <f t="shared" ref="K111:K115" si="30">SUM(G111:J111)</f>
        <v>71737.259999999995</v>
      </c>
      <c r="L111" s="11">
        <f t="shared" ref="L111:L117" si="31">F111-K111</f>
        <v>78262.740000000005</v>
      </c>
      <c r="M111" s="2"/>
    </row>
    <row r="112" spans="1:14" ht="45.75" customHeight="1" x14ac:dyDescent="0.25">
      <c r="A112" s="1"/>
      <c r="B112" s="4" t="s">
        <v>130</v>
      </c>
      <c r="C112" s="5" t="s">
        <v>20</v>
      </c>
      <c r="D112" s="4" t="s">
        <v>240</v>
      </c>
      <c r="E112" s="4" t="s">
        <v>25</v>
      </c>
      <c r="F112" s="6">
        <v>55000</v>
      </c>
      <c r="G112" s="6">
        <v>1578.5</v>
      </c>
      <c r="H112" s="6">
        <v>2357.16</v>
      </c>
      <c r="I112" s="7">
        <f t="shared" ref="I112:I117" si="32">+F112*0.0304</f>
        <v>1672</v>
      </c>
      <c r="J112" s="7">
        <v>18103.57</v>
      </c>
      <c r="K112" s="7">
        <f t="shared" si="30"/>
        <v>23711.23</v>
      </c>
      <c r="L112" s="11">
        <f t="shared" si="31"/>
        <v>31288.77</v>
      </c>
      <c r="M112" s="2"/>
    </row>
    <row r="113" spans="1:14" ht="47.25" customHeight="1" x14ac:dyDescent="0.25">
      <c r="A113" s="1"/>
      <c r="B113" s="4" t="s">
        <v>131</v>
      </c>
      <c r="C113" s="5" t="s">
        <v>20</v>
      </c>
      <c r="D113" s="4" t="s">
        <v>240</v>
      </c>
      <c r="E113" s="4" t="s">
        <v>25</v>
      </c>
      <c r="F113" s="6">
        <v>46000</v>
      </c>
      <c r="G113" s="6">
        <f t="shared" ref="G113" si="33">IF(F113&gt;=35000,(F113*0.0287),(0))</f>
        <v>1320.2</v>
      </c>
      <c r="H113" s="6">
        <v>0</v>
      </c>
      <c r="I113" s="7">
        <f t="shared" si="32"/>
        <v>1398.4</v>
      </c>
      <c r="J113" s="7">
        <v>20250.73</v>
      </c>
      <c r="K113" s="7">
        <f t="shared" si="30"/>
        <v>22969.33</v>
      </c>
      <c r="L113" s="11">
        <f t="shared" si="31"/>
        <v>23030.67</v>
      </c>
      <c r="M113" s="2"/>
    </row>
    <row r="114" spans="1:14" ht="48.75" customHeight="1" x14ac:dyDescent="0.25">
      <c r="A114" s="1"/>
      <c r="B114" s="12" t="s">
        <v>132</v>
      </c>
      <c r="C114" s="5" t="s">
        <v>16</v>
      </c>
      <c r="D114" s="12" t="s">
        <v>241</v>
      </c>
      <c r="E114" s="4" t="s">
        <v>27</v>
      </c>
      <c r="F114" s="6">
        <v>50000</v>
      </c>
      <c r="G114" s="6">
        <v>1435</v>
      </c>
      <c r="H114" s="6">
        <v>0</v>
      </c>
      <c r="I114" s="7">
        <v>849.52</v>
      </c>
      <c r="J114" s="7">
        <v>2725</v>
      </c>
      <c r="K114" s="7">
        <v>6529.52</v>
      </c>
      <c r="L114" s="11">
        <f t="shared" si="31"/>
        <v>43470.479999999996</v>
      </c>
      <c r="M114" s="2"/>
    </row>
    <row r="115" spans="1:14" ht="48.75" customHeight="1" x14ac:dyDescent="0.25">
      <c r="A115" s="1"/>
      <c r="B115" s="4" t="s">
        <v>133</v>
      </c>
      <c r="C115" s="5" t="s">
        <v>20</v>
      </c>
      <c r="D115" s="4" t="s">
        <v>241</v>
      </c>
      <c r="E115" s="4" t="s">
        <v>27</v>
      </c>
      <c r="F115" s="6">
        <v>50000</v>
      </c>
      <c r="G115" s="9">
        <v>1435</v>
      </c>
      <c r="H115" s="6">
        <v>1321.02</v>
      </c>
      <c r="I115" s="10">
        <f t="shared" si="32"/>
        <v>1520</v>
      </c>
      <c r="J115" s="10">
        <v>1875.12</v>
      </c>
      <c r="K115" s="10">
        <f t="shared" si="30"/>
        <v>6151.14</v>
      </c>
      <c r="L115" s="11">
        <f t="shared" si="31"/>
        <v>43848.86</v>
      </c>
      <c r="M115" s="2"/>
    </row>
    <row r="116" spans="1:14" ht="48.75" customHeight="1" x14ac:dyDescent="0.25">
      <c r="A116" s="1"/>
      <c r="B116" s="4" t="s">
        <v>215</v>
      </c>
      <c r="C116" s="5" t="s">
        <v>16</v>
      </c>
      <c r="D116" s="4" t="s">
        <v>240</v>
      </c>
      <c r="E116" s="4" t="s">
        <v>27</v>
      </c>
      <c r="F116" s="6">
        <v>50000</v>
      </c>
      <c r="G116" s="9">
        <v>1435</v>
      </c>
      <c r="H116" s="6">
        <v>1854</v>
      </c>
      <c r="I116" s="10">
        <f t="shared" si="32"/>
        <v>1520</v>
      </c>
      <c r="J116" s="10">
        <v>8393.1299999999992</v>
      </c>
      <c r="K116" s="10">
        <v>13202.13</v>
      </c>
      <c r="L116" s="11">
        <f t="shared" si="31"/>
        <v>36797.870000000003</v>
      </c>
      <c r="M116" s="2"/>
    </row>
    <row r="117" spans="1:14" ht="35.1" customHeight="1" thickBot="1" x14ac:dyDescent="0.3">
      <c r="A117" s="1"/>
      <c r="B117" s="12" t="s">
        <v>134</v>
      </c>
      <c r="C117" s="5" t="s">
        <v>16</v>
      </c>
      <c r="D117" s="12" t="s">
        <v>62</v>
      </c>
      <c r="E117" s="4" t="s">
        <v>25</v>
      </c>
      <c r="F117" s="9">
        <v>30000</v>
      </c>
      <c r="G117" s="9">
        <v>861</v>
      </c>
      <c r="H117" s="9">
        <v>0</v>
      </c>
      <c r="I117" s="10">
        <f t="shared" si="32"/>
        <v>912</v>
      </c>
      <c r="J117" s="10">
        <v>825</v>
      </c>
      <c r="K117" s="10">
        <f>SUM(G117:J117)</f>
        <v>2598</v>
      </c>
      <c r="L117" s="11">
        <f t="shared" si="31"/>
        <v>27402</v>
      </c>
      <c r="M117" s="2"/>
    </row>
    <row r="118" spans="1:14" ht="35.1" customHeight="1" thickBot="1" x14ac:dyDescent="0.3">
      <c r="A118" s="1"/>
      <c r="B118" s="76"/>
      <c r="C118" s="77"/>
      <c r="D118" s="77"/>
      <c r="E118" s="77"/>
      <c r="F118" s="19">
        <f>SUM(F111:F117)</f>
        <v>431000</v>
      </c>
      <c r="G118" s="20">
        <f t="shared" ref="G118:K118" si="34">SUM(G111:G117)</f>
        <v>12369.7</v>
      </c>
      <c r="H118" s="20">
        <f t="shared" si="34"/>
        <v>28723.74</v>
      </c>
      <c r="I118" s="21">
        <f t="shared" si="34"/>
        <v>12431.92</v>
      </c>
      <c r="J118" s="21">
        <f t="shared" si="34"/>
        <v>91853.25</v>
      </c>
      <c r="K118" s="22">
        <f t="shared" si="34"/>
        <v>146898.61000000002</v>
      </c>
      <c r="L118" s="23">
        <f>SUM(L111:L117)</f>
        <v>284101.38999999996</v>
      </c>
      <c r="M118" s="2"/>
      <c r="N118" s="47"/>
    </row>
    <row r="119" spans="1:14" ht="35.1" customHeight="1" x14ac:dyDescent="0.25">
      <c r="A119" s="1"/>
      <c r="B119" s="69" t="s">
        <v>135</v>
      </c>
      <c r="C119" s="70"/>
      <c r="D119" s="70"/>
      <c r="E119" s="70"/>
      <c r="F119" s="70"/>
      <c r="G119" s="70"/>
      <c r="H119" s="70"/>
      <c r="I119" s="70"/>
      <c r="J119" s="70"/>
      <c r="K119" s="70"/>
      <c r="L119" s="71"/>
      <c r="M119" s="2"/>
    </row>
    <row r="120" spans="1:14" ht="45" customHeight="1" x14ac:dyDescent="0.25">
      <c r="A120" s="1"/>
      <c r="B120" s="4" t="s">
        <v>136</v>
      </c>
      <c r="C120" s="5" t="s">
        <v>16</v>
      </c>
      <c r="D120" s="4" t="s">
        <v>137</v>
      </c>
      <c r="E120" s="4" t="s">
        <v>27</v>
      </c>
      <c r="F120" s="6">
        <v>90000</v>
      </c>
      <c r="G120" s="6">
        <v>2583</v>
      </c>
      <c r="H120" s="6">
        <v>9415.59</v>
      </c>
      <c r="I120" s="7">
        <f>+F120*0.0304</f>
        <v>2736</v>
      </c>
      <c r="J120" s="7">
        <v>26995.360000000001</v>
      </c>
      <c r="K120" s="7">
        <f>SUM(G120:J120)</f>
        <v>41729.949999999997</v>
      </c>
      <c r="L120" s="11">
        <f>F120-K120</f>
        <v>48270.05</v>
      </c>
      <c r="M120" s="2"/>
    </row>
    <row r="121" spans="1:14" ht="62.25" customHeight="1" thickBot="1" x14ac:dyDescent="0.3">
      <c r="A121" s="1"/>
      <c r="B121" s="4" t="s">
        <v>138</v>
      </c>
      <c r="C121" s="5" t="s">
        <v>20</v>
      </c>
      <c r="D121" s="4" t="s">
        <v>242</v>
      </c>
      <c r="E121" s="4" t="s">
        <v>27</v>
      </c>
      <c r="F121" s="6">
        <v>55000</v>
      </c>
      <c r="G121" s="6">
        <v>1578.5</v>
      </c>
      <c r="H121" s="6">
        <v>2559.6799999999998</v>
      </c>
      <c r="I121" s="7">
        <v>1672</v>
      </c>
      <c r="J121" s="7">
        <v>17499.07</v>
      </c>
      <c r="K121" s="7">
        <f>SUM(G121:J121)</f>
        <v>23309.25</v>
      </c>
      <c r="L121" s="11">
        <f>F121-K121</f>
        <v>31690.75</v>
      </c>
      <c r="M121" s="2"/>
    </row>
    <row r="122" spans="1:14" ht="35.1" customHeight="1" thickBot="1" x14ac:dyDescent="0.3">
      <c r="A122" s="1"/>
      <c r="B122" s="61"/>
      <c r="C122" s="62"/>
      <c r="D122" s="62"/>
      <c r="E122" s="62"/>
      <c r="F122" s="22">
        <f>SUM(F120:F121)</f>
        <v>145000</v>
      </c>
      <c r="G122" s="22">
        <f t="shared" ref="G122:J122" si="35">SUM(G120:G121)</f>
        <v>4161.5</v>
      </c>
      <c r="H122" s="22">
        <f t="shared" si="35"/>
        <v>11975.27</v>
      </c>
      <c r="I122" s="22">
        <f t="shared" si="35"/>
        <v>4408</v>
      </c>
      <c r="J122" s="22">
        <f t="shared" si="35"/>
        <v>44494.43</v>
      </c>
      <c r="K122" s="22">
        <f>SUM(K120:K121)</f>
        <v>65039.199999999997</v>
      </c>
      <c r="L122" s="23">
        <f>SUM(L120:L121)</f>
        <v>79960.800000000003</v>
      </c>
      <c r="M122" s="2"/>
      <c r="N122" s="47"/>
    </row>
    <row r="123" spans="1:14" ht="35.1" customHeight="1" x14ac:dyDescent="0.25">
      <c r="A123" s="1"/>
      <c r="B123" s="69" t="s">
        <v>140</v>
      </c>
      <c r="C123" s="70"/>
      <c r="D123" s="70"/>
      <c r="E123" s="70"/>
      <c r="F123" s="70"/>
      <c r="G123" s="70"/>
      <c r="H123" s="70"/>
      <c r="I123" s="70"/>
      <c r="J123" s="70"/>
      <c r="K123" s="70"/>
      <c r="L123" s="71"/>
      <c r="M123" s="2"/>
    </row>
    <row r="124" spans="1:14" ht="44.25" customHeight="1" thickBot="1" x14ac:dyDescent="0.3">
      <c r="A124" s="1"/>
      <c r="B124" s="4" t="s">
        <v>141</v>
      </c>
      <c r="C124" s="5" t="s">
        <v>16</v>
      </c>
      <c r="D124" s="4" t="s">
        <v>142</v>
      </c>
      <c r="E124" s="4" t="s">
        <v>27</v>
      </c>
      <c r="F124" s="9">
        <v>90000</v>
      </c>
      <c r="G124" s="9">
        <v>2583</v>
      </c>
      <c r="H124" s="9">
        <v>9415.59</v>
      </c>
      <c r="I124" s="10">
        <f>+F124*0.0304</f>
        <v>2736</v>
      </c>
      <c r="J124" s="10">
        <v>11662.98</v>
      </c>
      <c r="K124" s="10">
        <f>SUM(G124:J124)</f>
        <v>26397.57</v>
      </c>
      <c r="L124" s="11">
        <f>F124-K124</f>
        <v>63602.43</v>
      </c>
      <c r="M124" s="2"/>
    </row>
    <row r="125" spans="1:14" ht="35.1" customHeight="1" thickBot="1" x14ac:dyDescent="0.3">
      <c r="A125" s="1"/>
      <c r="B125" s="61"/>
      <c r="C125" s="62"/>
      <c r="D125" s="62"/>
      <c r="E125" s="62"/>
      <c r="F125" s="19">
        <f t="shared" ref="F125:L125" si="36">SUM(F124)</f>
        <v>90000</v>
      </c>
      <c r="G125" s="20">
        <f t="shared" si="36"/>
        <v>2583</v>
      </c>
      <c r="H125" s="20">
        <f t="shared" si="36"/>
        <v>9415.59</v>
      </c>
      <c r="I125" s="21">
        <f t="shared" si="36"/>
        <v>2736</v>
      </c>
      <c r="J125" s="21">
        <v>1225</v>
      </c>
      <c r="K125" s="22">
        <f t="shared" si="36"/>
        <v>26397.57</v>
      </c>
      <c r="L125" s="23">
        <f t="shared" si="36"/>
        <v>63602.43</v>
      </c>
      <c r="M125" s="2"/>
      <c r="N125" s="47"/>
    </row>
    <row r="126" spans="1:14" ht="35.1" customHeight="1" x14ac:dyDescent="0.25">
      <c r="A126" s="1"/>
      <c r="B126" s="69" t="s">
        <v>143</v>
      </c>
      <c r="C126" s="70"/>
      <c r="D126" s="70"/>
      <c r="E126" s="70"/>
      <c r="F126" s="70"/>
      <c r="G126" s="70"/>
      <c r="H126" s="70"/>
      <c r="I126" s="70"/>
      <c r="J126" s="70"/>
      <c r="K126" s="70"/>
      <c r="L126" s="71"/>
      <c r="M126" s="2"/>
    </row>
    <row r="127" spans="1:14" ht="61.5" customHeight="1" thickBot="1" x14ac:dyDescent="0.3">
      <c r="A127" s="1"/>
      <c r="B127" s="4" t="s">
        <v>144</v>
      </c>
      <c r="C127" s="5" t="s">
        <v>16</v>
      </c>
      <c r="D127" s="4" t="s">
        <v>145</v>
      </c>
      <c r="E127" s="4" t="s">
        <v>27</v>
      </c>
      <c r="F127" s="9">
        <v>90000</v>
      </c>
      <c r="G127" s="9">
        <f>IF(F127&gt;=35000,(F127*0.0287),(0))</f>
        <v>2583</v>
      </c>
      <c r="H127" s="9">
        <v>9753.1200000000008</v>
      </c>
      <c r="I127" s="10">
        <f>+F127*0.0304</f>
        <v>2736</v>
      </c>
      <c r="J127" s="10">
        <v>1225</v>
      </c>
      <c r="K127" s="10">
        <f>SUM(G127:J127)</f>
        <v>16297.12</v>
      </c>
      <c r="L127" s="11">
        <f>F127-K127</f>
        <v>73702.880000000005</v>
      </c>
      <c r="M127" s="2"/>
    </row>
    <row r="128" spans="1:14" ht="35.1" customHeight="1" thickBot="1" x14ac:dyDescent="0.3">
      <c r="A128" s="1"/>
      <c r="B128" s="61"/>
      <c r="C128" s="62"/>
      <c r="D128" s="62"/>
      <c r="E128" s="62"/>
      <c r="F128" s="24">
        <f>SUM(F127)</f>
        <v>90000</v>
      </c>
      <c r="G128" s="25">
        <f t="shared" ref="G128:K128" si="37">SUM(G127)</f>
        <v>2583</v>
      </c>
      <c r="H128" s="25">
        <f t="shared" si="37"/>
        <v>9753.1200000000008</v>
      </c>
      <c r="I128" s="21">
        <f t="shared" si="37"/>
        <v>2736</v>
      </c>
      <c r="J128" s="21">
        <f t="shared" si="37"/>
        <v>1225</v>
      </c>
      <c r="K128" s="22">
        <f t="shared" si="37"/>
        <v>16297.12</v>
      </c>
      <c r="L128" s="23">
        <f>SUM(L127)</f>
        <v>73702.880000000005</v>
      </c>
      <c r="M128" s="2"/>
      <c r="N128" s="47"/>
    </row>
    <row r="129" spans="1:13" ht="35.1" customHeight="1" x14ac:dyDescent="0.25">
      <c r="A129" s="1"/>
      <c r="B129" s="69" t="s">
        <v>146</v>
      </c>
      <c r="C129" s="70"/>
      <c r="D129" s="70"/>
      <c r="E129" s="70"/>
      <c r="F129" s="70"/>
      <c r="G129" s="70"/>
      <c r="H129" s="70"/>
      <c r="I129" s="70"/>
      <c r="J129" s="70"/>
      <c r="K129" s="70"/>
      <c r="L129" s="71"/>
      <c r="M129" s="2"/>
    </row>
    <row r="130" spans="1:13" ht="62.25" customHeight="1" x14ac:dyDescent="0.25">
      <c r="A130" s="1"/>
      <c r="B130" s="4" t="s">
        <v>147</v>
      </c>
      <c r="C130" s="5" t="s">
        <v>16</v>
      </c>
      <c r="D130" s="4" t="s">
        <v>148</v>
      </c>
      <c r="E130" s="4" t="s">
        <v>27</v>
      </c>
      <c r="F130" s="6">
        <v>140000</v>
      </c>
      <c r="G130" s="6">
        <v>4018</v>
      </c>
      <c r="H130" s="6">
        <v>21176.84</v>
      </c>
      <c r="I130" s="7">
        <f t="shared" ref="I130:I153" si="38">+F130*0.0304</f>
        <v>4256</v>
      </c>
      <c r="J130" s="7">
        <v>15382.05</v>
      </c>
      <c r="K130" s="7">
        <f>SUM(G130:J130)</f>
        <v>44832.89</v>
      </c>
      <c r="L130" s="11">
        <f t="shared" ref="L130:L153" si="39">F130-K130</f>
        <v>95167.11</v>
      </c>
      <c r="M130" s="2"/>
    </row>
    <row r="131" spans="1:13" ht="45" customHeight="1" x14ac:dyDescent="0.25">
      <c r="A131" s="1"/>
      <c r="B131" s="4" t="s">
        <v>149</v>
      </c>
      <c r="C131" s="5" t="s">
        <v>16</v>
      </c>
      <c r="D131" s="4" t="s">
        <v>150</v>
      </c>
      <c r="E131" s="4" t="s">
        <v>25</v>
      </c>
      <c r="F131" s="6">
        <v>33000</v>
      </c>
      <c r="G131" s="6">
        <v>947.1</v>
      </c>
      <c r="H131" s="6">
        <v>0</v>
      </c>
      <c r="I131" s="7">
        <f t="shared" si="38"/>
        <v>1003.2</v>
      </c>
      <c r="J131" s="7">
        <v>15232.36</v>
      </c>
      <c r="K131" s="7">
        <f t="shared" ref="K131:K151" si="40">SUM(G131:J131)</f>
        <v>17182.66</v>
      </c>
      <c r="L131" s="11">
        <f t="shared" si="39"/>
        <v>15817.34</v>
      </c>
      <c r="M131" s="2"/>
    </row>
    <row r="132" spans="1:13" ht="45.75" customHeight="1" x14ac:dyDescent="0.25">
      <c r="A132" s="1"/>
      <c r="B132" s="4" t="s">
        <v>151</v>
      </c>
      <c r="C132" s="5" t="s">
        <v>16</v>
      </c>
      <c r="D132" s="4" t="s">
        <v>150</v>
      </c>
      <c r="E132" s="4" t="s">
        <v>25</v>
      </c>
      <c r="F132" s="6">
        <v>40000</v>
      </c>
      <c r="G132" s="6">
        <v>1148</v>
      </c>
      <c r="H132" s="6">
        <v>0</v>
      </c>
      <c r="I132" s="7">
        <f t="shared" si="38"/>
        <v>1216</v>
      </c>
      <c r="J132" s="7">
        <v>16760.439999999999</v>
      </c>
      <c r="K132" s="7">
        <f t="shared" si="40"/>
        <v>19124.439999999999</v>
      </c>
      <c r="L132" s="51">
        <f t="shared" si="39"/>
        <v>20875.560000000001</v>
      </c>
      <c r="M132" s="2"/>
    </row>
    <row r="133" spans="1:13" ht="44.25" customHeight="1" x14ac:dyDescent="0.25">
      <c r="A133" s="1"/>
      <c r="B133" s="12" t="s">
        <v>153</v>
      </c>
      <c r="C133" s="5" t="s">
        <v>16</v>
      </c>
      <c r="D133" s="4" t="s">
        <v>150</v>
      </c>
      <c r="E133" s="12" t="s">
        <v>25</v>
      </c>
      <c r="F133" s="6">
        <v>30000</v>
      </c>
      <c r="G133" s="6">
        <v>861</v>
      </c>
      <c r="H133" s="6">
        <v>0</v>
      </c>
      <c r="I133" s="7">
        <f t="shared" si="38"/>
        <v>912</v>
      </c>
      <c r="J133" s="7">
        <v>12925.24</v>
      </c>
      <c r="K133" s="7">
        <f>SUM(G133:J133)</f>
        <v>14698.24</v>
      </c>
      <c r="L133" s="11">
        <f t="shared" si="39"/>
        <v>15301.76</v>
      </c>
      <c r="M133" s="2"/>
    </row>
    <row r="134" spans="1:13" ht="43.5" customHeight="1" x14ac:dyDescent="0.25">
      <c r="A134" s="1"/>
      <c r="B134" s="12" t="s">
        <v>155</v>
      </c>
      <c r="C134" s="5" t="s">
        <v>16</v>
      </c>
      <c r="D134" s="4" t="s">
        <v>156</v>
      </c>
      <c r="E134" s="12" t="s">
        <v>25</v>
      </c>
      <c r="F134" s="6">
        <v>33000</v>
      </c>
      <c r="G134" s="6">
        <v>947.1</v>
      </c>
      <c r="H134" s="6">
        <v>0</v>
      </c>
      <c r="I134" s="7">
        <f t="shared" si="38"/>
        <v>1003.2</v>
      </c>
      <c r="J134" s="7">
        <v>14333.96</v>
      </c>
      <c r="K134" s="7">
        <f>SUM(G134:J134)</f>
        <v>16284.259999999998</v>
      </c>
      <c r="L134" s="11">
        <f>F134-K134</f>
        <v>16715.740000000002</v>
      </c>
      <c r="M134" s="2"/>
    </row>
    <row r="135" spans="1:13" ht="35.1" customHeight="1" x14ac:dyDescent="0.25">
      <c r="A135" s="1"/>
      <c r="B135" s="4" t="s">
        <v>158</v>
      </c>
      <c r="C135" s="5" t="s">
        <v>16</v>
      </c>
      <c r="D135" s="4" t="s">
        <v>159</v>
      </c>
      <c r="E135" s="4" t="s">
        <v>25</v>
      </c>
      <c r="F135" s="6">
        <v>45000</v>
      </c>
      <c r="G135" s="6">
        <v>1291.5</v>
      </c>
      <c r="H135" s="6">
        <v>0</v>
      </c>
      <c r="I135" s="7">
        <f t="shared" si="38"/>
        <v>1368</v>
      </c>
      <c r="J135" s="7">
        <v>6699.45</v>
      </c>
      <c r="K135" s="7">
        <f t="shared" si="40"/>
        <v>9358.9500000000007</v>
      </c>
      <c r="L135" s="11">
        <f t="shared" si="39"/>
        <v>35641.050000000003</v>
      </c>
      <c r="M135" s="2"/>
    </row>
    <row r="136" spans="1:13" ht="35.1" customHeight="1" x14ac:dyDescent="0.25">
      <c r="A136" s="1"/>
      <c r="B136" s="4" t="s">
        <v>160</v>
      </c>
      <c r="C136" s="5" t="s">
        <v>16</v>
      </c>
      <c r="D136" s="4" t="s">
        <v>161</v>
      </c>
      <c r="E136" s="4" t="s">
        <v>25</v>
      </c>
      <c r="F136" s="6">
        <v>33000</v>
      </c>
      <c r="G136" s="6">
        <v>947.1</v>
      </c>
      <c r="H136" s="6">
        <v>0</v>
      </c>
      <c r="I136" s="7">
        <f t="shared" si="38"/>
        <v>1003.2</v>
      </c>
      <c r="J136" s="7">
        <v>1225</v>
      </c>
      <c r="K136" s="7">
        <f t="shared" si="40"/>
        <v>3175.3</v>
      </c>
      <c r="L136" s="11">
        <f t="shared" si="39"/>
        <v>29824.7</v>
      </c>
      <c r="M136" s="2"/>
    </row>
    <row r="137" spans="1:13" ht="35.1" customHeight="1" x14ac:dyDescent="0.25">
      <c r="A137" s="1"/>
      <c r="B137" s="4" t="s">
        <v>163</v>
      </c>
      <c r="C137" s="5" t="s">
        <v>20</v>
      </c>
      <c r="D137" s="4" t="s">
        <v>161</v>
      </c>
      <c r="E137" s="4" t="s">
        <v>27</v>
      </c>
      <c r="F137" s="6">
        <v>33000</v>
      </c>
      <c r="G137" s="6">
        <v>947.1</v>
      </c>
      <c r="H137" s="6">
        <v>0</v>
      </c>
      <c r="I137" s="7">
        <f t="shared" si="38"/>
        <v>1003.2</v>
      </c>
      <c r="J137" s="7">
        <v>9096.93</v>
      </c>
      <c r="K137" s="7">
        <f t="shared" si="40"/>
        <v>11047.23</v>
      </c>
      <c r="L137" s="11">
        <f t="shared" si="39"/>
        <v>21952.77</v>
      </c>
      <c r="M137" s="2"/>
    </row>
    <row r="138" spans="1:13" ht="35.1" customHeight="1" x14ac:dyDescent="0.25">
      <c r="A138" s="1"/>
      <c r="B138" s="4" t="s">
        <v>164</v>
      </c>
      <c r="C138" s="5" t="s">
        <v>16</v>
      </c>
      <c r="D138" s="4" t="s">
        <v>161</v>
      </c>
      <c r="E138" s="4" t="s">
        <v>27</v>
      </c>
      <c r="F138" s="6">
        <v>33000</v>
      </c>
      <c r="G138" s="6">
        <v>947.1</v>
      </c>
      <c r="H138" s="6">
        <v>0</v>
      </c>
      <c r="I138" s="7">
        <f t="shared" si="38"/>
        <v>1003.2</v>
      </c>
      <c r="J138" s="7">
        <v>425</v>
      </c>
      <c r="K138" s="7">
        <f t="shared" si="40"/>
        <v>2375.3000000000002</v>
      </c>
      <c r="L138" s="11">
        <f t="shared" si="39"/>
        <v>30624.7</v>
      </c>
      <c r="M138" s="2"/>
    </row>
    <row r="139" spans="1:13" ht="35.1" customHeight="1" x14ac:dyDescent="0.25">
      <c r="A139" s="1"/>
      <c r="B139" s="4" t="s">
        <v>165</v>
      </c>
      <c r="C139" s="5" t="s">
        <v>20</v>
      </c>
      <c r="D139" s="4" t="s">
        <v>161</v>
      </c>
      <c r="E139" s="4" t="s">
        <v>27</v>
      </c>
      <c r="F139" s="6">
        <v>33000</v>
      </c>
      <c r="G139" s="6">
        <v>947.1</v>
      </c>
      <c r="H139" s="6">
        <v>0</v>
      </c>
      <c r="I139" s="7">
        <f t="shared" si="38"/>
        <v>1003.2</v>
      </c>
      <c r="J139" s="7">
        <v>4119.12</v>
      </c>
      <c r="K139" s="7">
        <f t="shared" si="40"/>
        <v>6069.42</v>
      </c>
      <c r="L139" s="11">
        <f t="shared" si="39"/>
        <v>26930.58</v>
      </c>
      <c r="M139" s="2"/>
    </row>
    <row r="140" spans="1:13" ht="35.1" customHeight="1" x14ac:dyDescent="0.25">
      <c r="A140" s="1"/>
      <c r="B140" s="4" t="s">
        <v>166</v>
      </c>
      <c r="C140" s="5" t="s">
        <v>20</v>
      </c>
      <c r="D140" s="4" t="s">
        <v>161</v>
      </c>
      <c r="E140" s="4" t="s">
        <v>25</v>
      </c>
      <c r="F140" s="6">
        <v>33000</v>
      </c>
      <c r="G140" s="6">
        <v>947.1</v>
      </c>
      <c r="H140" s="6">
        <v>0</v>
      </c>
      <c r="I140" s="7">
        <f t="shared" si="38"/>
        <v>1003.2</v>
      </c>
      <c r="J140" s="7">
        <v>16037.41</v>
      </c>
      <c r="K140" s="7">
        <f t="shared" si="40"/>
        <v>17987.71</v>
      </c>
      <c r="L140" s="11">
        <f t="shared" si="39"/>
        <v>15012.29</v>
      </c>
      <c r="M140" s="2"/>
    </row>
    <row r="141" spans="1:13" ht="35.1" customHeight="1" x14ac:dyDescent="0.25">
      <c r="A141" s="1"/>
      <c r="B141" s="4" t="s">
        <v>167</v>
      </c>
      <c r="C141" s="5" t="s">
        <v>20</v>
      </c>
      <c r="D141" s="4" t="s">
        <v>161</v>
      </c>
      <c r="E141" s="4" t="s">
        <v>27</v>
      </c>
      <c r="F141" s="6">
        <v>33000</v>
      </c>
      <c r="G141" s="6">
        <v>947.1</v>
      </c>
      <c r="H141" s="6">
        <v>0</v>
      </c>
      <c r="I141" s="7">
        <f t="shared" si="38"/>
        <v>1003.2</v>
      </c>
      <c r="J141" s="7">
        <v>525</v>
      </c>
      <c r="K141" s="7">
        <f t="shared" si="40"/>
        <v>2475.3000000000002</v>
      </c>
      <c r="L141" s="11">
        <f t="shared" si="39"/>
        <v>30524.7</v>
      </c>
      <c r="M141" s="2"/>
    </row>
    <row r="142" spans="1:13" ht="35.1" customHeight="1" x14ac:dyDescent="0.25">
      <c r="A142" s="1"/>
      <c r="B142" s="4" t="s">
        <v>168</v>
      </c>
      <c r="C142" s="5" t="s">
        <v>20</v>
      </c>
      <c r="D142" s="4" t="s">
        <v>161</v>
      </c>
      <c r="E142" s="4" t="s">
        <v>25</v>
      </c>
      <c r="F142" s="6">
        <v>33000</v>
      </c>
      <c r="G142" s="6">
        <v>947.1</v>
      </c>
      <c r="H142" s="6">
        <v>0</v>
      </c>
      <c r="I142" s="7">
        <f t="shared" si="38"/>
        <v>1003.2</v>
      </c>
      <c r="J142" s="7">
        <v>12267.82</v>
      </c>
      <c r="K142" s="7">
        <f t="shared" si="40"/>
        <v>14218.119999999999</v>
      </c>
      <c r="L142" s="51">
        <f t="shared" si="39"/>
        <v>18781.88</v>
      </c>
      <c r="M142" s="2"/>
    </row>
    <row r="143" spans="1:13" ht="35.1" customHeight="1" x14ac:dyDescent="0.25">
      <c r="A143" s="1"/>
      <c r="B143" s="4" t="s">
        <v>169</v>
      </c>
      <c r="C143" s="5" t="s">
        <v>16</v>
      </c>
      <c r="D143" s="4" t="s">
        <v>161</v>
      </c>
      <c r="E143" s="4" t="s">
        <v>27</v>
      </c>
      <c r="F143" s="6">
        <v>33000</v>
      </c>
      <c r="G143" s="6">
        <v>947.1</v>
      </c>
      <c r="H143" s="6">
        <v>0</v>
      </c>
      <c r="I143" s="7">
        <f t="shared" si="38"/>
        <v>1003.2</v>
      </c>
      <c r="J143" s="7">
        <v>11738.47</v>
      </c>
      <c r="K143" s="7">
        <f t="shared" si="40"/>
        <v>13688.77</v>
      </c>
      <c r="L143" s="11">
        <f t="shared" si="39"/>
        <v>19311.23</v>
      </c>
      <c r="M143" s="2"/>
    </row>
    <row r="144" spans="1:13" ht="35.1" customHeight="1" x14ac:dyDescent="0.25">
      <c r="A144" s="1"/>
      <c r="B144" s="12" t="s">
        <v>170</v>
      </c>
      <c r="C144" s="5" t="s">
        <v>16</v>
      </c>
      <c r="D144" s="12" t="s">
        <v>161</v>
      </c>
      <c r="E144" s="4" t="s">
        <v>25</v>
      </c>
      <c r="F144" s="6">
        <v>23000</v>
      </c>
      <c r="G144" s="6">
        <v>660.1</v>
      </c>
      <c r="H144" s="6">
        <v>0</v>
      </c>
      <c r="I144" s="7">
        <f t="shared" si="38"/>
        <v>699.2</v>
      </c>
      <c r="J144" s="7">
        <v>5596.23</v>
      </c>
      <c r="K144" s="7">
        <f t="shared" si="40"/>
        <v>6955.53</v>
      </c>
      <c r="L144" s="11">
        <f t="shared" si="39"/>
        <v>16044.470000000001</v>
      </c>
      <c r="M144" s="2"/>
    </row>
    <row r="145" spans="1:15" ht="35.1" customHeight="1" x14ac:dyDescent="0.25">
      <c r="A145" s="1"/>
      <c r="B145" s="4" t="s">
        <v>171</v>
      </c>
      <c r="C145" s="5" t="s">
        <v>20</v>
      </c>
      <c r="D145" s="4" t="s">
        <v>161</v>
      </c>
      <c r="E145" s="4" t="s">
        <v>27</v>
      </c>
      <c r="F145" s="6">
        <v>33000</v>
      </c>
      <c r="G145" s="6">
        <v>947.1</v>
      </c>
      <c r="H145" s="6">
        <v>0</v>
      </c>
      <c r="I145" s="7">
        <f t="shared" si="38"/>
        <v>1003.2</v>
      </c>
      <c r="J145" s="7">
        <v>25</v>
      </c>
      <c r="K145" s="7">
        <f t="shared" si="40"/>
        <v>1975.3000000000002</v>
      </c>
      <c r="L145" s="11">
        <f t="shared" si="39"/>
        <v>31024.7</v>
      </c>
      <c r="M145" s="2"/>
    </row>
    <row r="146" spans="1:15" ht="35.1" customHeight="1" x14ac:dyDescent="0.25">
      <c r="A146" s="1"/>
      <c r="B146" s="4" t="s">
        <v>172</v>
      </c>
      <c r="C146" s="5" t="s">
        <v>16</v>
      </c>
      <c r="D146" s="4" t="s">
        <v>161</v>
      </c>
      <c r="E146" s="4" t="s">
        <v>27</v>
      </c>
      <c r="F146" s="6">
        <v>33000</v>
      </c>
      <c r="G146" s="6">
        <v>947.1</v>
      </c>
      <c r="H146" s="6">
        <v>0</v>
      </c>
      <c r="I146" s="7">
        <f t="shared" si="38"/>
        <v>1003.2</v>
      </c>
      <c r="J146" s="7">
        <v>3846.43</v>
      </c>
      <c r="K146" s="7">
        <f t="shared" si="40"/>
        <v>5796.73</v>
      </c>
      <c r="L146" s="11">
        <f t="shared" si="39"/>
        <v>27203.27</v>
      </c>
      <c r="M146" s="2"/>
    </row>
    <row r="147" spans="1:15" ht="35.1" customHeight="1" x14ac:dyDescent="0.25">
      <c r="A147" s="1"/>
      <c r="B147" s="4" t="s">
        <v>173</v>
      </c>
      <c r="C147" s="5" t="s">
        <v>20</v>
      </c>
      <c r="D147" s="4" t="s">
        <v>161</v>
      </c>
      <c r="E147" s="4" t="s">
        <v>25</v>
      </c>
      <c r="F147" s="6">
        <v>33000</v>
      </c>
      <c r="G147" s="6">
        <v>947.1</v>
      </c>
      <c r="H147" s="6">
        <v>0</v>
      </c>
      <c r="I147" s="7">
        <f t="shared" si="38"/>
        <v>1003.2</v>
      </c>
      <c r="J147" s="7">
        <v>16025</v>
      </c>
      <c r="K147" s="7">
        <f t="shared" si="40"/>
        <v>17975.3</v>
      </c>
      <c r="L147" s="11">
        <f t="shared" si="39"/>
        <v>15024.7</v>
      </c>
      <c r="M147" s="2"/>
    </row>
    <row r="148" spans="1:15" ht="35.1" customHeight="1" x14ac:dyDescent="0.25">
      <c r="A148" s="1"/>
      <c r="B148" s="4" t="s">
        <v>174</v>
      </c>
      <c r="C148" s="5" t="s">
        <v>20</v>
      </c>
      <c r="D148" s="4" t="s">
        <v>161</v>
      </c>
      <c r="E148" s="4" t="s">
        <v>25</v>
      </c>
      <c r="F148" s="6">
        <v>33000</v>
      </c>
      <c r="G148" s="6">
        <v>947.1</v>
      </c>
      <c r="H148" s="6">
        <v>0</v>
      </c>
      <c r="I148" s="7">
        <f t="shared" si="38"/>
        <v>1003.2</v>
      </c>
      <c r="J148" s="7">
        <v>9477.33</v>
      </c>
      <c r="K148" s="7">
        <f t="shared" si="40"/>
        <v>11427.630000000001</v>
      </c>
      <c r="L148" s="8">
        <f t="shared" si="39"/>
        <v>21572.37</v>
      </c>
      <c r="M148" s="2"/>
    </row>
    <row r="149" spans="1:15" ht="35.1" customHeight="1" x14ac:dyDescent="0.25">
      <c r="A149" s="1"/>
      <c r="B149" s="4" t="s">
        <v>213</v>
      </c>
      <c r="C149" s="5" t="s">
        <v>20</v>
      </c>
      <c r="D149" s="4" t="s">
        <v>28</v>
      </c>
      <c r="E149" s="4" t="s">
        <v>25</v>
      </c>
      <c r="F149" s="6">
        <v>35000</v>
      </c>
      <c r="G149" s="6">
        <v>1004.5</v>
      </c>
      <c r="H149" s="6">
        <v>0</v>
      </c>
      <c r="I149" s="7">
        <f>+F149*0.0304</f>
        <v>1064</v>
      </c>
      <c r="J149" s="7">
        <v>3807.81</v>
      </c>
      <c r="K149" s="7">
        <f>SUM(G149:J149)</f>
        <v>5876.3099999999995</v>
      </c>
      <c r="L149" s="11">
        <f>F149-K149</f>
        <v>29123.690000000002</v>
      </c>
      <c r="M149" s="2"/>
    </row>
    <row r="150" spans="1:15" ht="35.1" customHeight="1" x14ac:dyDescent="0.25">
      <c r="A150" s="1"/>
      <c r="B150" s="4" t="s">
        <v>121</v>
      </c>
      <c r="C150" s="5" t="s">
        <v>20</v>
      </c>
      <c r="D150" s="4" t="s">
        <v>161</v>
      </c>
      <c r="E150" s="4" t="s">
        <v>25</v>
      </c>
      <c r="F150" s="6">
        <v>33000</v>
      </c>
      <c r="G150" s="6">
        <v>947.1</v>
      </c>
      <c r="H150" s="6">
        <v>0</v>
      </c>
      <c r="I150" s="7">
        <f t="shared" ref="I150" si="41">+F150*0.0304</f>
        <v>1003.2</v>
      </c>
      <c r="J150" s="10">
        <v>5427.55</v>
      </c>
      <c r="K150" s="7">
        <f t="shared" si="40"/>
        <v>7377.85</v>
      </c>
      <c r="L150" s="8">
        <f t="shared" si="39"/>
        <v>25622.15</v>
      </c>
      <c r="M150" s="2"/>
    </row>
    <row r="151" spans="1:15" ht="35.1" customHeight="1" x14ac:dyDescent="0.25">
      <c r="A151" s="1"/>
      <c r="B151" s="4" t="s">
        <v>26</v>
      </c>
      <c r="C151" s="5" t="s">
        <v>20</v>
      </c>
      <c r="D151" s="4" t="s">
        <v>24</v>
      </c>
      <c r="E151" s="4" t="s">
        <v>27</v>
      </c>
      <c r="F151" s="9">
        <v>65000</v>
      </c>
      <c r="G151" s="9">
        <v>1865.5</v>
      </c>
      <c r="H151" s="9">
        <v>4157.55</v>
      </c>
      <c r="I151" s="10">
        <f t="shared" si="38"/>
        <v>1976</v>
      </c>
      <c r="J151" s="10">
        <v>10399.530000000001</v>
      </c>
      <c r="K151" s="7">
        <f t="shared" si="40"/>
        <v>18398.580000000002</v>
      </c>
      <c r="L151" s="8">
        <f t="shared" si="39"/>
        <v>46601.42</v>
      </c>
      <c r="M151" s="2"/>
    </row>
    <row r="152" spans="1:15" ht="35.1" customHeight="1" x14ac:dyDescent="0.25">
      <c r="A152" s="1"/>
      <c r="B152" s="16" t="s">
        <v>61</v>
      </c>
      <c r="C152" s="50" t="s">
        <v>16</v>
      </c>
      <c r="D152" s="16" t="s">
        <v>62</v>
      </c>
      <c r="E152" s="16" t="s">
        <v>25</v>
      </c>
      <c r="F152" s="9">
        <v>33000</v>
      </c>
      <c r="G152" s="9">
        <v>947.1</v>
      </c>
      <c r="H152" s="6">
        <v>0</v>
      </c>
      <c r="I152" s="10">
        <f t="shared" si="38"/>
        <v>1003.2</v>
      </c>
      <c r="J152" s="10">
        <v>3125</v>
      </c>
      <c r="K152" s="10">
        <f>SUM(G152:J152)</f>
        <v>5075.3</v>
      </c>
      <c r="L152" s="11">
        <f t="shared" si="39"/>
        <v>27924.7</v>
      </c>
      <c r="M152" s="2"/>
    </row>
    <row r="153" spans="1:15" ht="35.1" customHeight="1" x14ac:dyDescent="0.25">
      <c r="A153" s="1"/>
      <c r="B153" s="4" t="s">
        <v>221</v>
      </c>
      <c r="C153" s="5" t="s">
        <v>16</v>
      </c>
      <c r="D153" s="4" t="s">
        <v>161</v>
      </c>
      <c r="E153" s="4" t="s">
        <v>25</v>
      </c>
      <c r="F153" s="6">
        <v>30000</v>
      </c>
      <c r="G153" s="6">
        <v>861</v>
      </c>
      <c r="H153" s="6">
        <v>0</v>
      </c>
      <c r="I153" s="7">
        <f t="shared" si="38"/>
        <v>912</v>
      </c>
      <c r="J153" s="7">
        <v>525</v>
      </c>
      <c r="K153" s="7">
        <f>SUM(G153:J153)</f>
        <v>2298</v>
      </c>
      <c r="L153" s="8">
        <f t="shared" si="39"/>
        <v>27702</v>
      </c>
      <c r="M153" s="2"/>
    </row>
    <row r="154" spans="1:15" ht="45.75" customHeight="1" x14ac:dyDescent="0.25">
      <c r="A154" s="1"/>
      <c r="B154" s="4" t="s">
        <v>244</v>
      </c>
      <c r="C154" s="5" t="s">
        <v>16</v>
      </c>
      <c r="D154" s="4" t="s">
        <v>150</v>
      </c>
      <c r="E154" s="4" t="s">
        <v>25</v>
      </c>
      <c r="F154" s="6">
        <v>30000</v>
      </c>
      <c r="G154" s="6">
        <v>861</v>
      </c>
      <c r="H154" s="6">
        <v>0</v>
      </c>
      <c r="I154" s="7">
        <f t="shared" ref="I154" si="42">+F154*0.0304</f>
        <v>912</v>
      </c>
      <c r="J154" s="7">
        <v>25</v>
      </c>
      <c r="K154" s="7">
        <f>SUM(G154:J154)</f>
        <v>1798</v>
      </c>
      <c r="L154" s="8">
        <f t="shared" ref="L154" si="43">F154-K154</f>
        <v>28202</v>
      </c>
      <c r="M154" s="2"/>
    </row>
    <row r="155" spans="1:15" ht="35.1" customHeight="1" thickBot="1" x14ac:dyDescent="0.3">
      <c r="A155" s="1"/>
      <c r="B155" s="76"/>
      <c r="C155" s="77"/>
      <c r="D155" s="77"/>
      <c r="E155" s="77"/>
      <c r="F155" s="49">
        <f>SUM(F130:F154)</f>
        <v>966000</v>
      </c>
      <c r="G155" s="39">
        <f>SUM(G130:G154)</f>
        <v>27724.199999999993</v>
      </c>
      <c r="H155" s="39">
        <f>SUM(H131:H154)</f>
        <v>4157.55</v>
      </c>
      <c r="I155" s="40">
        <f>SUM(I130:I154)</f>
        <v>29366.400000000009</v>
      </c>
      <c r="J155" s="40">
        <f>SUM(J130:J154)</f>
        <v>195048.12999999998</v>
      </c>
      <c r="K155" s="41">
        <f>SUM(K130:K154)</f>
        <v>277473.11999999994</v>
      </c>
      <c r="L155" s="42">
        <f>SUM(L130:L154)</f>
        <v>688526.88000000012</v>
      </c>
      <c r="M155" s="2"/>
      <c r="N155" s="47"/>
      <c r="O155" s="46"/>
    </row>
    <row r="156" spans="1:15" ht="35.1" customHeight="1" x14ac:dyDescent="0.25">
      <c r="A156" s="1"/>
      <c r="B156" s="69" t="s">
        <v>175</v>
      </c>
      <c r="C156" s="70"/>
      <c r="D156" s="70"/>
      <c r="E156" s="70"/>
      <c r="F156" s="70"/>
      <c r="G156" s="70"/>
      <c r="H156" s="70"/>
      <c r="I156" s="70"/>
      <c r="J156" s="70"/>
      <c r="K156" s="70"/>
      <c r="L156" s="71"/>
      <c r="M156" s="2"/>
    </row>
    <row r="157" spans="1:15" ht="47.25" customHeight="1" x14ac:dyDescent="0.25">
      <c r="A157" s="1"/>
      <c r="B157" s="4" t="s">
        <v>176</v>
      </c>
      <c r="C157" s="5" t="s">
        <v>20</v>
      </c>
      <c r="D157" s="4" t="s">
        <v>177</v>
      </c>
      <c r="E157" s="4" t="s">
        <v>27</v>
      </c>
      <c r="F157" s="6">
        <v>140000</v>
      </c>
      <c r="G157" s="6">
        <v>4018</v>
      </c>
      <c r="H157" s="6">
        <v>21514.37</v>
      </c>
      <c r="I157" s="7">
        <f>+F157*0.0304</f>
        <v>4256</v>
      </c>
      <c r="J157" s="7">
        <v>6292.53</v>
      </c>
      <c r="K157" s="7">
        <f>SUM(G157:J157)</f>
        <v>36080.9</v>
      </c>
      <c r="L157" s="11">
        <f>F157-K157</f>
        <v>103919.1</v>
      </c>
      <c r="M157" s="2"/>
    </row>
    <row r="158" spans="1:15" ht="35.1" customHeight="1" x14ac:dyDescent="0.25">
      <c r="A158" s="1"/>
      <c r="B158" s="4" t="s">
        <v>178</v>
      </c>
      <c r="C158" s="5" t="s">
        <v>20</v>
      </c>
      <c r="D158" s="4" t="s">
        <v>33</v>
      </c>
      <c r="E158" s="4" t="s">
        <v>25</v>
      </c>
      <c r="F158" s="9">
        <v>40000</v>
      </c>
      <c r="G158" s="9">
        <f>IF(F158&gt;=35000,(F158*0.0287),(0))</f>
        <v>1148</v>
      </c>
      <c r="H158" s="9">
        <v>0</v>
      </c>
      <c r="I158" s="10">
        <f>+F158*0.0304</f>
        <v>1216</v>
      </c>
      <c r="J158" s="10">
        <v>225</v>
      </c>
      <c r="K158" s="10">
        <f>SUM(G158:J158)</f>
        <v>2589</v>
      </c>
      <c r="L158" s="11">
        <f>F158-K158</f>
        <v>37411</v>
      </c>
      <c r="M158" s="2"/>
    </row>
    <row r="159" spans="1:15" ht="35.1" customHeight="1" thickBot="1" x14ac:dyDescent="0.3">
      <c r="A159" s="1"/>
      <c r="B159" s="4" t="s">
        <v>139</v>
      </c>
      <c r="C159" s="5" t="s">
        <v>20</v>
      </c>
      <c r="D159" s="4" t="s">
        <v>33</v>
      </c>
      <c r="E159" s="4" t="s">
        <v>25</v>
      </c>
      <c r="F159" s="9">
        <v>40000</v>
      </c>
      <c r="G159" s="9">
        <v>1148</v>
      </c>
      <c r="H159" s="9">
        <v>0</v>
      </c>
      <c r="I159" s="10">
        <f>+F159*0.0304</f>
        <v>1216</v>
      </c>
      <c r="J159" s="10">
        <v>5938.76</v>
      </c>
      <c r="K159" s="10">
        <f>SUM(G159:J159)</f>
        <v>8302.76</v>
      </c>
      <c r="L159" s="11">
        <f>F159-K159</f>
        <v>31697.239999999998</v>
      </c>
      <c r="M159" s="2"/>
    </row>
    <row r="160" spans="1:15" ht="35.1" customHeight="1" thickBot="1" x14ac:dyDescent="0.3">
      <c r="A160" s="1"/>
      <c r="B160" s="61"/>
      <c r="C160" s="62"/>
      <c r="D160" s="62"/>
      <c r="E160" s="62"/>
      <c r="F160" s="19">
        <f t="shared" ref="F160:L160" si="44">SUM(F157:F159)</f>
        <v>220000</v>
      </c>
      <c r="G160" s="20">
        <f t="shared" si="44"/>
        <v>6314</v>
      </c>
      <c r="H160" s="20">
        <f t="shared" si="44"/>
        <v>21514.37</v>
      </c>
      <c r="I160" s="21">
        <f t="shared" si="44"/>
        <v>6688</v>
      </c>
      <c r="J160" s="21">
        <f t="shared" si="44"/>
        <v>12456.29</v>
      </c>
      <c r="K160" s="22">
        <f t="shared" si="44"/>
        <v>46972.66</v>
      </c>
      <c r="L160" s="23">
        <f t="shared" si="44"/>
        <v>173027.34</v>
      </c>
      <c r="M160" s="2"/>
      <c r="N160" s="47"/>
    </row>
    <row r="161" spans="1:14" ht="35.1" customHeight="1" x14ac:dyDescent="0.25">
      <c r="A161" s="1"/>
      <c r="B161" s="69" t="s">
        <v>179</v>
      </c>
      <c r="C161" s="70"/>
      <c r="D161" s="70"/>
      <c r="E161" s="70"/>
      <c r="F161" s="70"/>
      <c r="G161" s="70"/>
      <c r="H161" s="70"/>
      <c r="I161" s="70"/>
      <c r="J161" s="70"/>
      <c r="K161" s="70"/>
      <c r="L161" s="71"/>
      <c r="M161" s="2"/>
    </row>
    <row r="162" spans="1:14" ht="64.5" customHeight="1" x14ac:dyDescent="0.25">
      <c r="A162" s="1"/>
      <c r="B162" s="4" t="s">
        <v>180</v>
      </c>
      <c r="C162" s="5" t="s">
        <v>16</v>
      </c>
      <c r="D162" s="4" t="s">
        <v>181</v>
      </c>
      <c r="E162" s="4" t="s">
        <v>27</v>
      </c>
      <c r="F162" s="6">
        <v>140000</v>
      </c>
      <c r="G162" s="6">
        <v>4018</v>
      </c>
      <c r="H162" s="6">
        <v>21514.37</v>
      </c>
      <c r="I162" s="7">
        <v>4256</v>
      </c>
      <c r="J162" s="7">
        <v>31792.53</v>
      </c>
      <c r="K162" s="7">
        <f t="shared" ref="K162" si="45">SUM(G162:J162)</f>
        <v>61580.899999999994</v>
      </c>
      <c r="L162" s="11">
        <f t="shared" ref="L162" si="46">F162-K162</f>
        <v>78419.100000000006</v>
      </c>
      <c r="M162" s="2"/>
    </row>
    <row r="163" spans="1:14" ht="35.1" customHeight="1" x14ac:dyDescent="0.25">
      <c r="A163" s="1"/>
      <c r="B163" s="4" t="s">
        <v>182</v>
      </c>
      <c r="C163" s="5" t="s">
        <v>20</v>
      </c>
      <c r="D163" s="4" t="s">
        <v>183</v>
      </c>
      <c r="E163" s="4" t="s">
        <v>25</v>
      </c>
      <c r="F163" s="6">
        <v>85000</v>
      </c>
      <c r="G163" s="6">
        <v>2439.5</v>
      </c>
      <c r="H163" s="6">
        <v>7901.93</v>
      </c>
      <c r="I163" s="7">
        <f>+F163*0.0304</f>
        <v>2584</v>
      </c>
      <c r="J163" s="7">
        <v>29653.34</v>
      </c>
      <c r="K163" s="7">
        <f>SUM(G163:J163)</f>
        <v>42578.770000000004</v>
      </c>
      <c r="L163" s="11">
        <f>F163-K163</f>
        <v>42421.229999999996</v>
      </c>
      <c r="M163" s="2"/>
    </row>
    <row r="164" spans="1:14" ht="35.1" customHeight="1" x14ac:dyDescent="0.25">
      <c r="A164" s="1"/>
      <c r="B164" s="4" t="s">
        <v>184</v>
      </c>
      <c r="C164" s="5" t="s">
        <v>16</v>
      </c>
      <c r="D164" s="4" t="s">
        <v>183</v>
      </c>
      <c r="E164" s="4" t="s">
        <v>25</v>
      </c>
      <c r="F164" s="6">
        <v>65000</v>
      </c>
      <c r="G164" s="6">
        <v>1865.5</v>
      </c>
      <c r="H164" s="6">
        <v>4157.55</v>
      </c>
      <c r="I164" s="7">
        <f>+F164*0.0304</f>
        <v>1976</v>
      </c>
      <c r="J164" s="7">
        <v>20819.02</v>
      </c>
      <c r="K164" s="7">
        <f>SUM(G164:J164)</f>
        <v>28818.07</v>
      </c>
      <c r="L164" s="11">
        <f>F164-K164</f>
        <v>36181.93</v>
      </c>
      <c r="M164" s="2"/>
    </row>
    <row r="165" spans="1:14" ht="35.1" customHeight="1" x14ac:dyDescent="0.25">
      <c r="A165" s="1"/>
      <c r="B165" s="4" t="s">
        <v>185</v>
      </c>
      <c r="C165" s="5" t="s">
        <v>20</v>
      </c>
      <c r="D165" s="4" t="s">
        <v>59</v>
      </c>
      <c r="E165" s="4" t="s">
        <v>27</v>
      </c>
      <c r="F165" s="6">
        <v>55000</v>
      </c>
      <c r="G165" s="6">
        <v>1578.5</v>
      </c>
      <c r="H165" s="6">
        <v>2559.6799999999998</v>
      </c>
      <c r="I165" s="7">
        <f>+F165*0.0304</f>
        <v>1672</v>
      </c>
      <c r="J165" s="7">
        <v>19849.2</v>
      </c>
      <c r="K165" s="7">
        <f>SUM(G165:J165)</f>
        <v>25659.38</v>
      </c>
      <c r="L165" s="11">
        <f>F165-K165</f>
        <v>29340.62</v>
      </c>
      <c r="M165" s="2"/>
    </row>
    <row r="166" spans="1:14" ht="35.1" customHeight="1" x14ac:dyDescent="0.25">
      <c r="A166" s="1"/>
      <c r="B166" s="4" t="s">
        <v>186</v>
      </c>
      <c r="C166" s="5" t="s">
        <v>16</v>
      </c>
      <c r="D166" s="4" t="s">
        <v>187</v>
      </c>
      <c r="E166" s="4" t="s">
        <v>25</v>
      </c>
      <c r="F166" s="6">
        <v>43000</v>
      </c>
      <c r="G166" s="6">
        <v>1234.0999999999999</v>
      </c>
      <c r="H166" s="6">
        <v>0</v>
      </c>
      <c r="I166" s="7">
        <f>+F166*0.0304</f>
        <v>1307.2</v>
      </c>
      <c r="J166" s="7">
        <v>1611.29</v>
      </c>
      <c r="K166" s="7">
        <f>SUM(G166:J166)</f>
        <v>4152.59</v>
      </c>
      <c r="L166" s="11">
        <f>F166-K166</f>
        <v>38847.410000000003</v>
      </c>
      <c r="M166" s="2"/>
    </row>
    <row r="167" spans="1:14" ht="60.75" customHeight="1" thickBot="1" x14ac:dyDescent="0.3">
      <c r="A167" s="1"/>
      <c r="B167" s="4" t="s">
        <v>129</v>
      </c>
      <c r="C167" s="5" t="s">
        <v>16</v>
      </c>
      <c r="D167" s="4" t="s">
        <v>222</v>
      </c>
      <c r="E167" s="4" t="s">
        <v>27</v>
      </c>
      <c r="F167" s="6">
        <v>75000</v>
      </c>
      <c r="G167" s="6">
        <v>2152.5</v>
      </c>
      <c r="H167" s="6">
        <v>6309.38</v>
      </c>
      <c r="I167" s="7">
        <v>2280</v>
      </c>
      <c r="J167" s="7">
        <v>5382.19</v>
      </c>
      <c r="K167" s="7">
        <f>SUM(G167:J167)</f>
        <v>16124.07</v>
      </c>
      <c r="L167" s="11">
        <f>F167-K167</f>
        <v>58875.93</v>
      </c>
      <c r="M167" s="2"/>
    </row>
    <row r="168" spans="1:14" ht="35.1" customHeight="1" thickBot="1" x14ac:dyDescent="0.3">
      <c r="A168" s="1"/>
      <c r="B168" s="61"/>
      <c r="C168" s="62"/>
      <c r="D168" s="62"/>
      <c r="E168" s="62"/>
      <c r="F168" s="19">
        <f t="shared" ref="F168:L168" si="47">SUM(F162:F167)</f>
        <v>463000</v>
      </c>
      <c r="G168" s="20">
        <f t="shared" si="47"/>
        <v>13288.1</v>
      </c>
      <c r="H168" s="20">
        <f t="shared" si="47"/>
        <v>42442.909999999996</v>
      </c>
      <c r="I168" s="21">
        <f t="shared" si="47"/>
        <v>14075.2</v>
      </c>
      <c r="J168" s="21">
        <f t="shared" si="47"/>
        <v>109107.56999999999</v>
      </c>
      <c r="K168" s="22">
        <f t="shared" si="47"/>
        <v>178913.78</v>
      </c>
      <c r="L168" s="23">
        <f t="shared" si="47"/>
        <v>284086.22000000003</v>
      </c>
      <c r="M168" s="2"/>
      <c r="N168" s="47"/>
    </row>
    <row r="169" spans="1:14" ht="35.1" customHeight="1" x14ac:dyDescent="0.25">
      <c r="A169" s="1"/>
      <c r="B169" s="69" t="s">
        <v>188</v>
      </c>
      <c r="C169" s="70"/>
      <c r="D169" s="70"/>
      <c r="E169" s="70"/>
      <c r="F169" s="70"/>
      <c r="G169" s="70"/>
      <c r="H169" s="70"/>
      <c r="I169" s="70"/>
      <c r="J169" s="70"/>
      <c r="K169" s="70"/>
      <c r="L169" s="71"/>
      <c r="M169" s="2"/>
    </row>
    <row r="170" spans="1:14" ht="73.5" customHeight="1" thickBot="1" x14ac:dyDescent="0.3">
      <c r="A170" s="1"/>
      <c r="B170" s="4" t="s">
        <v>189</v>
      </c>
      <c r="C170" s="5" t="s">
        <v>16</v>
      </c>
      <c r="D170" s="4" t="s">
        <v>190</v>
      </c>
      <c r="E170" s="4" t="s">
        <v>25</v>
      </c>
      <c r="F170" s="9">
        <v>90000</v>
      </c>
      <c r="G170" s="9">
        <f>IF(F170&gt;=35000,(F170*0.0287),(0))</f>
        <v>2583</v>
      </c>
      <c r="H170" s="9">
        <v>9078.06</v>
      </c>
      <c r="I170" s="10">
        <f>+F170*0.0304</f>
        <v>2736</v>
      </c>
      <c r="J170" s="10">
        <v>11676.57</v>
      </c>
      <c r="K170" s="10">
        <f>SUM(G170:J170)</f>
        <v>26073.629999999997</v>
      </c>
      <c r="L170" s="11">
        <f>F170-K170</f>
        <v>63926.37</v>
      </c>
      <c r="M170" s="2"/>
    </row>
    <row r="171" spans="1:14" ht="35.1" customHeight="1" thickBot="1" x14ac:dyDescent="0.3">
      <c r="A171" s="1"/>
      <c r="B171" s="61"/>
      <c r="C171" s="62"/>
      <c r="D171" s="62"/>
      <c r="E171" s="62"/>
      <c r="F171" s="19">
        <f>SUM(F170)</f>
        <v>90000</v>
      </c>
      <c r="G171" s="20">
        <f t="shared" ref="G171:K171" si="48">SUM(G170)</f>
        <v>2583</v>
      </c>
      <c r="H171" s="20">
        <f t="shared" si="48"/>
        <v>9078.06</v>
      </c>
      <c r="I171" s="21">
        <f t="shared" si="48"/>
        <v>2736</v>
      </c>
      <c r="J171" s="21">
        <f t="shared" si="48"/>
        <v>11676.57</v>
      </c>
      <c r="K171" s="22">
        <f t="shared" si="48"/>
        <v>26073.629999999997</v>
      </c>
      <c r="L171" s="23">
        <f>SUM(L170)</f>
        <v>63926.37</v>
      </c>
      <c r="M171" s="2"/>
      <c r="N171" s="47"/>
    </row>
    <row r="172" spans="1:14" ht="35.1" customHeight="1" x14ac:dyDescent="0.25">
      <c r="A172" s="1"/>
      <c r="B172" s="69" t="s">
        <v>191</v>
      </c>
      <c r="C172" s="70"/>
      <c r="D172" s="70"/>
      <c r="E172" s="70"/>
      <c r="F172" s="70"/>
      <c r="G172" s="70"/>
      <c r="H172" s="70"/>
      <c r="I172" s="70"/>
      <c r="J172" s="70"/>
      <c r="K172" s="70"/>
      <c r="L172" s="71"/>
      <c r="M172" s="2"/>
    </row>
    <row r="173" spans="1:14" ht="35.1" customHeight="1" x14ac:dyDescent="0.25">
      <c r="A173" s="1"/>
      <c r="B173" s="4" t="s">
        <v>195</v>
      </c>
      <c r="C173" s="13" t="s">
        <v>20</v>
      </c>
      <c r="D173" s="4" t="s">
        <v>93</v>
      </c>
      <c r="E173" s="4" t="s">
        <v>87</v>
      </c>
      <c r="F173" s="6">
        <v>23000</v>
      </c>
      <c r="G173" s="6">
        <v>660.1</v>
      </c>
      <c r="H173" s="6">
        <v>0</v>
      </c>
      <c r="I173" s="7">
        <f>+F173*0.0304</f>
        <v>699.2</v>
      </c>
      <c r="J173" s="7">
        <v>7032.92</v>
      </c>
      <c r="K173" s="7">
        <f>SUM(G173:J173)</f>
        <v>8392.2200000000012</v>
      </c>
      <c r="L173" s="11">
        <f>F173-K173</f>
        <v>14607.779999999999</v>
      </c>
      <c r="M173" s="2"/>
    </row>
    <row r="174" spans="1:14" ht="35.1" customHeight="1" x14ac:dyDescent="0.25">
      <c r="A174" s="1"/>
      <c r="B174" s="4" t="s">
        <v>192</v>
      </c>
      <c r="C174" s="13" t="s">
        <v>20</v>
      </c>
      <c r="D174" s="4" t="s">
        <v>28</v>
      </c>
      <c r="E174" s="4" t="s">
        <v>25</v>
      </c>
      <c r="F174" s="6">
        <v>40000</v>
      </c>
      <c r="G174" s="6">
        <v>1148</v>
      </c>
      <c r="H174" s="6">
        <v>0</v>
      </c>
      <c r="I174" s="7">
        <f>+F174*0.0304</f>
        <v>1216</v>
      </c>
      <c r="J174" s="7">
        <v>10454.67</v>
      </c>
      <c r="K174" s="7">
        <f t="shared" ref="K174:K180" si="49">SUM(G174:J174)</f>
        <v>12818.67</v>
      </c>
      <c r="L174" s="11">
        <f t="shared" ref="L174:L180" si="50">F174-K174</f>
        <v>27181.33</v>
      </c>
      <c r="M174" s="2"/>
    </row>
    <row r="175" spans="1:14" ht="35.1" customHeight="1" x14ac:dyDescent="0.25">
      <c r="A175" s="1"/>
      <c r="B175" s="4" t="s">
        <v>193</v>
      </c>
      <c r="C175" s="13" t="s">
        <v>20</v>
      </c>
      <c r="D175" s="4" t="s">
        <v>33</v>
      </c>
      <c r="E175" s="4" t="s">
        <v>25</v>
      </c>
      <c r="F175" s="6">
        <v>33000</v>
      </c>
      <c r="G175" s="6">
        <v>947.1</v>
      </c>
      <c r="H175" s="6">
        <v>0</v>
      </c>
      <c r="I175" s="7">
        <f>+F175*0.0304</f>
        <v>1003.2</v>
      </c>
      <c r="J175" s="7">
        <v>2375.12</v>
      </c>
      <c r="K175" s="7">
        <f t="shared" si="49"/>
        <v>4325.42</v>
      </c>
      <c r="L175" s="11">
        <f t="shared" si="50"/>
        <v>28674.58</v>
      </c>
      <c r="M175" s="2"/>
    </row>
    <row r="176" spans="1:14" ht="35.1" customHeight="1" x14ac:dyDescent="0.25">
      <c r="A176" s="1"/>
      <c r="B176" s="4" t="s">
        <v>194</v>
      </c>
      <c r="C176" s="13" t="s">
        <v>20</v>
      </c>
      <c r="D176" s="4" t="s">
        <v>33</v>
      </c>
      <c r="E176" s="4" t="s">
        <v>25</v>
      </c>
      <c r="F176" s="6">
        <v>23000</v>
      </c>
      <c r="G176" s="6">
        <v>660.1</v>
      </c>
      <c r="H176" s="6">
        <v>0</v>
      </c>
      <c r="I176" s="7">
        <f>+F176*0.0304</f>
        <v>699.2</v>
      </c>
      <c r="J176" s="7">
        <v>5120.76</v>
      </c>
      <c r="K176" s="7">
        <f t="shared" si="49"/>
        <v>6480.06</v>
      </c>
      <c r="L176" s="11">
        <f t="shared" si="50"/>
        <v>16519.939999999999</v>
      </c>
      <c r="M176" s="2"/>
    </row>
    <row r="177" spans="1:15" ht="35.1" customHeight="1" x14ac:dyDescent="0.25">
      <c r="A177" s="1"/>
      <c r="B177" s="16" t="s">
        <v>196</v>
      </c>
      <c r="C177" s="34" t="s">
        <v>20</v>
      </c>
      <c r="D177" s="16" t="s">
        <v>93</v>
      </c>
      <c r="E177" s="16" t="s">
        <v>87</v>
      </c>
      <c r="F177" s="9">
        <v>18000</v>
      </c>
      <c r="G177" s="9">
        <v>516.6</v>
      </c>
      <c r="H177" s="9">
        <v>0</v>
      </c>
      <c r="I177" s="10">
        <v>547.20000000000005</v>
      </c>
      <c r="J177" s="10">
        <v>3707.31</v>
      </c>
      <c r="K177" s="10">
        <f t="shared" si="49"/>
        <v>4771.1100000000006</v>
      </c>
      <c r="L177" s="11">
        <f t="shared" si="50"/>
        <v>13228.89</v>
      </c>
      <c r="M177" s="2"/>
    </row>
    <row r="178" spans="1:15" ht="35.1" customHeight="1" x14ac:dyDescent="0.25">
      <c r="A178" s="1"/>
      <c r="B178" s="16" t="s">
        <v>210</v>
      </c>
      <c r="C178" s="34" t="s">
        <v>20</v>
      </c>
      <c r="D178" s="16" t="s">
        <v>120</v>
      </c>
      <c r="E178" s="16" t="s">
        <v>25</v>
      </c>
      <c r="F178" s="9">
        <v>33000</v>
      </c>
      <c r="G178" s="9">
        <v>947.1</v>
      </c>
      <c r="H178" s="9">
        <v>0</v>
      </c>
      <c r="I178" s="10">
        <v>1003.2</v>
      </c>
      <c r="J178" s="10">
        <v>525</v>
      </c>
      <c r="K178" s="10">
        <f>SUM(G178:J178)</f>
        <v>2475.3000000000002</v>
      </c>
      <c r="L178" s="11">
        <f>F178-K178</f>
        <v>30524.7</v>
      </c>
      <c r="M178" s="2"/>
    </row>
    <row r="179" spans="1:15" ht="35.1" customHeight="1" x14ac:dyDescent="0.25">
      <c r="A179" s="1"/>
      <c r="B179" s="16" t="s">
        <v>218</v>
      </c>
      <c r="C179" s="34" t="s">
        <v>16</v>
      </c>
      <c r="D179" s="16" t="s">
        <v>113</v>
      </c>
      <c r="E179" s="16" t="s">
        <v>87</v>
      </c>
      <c r="F179" s="9">
        <v>20000</v>
      </c>
      <c r="G179" s="9">
        <v>574</v>
      </c>
      <c r="H179" s="9">
        <v>0</v>
      </c>
      <c r="I179" s="10">
        <v>608</v>
      </c>
      <c r="J179" s="10">
        <v>3025</v>
      </c>
      <c r="K179" s="10">
        <f t="shared" si="49"/>
        <v>4207</v>
      </c>
      <c r="L179" s="11">
        <f t="shared" si="50"/>
        <v>15793</v>
      </c>
      <c r="M179" s="2"/>
    </row>
    <row r="180" spans="1:15" ht="35.1" customHeight="1" x14ac:dyDescent="0.25">
      <c r="A180" s="1"/>
      <c r="B180" s="4" t="s">
        <v>162</v>
      </c>
      <c r="C180" s="13" t="s">
        <v>20</v>
      </c>
      <c r="D180" s="4" t="s">
        <v>33</v>
      </c>
      <c r="E180" s="4" t="s">
        <v>25</v>
      </c>
      <c r="F180" s="6">
        <v>40000</v>
      </c>
      <c r="G180" s="6">
        <v>1148</v>
      </c>
      <c r="H180" s="6">
        <v>0</v>
      </c>
      <c r="I180" s="7">
        <v>1216</v>
      </c>
      <c r="J180" s="7">
        <v>4552.58</v>
      </c>
      <c r="K180" s="7">
        <f t="shared" si="49"/>
        <v>6916.58</v>
      </c>
      <c r="L180" s="8">
        <f t="shared" si="50"/>
        <v>33083.42</v>
      </c>
      <c r="M180" s="2"/>
    </row>
    <row r="181" spans="1:15" ht="35.1" customHeight="1" thickBot="1" x14ac:dyDescent="0.3">
      <c r="A181" s="1"/>
      <c r="B181" s="76"/>
      <c r="C181" s="77"/>
      <c r="D181" s="77"/>
      <c r="E181" s="77"/>
      <c r="F181" s="49">
        <f>SUM(F173:F180)</f>
        <v>230000</v>
      </c>
      <c r="G181" s="39">
        <f>SUM(G173:G180)</f>
        <v>6601</v>
      </c>
      <c r="H181" s="39">
        <f>SUM(H174:H180)</f>
        <v>0</v>
      </c>
      <c r="I181" s="40">
        <f>SUM(I173:I180)</f>
        <v>6992</v>
      </c>
      <c r="J181" s="40">
        <f>SUM(J173:J180)</f>
        <v>36793.360000000001</v>
      </c>
      <c r="K181" s="53">
        <f>SUM(K173:K180)</f>
        <v>50386.36</v>
      </c>
      <c r="L181" s="42">
        <f>SUM(L173:L180)</f>
        <v>179613.64</v>
      </c>
      <c r="M181" s="2"/>
    </row>
    <row r="182" spans="1:15" ht="10.5" customHeight="1" x14ac:dyDescent="0.25">
      <c r="A182" s="1"/>
      <c r="B182" s="78"/>
      <c r="C182" s="79"/>
      <c r="D182" s="79"/>
      <c r="E182" s="79"/>
      <c r="F182" s="79"/>
      <c r="G182" s="79"/>
      <c r="H182" s="79"/>
      <c r="I182" s="79"/>
      <c r="J182" s="79"/>
      <c r="K182" s="79"/>
      <c r="L182" s="80"/>
      <c r="M182" s="2"/>
    </row>
    <row r="183" spans="1:15" ht="47.25" x14ac:dyDescent="0.25">
      <c r="A183" s="1"/>
      <c r="B183" s="94"/>
      <c r="C183" s="95"/>
      <c r="D183" s="96"/>
      <c r="E183" s="26" t="s">
        <v>201</v>
      </c>
      <c r="F183" s="27">
        <f>SUM(F181,F171,F168,F160,F155,F128,F125,F122,F118,F109,F105,F97,F71,F66,F62,F52,F45,F42,F38,F33,F30,F23,F20,F13)</f>
        <v>6621825</v>
      </c>
      <c r="G183" s="97"/>
      <c r="H183" s="98"/>
      <c r="I183" s="98"/>
      <c r="J183" s="99"/>
      <c r="K183" s="36" t="s">
        <v>202</v>
      </c>
      <c r="L183" s="28">
        <f>SUM(L181,L171,L168,L160,L155,L128,L125,L122,L118,L109,L105,L97,L71,L66,L62,L52,L45,L42,L38,L33,L30,L23,L20,L13)</f>
        <v>4673288.5044999998</v>
      </c>
      <c r="M183" s="2"/>
    </row>
    <row r="184" spans="1:15" ht="9" customHeight="1" x14ac:dyDescent="0.25">
      <c r="A184" s="1"/>
      <c r="B184" s="100"/>
      <c r="C184" s="101"/>
      <c r="D184" s="101"/>
      <c r="E184" s="101"/>
      <c r="F184" s="101"/>
      <c r="G184" s="101"/>
      <c r="H184" s="101"/>
      <c r="I184" s="101"/>
      <c r="J184" s="101"/>
      <c r="K184" s="101"/>
      <c r="L184" s="102"/>
      <c r="M184" s="2"/>
    </row>
    <row r="185" spans="1:15" x14ac:dyDescent="0.25">
      <c r="A185" s="1"/>
      <c r="B185" s="81" t="s">
        <v>203</v>
      </c>
      <c r="C185" s="81"/>
      <c r="D185" s="81"/>
      <c r="E185" s="82"/>
      <c r="F185" s="82"/>
      <c r="G185" s="82"/>
      <c r="H185" s="82"/>
      <c r="I185" s="82"/>
      <c r="J185" s="82"/>
      <c r="K185" s="82"/>
      <c r="L185" s="83"/>
      <c r="M185" s="2"/>
    </row>
    <row r="186" spans="1:15" x14ac:dyDescent="0.25">
      <c r="A186" s="1"/>
      <c r="B186" s="81"/>
      <c r="C186" s="81"/>
      <c r="D186" s="81"/>
      <c r="E186" s="84"/>
      <c r="F186" s="84"/>
      <c r="G186" s="84"/>
      <c r="H186" s="84"/>
      <c r="I186" s="84"/>
      <c r="J186" s="84"/>
      <c r="K186" s="84"/>
      <c r="L186" s="85"/>
      <c r="M186" s="2"/>
    </row>
    <row r="187" spans="1:15" ht="31.5" x14ac:dyDescent="0.25">
      <c r="A187" s="1"/>
      <c r="B187" s="17" t="s">
        <v>204</v>
      </c>
      <c r="C187" s="88">
        <v>472808.53</v>
      </c>
      <c r="D187" s="89"/>
      <c r="E187" s="84"/>
      <c r="F187" s="84"/>
      <c r="G187" s="84"/>
      <c r="H187" s="84"/>
      <c r="I187" s="84"/>
      <c r="J187" s="84"/>
      <c r="K187" s="84"/>
      <c r="L187" s="85"/>
      <c r="M187" s="2"/>
    </row>
    <row r="188" spans="1:15" ht="31.5" x14ac:dyDescent="0.25">
      <c r="A188" s="1"/>
      <c r="B188" s="17" t="s">
        <v>205</v>
      </c>
      <c r="C188" s="88">
        <v>58379.199999999997</v>
      </c>
      <c r="D188" s="89"/>
      <c r="E188" s="84"/>
      <c r="F188" s="84"/>
      <c r="G188" s="84"/>
      <c r="H188" s="84"/>
      <c r="I188" s="84"/>
      <c r="J188" s="84"/>
      <c r="K188" s="84"/>
      <c r="L188" s="85"/>
      <c r="M188" s="2"/>
    </row>
    <row r="189" spans="1:15" ht="31.5" x14ac:dyDescent="0.25">
      <c r="A189" s="1"/>
      <c r="B189" s="18" t="s">
        <v>206</v>
      </c>
      <c r="C189" s="90">
        <v>455156.37</v>
      </c>
      <c r="D189" s="91"/>
      <c r="E189" s="84"/>
      <c r="F189" s="84"/>
      <c r="G189" s="84"/>
      <c r="H189" s="84"/>
      <c r="I189" s="84"/>
      <c r="J189" s="84"/>
      <c r="K189" s="84"/>
      <c r="L189" s="85"/>
      <c r="M189" s="2"/>
    </row>
    <row r="190" spans="1:15" ht="20.25" customHeight="1" x14ac:dyDescent="0.25">
      <c r="A190" s="1"/>
      <c r="B190" s="29" t="s">
        <v>207</v>
      </c>
      <c r="C190" s="92">
        <f>SUM(C187:D189)</f>
        <v>986344.1</v>
      </c>
      <c r="D190" s="93"/>
      <c r="E190" s="86"/>
      <c r="F190" s="86"/>
      <c r="G190" s="86"/>
      <c r="H190" s="86"/>
      <c r="I190" s="86"/>
      <c r="J190" s="86"/>
      <c r="K190" s="86"/>
      <c r="L190" s="87"/>
      <c r="M190" s="2"/>
      <c r="O190" t="s">
        <v>216</v>
      </c>
    </row>
    <row r="191" spans="1:15" ht="36" customHeight="1" x14ac:dyDescent="0.25">
      <c r="A191" s="1"/>
      <c r="B191" s="72" t="s">
        <v>245</v>
      </c>
      <c r="C191" s="73"/>
      <c r="D191" s="73"/>
      <c r="E191" s="73"/>
      <c r="F191" s="73"/>
      <c r="G191" s="73"/>
      <c r="H191" s="73"/>
      <c r="I191" s="73"/>
      <c r="J191" s="73"/>
      <c r="K191" s="73"/>
      <c r="L191" s="103"/>
      <c r="M191" s="2"/>
    </row>
    <row r="192" spans="1:15" ht="98.25" customHeight="1" x14ac:dyDescent="0.25">
      <c r="A192" s="1"/>
      <c r="B192" s="106"/>
      <c r="C192" s="107"/>
      <c r="D192" s="33" t="s">
        <v>208</v>
      </c>
      <c r="E192" s="105"/>
      <c r="F192" s="105"/>
      <c r="G192" s="32"/>
      <c r="H192" s="30" t="s">
        <v>209</v>
      </c>
      <c r="I192" s="106"/>
      <c r="J192" s="108"/>
      <c r="K192" s="108"/>
      <c r="L192" s="107"/>
      <c r="M192" s="2"/>
    </row>
    <row r="193" spans="1:13" ht="11.25" customHeight="1" x14ac:dyDescent="0.25">
      <c r="A193" s="1"/>
      <c r="B193" s="104"/>
      <c r="C193" s="104"/>
      <c r="D193" s="104"/>
      <c r="E193" s="104"/>
      <c r="F193" s="104"/>
      <c r="G193" s="104"/>
      <c r="H193" s="104"/>
      <c r="I193" s="104"/>
      <c r="J193" s="104"/>
      <c r="K193" s="104"/>
      <c r="L193" s="104"/>
      <c r="M193" s="2"/>
    </row>
    <row r="195" spans="1:13" x14ac:dyDescent="0.25">
      <c r="H195" s="45"/>
    </row>
    <row r="196" spans="1:13" x14ac:dyDescent="0.25">
      <c r="H196" s="45"/>
    </row>
    <row r="197" spans="1:13" x14ac:dyDescent="0.25">
      <c r="H197" s="45"/>
    </row>
  </sheetData>
  <mergeCells count="79">
    <mergeCell ref="B191:L191"/>
    <mergeCell ref="B193:L193"/>
    <mergeCell ref="E192:F192"/>
    <mergeCell ref="B192:C192"/>
    <mergeCell ref="I192:L192"/>
    <mergeCell ref="B182:L182"/>
    <mergeCell ref="B185:D186"/>
    <mergeCell ref="E185:L190"/>
    <mergeCell ref="C187:D187"/>
    <mergeCell ref="C188:D188"/>
    <mergeCell ref="C189:D189"/>
    <mergeCell ref="C190:D190"/>
    <mergeCell ref="B183:D183"/>
    <mergeCell ref="G183:J183"/>
    <mergeCell ref="B184:L184"/>
    <mergeCell ref="B181:E181"/>
    <mergeCell ref="B156:L156"/>
    <mergeCell ref="B160:E160"/>
    <mergeCell ref="B161:L161"/>
    <mergeCell ref="B168:E168"/>
    <mergeCell ref="B169:L169"/>
    <mergeCell ref="B171:E171"/>
    <mergeCell ref="B172:L172"/>
    <mergeCell ref="B155:E155"/>
    <mergeCell ref="B106:L106"/>
    <mergeCell ref="B109:E109"/>
    <mergeCell ref="B110:L110"/>
    <mergeCell ref="B118:E118"/>
    <mergeCell ref="B119:L119"/>
    <mergeCell ref="B122:E122"/>
    <mergeCell ref="B123:L123"/>
    <mergeCell ref="B125:E125"/>
    <mergeCell ref="B126:L126"/>
    <mergeCell ref="B128:E128"/>
    <mergeCell ref="B129:L129"/>
    <mergeCell ref="B105:E105"/>
    <mergeCell ref="B46:L46"/>
    <mergeCell ref="B52:E52"/>
    <mergeCell ref="B53:L53"/>
    <mergeCell ref="B62:E62"/>
    <mergeCell ref="B63:L63"/>
    <mergeCell ref="B66:E66"/>
    <mergeCell ref="B67:L67"/>
    <mergeCell ref="B71:E71"/>
    <mergeCell ref="B72:L72"/>
    <mergeCell ref="B97:E97"/>
    <mergeCell ref="B98:L98"/>
    <mergeCell ref="B45:E45"/>
    <mergeCell ref="B24:L24"/>
    <mergeCell ref="B30:E30"/>
    <mergeCell ref="B31:L31"/>
    <mergeCell ref="B33:E33"/>
    <mergeCell ref="B34:L34"/>
    <mergeCell ref="B38:E38"/>
    <mergeCell ref="B39:L39"/>
    <mergeCell ref="B42:E42"/>
    <mergeCell ref="B43:L43"/>
    <mergeCell ref="B23:E23"/>
    <mergeCell ref="G5:I5"/>
    <mergeCell ref="J5:J7"/>
    <mergeCell ref="K5:K7"/>
    <mergeCell ref="L5:L7"/>
    <mergeCell ref="G6:G7"/>
    <mergeCell ref="H6:H7"/>
    <mergeCell ref="I6:I7"/>
    <mergeCell ref="B8:L8"/>
    <mergeCell ref="B13:E13"/>
    <mergeCell ref="B14:L14"/>
    <mergeCell ref="B20:E20"/>
    <mergeCell ref="B21:L21"/>
    <mergeCell ref="B2:K2"/>
    <mergeCell ref="L2:L4"/>
    <mergeCell ref="B3:K3"/>
    <mergeCell ref="B4:K4"/>
    <mergeCell ref="B5:B7"/>
    <mergeCell ref="C5:C7"/>
    <mergeCell ref="D5:D7"/>
    <mergeCell ref="E5:E7"/>
    <mergeCell ref="F5:F7"/>
  </mergeCells>
  <printOptions horizontalCentered="1"/>
  <pageMargins left="0.35" right="0.28000000000000003" top="0.28999999999999998" bottom="0.49" header="0.25" footer="0.26"/>
  <pageSetup paperSize="5" scale="95" orientation="landscape" r:id="rId1"/>
  <headerFooter>
    <oddFooter>Página &amp;P</oddFooter>
  </headerFooter>
  <ignoredErrors>
    <ignoredError sqref="F71:H71 H69 C190 G181" unlockedFormula="1"/>
    <ignoredError sqref="K7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Hoja1</vt:lpstr>
      <vt:lpstr>Hoja1!Print_Area</vt:lpstr>
      <vt:lpstr>Hoja1!Print_Titles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Geraldine Peña</dc:creator>
  <cp:lastModifiedBy>Miguel Urbaez</cp:lastModifiedBy>
  <cp:lastPrinted>2021-08-18T17:11:25Z</cp:lastPrinted>
  <dcterms:created xsi:type="dcterms:W3CDTF">2021-07-20T15:29:34Z</dcterms:created>
  <dcterms:modified xsi:type="dcterms:W3CDTF">2022-08-04T19:35:25Z</dcterms:modified>
</cp:coreProperties>
</file>