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defaultThemeVersion="124226"/>
  <mc:AlternateContent xmlns:mc="http://schemas.openxmlformats.org/markup-compatibility/2006">
    <mc:Choice Requires="x15">
      <x15ac:absPath xmlns:x15ac="http://schemas.microsoft.com/office/spreadsheetml/2010/11/ac" url="\\cnzfenx400\COMUN\DIV. DE PLANIFICACION Y DESARROLLO\INFORME TRIMESTRAL POA NO.01 2024\"/>
    </mc:Choice>
  </mc:AlternateContent>
  <xr:revisionPtr revIDLastSave="0" documentId="13_ncr:1_{238446AE-3F6F-4D84-A276-1246619191CA}" xr6:coauthVersionLast="47" xr6:coauthVersionMax="47" xr10:uidLastSave="{00000000-0000-0000-0000-000000000000}"/>
  <bookViews>
    <workbookView xWindow="-120" yWindow="-120" windowWidth="29040" windowHeight="15720" xr2:uid="{00000000-000D-0000-FFFF-FFFF00000000}"/>
  </bookViews>
  <sheets>
    <sheet name="PLANTILLA RESUMEN" sheetId="17" r:id="rId1"/>
    <sheet name="PyD" sheetId="3" r:id="rId2"/>
    <sheet name="RRHH" sheetId="4" r:id="rId3"/>
    <sheet name="JURID" sheetId="5" r:id="rId4"/>
    <sheet name="COMUNICACIONES" sheetId="7" r:id="rId5"/>
    <sheet name="ADMVO" sheetId="9" r:id="rId6"/>
    <sheet name="TIC" sheetId="8" r:id="rId7"/>
    <sheet name="CONTABILIDAD" sheetId="11" r:id="rId8"/>
    <sheet name="PRESUPUESTO" sheetId="10" r:id="rId9"/>
    <sheet name="ENCADENAMIENTO P" sheetId="18" r:id="rId10"/>
    <sheet name="PROMOCION" sheetId="12" r:id="rId11"/>
    <sheet name="SERVICIOS AL USUARIO" sheetId="13" r:id="rId12"/>
    <sheet name="ESTADISTICAS" sheetId="14" r:id="rId13"/>
    <sheet name="DIVELABORACION INF TECNICOS" sheetId="29" r:id="rId14"/>
    <sheet name="ANALISIS EYC" sheetId="20" r:id="rId15"/>
    <sheet name="ZFP" sheetId="15" r:id="rId16"/>
    <sheet name="ZFE" sheetId="19" r:id="rId17"/>
    <sheet name="RTPYC" sheetId="21" r:id="rId18"/>
    <sheet name="SERVICIOS GENERALES" sheetId="23" r:id="rId19"/>
    <sheet name="COMPRAS Y CONTRATACIONES" sheetId="24" r:id="rId20"/>
    <sheet name="TESORERIA" sheetId="25" r:id="rId21"/>
    <sheet name="OAI" sheetId="26" r:id="rId22"/>
    <sheet name="OFICINA REGIONAL SANTIAGO" sheetId="27" r:id="rId23"/>
    <sheet name="Comite Sistap" sheetId="28" r:id="rId24"/>
    <sheet name="CIGCN" sheetId="31" r:id="rId2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9" i="17" l="1"/>
  <c r="F17" i="17"/>
  <c r="F27" i="17"/>
  <c r="M17" i="31" l="1"/>
  <c r="M18" i="31"/>
  <c r="M19" i="31"/>
  <c r="N19" i="31" l="1"/>
  <c r="O19" i="31" s="1"/>
  <c r="O18" i="31"/>
  <c r="O17" i="31"/>
  <c r="N16" i="31"/>
  <c r="O16" i="31" s="1"/>
  <c r="M16" i="31"/>
  <c r="P46" i="25"/>
  <c r="P34" i="25"/>
  <c r="F16" i="17" l="1"/>
  <c r="F22" i="17"/>
  <c r="N37" i="8"/>
  <c r="N47" i="8"/>
  <c r="N43" i="8"/>
  <c r="N39" i="8"/>
  <c r="Q23" i="8"/>
  <c r="Q27" i="8"/>
  <c r="N27" i="8"/>
  <c r="N23" i="8"/>
  <c r="N17" i="8"/>
  <c r="O16" i="27"/>
  <c r="P32" i="29"/>
  <c r="P28" i="29"/>
  <c r="P24" i="29"/>
  <c r="N24" i="29"/>
  <c r="P21" i="29"/>
  <c r="N21" i="29"/>
  <c r="P17" i="29"/>
  <c r="F21" i="17"/>
  <c r="F9" i="17"/>
  <c r="Q26" i="3" l="1"/>
  <c r="Q19" i="3"/>
  <c r="Q22" i="3" l="1"/>
  <c r="Q23" i="3"/>
  <c r="Q24" i="3"/>
  <c r="Q20" i="3"/>
  <c r="N26" i="5"/>
  <c r="M17" i="28"/>
  <c r="O17" i="28"/>
  <c r="O18" i="28"/>
  <c r="O19" i="28"/>
  <c r="O20" i="28"/>
  <c r="O21" i="28"/>
  <c r="O16" i="28"/>
  <c r="M21" i="28"/>
  <c r="M20" i="28"/>
  <c r="M19" i="28"/>
  <c r="M18" i="28"/>
  <c r="M16" i="28"/>
  <c r="O37" i="23" l="1"/>
  <c r="N16" i="23"/>
  <c r="O48" i="23"/>
  <c r="O42" i="23" s="1"/>
  <c r="N42" i="23"/>
  <c r="N37" i="23"/>
  <c r="O27" i="23"/>
  <c r="N27" i="23"/>
  <c r="O21" i="23"/>
  <c r="O16" i="23"/>
  <c r="P37" i="9" l="1"/>
  <c r="M34" i="12" l="1"/>
  <c r="K34" i="12"/>
  <c r="N29" i="26" l="1"/>
  <c r="P29" i="26"/>
  <c r="P47" i="8" l="1"/>
  <c r="P43" i="8"/>
  <c r="P39" i="8"/>
  <c r="O31" i="8"/>
  <c r="O27" i="8"/>
  <c r="P27" i="8" s="1"/>
  <c r="O23" i="8"/>
  <c r="P23" i="8" s="1"/>
  <c r="O17" i="8"/>
  <c r="N24" i="11"/>
  <c r="O39" i="15"/>
  <c r="P39" i="15" s="1"/>
  <c r="O38" i="15"/>
  <c r="P38" i="15" s="1"/>
  <c r="P23" i="19" l="1"/>
  <c r="Q21" i="3"/>
  <c r="Q25" i="3"/>
  <c r="Q27" i="3"/>
  <c r="Q28" i="3"/>
  <c r="Q29" i="3"/>
  <c r="Q30" i="3"/>
  <c r="Q31" i="3"/>
  <c r="Q32" i="3"/>
  <c r="Q33" i="3"/>
  <c r="Q34" i="3"/>
  <c r="Q35" i="3"/>
  <c r="P37" i="20"/>
  <c r="P21" i="20"/>
  <c r="P17" i="20"/>
  <c r="O37" i="20"/>
  <c r="N37" i="20"/>
  <c r="O34" i="20"/>
  <c r="N34" i="20"/>
  <c r="N25" i="20"/>
  <c r="N21" i="20"/>
  <c r="F30" i="17" l="1"/>
  <c r="F28" i="17"/>
  <c r="F24" i="17"/>
  <c r="F23" i="17"/>
  <c r="N22" i="11"/>
  <c r="M26" i="27" l="1"/>
  <c r="N26" i="27" s="1"/>
  <c r="L26" i="27"/>
  <c r="M25" i="27"/>
  <c r="N25" i="27" s="1"/>
  <c r="L25" i="27"/>
  <c r="M24" i="27"/>
  <c r="N24" i="27" s="1"/>
  <c r="L24" i="27"/>
  <c r="M23" i="27"/>
  <c r="N23" i="27" s="1"/>
  <c r="L23" i="27"/>
  <c r="M22" i="27"/>
  <c r="N22" i="27" s="1"/>
  <c r="L22" i="27"/>
  <c r="M21" i="27"/>
  <c r="N21" i="27" s="1"/>
  <c r="L21" i="27"/>
  <c r="M20" i="27"/>
  <c r="N20" i="27" s="1"/>
  <c r="L20" i="27"/>
  <c r="M19" i="27"/>
  <c r="N19" i="27" s="1"/>
  <c r="L19" i="27"/>
  <c r="M18" i="27"/>
  <c r="N18" i="27" s="1"/>
  <c r="L18" i="27"/>
  <c r="M17" i="27"/>
  <c r="N17" i="27" s="1"/>
  <c r="L17" i="27"/>
  <c r="M16" i="27"/>
  <c r="N16" i="27" s="1"/>
  <c r="L16" i="27"/>
  <c r="P34" i="18" l="1"/>
  <c r="P24" i="26" l="1"/>
  <c r="P28" i="26"/>
  <c r="P20" i="26"/>
  <c r="P16" i="26"/>
  <c r="N28" i="26"/>
  <c r="P27" i="26"/>
  <c r="N27" i="26"/>
  <c r="P26" i="26"/>
  <c r="N26" i="26"/>
  <c r="P25" i="26"/>
  <c r="N25" i="26"/>
  <c r="N24" i="26"/>
  <c r="P23" i="26"/>
  <c r="N23" i="26"/>
  <c r="P22" i="26"/>
  <c r="N22" i="26"/>
  <c r="P21" i="26"/>
  <c r="N21" i="26"/>
  <c r="N20" i="26"/>
  <c r="P19" i="26"/>
  <c r="N19" i="26"/>
  <c r="P18" i="26"/>
  <c r="N18" i="26"/>
  <c r="P17" i="26"/>
  <c r="N17" i="26"/>
  <c r="N16" i="26"/>
  <c r="P40" i="25" l="1"/>
  <c r="P30" i="25"/>
  <c r="N46" i="25" l="1"/>
  <c r="O43" i="25"/>
  <c r="P43" i="25" s="1"/>
  <c r="N43" i="25"/>
  <c r="O41" i="25"/>
  <c r="P41" i="25" s="1"/>
  <c r="N41" i="25"/>
  <c r="N40" i="25"/>
  <c r="N34" i="25"/>
  <c r="O24" i="25"/>
  <c r="P24" i="25" s="1"/>
  <c r="O16" i="25"/>
  <c r="P16" i="25" s="1"/>
  <c r="N16" i="25"/>
  <c r="Q21" i="9" l="1"/>
  <c r="P45" i="9"/>
  <c r="P43" i="9"/>
  <c r="P35" i="9"/>
  <c r="P31" i="9"/>
  <c r="P21" i="9"/>
  <c r="N25" i="18"/>
  <c r="N26" i="18"/>
  <c r="N27" i="18"/>
  <c r="N28" i="18"/>
  <c r="N23" i="18"/>
  <c r="N24" i="18"/>
  <c r="P33" i="18"/>
  <c r="P24" i="18"/>
  <c r="P25" i="18"/>
  <c r="P26" i="18"/>
  <c r="P27" i="18"/>
  <c r="P28" i="18"/>
  <c r="P23" i="18"/>
  <c r="N21" i="14" l="1"/>
  <c r="N24" i="14"/>
  <c r="P21" i="7"/>
  <c r="P22" i="4"/>
  <c r="P19" i="4"/>
  <c r="P23" i="4"/>
  <c r="Q31" i="24"/>
  <c r="R31" i="24" s="1"/>
  <c r="P31" i="24"/>
  <c r="Q30" i="24"/>
  <c r="R30" i="24" s="1"/>
  <c r="P30" i="24"/>
  <c r="Q29" i="24"/>
  <c r="R29" i="24" s="1"/>
  <c r="P29" i="24"/>
  <c r="Q28" i="24"/>
  <c r="R28" i="24" s="1"/>
  <c r="P28" i="24"/>
  <c r="Q27" i="24"/>
  <c r="R27" i="24" s="1"/>
  <c r="P27" i="24"/>
  <c r="Q26" i="24"/>
  <c r="R26" i="24" s="1"/>
  <c r="P26" i="24"/>
  <c r="Q25" i="24"/>
  <c r="R25" i="24" s="1"/>
  <c r="P25" i="24"/>
  <c r="Q24" i="24"/>
  <c r="R24" i="24" s="1"/>
  <c r="P24" i="24"/>
  <c r="Q23" i="24"/>
  <c r="R23" i="24" s="1"/>
  <c r="P23" i="24"/>
  <c r="Q22" i="24"/>
  <c r="R22" i="24" s="1"/>
  <c r="P22" i="24"/>
  <c r="Q21" i="24"/>
  <c r="R21" i="24" s="1"/>
  <c r="P21" i="24"/>
  <c r="Q20" i="24"/>
  <c r="R20" i="24" s="1"/>
  <c r="Q19" i="24"/>
  <c r="R19" i="24" s="1"/>
  <c r="P19" i="24"/>
  <c r="Q18" i="24"/>
  <c r="R18" i="24" s="1"/>
  <c r="P18" i="24"/>
  <c r="P21" i="10" l="1"/>
  <c r="P20" i="10" s="1"/>
  <c r="P19" i="10" s="1"/>
  <c r="P18" i="10" s="1"/>
  <c r="P17" i="10" s="1"/>
  <c r="P16" i="10" s="1"/>
  <c r="N24" i="19" l="1"/>
  <c r="N25" i="19"/>
  <c r="N21" i="19"/>
  <c r="N20" i="19"/>
  <c r="O22" i="21"/>
  <c r="O20" i="21"/>
  <c r="O17" i="21"/>
  <c r="N17" i="13" l="1"/>
  <c r="P28" i="14"/>
  <c r="P31" i="12" l="1"/>
  <c r="P29" i="12"/>
  <c r="N17" i="12"/>
  <c r="N28" i="12"/>
  <c r="N27" i="12"/>
  <c r="N18" i="18"/>
  <c r="N22" i="18"/>
  <c r="N20" i="18"/>
  <c r="N19" i="18"/>
  <c r="P19" i="18"/>
  <c r="P20" i="18"/>
  <c r="P21" i="18"/>
  <c r="P22" i="18"/>
  <c r="P25" i="10"/>
  <c r="P23" i="10"/>
  <c r="P22" i="10"/>
  <c r="O17" i="11" l="1"/>
  <c r="P19" i="7" l="1"/>
  <c r="P20" i="7"/>
  <c r="N20" i="7"/>
  <c r="P28" i="4"/>
  <c r="N27" i="4"/>
  <c r="P27" i="4"/>
  <c r="P17" i="18" l="1"/>
  <c r="P18" i="18"/>
  <c r="P29" i="18"/>
  <c r="P31" i="18"/>
  <c r="P32" i="18"/>
  <c r="P30" i="18"/>
  <c r="P30" i="12" l="1"/>
  <c r="Q17" i="21" l="1"/>
  <c r="P19" i="21"/>
  <c r="P18" i="21"/>
  <c r="O17" i="5" l="1"/>
  <c r="O23" i="21" l="1"/>
  <c r="P17" i="21"/>
  <c r="P24" i="14" l="1"/>
  <c r="Q24" i="12"/>
  <c r="Q18" i="12" l="1"/>
  <c r="O17" i="9" l="1"/>
  <c r="P17" i="9" s="1"/>
  <c r="N19" i="5" l="1"/>
  <c r="N20" i="5"/>
  <c r="N21" i="5"/>
  <c r="N22" i="5"/>
  <c r="N23" i="5"/>
  <c r="N24" i="5"/>
  <c r="N25" i="5"/>
  <c r="P18" i="7" l="1"/>
  <c r="O24" i="5"/>
  <c r="P24" i="5" s="1"/>
  <c r="O26" i="5"/>
  <c r="P26" i="5" s="1"/>
  <c r="O25" i="5"/>
  <c r="P25" i="5" s="1"/>
  <c r="O23" i="5"/>
  <c r="P23" i="5" s="1"/>
  <c r="O22" i="5"/>
  <c r="P22" i="5" s="1"/>
  <c r="O21" i="5"/>
  <c r="P21" i="5" s="1"/>
  <c r="O20" i="5"/>
  <c r="P20" i="5" s="1"/>
  <c r="O19" i="5"/>
  <c r="P19" i="5" s="1"/>
  <c r="N36" i="15" l="1"/>
  <c r="O36" i="15"/>
  <c r="P36" i="15" s="1"/>
  <c r="Q25" i="15"/>
  <c r="Q19" i="19"/>
  <c r="N19" i="19"/>
  <c r="O28" i="19" l="1"/>
  <c r="P28" i="19" s="1"/>
  <c r="N28" i="19"/>
  <c r="O27" i="19"/>
  <c r="P27" i="19" s="1"/>
  <c r="N27" i="19"/>
  <c r="O26" i="19"/>
  <c r="P26" i="19" s="1"/>
  <c r="N26" i="19"/>
  <c r="O25" i="19"/>
  <c r="P25" i="19" s="1"/>
  <c r="O24" i="19"/>
  <c r="P24" i="19" s="1"/>
  <c r="O22" i="19"/>
  <c r="P22" i="19" s="1"/>
  <c r="O21" i="19"/>
  <c r="P21" i="19" s="1"/>
  <c r="O20" i="19"/>
  <c r="P20" i="19" s="1"/>
  <c r="O19" i="19"/>
  <c r="P19" i="19" s="1"/>
  <c r="O17" i="19"/>
  <c r="P17" i="19" s="1"/>
  <c r="N17" i="19"/>
  <c r="O37" i="15"/>
  <c r="P37" i="15" s="1"/>
  <c r="O35" i="15"/>
  <c r="P35" i="15" s="1"/>
  <c r="N35" i="15"/>
  <c r="O34" i="15"/>
  <c r="P34" i="15" s="1"/>
  <c r="N34" i="15"/>
  <c r="O33" i="15"/>
  <c r="P33" i="15" s="1"/>
  <c r="N33" i="15"/>
  <c r="O32" i="15"/>
  <c r="P32" i="15" s="1"/>
  <c r="N32" i="15"/>
  <c r="O31" i="15"/>
  <c r="P31" i="15" s="1"/>
  <c r="N31" i="15"/>
  <c r="O30" i="15"/>
  <c r="P30" i="15" s="1"/>
  <c r="N30" i="15"/>
  <c r="O29" i="15"/>
  <c r="P29" i="15" s="1"/>
  <c r="N29" i="15"/>
  <c r="O28" i="15"/>
  <c r="P28" i="15" s="1"/>
  <c r="N28" i="15"/>
  <c r="O27" i="15"/>
  <c r="P27" i="15" s="1"/>
  <c r="N27" i="15"/>
  <c r="O26" i="15"/>
  <c r="P26" i="15" s="1"/>
  <c r="N26" i="15"/>
  <c r="O25" i="15"/>
  <c r="P25" i="15" s="1"/>
  <c r="N25" i="15"/>
  <c r="O24" i="15"/>
  <c r="P24" i="15" s="1"/>
  <c r="N24" i="15"/>
  <c r="O23" i="15"/>
  <c r="P23" i="15" s="1"/>
  <c r="N23" i="15"/>
  <c r="O22" i="15"/>
  <c r="P22" i="15" s="1"/>
  <c r="N22" i="15"/>
  <c r="O21" i="15"/>
  <c r="P21" i="15" s="1"/>
  <c r="N21" i="15"/>
  <c r="O20" i="15"/>
  <c r="P20" i="15" s="1"/>
  <c r="N20" i="15"/>
  <c r="O19" i="15"/>
  <c r="P19" i="15" s="1"/>
  <c r="N19" i="15"/>
  <c r="O18" i="15"/>
  <c r="P18" i="15" s="1"/>
  <c r="N18" i="15"/>
  <c r="O17" i="15"/>
  <c r="P17" i="15" s="1"/>
  <c r="N17" i="15"/>
  <c r="P33" i="12" l="1"/>
  <c r="N30" i="12"/>
  <c r="N29" i="12"/>
  <c r="P28" i="12"/>
  <c r="P27" i="12"/>
  <c r="O26" i="12"/>
  <c r="P26" i="12" s="1"/>
  <c r="N26" i="12"/>
  <c r="O25" i="12"/>
  <c r="P25" i="12" s="1"/>
  <c r="N25" i="12"/>
  <c r="O24" i="12"/>
  <c r="P24" i="12" s="1"/>
  <c r="N24" i="12"/>
  <c r="P23" i="12"/>
  <c r="N23" i="12"/>
  <c r="O22" i="12"/>
  <c r="P22" i="12" s="1"/>
  <c r="N22" i="12"/>
  <c r="O21" i="12"/>
  <c r="P21" i="12" s="1"/>
  <c r="N21" i="12"/>
  <c r="O20" i="12"/>
  <c r="P20" i="12" s="1"/>
  <c r="N20" i="12"/>
  <c r="P19" i="12"/>
  <c r="N19" i="12"/>
  <c r="P18" i="12"/>
  <c r="N18" i="12"/>
  <c r="P17" i="12"/>
  <c r="P32" i="12" l="1"/>
  <c r="N25" i="10" l="1"/>
  <c r="O24" i="10"/>
  <c r="P24" i="10" s="1"/>
  <c r="N24" i="10"/>
  <c r="N23" i="10"/>
  <c r="N22" i="10"/>
  <c r="N21" i="10"/>
  <c r="O44" i="11" l="1"/>
  <c r="N44" i="11"/>
  <c r="P43" i="11"/>
  <c r="N43" i="11"/>
  <c r="P40" i="11"/>
  <c r="P37" i="11"/>
  <c r="N37" i="11"/>
  <c r="P35" i="11"/>
  <c r="O34" i="11"/>
  <c r="P34" i="11" s="1"/>
  <c r="O33" i="11"/>
  <c r="P33" i="11" s="1"/>
  <c r="P32" i="11"/>
  <c r="O31" i="11"/>
  <c r="P31" i="11" s="1"/>
  <c r="P30" i="11"/>
  <c r="O29" i="11"/>
  <c r="P29" i="11" s="1"/>
  <c r="P28" i="11"/>
  <c r="N28" i="11"/>
  <c r="P27" i="11"/>
  <c r="N27" i="11"/>
  <c r="P26" i="11"/>
  <c r="P25" i="11"/>
  <c r="P24" i="11"/>
  <c r="P23" i="11"/>
  <c r="N23" i="11"/>
  <c r="P22" i="11"/>
  <c r="P21" i="11"/>
  <c r="N21" i="11"/>
  <c r="P20" i="11"/>
  <c r="N20" i="11"/>
  <c r="P19" i="11"/>
  <c r="N19" i="11"/>
  <c r="P18" i="11"/>
  <c r="N18" i="11"/>
  <c r="P17" i="11"/>
  <c r="N17" i="11"/>
  <c r="P41" i="9" l="1"/>
  <c r="P39" i="9"/>
  <c r="O32" i="9"/>
  <c r="O27" i="9"/>
  <c r="P27" i="9" s="1"/>
  <c r="P21" i="14" l="1"/>
  <c r="P17" i="14"/>
  <c r="P20" i="13" l="1"/>
  <c r="O19" i="13"/>
  <c r="P19" i="13" s="1"/>
  <c r="N19" i="13"/>
  <c r="O17" i="13"/>
  <c r="P17" i="13" s="1"/>
  <c r="P25" i="13"/>
  <c r="N25" i="13"/>
  <c r="O23" i="13"/>
  <c r="P23" i="13" s="1"/>
  <c r="N23" i="13"/>
  <c r="P21" i="4" l="1"/>
  <c r="P20" i="4"/>
  <c r="N20" i="4"/>
  <c r="P18" i="4"/>
  <c r="N18" i="4"/>
  <c r="P26" i="4"/>
  <c r="N26" i="4"/>
  <c r="P25" i="4"/>
  <c r="N25" i="4"/>
  <c r="O24" i="4"/>
  <c r="P24" i="4" s="1"/>
  <c r="N24" i="4"/>
  <c r="N18" i="19" l="1"/>
  <c r="P18" i="19"/>
  <c r="A3" i="4"/>
  <c r="A3" i="4" a="1"/>
  <c r="A7" i="20"/>
  <c r="A7" i="20"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<sst xmlns="http://schemas.openxmlformats.org/spreadsheetml/2006/main" count="2179" uniqueCount="1141">
  <si>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</si>
  <si>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</si>
  <si>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</si>
  <si>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</si>
  <si>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</si>
  <si>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</si>
  <si>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</si>
  <si>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</si>
  <si>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</si>
  <si>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</si>
  <si>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</si>
  <si>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</si>
  <si>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</si>
  <si>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</si>
  <si>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</si>
  <si>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</si>
  <si>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</si>
  <si>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</si>
  <si>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</si>
  <si>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</si>
  <si>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</si>
  <si>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</si>
  <si>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</si>
  <si>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</si>
  <si>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</si>
  <si>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</si>
  <si>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</si>
  <si>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</si>
  <si>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</si>
  <si>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</si>
  <si>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</si>
  <si>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</si>
  <si>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LEYENDA</t>
  </si>
  <si>
    <t>Promoción</t>
  </si>
  <si>
    <t>Difundir material promocional, a nivel nacional e internacional, para la atracción de nuevas inversiones</t>
  </si>
  <si>
    <t>2. Coordinar la agenda de visitas a parques y empresas de zonas francas, a potenciales inversionistas</t>
  </si>
  <si>
    <t>Brindar asistencia técnica a los inversionistas</t>
  </si>
  <si>
    <t xml:space="preserve">Participar en ferias internaciones </t>
  </si>
  <si>
    <t>1. Identificar ferias internacionales de interés para atracción de inversión a RD</t>
  </si>
  <si>
    <t>Impresión de 250 - Ley 8-90 (Inglés).  Impresión de 250 - Ley 8-90 (Español)</t>
  </si>
  <si>
    <t>Impresión de carpetas promocionales (Inglés y español)</t>
  </si>
  <si>
    <t>Remisión de perfiles de oportunidades comerciales y empresas con potencial de invertir en RD a principales 10 embajadas de RD en el exterior.  Seguimiento a empresas con potencial de invertir en RD, de acuerdo a información suministrada por la División de Análisis Económico y Competitividad.</t>
  </si>
  <si>
    <t>Confirmación del CNZFE en Feria Medica 2021, a celebrarse durante el mes de noviembre, en Dusseldorf.</t>
  </si>
  <si>
    <t>Por limitaciones del COVID-19, la institución no ha participado en eventos internacionales durante el primer trimestre del 2021, de manera presencial.</t>
  </si>
  <si>
    <t>A través de contactos recibidos de nuestras misiones comerciales en el exterior, se ha brindado seguimiento y asistencia a empresas en los Estados Unidos, Canadá, China, Reino Unido, México, Turquía, Egipto, Croacia.</t>
  </si>
  <si>
    <t xml:space="preserve">Asistencia a empresas interesadas en instalarse bajo el régimen de zonas francas.  Remisión de formularios de aplicación e instructivo y/o asistencia a empresas en proceso de instalación. </t>
  </si>
  <si>
    <t xml:space="preserve">Durante el primer trimestre del 2021, se coordinaron 5 visitas a empresas y parques de zonas francas, a potenciales inversionistas en el sector. </t>
  </si>
  <si>
    <t>Durante los meses de enero - marzo del 2021, fueron recibidos por el Departamento de Promoción ejecutivos de 5 empresas, las cuales mostraron interés real en instalarse bajo el régimen de zonas francas.</t>
  </si>
  <si>
    <t xml:space="preserve">Se brindó asistencia y seguimiento a 4 empresas en proceso de instalación. </t>
  </si>
  <si>
    <t xml:space="preserve">Confirmación del CNZFE en Feria Medica 2021, a celebrarse durante el mes de noviembre, en Dusseldorf.  De igual forma, en el evento World Food Moscú, a celebrarse durante el mes de septiembre. </t>
  </si>
  <si>
    <t>Presupuestos World Food Moscu 2021 y Medica 2021.</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</si>
  <si>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</si>
  <si>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</si>
  <si>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</si>
  <si>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</si>
  <si>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</si>
  <si>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</si>
  <si>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</si>
  <si>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</si>
  <si>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</si>
  <si>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</si>
  <si>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</si>
  <si>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</si>
  <si>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</si>
  <si>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Planificación y Desarrollo</t>
  </si>
  <si>
    <t xml:space="preserve">Recursos Humanos </t>
  </si>
  <si>
    <t>Deficiente diseño de la planificación y realización de las actividades a desempeñar en el área de RRHH. Procedimiento incompletos.</t>
  </si>
  <si>
    <t xml:space="preserve">Implementar procedimientos de actuación que garanticen el cumplimiento de la planificación del área. </t>
  </si>
  <si>
    <t>Elaborar Plan de Capacitación</t>
  </si>
  <si>
    <t>Se realizó el levantamiento de las necesidades de capacitación de todas las áreas de la Institución y se realizó un plan de capacitación acorde con las mismas.</t>
  </si>
  <si>
    <t>Solicitar la capacitación al MAP y fijar la fecha en el calendario de la institución</t>
  </si>
  <si>
    <t>Se  realizó todo el proceso en conjunto con el MAP para fines de las capacitaciones y se comenzó la coordinación de fechas.</t>
  </si>
  <si>
    <t>Convocar al personal identificado</t>
  </si>
  <si>
    <t>Todos los cursos tienen ya tienen identificados y convocados el personal de la institución a participar.</t>
  </si>
  <si>
    <t>Implementación del Plan de Mejora de Clima Organizacional</t>
  </si>
  <si>
    <t xml:space="preserve">Se han realizado el 50% de las actividades correspondientes a las acciones de mejora provenientes de la Encuesta de Clima Institucional. </t>
  </si>
  <si>
    <t>Actualización de los Indicadores dle SISMAP</t>
  </si>
  <si>
    <t>Se realizó la charla sobre la Ley No. 41-08 de Función Pública a los colaboradores del CNZFE</t>
  </si>
  <si>
    <t>No cumplimiento de la charla de Función Pública</t>
  </si>
  <si>
    <t>Planificación y seguimiento a la charla de Función Pública</t>
  </si>
  <si>
    <t>Actualizar el Indicador  Planificación de RRHH</t>
  </si>
  <si>
    <t>Actualizados con evidencias Plantilla de Planificación de RRHH</t>
  </si>
  <si>
    <t>No remisión de la Planificación de RRHH en el plazo estipulado</t>
  </si>
  <si>
    <t>Planificación y seguimiento constante a la remisión de evidencias dentro del plazo establecido</t>
  </si>
  <si>
    <t>No cumplimiento de las acciones que requieren los subindicadores establecidos</t>
  </si>
  <si>
    <t>SERVICIOS AL USUARIO</t>
  </si>
  <si>
    <t xml:space="preserve">Tramitacion (In-Out) de Solicitudes y Correspondencias </t>
  </si>
  <si>
    <t>Recepción y Registro fisico y digital.</t>
  </si>
  <si>
    <t xml:space="preserve">Reporte de registro de Solicitudes y Comunicaciones.
</t>
  </si>
  <si>
    <t>1.1.1 Recibir y registrar solicitudes que no cumplen los requisitos establecidos.
1.1.2 Selección incorrecta del tipo de movimiento y de servicio.
1.1.3 Selección incorrecta de remitente de comunicación o solicitud.
1.1.4 Asignar número incorrecto a documento y/o recibo de pago en proceso de digitalización.
1.1.5 Entrega digital y física al departamento incorrecto
1.1.6 Adjuntar archivo escaneado  a solicitud o comunicación incorrecta.</t>
  </si>
  <si>
    <t>Revisión constante del instructivo
Se instruye a los usuarios donde encontrar los modelos de cada tipo de solicitud.
Realizacion de informes
Personal capacitado
Sistema informático
Labores de seguimiento
Crear protocolo de inpección.</t>
  </si>
  <si>
    <t>Registro de salida fisico y digital, y Entrega fisico y/o digital.</t>
  </si>
  <si>
    <t xml:space="preserve">Registro de labor diaria </t>
  </si>
  <si>
    <t xml:space="preserve">1.2.1 Error en asignación de número y fecha de documento.
1.2.2 Asignar o digitar numero solicitud o nombre incorrecto a documento escaneado y adjuntar archivo a solicitud o comunicación incorrecta.
1.2.3 Entrega física o envío digital de oficios a beneficiario incorrecto.
</t>
  </si>
  <si>
    <t>Gestión de solicitudes de información técnica o institucional</t>
  </si>
  <si>
    <t>Asistencia presencial, telefónica o correo</t>
  </si>
  <si>
    <t>El departamento ha gestionado y registrado satisfactoriamente las distirntas solicitudes de informacion y/o asistencia de los usurios.</t>
  </si>
  <si>
    <t>Formulario para levantamiento.
Reporte de Asistencia y/o información</t>
  </si>
  <si>
    <t xml:space="preserve">2.1.1 Que llamadas y correos no sean contestadas o ignoradas.
2.1.2 Que no se dé respuesta a la solicitud.
2.1.3 Técnico no desconozca la información que debe suministrar y  entrega de información equivocada.
</t>
  </si>
  <si>
    <t>Hemos creado un formulario digital para el registro de las asistencias.
Reuniones de reforzamiento con el personal, para elevar el nivel de compromiso.</t>
  </si>
  <si>
    <t>Informe de Implementacion de la Carta Compromiso al Ciudadano</t>
  </si>
  <si>
    <t>3.1. Realizar controles y analisis de cumplimiento de los estandares establecidos.</t>
  </si>
  <si>
    <t>Reporte de cumplimiento</t>
  </si>
  <si>
    <t>3.1.1 Incumplimientos sin soporte o evidencia.
3.1.2 Que no se realicen de manera oportuna o programática.
3.2.1 No informar al usuario de la falta cometida.</t>
  </si>
  <si>
    <t>3.2. Gestionar medidas de subsanación  por incumplimiento.</t>
  </si>
  <si>
    <t>Informe elaborado</t>
  </si>
  <si>
    <t xml:space="preserve">4.1.1 Que la muestra no sea representativa.
4.2.1 Que se omitan preguntas.
4.2.2 Que no se difunda el formulario de acuerdo al cronograma de trabajo.
4.3.1 Que no se identifique formularios repetidos.
4.3.2 Que se digiten o agrupen informaciones distintas.
4.4.1 Que no se cumpla con la fecha programada.
</t>
  </si>
  <si>
    <t>Mantener la comunicación con el organo rector MAP
Auxilliarnos del departamento de Estadísticas
Presentar programa de implememtación de encuesta.
Reuniones con los grupos de interes interno
Uso de plataforma digital y segura
Procesos responsabilizados</t>
  </si>
  <si>
    <t>Se efectuó satisfactoriamente la reunión de reforzamiento con la finalidad de motivar el compromiso personal y colectivo del departamento.</t>
  </si>
  <si>
    <t xml:space="preserve">Correo de convocatoria
imagenes de celebración
Minuta o informe (de ser necesario) </t>
  </si>
  <si>
    <t xml:space="preserve">5.1.1 Que no se realice el entrenamiento.
5.1.2 Que no se cuente con el Manual de Políticas, Procesos y Procedimientos actualizado.
5.2.1 Que no asistan los integrantes del departamento a la capacitación por vacaciones.
5.2.2 Que no se cumpla con programa.
</t>
  </si>
  <si>
    <t>Se mantiene una comunicación efectiva con los miembros del departamento
Creación de grupo de comunicacion via mensajería intradepartamental.</t>
  </si>
  <si>
    <t xml:space="preserve">DEPARTAMENTO/DIVISIÓN </t>
  </si>
  <si>
    <t>DEPARTAMENTO ESTADISTICAS DE ZONAS FRANCAS</t>
  </si>
  <si>
    <t>Perfiles elaborados</t>
  </si>
  <si>
    <t>Que se solicite con carácter de urgencia y no pueda ser entregado en tiempo hábil</t>
  </si>
  <si>
    <t>Elaboración previa perfiles de principales socios comerciales y paises DR-CAFTA</t>
  </si>
  <si>
    <t>Seguimiento al proceso con responsables</t>
  </si>
  <si>
    <t>Fecha: 09/12/2020</t>
  </si>
  <si>
    <t>ADMINISTRATIVO Y FINANCIERO</t>
  </si>
  <si>
    <t>PACC</t>
  </si>
  <si>
    <t>QUE NO SE CUMPLAN LOS PROCESOS, TAL Y COMO LO ESTABLECE LA LEY DE COMPRAS Y CONTRATACIONES 340-06 Y SU REGLAMENTO 543-12 Y NORMAS REFERENTES</t>
  </si>
  <si>
    <t>RELACION INGRESOS</t>
  </si>
  <si>
    <t>DISMINUCION DE LOS INGRESOS PROVENIENTES DEL PAGO DE LAS CUOTAS POR SERVICIOS</t>
  </si>
  <si>
    <t xml:space="preserve">RELACION CHEQUES </t>
  </si>
  <si>
    <t>1. IMPLEMENTAR LAS NORMATIVAS DE NOBACI</t>
  </si>
  <si>
    <t>12&amp;</t>
  </si>
  <si>
    <t>NOBACI</t>
  </si>
  <si>
    <t>FORMULARIOS DE AUTORIZACIÓN</t>
  </si>
  <si>
    <t>DESABASTECIMIENTO DE LOS ARTICULOS NECESARIOS QUE IMPIDAN PODER CUMPLIR CON LO REQUERIDO POR LOS DEPARTAMENTOS</t>
  </si>
  <si>
    <t>SE REALIZARON MANTENIMIENTOS MENSUALES</t>
  </si>
  <si>
    <t>FORMULARIO CONTROL DE MANTENIMIENTO</t>
  </si>
  <si>
    <t>MANTENIMIENTOS NO EJECUTADOS CAUSANDO DAÑOS A LOS EQUIPOS</t>
  </si>
  <si>
    <t>REVISION DIARIA DE EQUIPOS PARA COMPROBAR SU CORRECTO FUNCIONAMIENTO</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</si>
  <si>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</si>
  <si>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</si>
  <si>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</si>
  <si>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</si>
  <si>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</si>
  <si>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</si>
  <si>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</si>
  <si>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</si>
  <si>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</si>
  <si>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</si>
  <si>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</si>
  <si>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4.  Realizar Conciliaciones Bancarias Mensuales.</t>
  </si>
  <si>
    <t>Las Conciliaciones Bancarias se realizan dentro de los primeros 10 dias del mes siguiente al cierre, para conformar los Estados Financieros y actualizacion de los libros contables.</t>
  </si>
  <si>
    <t>5.  Realizar Registros de Activos Fijos en el Sistema SIAB.</t>
  </si>
  <si>
    <t>Las compras de activos fijos, se digitan en el sistema SIAB y Dac-Easy, para el mayor control y cumplimiento de las NICSP 17, se genera la depreciacion mensual dentro de los primeros 6 dias del mes.</t>
  </si>
  <si>
    <t>6. Realizar Cuadro Previsiones Regalia y Prestaciones laborales</t>
  </si>
  <si>
    <t>Las provisiones para el pago de prestaciones economicas y regalia pascual y demas beneficios marginales se registran mensualmente en el sistema Dac-Easy, por entradas recurrentes.</t>
  </si>
  <si>
    <t>7. Registrar las Cuentas por Pagar Proveedores en el Sistema DacEasy. Empleados, Acuerdo de Servicios.)</t>
  </si>
  <si>
    <t>Las cuentas por pagar se registran según las normas y manual de politicas contables de la DIGECOG y las NICSP 1 Y 29</t>
  </si>
  <si>
    <t>8. Cuadre de ingresos por oficinas con el punto de ventas y el VUCE.</t>
  </si>
  <si>
    <t>Los ingresos se registran por el metodo de lo devengado para las C x C., y  el percibido cuando se realiza la venta de servicios y se realiza la revision diaria y cuadre mensual.</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</si>
  <si>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</si>
  <si>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</si>
  <si>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</si>
  <si>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</si>
  <si>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</si>
  <si>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</si>
  <si>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</si>
  <si>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</si>
  <si>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</si>
  <si>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</si>
  <si>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</si>
  <si>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</si>
  <si>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</si>
  <si>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</si>
  <si>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</si>
  <si>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</si>
  <si>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</si>
  <si>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</si>
  <si>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</si>
  <si>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</si>
  <si>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</si>
  <si>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2. Actualizar los movimientos de activos fijos en el SIAB.</t>
  </si>
  <si>
    <t>Para el movimiento  o traslado de activos fijos, se  procede al llenado del formulario tipo, para los fines correspondientes según el procedimiento de localizacion y valuacion de los Activos no financieros del Estado.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</si>
  <si>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</si>
  <si>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</si>
  <si>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</si>
  <si>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</si>
  <si>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</si>
  <si>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</si>
  <si>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</si>
  <si>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Solicitar, controlar y  tramitar libramientos, asignaciones de fondos y otras operaciones,  de pagos.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</si>
  <si>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</si>
  <si>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</si>
  <si>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</si>
  <si>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</si>
  <si>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</si>
  <si>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2. Solicitar por fondo y naturaleza de cuentas el certificado de cuota a comprometer</t>
  </si>
  <si>
    <t>Todo el proceso de pago se registra en la Div. de Contabilidad.</t>
  </si>
  <si>
    <t>3. Registrar facturas en módulo de factura fiscal</t>
  </si>
  <si>
    <t>4. Realizar cuadro por cuentas y susbcuentas de acuerdo a la naturaleza del gasto mensualmente</t>
  </si>
  <si>
    <t>5. Realizar carta solicitando el monto asignado en el mes por gastos corrientes y de capital</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</si>
  <si>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</si>
  <si>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</si>
  <si>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</si>
  <si>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</si>
  <si>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</si>
  <si>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</si>
  <si>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</si>
  <si>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</si>
  <si>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</si>
  <si>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</si>
  <si>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</si>
  <si>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Fecha: 26/03/2021</t>
  </si>
  <si>
    <t xml:space="preserve">DEPARTAMENTO/DIVISIÓN:        </t>
  </si>
  <si>
    <t xml:space="preserve">PRESUPUESTO     </t>
  </si>
  <si>
    <t>PORCENTAJE DE EJECUCIÓN FINAL DEL PRESUPUESTO ASIGNADO</t>
  </si>
  <si>
    <t>1. Suministrar y obtener informaciones de la DIGEPRES.</t>
  </si>
  <si>
    <t>Los lineamientos recibidos de  DIGEPRES, son acatados  en el tiempo establecido.</t>
  </si>
  <si>
    <t>1. Falta de capacitacion del usuario.                                2.  incumplimiento en la fecha de programacion.</t>
  </si>
  <si>
    <t>3. Dar seguimiento a la ejecucion presupuestaria, conjuntamente con la programacion de las metas, para su cumplimiento eficiente y eficaz.</t>
  </si>
  <si>
    <t>El seguimiento a la ejecucion de las metas, se efectuó en el plazo establecido por la DIGEPRES.</t>
  </si>
  <si>
    <t>La ejecucion Financiera se realizó en el plazo establecido por la DIGEPRES</t>
  </si>
  <si>
    <t>1. Realizar la Regularizacion de los pagos por Fase 1 en Sigef, según  avisos de debitos conciliados.</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</si>
  <si>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</si>
  <si>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</si>
  <si>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</si>
  <si>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</si>
  <si>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</si>
  <si>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ENCADENAMIENTOS PRODUCTIVOS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</si>
  <si>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</si>
  <si>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</si>
  <si>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</si>
  <si>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</si>
  <si>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</si>
  <si>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</si>
  <si>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</si>
  <si>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</si>
  <si>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Remisión de información sobre la herramienta para la inscripción de empresas.</t>
  </si>
  <si>
    <t>1. Desconocimiento de la Herramienta entre las mipymes del mercado nacional. 
2. Las empresas locales no cuenten con las certificaciones de calidad necesarias para suplir.</t>
  </si>
  <si>
    <t>1. Utilizar la base de datos de dicha Herramienta de Categorización, para suministrar información a las empresas del subsector de Dispositivos Médicos que lo requieran. 
2. Recibir información de las empresas de zonas francas y empresas locales.</t>
  </si>
  <si>
    <t xml:space="preserve">1. Determinar la necesidad de las áreas involucradas </t>
  </si>
  <si>
    <t>3. Implementación y/o desarrollo de la solución</t>
  </si>
  <si>
    <t>Capacitación del personal.</t>
  </si>
  <si>
    <t>Incluir fecha caducidad en calendario.
Registar en POA y PACC.
Realizar solicitud a depto. Administrativo y Financiero previo a fecha de vencimiento.
Recibir y registrar la recepción.
Revisar funcionamiento del producto o servicio.</t>
  </si>
  <si>
    <t>3. Recepción del servicio por el tiempo acordado.</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</si>
  <si>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</si>
  <si>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</si>
  <si>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</si>
  <si>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</si>
  <si>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</si>
  <si>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</si>
  <si>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</si>
  <si>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</si>
  <si>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</si>
  <si>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</si>
  <si>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</si>
  <si>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</si>
  <si>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</si>
  <si>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</si>
  <si>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</si>
  <si>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</si>
  <si>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</si>
  <si>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</si>
  <si>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</si>
  <si>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</si>
  <si>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</si>
  <si>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</si>
  <si>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</si>
  <si>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</si>
  <si>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ANALISIS ECONOMICO Y COMPETITIVIDAD</t>
  </si>
  <si>
    <t>Incidir y participar activamente en la implementación y consolidación de la política comercial de la República Dominicana, específicamente en aquellos temas de especial relevancia para el sector de zonas francas</t>
  </si>
  <si>
    <t>Uno de los productos de la División no pudo completarse, debido a la no disponibilidad del informe estadístico 2020</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</si>
  <si>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</si>
  <si>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</si>
  <si>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</si>
  <si>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</si>
  <si>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</si>
  <si>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</si>
  <si>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</si>
  <si>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</si>
  <si>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</si>
  <si>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</si>
  <si>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</si>
  <si>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</si>
  <si>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</si>
  <si>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</si>
  <si>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</si>
  <si>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</si>
  <si>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Jurídico</t>
  </si>
  <si>
    <t>1. Realizar un levantamiento de las legislaciones</t>
  </si>
  <si>
    <t>2. Identificar cuáles impactan al sector zonas francas</t>
  </si>
  <si>
    <t>3. Realizar propuestas a la Dirección Ejecutiva sobre posibles acciones de ayuda a las empresas del sector</t>
  </si>
  <si>
    <t>4. Apoyar a las empresas que asi lo ameriten</t>
  </si>
  <si>
    <t>1. Realizar estudio de los casos sometidos al departamento</t>
  </si>
  <si>
    <t>2. Realizar las recomendaciones que apliquen</t>
  </si>
  <si>
    <t xml:space="preserve">1. Control de quorum </t>
  </si>
  <si>
    <t>2. Elaborar el acta correspondiente</t>
  </si>
  <si>
    <t>3. Elaborar las resoluciones tomadas por el CD</t>
  </si>
  <si>
    <t>Analizar los cambios en las legislaciones del sector.</t>
  </si>
  <si>
    <t xml:space="preserve">Evaluar e identificar documentación incompleta. </t>
  </si>
  <si>
    <t>Dar soporte jurÍdico a la Dirección Ejecutiva en las reuniones del Consejo Directivo.</t>
  </si>
  <si>
    <t>Inasistencia de miembros  del Consejo Directivo</t>
  </si>
  <si>
    <t xml:space="preserve">Posibles inobservancias de normativas jurídicas. </t>
  </si>
  <si>
    <t>Seguimiento continuo a la asistencia de los convocados</t>
  </si>
  <si>
    <t>Estudio y recomendaciones de los temas a tratar en las reuniones.</t>
  </si>
  <si>
    <t>Retraso en las respuestas a los requerimientos de servicios por parte de los usuarios.</t>
  </si>
  <si>
    <t>Analizar los  casos por orden de llegada</t>
  </si>
  <si>
    <t>Realizar llamadas y remitir correo electrónico de recordatorio</t>
  </si>
  <si>
    <t xml:space="preserve">Comunicación permanente con los organos que intervienen en las aprobaciones y modificaciones de textos legales.  </t>
  </si>
  <si>
    <t>No estar actualizados en el ámbito jurídico.</t>
  </si>
  <si>
    <t>Monitorear las actividades del Congreso y las demás instituciones que inciden en el sector ZF.</t>
  </si>
  <si>
    <t xml:space="preserve"> $-   </t>
  </si>
  <si>
    <t>Las mismas se realizan atendiendo las necesidades de las mismas empresas.</t>
  </si>
  <si>
    <t>Elaboración de Informe correspondiente.</t>
  </si>
  <si>
    <t xml:space="preserve">Preparar el informe correspondiente cuando hubieran recomendaciones.  </t>
  </si>
  <si>
    <t>Elaboración del acta correspondiente.</t>
  </si>
  <si>
    <t xml:space="preserve">Elaboración de las resoluciones. </t>
  </si>
  <si>
    <t>Referirlos y acompañarlos a las instituciones que inciden con el sector ZF.</t>
  </si>
  <si>
    <t xml:space="preserve">Estudiar cada documentación depositada. </t>
  </si>
  <si>
    <t>Verificación de la asistencia y pase de lista de los consejeros e invitados especiales.</t>
  </si>
  <si>
    <t>RESULTADO</t>
  </si>
  <si>
    <t>PRODUCTO</t>
  </si>
  <si>
    <t>Comunicaciones</t>
  </si>
  <si>
    <t>R3.2. Aumentada las inversiones en zonas francas</t>
  </si>
  <si>
    <t>R1.3. Fortalecidas las competencias del talento humano del CNZFE</t>
  </si>
  <si>
    <t>R1.1. Fortalecido el seguimiento de los planes, programas y proyectos institucionales</t>
  </si>
  <si>
    <t>R3.3. Aumentada la resilencia en los parques de zonas francas</t>
  </si>
  <si>
    <t>R1.4. Mitigados los riesgos identificados en los procesos por cada área</t>
  </si>
  <si>
    <t>R3.1. Mejorada la eficiencia en la expedición de permisos de operación de parques y zonas francas</t>
  </si>
  <si>
    <t>R2.4.Aumentada la creación de nuevos clústers de exportación de bienes y servicios</t>
  </si>
  <si>
    <t>2.4. Creación de clústeres de exportación de bienes y servicios</t>
  </si>
  <si>
    <t>R2.4.Aumentada la creación de nuevos clústers de exportación de bienes y servicios
R3.4.Aumentado los encadenamientos productivos entre las zonas francas y los productores locales</t>
  </si>
  <si>
    <t>R2.3.Aumentada la atracción de inversionistas en zonas francas</t>
  </si>
  <si>
    <t>Durante el primer trimestre del 2021, el Departamento de Promoción coordinó y participó en 12 actividades donde se proyectaron los beneficios y ventajas de instalarse hajo el régimen de incentivos otorgado por la Ley No.8-90.  Se recibieron embajadores y representantes comerciales de 8 países.  Se realizaron 4 presentaciones a representantes dominicanos acreditados en el exterior, a través de los cursos de capacitación impartidos por el MIREX.</t>
  </si>
  <si>
    <t>R2.1.Aumentada las exportaciones de las zonas francas 
R3.1. Mejorada la eficiencia en la expedición de permisos de operación de parques y zonas francas</t>
  </si>
  <si>
    <t>Reporte elaborado.
Estamos en proceso de publicación en la web.</t>
  </si>
  <si>
    <t>Informe indice de satisfacción de la calidad de los servicios ofrecidos.</t>
  </si>
  <si>
    <t>1.4. Profesionalización del talento humano</t>
  </si>
  <si>
    <t>1.1. Detección de desviaciones en los planes, programas y proyectos institucionales</t>
  </si>
  <si>
    <t>2.2. Estudio de inteligencia comercial para la inserción de los subsectores productivos de zonas francas</t>
  </si>
  <si>
    <t xml:space="preserve">R2.2.Aumentada las negociaciones con empresas anclas en los 10 principales subsectores productivos </t>
  </si>
  <si>
    <t>Comunicación de sensibilización previa de la Máxima Autoridad
Socializar protocolos establecidos con el grupo, previo inicio Censo.</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</si>
  <si>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</si>
  <si>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</si>
  <si>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</si>
  <si>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</si>
  <si>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</si>
  <si>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</si>
  <si>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</si>
  <si>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</si>
  <si>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</si>
  <si>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</si>
  <si>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</si>
  <si>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</si>
  <si>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</si>
  <si>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</si>
  <si>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</si>
  <si>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</si>
  <si>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</si>
  <si>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</si>
  <si>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</si>
  <si>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</si>
  <si>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</si>
  <si>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</si>
  <si>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</si>
  <si>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</si>
  <si>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</si>
  <si>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</si>
  <si>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</si>
  <si>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</si>
  <si>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</si>
  <si>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</si>
  <si>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</si>
  <si>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</si>
  <si>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</si>
  <si>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</si>
  <si>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</si>
  <si>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</si>
  <si>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</si>
  <si>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</si>
  <si>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</si>
  <si>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</si>
  <si>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</si>
  <si>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1. Revisar y difundir formulario de encuesta.</t>
  </si>
  <si>
    <t xml:space="preserve">
2. Acopio y procesamiento.</t>
  </si>
  <si>
    <t xml:space="preserve">UNIDAD ORGANIZACIONAL </t>
  </si>
  <si>
    <t>NIVEL DE CUMPLIMIENTO</t>
  </si>
  <si>
    <t>PLANIFICACION Y DESARROLLO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</si>
  <si>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</si>
  <si>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</si>
  <si>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</si>
  <si>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</si>
  <si>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</si>
  <si>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</si>
  <si>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Fortalecimiento del reclutamiento y selección por carrera administrativa</t>
  </si>
  <si>
    <t>Profesionalización del talento humano</t>
  </si>
  <si>
    <t>PRODUCTOS ESTRATEGICOS</t>
  </si>
  <si>
    <t>5. Rendir el informe correspondiente a la D.E.</t>
  </si>
  <si>
    <t>Implementada la Gestión de Riesgos</t>
  </si>
  <si>
    <t>COMUNICACIONES</t>
  </si>
  <si>
    <t>Nuevas alianzas estratégicas para promoción de inversión y exportaciones</t>
  </si>
  <si>
    <t>Automatización de los servicios de permisos de operación a parques y zonas francas</t>
  </si>
  <si>
    <t>TECNOLOGIA DE LA INFORMACION Y COMUNICACION</t>
  </si>
  <si>
    <t>CONTABILIDAD</t>
  </si>
  <si>
    <t>RESUMEN EJECUTIVO</t>
  </si>
  <si>
    <t>PRESUPUESTO</t>
  </si>
  <si>
    <t>Creación de clústeres de exportación de bienes y servicios
Creación de encadenamientos productivos</t>
  </si>
  <si>
    <t>Creación de clústeres de exportación de bienes y servicios</t>
  </si>
  <si>
    <t>Creación de encadenamientos productivos</t>
  </si>
  <si>
    <t>PROMOCION</t>
  </si>
  <si>
    <t>ZONAS FRANCAS Y PARQUES</t>
  </si>
  <si>
    <t>REGULACION TEXTILES, CALZADOS Y PIELES</t>
  </si>
  <si>
    <t>Celebración de ferias multisectoriales para promoción de inversión en Zonas Francas</t>
  </si>
  <si>
    <t>Permisos de operación para empresas de zonas francas
Automatización de los servicios de permisos de operación a parques y zonas francas</t>
  </si>
  <si>
    <t>Permisos de operación para empresas de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</si>
  <si>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</si>
  <si>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</si>
  <si>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</si>
  <si>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</si>
  <si>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</si>
  <si>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Las solicitudes presentadas han sido procesadas satisfactoriamente.
Las proyecciones han sido afectadas por los efectos de la pandemia por COVID-19
El 100% de las solicitudes presentadas han sido evaluadas y respondidas dentre del plaza todas las que no presentaron incumplimientos de los usuarios.</t>
  </si>
  <si>
    <t>Se recibió una solicitud de permiso de clasificación la cual ha sido evaluada, supervisada las instalaciones, elaborado el informe técnico y generada la resolución.
La entrega de las resolución al beneficiario esta condicionada a la entrega de una certificación de no pertenencia a otro regimen de incentivo.</t>
  </si>
  <si>
    <t>P</t>
  </si>
  <si>
    <t>PRODUCTOS EJE 1</t>
  </si>
  <si>
    <t>PRODUCTOS EJE 2</t>
  </si>
  <si>
    <t>PRODUCTOS EJE 3</t>
  </si>
  <si>
    <t>1.2. Fortalecimiento de la estructura organizativa</t>
  </si>
  <si>
    <t>1.3. Fortalecimiento del reclutamiento y selección por carrera administrativa</t>
  </si>
  <si>
    <t>1.5. Implementada la Gestión de Riesgos</t>
  </si>
  <si>
    <t>2.1. Permisos de operación para empresas de zonas francas</t>
  </si>
  <si>
    <t>2.3. Celebración de ferias multisectoriales para promoción de inversión en Zonas Francas</t>
  </si>
  <si>
    <t>3.2.Nuevas instalaciones de zonas francas</t>
  </si>
  <si>
    <t>3.3. Nuevas alianzas estratégicas para promoción de inversión y exportaciones</t>
  </si>
  <si>
    <t>3.4. Autorización de ampliación en parques de zonas francas</t>
  </si>
  <si>
    <t>3.5. Creación de encadenamientos productivos</t>
  </si>
  <si>
    <t>ELABORADO POR: CORINA MARTINEZ</t>
  </si>
  <si>
    <t xml:space="preserve">Sin riesgo </t>
  </si>
  <si>
    <t>II. AICE 2021</t>
  </si>
  <si>
    <t>La División Regulación Textiles, Calzados y Manufactura de Pieles ha gestionado y registrado satisfactoriamente las distirntas solicitudes de informacion y/o asistencia de los usurios.</t>
  </si>
  <si>
    <t>Gestión de solicitudes de información técnica o institucional.</t>
  </si>
  <si>
    <t>1. Asistencia presencial, telefónica o correo.</t>
  </si>
  <si>
    <t xml:space="preserve">Actualizacion el indicador de Destion Relacion laboral y social </t>
  </si>
  <si>
    <t xml:space="preserve">l </t>
  </si>
  <si>
    <t>Remision de las prestaciones laborables del personal desvinculado y/o que renumciaron de la institticion. Se realizan las solicitudes de charla de sensibilizacion sobre el Regimen Erico y Diciplinario y renovacion del Comite de Seguridad y Salud Labora</t>
  </si>
  <si>
    <t>Actualizar Indicador Gestión del Desarrollo</t>
  </si>
  <si>
    <t>Se han ejecutado dos cursos de Inducción a la Administración Pública, con los grupos ocupacionales I y II. Igualmente, se realizaron los cursos de Manejo del Tiempo y Gestión y Resolución de Conflictos. Paralelamente se han llevado a cabo sensibilizaciones como es el caso de la Ley de Discapacidad.</t>
  </si>
  <si>
    <t>7.Reuniones Institucionales</t>
  </si>
  <si>
    <t>Reuniones de coordinación para las próximas Rondas de Negocios B2B.</t>
  </si>
  <si>
    <t>Coordinar,  junto a las instituciones involucradas, suplidores que cumplan las necesidades de las empresas registradas en la ronda.</t>
  </si>
  <si>
    <t>Remisión de información sobre las Rondas de Negocios a las empresas de zonas francas.</t>
  </si>
  <si>
    <t>Recibo de las confirmaciones por parte de las empresas interesadas en participar.</t>
  </si>
  <si>
    <t>Envío de encuestas y contacto con las empresas participantes, con el fin de medir la efectividad de la actividad.</t>
  </si>
  <si>
    <t>El equipo del CNZFE, se reune una vez a la semana con el equipo del MICM, y estamos en proceso de rediseño y creación de los apartados a desarrollar en la Oficina Virtual</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</si>
  <si>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</si>
  <si>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</si>
  <si>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</si>
  <si>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</si>
  <si>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Desviaciones</t>
  </si>
  <si>
    <t>Informe censo anual de las empresas de la Ley Núm. 56-07.</t>
  </si>
  <si>
    <t>Autorización de solicitudes de exoneración de materias primas, maquinarias y equipos de las empresas amparadas en la Ley Núm. 56-07 en VUCE</t>
  </si>
  <si>
    <t>Resolución de clasificación de empresas pertenecientes a la cadena textil, confección, fabricación de calzados y manufactura de cuero bajo la Ley Núm. 56-07</t>
  </si>
  <si>
    <t>Division de Regulación de Textiles, Calzados y Pieles</t>
  </si>
  <si>
    <t xml:space="preserve">
R2.1.Aumentada las exportaciones de las zonas francas 
</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</si>
  <si>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</si>
  <si>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SERVICIOS A ZONAS FRANCAS ESPECIALES</t>
  </si>
  <si>
    <t>División de Servicios a Zonas Francas Especiales</t>
  </si>
  <si>
    <t>Nivel de Cumplimiento</t>
  </si>
  <si>
    <t>Fecha: 06/12/2021</t>
  </si>
  <si>
    <t>SERVICIOS GENERALES</t>
  </si>
  <si>
    <t>FORTALECER LAS NORMAS DE CONTROL INTERNO</t>
  </si>
  <si>
    <t>FORTALECER Y CONTROLAR EL PROCESO DE SUMINISTRO</t>
  </si>
  <si>
    <t>MODERNIZAR AREAS DE LA INSTITUCIÓN</t>
  </si>
  <si>
    <t>EFICIENTIZAR LA DISTRIBUCION DE CORRESPONDENCIA Y TRANSPORTE EN LAS LABORES TECNICAS</t>
  </si>
  <si>
    <t>OPTIMIZAR LA FLOTILLA DE VEHICULO</t>
  </si>
  <si>
    <t>FECHA DE SEGUIMIENTO (DIA/MES/AÑO)        26/03/2022</t>
  </si>
  <si>
    <t>Fecha:04/04/2022</t>
  </si>
  <si>
    <t>1. Detección de desviaciones en los planes, programas y proyectos</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</si>
  <si>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</si>
  <si>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</si>
  <si>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</si>
  <si>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</si>
  <si>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</si>
  <si>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</si>
  <si>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</si>
  <si>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 xml:space="preserve">Realizar las operaciones de compras de bienes y adquisicion de servicios a traves del Sistema de Compras y Contrataciones Publicas, asi como dar seguimiento a aquellas ordenes pendientes de recepcion. </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</si>
  <si>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</si>
  <si>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</si>
  <si>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</si>
  <si>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</si>
  <si>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</si>
  <si>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Reportes del Sigef, Correos electronicos, Circulares, Manuales, Socializacion, videos capacitaciones.</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</si>
  <si>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</si>
  <si>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</si>
  <si>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</si>
  <si>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</si>
  <si>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</si>
  <si>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</si>
  <si>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</si>
  <si>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</si>
  <si>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</si>
  <si>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Los reportes mensuales de bienes y servicios son publicados en el portal de Transparencia de la institucion. </t>
  </si>
  <si>
    <t>Reportes del SIGEF, Comunicaciones, Certificaciones, Portal Transparencia CNZFE.</t>
  </si>
  <si>
    <t xml:space="preserve">Asignar personal para el monitoreo de las metas programadas, registro de las informaciones en SIGEF. </t>
  </si>
  <si>
    <t>Las necesidades de los Departamentos y areas a fines, son recibidas para su inclusion en el PACC.</t>
  </si>
  <si>
    <t xml:space="preserve">Una vez recibido y completado el expediente es tramitado a la unidad correspondiente para pago </t>
  </si>
  <si>
    <t>La elaboracion del PACC, contempla las solicitudes del POA.</t>
  </si>
  <si>
    <t>Una vez reaizado el PACC, es remitido a la Div. de Presupuesto y Planificacion, para su verificacion y contemplacion en el PI.</t>
  </si>
  <si>
    <t xml:space="preserve">DEPARTAMENTO/DIVISIÓN:     </t>
  </si>
  <si>
    <t>FECHA DE EVALUACIÓN FINAL</t>
  </si>
  <si>
    <t xml:space="preserve">FECHA DE SEGUIMIENTO     </t>
  </si>
  <si>
    <t xml:space="preserve">COMPRAS Y CONTRATACIONES    </t>
  </si>
  <si>
    <t>1. Revisar y definir el formulario de encuesta.
2. Definir el universo y muestra para aplicación.
3. Digitalizar la encuesta en plataforma de recolección de datos.
4. Tabular y analizar los resultados  y gestionar las medidas correctivas.
5. Elaborar informe, para entregar al MAP.</t>
  </si>
  <si>
    <t>Se revisó la programación, se determinarón los servicios a encuestar de acuerdo a su nivel de impacto y vía de prestacion (presencial y virtual), se determinó una muestra de 66 encuestas para los servicios presenciales, 268 para los servicios virtuales.
Se remitio esta información al MAP</t>
  </si>
  <si>
    <t>El departamento ha tramitado oportumanente el 100% de las solicitudes recibidas en el periodo enero-marzo que han cumplido con los requisitos minimos para su tramitación para un total de 3,101.</t>
  </si>
  <si>
    <t>$</t>
  </si>
  <si>
    <t xml:space="preserve">Se  realizó todo el proceso en conjunto con el MAP/INAP/INDOCAL para la ejecución de los mismos </t>
  </si>
  <si>
    <t xml:space="preserve">Dar estricto seguimiento a las fechas de entrega calendarizadas
</t>
  </si>
  <si>
    <t>2. Hacer solicitud renovación del servicio.</t>
  </si>
  <si>
    <t>Ejecutado</t>
  </si>
  <si>
    <t>Ejecutar los procesos de compras de acuerdo a las disposiciones de la Ley de Compras y el Organo rector</t>
  </si>
  <si>
    <t>Diseño y publicación del Plan Anual de Compras y Contrataciones 2023</t>
  </si>
  <si>
    <t xml:space="preserve">Producto </t>
  </si>
  <si>
    <t xml:space="preserve">Resultados </t>
  </si>
  <si>
    <t xml:space="preserve"> Fortalecido el seguimiento de los planes, programas y proyectos institucionales</t>
  </si>
  <si>
    <t>2. Solicitar a las áreas sus necesidades del año, según las actividades del POA, para la elaboración del PACC.</t>
  </si>
  <si>
    <t>3.Remitir a la Div. De Contabilidad solicitud de pago a proveedores.</t>
  </si>
  <si>
    <t>4. Elaborar el PACC</t>
  </si>
  <si>
    <t>5. Remitir a la Div. de Presupuesto y al Depto. Planificación y Desarrollo</t>
  </si>
  <si>
    <t xml:space="preserve">1. Realizar reportes mensuales de los bienes y servicios realizados durante el mes. </t>
  </si>
  <si>
    <t>Producto</t>
  </si>
  <si>
    <t>Resultado</t>
  </si>
  <si>
    <t xml:space="preserve">1.5.Implementada la gestión de riesgos </t>
  </si>
  <si>
    <t>R1.3 Mitigados los riesgos identificados en los procesos por cada área.</t>
  </si>
  <si>
    <t>Cumplir con lo establecido en la Ley Núm. 41-08 de Función Pública</t>
  </si>
  <si>
    <t>Definir adecuadamente y lo más claro posible los TDR.</t>
  </si>
  <si>
    <t>Solicitadas y recibidas bases de Export e Import (DGA) enero-febrero
se requirieron tres perfines en el trimestre</t>
  </si>
  <si>
    <t>Disponer de una visión resumida sobre sobre el desempeño sectorial y principales parques; facilitar las labores de análisis, investigación y evaluación</t>
  </si>
  <si>
    <t>Elaborado y revisado el Boletin Estadistico 2022 (Cuadros, gráficos, presentacion, comentarios, indices)</t>
  </si>
  <si>
    <t xml:space="preserve">Celebrar ronda de negocios B2B con la participación de empresas de zonas francas y la industria local. Subsector(es) a ser definidos, según necesidades e intereses de las empresas. </t>
  </si>
  <si>
    <t>1. Coordinar reuniones entre las instituciones responsables.</t>
  </si>
  <si>
    <t>2. Realizar invitación a las empresas de zonas francas e invitados internacionales</t>
  </si>
  <si>
    <t>3. Confirmar la participación de las empresas de zonas francas invitadas.</t>
  </si>
  <si>
    <t>4. Coordinar reuniones entre las empresas que asistirá al B2B.</t>
  </si>
  <si>
    <t>5. Realizar jornada de reuniones entres las empresas que asistirán al B2B.</t>
  </si>
  <si>
    <t>6. Dar seguimiento a los B2B realizados.</t>
  </si>
  <si>
    <t>Celebrar ronda de negocios internacional B2B con sede RD con la participación de empresas de zonas francas e invitados internacionales. Subsector(es) a ser definidos, según necesidades e intereses de las empresas</t>
  </si>
  <si>
    <t>Ejecutar el plan de capacitación y formación técnica para las empresas del sector y la industria nacional.</t>
  </si>
  <si>
    <t>1. Planificar el programa de capacitación, junto a instituciones afines.</t>
  </si>
  <si>
    <t>2. Coordinar y organizar el plan de capacitación y formación.</t>
  </si>
  <si>
    <t>3. Enviar invitaciones a las empresas del sector.</t>
  </si>
  <si>
    <t>4. Elaborar informes de las capacitaciones realizadas y cantidad de participantes.</t>
  </si>
  <si>
    <t>Analisis y aprobación de solicitudes de exoneración de materias primas, maquinarias y equipos de las empresas amparadas en la Ley 56-07 en VUCE</t>
  </si>
  <si>
    <t>Verificar que la solitud cumpla con los requisitos (Carta, DGII, TSS Pago)</t>
  </si>
  <si>
    <t>Procesamiento y aprobación técnica.</t>
  </si>
  <si>
    <t>Procesamiento y aprobación del Encargado.</t>
  </si>
  <si>
    <t>FORTALECER Y CONTROLAR EL PROCESO DE COMPRAS</t>
  </si>
  <si>
    <t>1. 'Velar por el cumplimiento de lo establecido en los umbrales de compras y contrataciones</t>
  </si>
  <si>
    <t>SE REALIZARON  REVISIONES MENSUALES DE LOS PROCESOS DE COMPRAS, CUMPLIÉNDOSE CON LAS NORMAS PAUTADAS PARA ESTOS FINES</t>
  </si>
  <si>
    <t>2. 'Velar por el cumplimiento de las Leyes,  Reglamentos, Decretos y Circulares  elaborados para fines de Compras y Contrataciones Públicas</t>
  </si>
  <si>
    <t>3. 'Autorizar y Firmar órdenes de compras</t>
  </si>
  <si>
    <t>4. 'Autorizar y firmar remisión de expediente a pago</t>
  </si>
  <si>
    <t>DAR SEGUIMIENTO AL FLUJO DE INGRESOS</t>
  </si>
  <si>
    <t>1. Recibir las Novedades de los diferentes departamentos técnicos</t>
  </si>
  <si>
    <t>SE REALIZARON REVISIONES MENSUALES DE ESTE PROCESO Y SE EJECUTARON ACCIONES QUE CONLLEVARON A FORTALECER LA GESTIÓN DE COBROS</t>
  </si>
  <si>
    <t>2. Remitir las Novedades a Contabilidad para emisión de facturas</t>
  </si>
  <si>
    <t>3. Clasificar y firmar las facturas</t>
  </si>
  <si>
    <t>4. Remitir vía digital las facturas a empresas y operadoras</t>
  </si>
  <si>
    <t>5. Dar seguimiento al cobro en empresas de acuerdo a su facturación (mensual, trimestral, semestral y anual)</t>
  </si>
  <si>
    <t>6. Dar seguimiento a empresas con pagos atrasados mediante bloqueo en LPB,  llamadas, comunicaciones, correos, etc</t>
  </si>
  <si>
    <t>CONTROLAR LOS GASTOS DE REPOSICION FONDO VIATICOS Y CAJA CHICA</t>
  </si>
  <si>
    <t>1. Autorizar los consumos debidamente justificados</t>
  </si>
  <si>
    <t>SE REALIZARON REVISIONES SEMANALES CON LA FINALIDAD DE QUE LAS EROGACIONES DEL MISMO SEAN ACORDE A LAS NORMATIVAS DISPUESTAS PARA ESTOS FINES</t>
  </si>
  <si>
    <t>2. Elaborar las facturas a suplidores informales de la institución</t>
  </si>
  <si>
    <t>3. Reponer la caja chica basado en las normativas de manejo y uso de dicho fondo</t>
  </si>
  <si>
    <t>4. Elaborar informe mensual de gastos</t>
  </si>
  <si>
    <t>SE OBSERVARON LAS NORMAS DE CONTROL EN CADA MES</t>
  </si>
  <si>
    <t>1. Autorizar las solicitudes de compras, tanto de materiales de oficina como de activos de la institución</t>
  </si>
  <si>
    <t>SE LLEVARON A CABO REVISIONES SEMANALES CON LA FINALIDAD DE VIGILAR ESTE PROCESO.</t>
  </si>
  <si>
    <t>2. Autorizar el despacho de suministros</t>
  </si>
  <si>
    <t>3. Velar por el control del consumo mensual por departamento</t>
  </si>
  <si>
    <t>SUPERVISAR EL  MANTENIMIENTO FISICO DE LOS ESPACIOS, MOBILIARIOS Y TRANSPORTE</t>
  </si>
  <si>
    <t>1. 'Supervisar limpieza, fumigación, pintura, reparaciones menores, etc.</t>
  </si>
  <si>
    <t>2. 'Supervisar mantenimiento de fotocopiadora, planta eléctrica ascensor, aires acondicionados, flotilla de vehículos, etc</t>
  </si>
  <si>
    <t>SUPERVISAR PÓLIZAS DE SEGUROS</t>
  </si>
  <si>
    <t>1. Control de pago de las pólizas correspondientes a fidelidad, incendio y lineas aliadas</t>
  </si>
  <si>
    <t>Se realizaron los pagos en el mes de febrero 2023</t>
  </si>
  <si>
    <t>SUPERVISIÓN Y CONTROL DE SUBSIDIO EDUCATIVO INSTITUCIONAL</t>
  </si>
  <si>
    <t>1. Adquisición útiles escolares para hijos de colaboradores de nuestra institución</t>
  </si>
  <si>
    <t>Ejecución para el tercer trimestre 2023</t>
  </si>
  <si>
    <t>SUPERVISIÓN Y CONTROL ALMUERZO EMPRESARIAL</t>
  </si>
  <si>
    <t>1. Adquisición almuerzo institucional para  colaboradores de nuestra institución</t>
  </si>
  <si>
    <t>Se realizaron las entregas diarias del almuerzo al personal de la institución</t>
  </si>
  <si>
    <t>SUPERVISIÓN Y CONTROL COMBUSTIBLE INSTITUCIONAL</t>
  </si>
  <si>
    <t>1. Adquisición combustible para personal técnico, flotilla de la  institución y planta elecrica</t>
  </si>
  <si>
    <t xml:space="preserve">Se realizaron las entregas mensuales </t>
  </si>
  <si>
    <t>GESTIONAR EL PRESUPUESTO DEL AÑO 2024</t>
  </si>
  <si>
    <t xml:space="preserve">1. Revisar las necesidades de recursos a partir del Plan Operativo </t>
  </si>
  <si>
    <t>Esta tarea está planificada para ejecutarse en el 3er. Trimestre</t>
  </si>
  <si>
    <t>2. Identificar los recursos disponibles</t>
  </si>
  <si>
    <t>3. Proyectar los recursos a utilizar</t>
  </si>
  <si>
    <t>4. Definir las prioridades</t>
  </si>
  <si>
    <t>5. Supervisar el Anteproyecto de Presupuesto y someter a aprobación</t>
  </si>
  <si>
    <t>6. Eficientizar la ejecución del Presupuesto aprobado</t>
  </si>
  <si>
    <t>1. Determinar la caducidad del servicio e incluir renovación en presupuesto departamental</t>
  </si>
  <si>
    <t>4. Validar la funcionalidad del servicio según lo acordado</t>
  </si>
  <si>
    <t>4. Prueba del funcionamiento del sistema</t>
  </si>
  <si>
    <t>5. Capacitar al personal involucrado</t>
  </si>
  <si>
    <t>6. Entrega Definitiva de la solución</t>
  </si>
  <si>
    <t>2. Socializar y acordar con el proveedor los términos de referencia</t>
  </si>
  <si>
    <t xml:space="preserve">3. Implementación y/o desarrollo de la solución </t>
  </si>
  <si>
    <t>Acuerdo y monitero de desempeño ejecuadado de acuerdo a lo establecido por el MAP</t>
  </si>
  <si>
    <t xml:space="preserve">Remisión de Minutas por las areas correpondientes </t>
  </si>
  <si>
    <t>DEPARTAMENTO/DIVISIÓN/SECCION</t>
  </si>
  <si>
    <t>TESORERIA</t>
  </si>
  <si>
    <t>1 DE ENERO DE 2023</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</si>
  <si>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</si>
  <si>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</si>
  <si>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</si>
  <si>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</si>
  <si>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</si>
  <si>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</si>
  <si>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</si>
  <si>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</si>
  <si>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</si>
  <si>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</si>
  <si>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</si>
  <si>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</si>
  <si>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</si>
  <si>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</si>
  <si>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</si>
  <si>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</si>
  <si>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</si>
  <si>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</si>
  <si>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</si>
  <si>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</si>
  <si>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</si>
  <si>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</si>
  <si>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</si>
  <si>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</si>
  <si>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</si>
  <si>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</si>
  <si>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</si>
  <si>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</si>
  <si>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</si>
  <si>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</si>
  <si>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</si>
  <si>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</si>
  <si>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</si>
  <si>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</si>
  <si>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</si>
  <si>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</si>
  <si>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</si>
  <si>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</si>
  <si>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</si>
  <si>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</si>
  <si>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</si>
  <si>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</si>
  <si>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</si>
  <si>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</si>
  <si>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Confeccion y Seguimiento Disponibilidad Diaria</t>
  </si>
  <si>
    <t>Recopilación, procesamiento, analisis y  reportes deribados de la información financiera</t>
  </si>
  <si>
    <t>Compilacion de los repportes de ingresos de todas las oficinas y de las erogaciones del dia</t>
  </si>
  <si>
    <t>Formulario Disponibilidad</t>
  </si>
  <si>
    <t>Que no se presente una disponibilidad real y que por consiguiente se tomen decisiones incorrectas</t>
  </si>
  <si>
    <t>Asegurarnos de que la disposinibilidad presentada es la real para que las decisiones  financieras puedan tomarse sobre una base fidedigna.</t>
  </si>
  <si>
    <t>Fortalecer las Normas de Control Interno</t>
  </si>
  <si>
    <t>Aplicar las normas y los controles internos contenidos en las  NOBACI</t>
  </si>
  <si>
    <t>Aplicar los controles establecidos en las 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</si>
  <si>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</si>
  <si>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</si>
  <si>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</si>
  <si>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</si>
  <si>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Aplicación de la Ley 567-05 y de las resolciones vigentes</t>
  </si>
  <si>
    <t>Ley 567-05 y Resoluciones</t>
  </si>
  <si>
    <t>Que se incumpla con la ley 567-05 y las disposiones externas e interanas</t>
  </si>
  <si>
    <t>Aseguramiento de que se cumpla con ley de Tesoereria y las  disposiciones vigentes</t>
  </si>
  <si>
    <t>Control sobre los inventarios</t>
  </si>
  <si>
    <t>Participación en el conteo fisico de los inventarios</t>
  </si>
  <si>
    <t>Ejecución a partir del 3er. Tercer  trimestre 2023</t>
  </si>
  <si>
    <t>Reporte de Invenario, conteo fisico de los materiales de suministro</t>
  </si>
  <si>
    <t>Que existan diferncias signicativas entre lo que indica el sistema y el contero fisioco</t>
  </si>
  <si>
    <t>Evitar las diferncias por medio a un conteo objetivo de la existencial</t>
  </si>
  <si>
    <t>Formular el inventario, cálculo de variaciones, emisión informe.</t>
  </si>
  <si>
    <t>1.4. Establecer los controles para la correcta aplicación de los Sistemas de Administración Financiera del Estado y el Sistema Nacional de Control Interno</t>
  </si>
  <si>
    <t>1.Verificar y enviar al área correspondiente, la solicitud de información realizada por el ciudadano</t>
  </si>
  <si>
    <t>3.Revisar la información recibida y dar respuesta oportuna al ciudadano</t>
  </si>
  <si>
    <t>2.Verificar y organizar los documentos e informaciones recibidos para fines de publicación</t>
  </si>
  <si>
    <t>Informaciones del Sistema Nacional de Atención Ciudadana 311 gestionadas</t>
  </si>
  <si>
    <t>2.1. Estructurar e implementar un programa de promoción de inversiones y exportaciones, enfocado en países, mercados y empresas con amplio potencial de desarrollar negocios en la República Dominicana</t>
  </si>
  <si>
    <t>Oficina de acceso a la Información</t>
  </si>
  <si>
    <t xml:space="preserve">TESORERIA </t>
  </si>
  <si>
    <t>OFICINA DE  ACCESO A LA  INFORMACION</t>
  </si>
  <si>
    <t xml:space="preserve"> Implementada la Gestión de Riesgos</t>
  </si>
  <si>
    <t xml:space="preserve"> Nuevas alianzas estratégicas para promoción de inversión y exportaciones</t>
  </si>
  <si>
    <t>CÓDIGO: MAT-PD-01</t>
  </si>
  <si>
    <t>CÓDIGO:MAT-PD-01</t>
  </si>
  <si>
    <t>Creación de encadenamientos productivos.</t>
  </si>
  <si>
    <t>Captar empresas multinacionales pariticipantes en ferias y eventos nacionales e internacionales, así como misiones comerciales para su inclusión en nuestras cadenas de abastecimiento.</t>
  </si>
  <si>
    <t>1. Participar en evento.</t>
  </si>
  <si>
    <t>Realización de acercamientos e invitaciones  a los potenciales inversionistas, vía correo electrónico y llamadas a las empresas</t>
  </si>
  <si>
    <t>1. Agendar las reuniones en calendario institucional.
2. Cargar documentación en carpeta común interinstitucional para agilizar los procesos de revisión y consenso.</t>
  </si>
  <si>
    <t>2. Realizar contacto y participar en reuniones, con representantes de empresas con potencial de realizar inversiones en nuestro país, las cuales ofrezcan materias primas y servicios para empresas del sector de zonas francas.</t>
  </si>
  <si>
    <t>2.4 Aumentado los encadenamientos productivos entre las empresas de zonas francas y los productores locales.</t>
  </si>
  <si>
    <t xml:space="preserve">Contribuir con la implementación de iniciativas para el fortalecimiento de la Logística y la facilitación del comercio en la República Dominicana </t>
  </si>
  <si>
    <t xml:space="preserve">1.Participar en reuniones mensuales generales del Clúster de Logística de la República Dominicana (CLRD) </t>
  </si>
  <si>
    <t>2.Apoyar al CLRD en los ejes de trabajo:                         e-commerce y desarrollo de nuevos negocios</t>
  </si>
  <si>
    <t>3. Recolectar, generar y difundir estadisticas de impacto de actividades logisticas de zona franca en la economía de la Rep. Dom.</t>
  </si>
  <si>
    <t>4. Participar en reuniones mensuales del Comité de Facilitación del Comercio</t>
  </si>
  <si>
    <t xml:space="preserve">Identificar nuevos prospectos de inversión con el anális de información con apoyo de inteligencia de mercados (Investment Map, Big Data, etc.) </t>
  </si>
  <si>
    <t>1. Capturar información estratégica sobre empresas con alto potencial para invertir en Zona Francas en RD</t>
  </si>
  <si>
    <t>2. Realizar y depurar listas de empresas actractivas para el país (según países y/o regiones de origen) utilizando el Investment Map</t>
  </si>
  <si>
    <t>3. Realizar y depurar listas de productos para país competidor (según países y/o regiones de origen) e informaciones de Inversión</t>
  </si>
  <si>
    <t>4. Compartir lista de contactos con entidades homólogas, que contribuyan al establecimiento de relaciones comerciales con dichas empresas</t>
  </si>
  <si>
    <t xml:space="preserve">1. Contribuir en los procesos de defensa de los sub- sectores productivos de zonas francas, particularmente ante las autoridades de los EE.UU., con respecto a los procesos de negociación de nuevos acuerdos y al mejoramiento de los existentes. </t>
  </si>
  <si>
    <t>2. Participar en grupos técnicos para los procesos de negociaciones comeriales, con países de interés</t>
  </si>
  <si>
    <t>Realizar el seguimiento, registro y monitoreo de los indicadores económicos, competitivos, y laborales de la República Dominicana, así como de sus principales  competidores</t>
  </si>
  <si>
    <t>1. Revisión y actualización mensual de Matriz, según fuentes de información identificadas.</t>
  </si>
  <si>
    <t>Actualización de Matriz regional.</t>
  </si>
  <si>
    <t>2. Difusión de Matriz actualizada y/o indicadores específicos, según demanda de grupos de interés, previa autorización de la Dirección Ejecutiva</t>
  </si>
  <si>
    <t>Promover en el sector de zonas francas la producción sostenible y los proyectos de energía alternativa.</t>
  </si>
  <si>
    <t xml:space="preserve">1. Colaborar en el proyecto de EcoParques del MICM con auspicio del banco mundial, para la participación de los parques de zonas francas en el piloto </t>
  </si>
  <si>
    <t>2. Participar en reuniones periódicas del proyecto</t>
  </si>
  <si>
    <t>3. Participar en las capacitaciones y talleres.</t>
  </si>
  <si>
    <t xml:space="preserve">4. Elaborar informes de avances y resultados </t>
  </si>
  <si>
    <t>5. Presentar iniciativas que promuevan la inserción de energías alternativas y producció sostenible en las empresas acogidas bajo el regimén de zonas francas.</t>
  </si>
  <si>
    <t>Elaborar resúmenes trimestrales incluyendo las proyecciones sobre el comportamiento de las exportaciones y otras variables económicas de zona franca.</t>
  </si>
  <si>
    <t>1. Revisión mensual y trimestral de fuentes secundarias de información, basadas en datos directos y datos espejos (BCRD, USITC Dataweb, TradeMap y EuroSTAT)</t>
  </si>
  <si>
    <t>2. Procesamiento y análisis de datos obtenidos en fuentes indicadas</t>
  </si>
  <si>
    <t>3. Difusión de informes finales a usuarios y grupos de interés, previa autorización de la Dirección Ejecutiva</t>
  </si>
  <si>
    <t>Participacion en eventos internacionales relacionados con comercio exterior, competitividad y zonas francas</t>
  </si>
  <si>
    <t>Participación en eventos nacionales e internacionales relacionados con el comercio exterior, competitividad y zonas francas</t>
  </si>
  <si>
    <t>Proveer soporte técnico a todos los usuarios de la 
institución</t>
  </si>
  <si>
    <t>1. Determinar la necesidad de las áreas involucradas</t>
  </si>
  <si>
    <t>Renovar los servicios de firewall, antivirus,
antispyware y filtrado Web para los equipos de la
institución</t>
  </si>
  <si>
    <t>Fueron renovados todos los servicios requeridos para el primer trimestre</t>
  </si>
  <si>
    <t>SE REALIZARON DESPACHOS SEMANALES Y SE RELIZARON LOS REPORTES MENSUALES</t>
  </si>
  <si>
    <t xml:space="preserve">Empresas aprobadas </t>
  </si>
  <si>
    <t>Parques apronados</t>
  </si>
  <si>
    <t xml:space="preserve"> $-   0</t>
  </si>
  <si>
    <t>Gestión de la comunicación digital</t>
  </si>
  <si>
    <t>Fecha: 1 abril al 30 junio 2023</t>
  </si>
  <si>
    <t xml:space="preserve">Se realizaron visitas  a las diferentes empresas </t>
  </si>
  <si>
    <t>SI</t>
  </si>
  <si>
    <t>Darle soporte a las empresas en sus actividades</t>
  </si>
  <si>
    <t>Seguimiento a las empresas mediante el sistema LPB</t>
  </si>
  <si>
    <t>Recibir las solicitudes de los departamentos</t>
  </si>
  <si>
    <t>Gestionar los trámites de las solicitudes a las empresas, Inst. o depart.</t>
  </si>
  <si>
    <t>Vigilar los requisitos de la Carta Compromiso para lograr un crecimiento Institucional</t>
  </si>
  <si>
    <t>Solicitar sugerencias a los distintos departamentos</t>
  </si>
  <si>
    <t>Realización de informe trimestrales POA</t>
  </si>
  <si>
    <t xml:space="preserve"> Informes esporádicos de los parques</t>
  </si>
  <si>
    <t xml:space="preserve"> Planificación fechas de simulacros</t>
  </si>
  <si>
    <t>Elaboración de informes  sobre resultados de los diferentes simulacros</t>
  </si>
  <si>
    <t xml:space="preserve">Brindar soporte técnico  de los servicios que ofrece el CNZFE a  las nuevas empresas instaladas de la zona norte, asi como a las ya instaladas </t>
  </si>
  <si>
    <t>1. Realizar visitas a las empresas</t>
  </si>
  <si>
    <t>2. Orientarlos sobre los procedimientos</t>
  </si>
  <si>
    <t>3. Darle seguimiento mediante el sistema LPB y   de acuerdo a la Carta Compromiso</t>
  </si>
  <si>
    <t>Dar seguimiento al desarrollo del Plan Operativo Anual,  soporte tecnico a los parques de Pto, Pta, Moca, Pisano, Tamboril y Caribbean, participar en los simulacros de desastre naturales</t>
  </si>
  <si>
    <t>Darle mas soporte tecnico y operativo a todos los departamentos de nuestra oficina Principal con la finalidad de minimizar tiempo de espera  optimizar todos los servicios solicitado y cumplir con la Carta Compromiso al Ciudadano</t>
  </si>
  <si>
    <t>Oficina Regional de Santiago</t>
  </si>
  <si>
    <t>OFICINA REGIONAL SANTIAGO</t>
  </si>
  <si>
    <t>Empresas aprobadas</t>
  </si>
  <si>
    <t>2.Gestionar  la  información solicitada, a través del departamento involucrado y  darle el seguimiento que corresponde</t>
  </si>
  <si>
    <t>3.Actualizar el Portal de Transparencia y validar las informaciones publicadas</t>
  </si>
  <si>
    <t>4.Elaboración de los   Informes (trimestrales, semestrales y anuales) de Solicitudes de Información presentada por los ciudadanos y enviar a la Máxima Autoridad</t>
  </si>
  <si>
    <t>1.Gestionar, con las áreas involucradas, las informaciones a ser colgadas en el Portal de Transparencia</t>
  </si>
  <si>
    <t>4.Socializar, con la maxima autoridad y el STAFF, los Reportes de Evaluación del Sub Portal de Transparencia</t>
  </si>
  <si>
    <t>Se ejecuto y socializo en el acuerdo de desempeño, en espera fecha capacitación MAP</t>
  </si>
  <si>
    <t>2. Instalación sistema contra incendio</t>
  </si>
  <si>
    <t>Difundir y aplicar las disposiciones de la Tesoreria Nacional</t>
  </si>
  <si>
    <r>
      <t xml:space="preserve">El departamento ha realizado el registro y digitalización, asi como la entrega del 100% de los servicios y comunicaciones a los usuarios correspondientes, para un total de </t>
    </r>
    <r>
      <rPr>
        <b/>
        <sz val="9"/>
        <color theme="1"/>
        <rFont val="Calibri"/>
        <family val="2"/>
        <scheme val="minor"/>
      </rPr>
      <t xml:space="preserve">3,486. </t>
    </r>
  </si>
  <si>
    <t>SERVICIOS  GENERALES</t>
  </si>
  <si>
    <t>COMPRAS Y CONTRATACIONES</t>
  </si>
  <si>
    <t>30 DE Diciembre 2023</t>
  </si>
  <si>
    <t>DEPARTAMENTO PLANIFICACIÓN Y DESARROLLO</t>
  </si>
  <si>
    <t>1 DE ENERO DE 2024</t>
  </si>
  <si>
    <t>1 DE ENERO DE 2023¿4</t>
  </si>
  <si>
    <t>31 DE MARZO 2024</t>
  </si>
  <si>
    <t>ENERO -MARZO 2024</t>
  </si>
  <si>
    <t>INFORME SEGUIMIENTO DEL PLAN OPERATIVO ANUAL 2024</t>
  </si>
  <si>
    <t>31 DE MARZO  2024</t>
  </si>
  <si>
    <t>2023¿4</t>
  </si>
  <si>
    <t xml:space="preserve">Se celebraron tres (3) reuniones del Clúster  Logístico; Participación en tres (01) reunión del Comité Nacional de Facilitacion del Comercio
</t>
  </si>
  <si>
    <t xml:space="preserve">Se realizaron los perfiles de Oportunidades de los siguientes paises: Alemania, Emiratos Árabes Unidos, Estados Unidos; elaboración de informe de preferencias arancelarias de la República Dominicana.
</t>
  </si>
  <si>
    <t>Monitoreo al Proyecto de Ley de los Estados Unidos "Ley de las Américas” que beneficiarían a la Republica Dominicana en el programa de subvenciones para la manufactura de dispositivos y equipos médicos, y en el programa de subvenciones para la manufactura textil. Análisis de las propuestas legislativas de Estados Unidos Nos. H.RES.979 y H.R.1486 relacionadas a la industria del tabaco. Análisis de propuesa legislativa de Reino Unido que busca una prohibición gradual del tabaco. Análisis de Proyecto de Ley No. HJ RES.99 que busca modificar la Ley Federal de Alimentos, Medicamentos y Cosméticos (FDA, por sus siglas en inglés) para eximir a la industria del Cigarro Premium de ciertas regulaciones.</t>
  </si>
  <si>
    <t>Colaboración y apoyo al MICM en el Programa de Capacitación en Parques Ecoindustriales de la Organización de las Naciones Unidas para el Desarrollo Industrial (ONUDI)</t>
  </si>
  <si>
    <t>Realización de informe sobre: Ley de Alianza para las Americas; Informe sobre el desempeño de las exportaciones en 2023; Actualización de listado de tejidos y componentes en escaso abasto (short supply) Anexo 3.25 DR-CAFTA, a marzo 2023; Principales cambios arancelarios de las exportaciones de ZF en 7ma Enmienda del SA.; Elaboración de  lista de la oferta arancelaria para protocolo bilateral del Acuerdo con Uzbekistán, en el marco de la adhesión de ese país a la OMC; Notificación relativa a la Ley No. 8-90 sobre Fomento de Zonas Francas, en el periodo enero-diciembre de 2022; de conformidad con el Acuerdo sobre Subvenciones y Medidas Compensatorias de la OMC.</t>
  </si>
  <si>
    <t>Actualizar el Plan Operativo Anual Institucional 2025 y remisión de informes de seguimiento</t>
  </si>
  <si>
    <t>Monitorear la ejecución del presupuesto anual institucional</t>
  </si>
  <si>
    <t>1. Elaborar informe trimestral de ejecución presupuestaria</t>
  </si>
  <si>
    <t>2. Remitir informe al equipo directivo</t>
  </si>
  <si>
    <t>3. Elaborar informe trimestral de las metas físicas-financieras del presupuesto anual para subportal de transparencia gubernamental</t>
  </si>
  <si>
    <t>4. Remitir informe a la OAI para carga en el subportal</t>
  </si>
  <si>
    <t>5. Carga informe trimestral metas fisicas-financieras, y las causas de las desviaciones</t>
  </si>
  <si>
    <t>Gestionar el cambio de los procesos y la innovación digital para la integración del Sistema de Gestión de Calidad</t>
  </si>
  <si>
    <t>1. Solicitar la formación en las referidas normas.</t>
  </si>
  <si>
    <t>Sensibilización en Equidad de Género y Responsabilidad social</t>
  </si>
  <si>
    <t>1. Solicitar charlas de orientación</t>
  </si>
  <si>
    <t>Monitorear los planes de riesgos de desastres/de preservación y conservación del medio ambiente.</t>
  </si>
  <si>
    <t>1. Identificar instituciones para intercambiar buenas prácticas</t>
  </si>
  <si>
    <t>2. Realizar los encuentros necesarios.</t>
  </si>
  <si>
    <t>3. Diseño y aplicación de encuesta de medición de impacto</t>
  </si>
  <si>
    <t>Implementar la metodología de Valoración y Administración de riesgos</t>
  </si>
  <si>
    <t xml:space="preserve">1. Solicitar revaloración de riesgos de los procesos </t>
  </si>
  <si>
    <t>2. Remitir matriz a las áreas</t>
  </si>
  <si>
    <t>3. Acopio de las matrices completadas</t>
  </si>
  <si>
    <t>4. Elaborar y remitir informe de Gestión de Riesgos</t>
  </si>
  <si>
    <t>Fomentar la equidad de género en los planes, programas y proyectos</t>
  </si>
  <si>
    <t>Gestión integral de riesgos de desastres y cambio climático fortalecida</t>
  </si>
  <si>
    <t xml:space="preserve">No tener control de las actividades a realizar por cada departamento de la institución.  </t>
  </si>
  <si>
    <t>Que no se ejecute lo presupuestado</t>
  </si>
  <si>
    <t xml:space="preserve">Retraso en carga de evidencia </t>
  </si>
  <si>
    <t>Error en identificación y valoración de riesgos</t>
  </si>
  <si>
    <t>Logro de Metas y Competencias, Monitoreo del acuerdo de desempeño</t>
  </si>
  <si>
    <t>Actualizar el Indicador Organización del Trabajo</t>
  </si>
  <si>
    <t>Ejecución capacitación del MAP / INAP /INFOTEP de acuerdo al calendario de la institución</t>
  </si>
  <si>
    <t>Gestión de la comunicación externa (medios tradicionales)</t>
  </si>
  <si>
    <t>Gestión y envío de notas de prensa</t>
  </si>
  <si>
    <t xml:space="preserve">Difusión campaña digitales </t>
  </si>
  <si>
    <t>Crecimiento de las redes sociales</t>
  </si>
  <si>
    <t>Gestión operativa</t>
  </si>
  <si>
    <t xml:space="preserve">Compra de equipos </t>
  </si>
  <si>
    <t>Se realizó el envío de dos notas de prensa a los medios de comunicación. Estas informaciones trataron sobre las nuevas aprobaciones de empresas y parques del sector zonas francas y del comportamiento del sector durante 2023.</t>
  </si>
  <si>
    <t xml:space="preserve">
Durante este primer trimestre, pusimos en marcha varias campañas digitales, para resaltar el rol de las zonas francas en el país, el papel que desempeñan las mujeres en el sector, la pasión y  la difusión de los principales departamentos institucionales y sus funciones. (¨Nuestro sector¨, ¨Desde Adentro CNZFE¨, ¨Amor por las zonas francas¨, ¨MujeresZF¨).</t>
  </si>
  <si>
    <t>Las redes sociales del CNZFE, continuan experimentado un crecimiento sostenido. Cabe destacar que, en este trimestre logramos alcanzar la cifra de 10,097 seguidores en la red de Instagram, superando nuestra meta establecida en el plan de medios para el año 2025, que era de 9,500 seguidores, demostrando así un aumento mayor al previsto.
En Twitter (X) cuenta a la fecha con 3,452 usuarios y Facebook cuenta con 4,315 usuarios.</t>
  </si>
  <si>
    <t xml:space="preserve"> Se realizó la compra de un kit estándar  (Tripode)
</t>
  </si>
  <si>
    <t>1. Recibir las solicitudes de los departamentos.</t>
  </si>
  <si>
    <t>2. Gestionar de inmediato los trámites de las solicitudes a las empresas, Institución o departamento.</t>
  </si>
  <si>
    <t>3. Vigilar todos los requisitos de nuestra Carta Compromiso con el Ciudadano para lograr un crecimiento Institucional.
4. Solicitar sugerencias a los distintos</t>
  </si>
  <si>
    <t>4. Solicitar sugerencias a los distintos deptos.</t>
  </si>
  <si>
    <t>1. Realización de informe trimestrales POA</t>
  </si>
  <si>
    <t>2. Informes esporádicos de los parques.</t>
  </si>
  <si>
    <t>3. Planificación fechas de simulacros</t>
  </si>
  <si>
    <t>4. Elaboración de informes sobre resultados de los diferentes simulacros</t>
  </si>
  <si>
    <t>Contratación de Servicio de Alquiler de Impresores para la Institución, por un período de un año.</t>
  </si>
  <si>
    <t>3. Solicitar la Contratación.</t>
  </si>
  <si>
    <t>4. Entrega al usuario equipo alquilado</t>
  </si>
  <si>
    <t xml:space="preserve">Gestionar un correcto Desarrollo y Actualización de los Sistemas de Información de la Institución </t>
  </si>
  <si>
    <t>Mantener actualizado el Indicador sobre el Índice de Uso TIC e Implementación de Gobierno Electrónico</t>
  </si>
  <si>
    <t>1. Crear credenciales y capacitar los usuarios para Firma Gob</t>
  </si>
  <si>
    <t>2. Establecer el diseño de los documentos de la implementación para Firma Gob</t>
  </si>
  <si>
    <t>Mejorar la seguridad TIC</t>
  </si>
  <si>
    <t>1. Solicitud de empresa para instalación y configuración servidor de dominio</t>
  </si>
  <si>
    <t>2. Elaborar informe de implementación</t>
  </si>
  <si>
    <t>3. Garantizar el respaldo de las informaciones de la institución</t>
  </si>
  <si>
    <t>4. Elaborar e implementar plan de ciberseguridad</t>
  </si>
  <si>
    <t>Gestionar el mantenimiento de la infraestructura TIC</t>
  </si>
  <si>
    <t>1. Cronograma de mantenimiento</t>
  </si>
  <si>
    <t>2. Solicitud contratación empresa para mantenimiento correctivo y preventivo</t>
  </si>
  <si>
    <t>3. Solicitud de actualización softwares servidores</t>
  </si>
  <si>
    <t xml:space="preserve">4. Solicitud de licencia perpetua anual opmanager professional edition </t>
  </si>
  <si>
    <t>Gestionar un correcta Administración de los Controles de Acceso Fisicos y Lógicos en la Institución</t>
  </si>
  <si>
    <t xml:space="preserve">1. Solicitud de asignacion o desactivacion de permisos de acceso de parte de RRHH </t>
  </si>
  <si>
    <t xml:space="preserve">2. Completar solicitud y asignar a Operaciones </t>
  </si>
  <si>
    <t>3. Otorgar o remover los permisos segun sea la solicitud</t>
  </si>
  <si>
    <t>4. Asignar a tecnico para configuracion en caso de usuario nuevo</t>
  </si>
  <si>
    <t>5. Actualizar la Matriz de Acceso</t>
  </si>
  <si>
    <t>6. Cierre de ticket</t>
  </si>
  <si>
    <t>Fueron atendidas 308 solitudes realizadas por nuestros clientes en el segundo trimestre</t>
  </si>
  <si>
    <t>Fue contratado el servicio de renta de impresores para las areas planificadas. A la espera de la instalación de los equipos.</t>
  </si>
  <si>
    <t>Satisfacer los requerimientos de los usuarios acorde a lo establecido en el SLA</t>
  </si>
  <si>
    <t>Fue creado credenciales y capacitado usuarios  Firma Gob</t>
  </si>
  <si>
    <t>Fue establecido diseño documentos para Firma Gob</t>
  </si>
  <si>
    <t>Se realizaron los mantenimientos programados.
La contrataciónMantenimiento Correctivo esta en proceso de Compras</t>
  </si>
  <si>
    <t>Se cumplió con el procedimiento establecido.</t>
  </si>
  <si>
    <t>Programacion de la Ejecucion.</t>
  </si>
  <si>
    <t>2. Registrar la Programacion trimestral de las  Metas  Financieras del presupuesto en el SIGEF.</t>
  </si>
  <si>
    <t>4.Colaborar en la elaboracion del  informe de la evaluacion de la ejecucion trimestralmente, para la DIGEPRES, en coordinacion con el analista asignado de calidad del gasto presupuestario en DIGEPRES.</t>
  </si>
  <si>
    <t>5. Dar seguimeniento al cumplimiento de los indicadores de medicion IGPS, en coordinacion con el Dpto. de Planificacion.</t>
  </si>
  <si>
    <t>6. Digitar la ejecucion fisica trimestral, en la fecha establecida por la DIGEPRES, junto al Dpto. de Planificacion.</t>
  </si>
  <si>
    <t>Ejecucion presupuestaria</t>
  </si>
  <si>
    <t>La programacion se registra en los primeros 15 dias mes  en que inicia el proximo  trimestre.</t>
  </si>
  <si>
    <t xml:space="preserve">La Digepres dispone de la guia-procedimiento para el monitoreo de la ejecucion del prsupuesto </t>
  </si>
  <si>
    <t xml:space="preserve">La Digepres dispone de la guia-procedimiento para el monitoreo de la ejecucion del presupuesto </t>
  </si>
  <si>
    <t>Al momento,  se ha regularizado trimestralmente los avisos de debitos, solo pendiente el ultimo mes del trimestre.</t>
  </si>
  <si>
    <t>Las modificaciones presupuestarias se realizaron por modificaciones en el Pacc.</t>
  </si>
  <si>
    <t xml:space="preserve">5.Realizar Encuesta de Satisfaccion de Usuarios OAI </t>
  </si>
  <si>
    <t xml:space="preserve">1.Indagar sobre la denuncia, queja o sugerencia del ciudadano </t>
  </si>
  <si>
    <t xml:space="preserve">2. Responder a la denuncia queja o sugerencia del ciudadano </t>
  </si>
  <si>
    <t xml:space="preserve">3. Cerrar el caso en el sistema de administracion digital </t>
  </si>
  <si>
    <t>1- Recopilar informaciones de las áreas.</t>
  </si>
  <si>
    <t>2- Actualizar el portal de Datos Abiertos</t>
  </si>
  <si>
    <t>Vericadas y enviadas al área correspondiente, la solicitud de información realizada por el ciudadano</t>
  </si>
  <si>
    <t>Gestionada  la  información solicitada, a través del departamento involucrado y  dado el seguimiento que corresponde</t>
  </si>
  <si>
    <t>Revisada la información recibida y respondida oportunamente  al ciudadano</t>
  </si>
  <si>
    <t>Elaborados los Informes de Solicitudes de Información presentada por los ciudadanos y enviadas a la MAE</t>
  </si>
  <si>
    <t xml:space="preserve">Realizadas las Encuestaa de Satisfaccion de Usuarios OAI </t>
  </si>
  <si>
    <t>Gestionadas con las áreas involucradas, las informaciones colgadas en el Portal de Transparencia</t>
  </si>
  <si>
    <t>Verificados y organizados los documentos e informaciones recibidos para fines de publicación</t>
  </si>
  <si>
    <t>Actualizado el Portal de Transparencia y validadas las informaciones publicadas</t>
  </si>
  <si>
    <t>Socializados con la MAE y el STAFF, los Reportes de Evaluación del Sub Portal de Transparencia</t>
  </si>
  <si>
    <t>Indaciones sobre denuncias, queja o sugerencia del ciudadano realizadas.</t>
  </si>
  <si>
    <t xml:space="preserve">Respondidas las denuncias quejas o sugerencias del ciudadano </t>
  </si>
  <si>
    <t xml:space="preserve">Cerrados los casos en el sistema de administracion digital </t>
  </si>
  <si>
    <t>Recopiladas las informaciones de las áreas</t>
  </si>
  <si>
    <t>Actualizados el portal de Datos Abiertos</t>
  </si>
  <si>
    <t xml:space="preserve">Requerimientos de información del ciudadano gestionado
</t>
  </si>
  <si>
    <t xml:space="preserve">Sub Portal de Transparencia Institucional actualizado
</t>
  </si>
  <si>
    <t>Portal Datos Abiertos Actualizado</t>
  </si>
  <si>
    <t>Diseñar e imprimir las carpetas y folletos promocionales.</t>
  </si>
  <si>
    <t>Coordinar, diseñar e imprimir material promocional a exhibir y entregables en ferias y misiones comerciales en los cuales participe la institución.</t>
  </si>
  <si>
    <t>Dar seguimiento a empresas con potencial de instalarse en el país.  Difusión de material promocional a estas empresas contactadas.</t>
  </si>
  <si>
    <t>Identificar y coordinar la participación en ferias internacionales relacionadas con sectores con potencial de crecimiento.</t>
  </si>
  <si>
    <t>Visitar empresas y coordinar reuniones con empresas de interés, durante la participación en eventos internacionales</t>
  </si>
  <si>
    <t>Brindar seguimiento a las empresas contactadas en las distintas actividades en las cuales participe el Departamento de Promoción.</t>
  </si>
  <si>
    <t>Remitir información y procedimiento para la clasificación de nuevas empresas.</t>
  </si>
  <si>
    <t>1. Recibir solicitudes de visitas de inversionistas extranjeros.</t>
  </si>
  <si>
    <t>3. Realizar una presentación de los beneficios de la ley 8-90 y ventajas de instalarse en RD.</t>
  </si>
  <si>
    <t>4. Dar seguimiento a la solicitud de instalación de la empresa.</t>
  </si>
  <si>
    <t>5. Dar asistencia en proceso de instalación de la empresa.</t>
  </si>
  <si>
    <t>2. Realizar presupuesto de participación en la feria.</t>
  </si>
  <si>
    <t>3. Realizar el montaje de stand o visita a la feria.</t>
  </si>
  <si>
    <t>4. Realizar contactos con los visitantes al stand.</t>
  </si>
  <si>
    <t>5. Dar seguimiento a las empresas contactadas en la feria con posibilidad de instalarse en RD.</t>
  </si>
  <si>
    <t xml:space="preserve">Promover la instalación de  nuevas empresas, sobre todo las pertenecientes a los sectores con mayor potencial de crecimiento en el país, como es el caso de Dispositivos Médicos, Componentes Eléctricos y Electrónica, Logística, Textil, Calzados, Servicios de Apoyo a Negocios (Call Centers &amp; BPO´s) </t>
  </si>
  <si>
    <t>Fortalecer y controlar el Proceso de Suministro</t>
  </si>
  <si>
    <t>Recibir las solicitudes de los diferentes departamentos</t>
  </si>
  <si>
    <t>Gestionar la autorización del despacho de suministros</t>
  </si>
  <si>
    <t>Facturar el material solicitado por los departamentos</t>
  </si>
  <si>
    <t>Entregar los suministros</t>
  </si>
  <si>
    <t>Llevar el control del consumo mensual por departamento</t>
  </si>
  <si>
    <t xml:space="preserve">Limpieza diaria de las áreas </t>
  </si>
  <si>
    <t>Pintar, brillar pisos y limpieza de ventanas y pasillos laterales</t>
  </si>
  <si>
    <t>Realizar reparaciones menores al mobiliario</t>
  </si>
  <si>
    <t>Realizar instalaciones eléctricas requeridas</t>
  </si>
  <si>
    <t>Articulos ferreteros</t>
  </si>
  <si>
    <t>Dar mantenimiento y/o adquisicion plantas ornamentales</t>
  </si>
  <si>
    <t xml:space="preserve">REALIZAR EL MANTENIMIENTO DE EQUIPOS E INFRAESTRUCTURA </t>
  </si>
  <si>
    <t>Dar mantenimiento al ascensor</t>
  </si>
  <si>
    <t>Dar mantenimiento a la planta eléctrica</t>
  </si>
  <si>
    <t>Dar mantenimiento a extintores</t>
  </si>
  <si>
    <t>Dar mantenimeinto Sistema Incendio Data Center</t>
  </si>
  <si>
    <t>Dar mantenimiento a los aires acondicionados</t>
  </si>
  <si>
    <t>Fumigar periódicamente las instalaciones</t>
  </si>
  <si>
    <t>Servicio de Ozono para desinfección y eliminación olores</t>
  </si>
  <si>
    <t>1. Compra unidades de aires</t>
  </si>
  <si>
    <t>3. Adecuación sistema eléctrico</t>
  </si>
  <si>
    <t xml:space="preserve">Recibir las solicitudes de traslado de empleados. </t>
  </si>
  <si>
    <t xml:space="preserve">Recibir y distribuir documentos en las diferentes áreas de la institución </t>
  </si>
  <si>
    <t xml:space="preserve">Elaborar la ruta diaria y/o semanal  de los choferes evaluando los requerimientos de los diferentes departamentos para optimizar los recursos de combustible y viáticos </t>
  </si>
  <si>
    <t>Priorizar las rutas para distribución de documentación acorde con su ubicación geográfica</t>
  </si>
  <si>
    <t>Realizar reporte mensual de viajes</t>
  </si>
  <si>
    <t xml:space="preserve">Entregar diariamente los vehiculos al Depto. De Seguridad </t>
  </si>
  <si>
    <t>Reportar de inmediato las averías mecánicas o accidentes</t>
  </si>
  <si>
    <t>Evaluar las alternativas necesarias de cotizaciones para garantizar  calidad vs costo</t>
  </si>
  <si>
    <t>Seguimiento renovación anual de marbetes de placa</t>
  </si>
  <si>
    <t>Seguimiento renovación  anual de Seguros de vehículos</t>
  </si>
  <si>
    <t>Mantenimientos preventivos y correctivos de los vehículos</t>
  </si>
  <si>
    <t>Adquisición  vehículo</t>
  </si>
  <si>
    <t>SE REALIZARON LAS LIMPIEZAS DE AREAS Y FUMIGACIONES MENSUALES</t>
  </si>
  <si>
    <t>REALIZAMOS  EL MANTENIMIENTO DEL ASCENSOR,  DE LOS AIRES ACONDICIONADOS Y PLANTAS ELECTRICAS.  DE IGUAL FORMA SE REALIZO LA FUMIGACION EN O.P. Y REGIONAL SANTIAGO.   EL MANTENIMIENTO DE LOS EXTINTORES ES EN MAYO 2024</t>
  </si>
  <si>
    <t>ESTAS ACTIVIDADES ESTáN PLANIFICADAS PARA 2DO. Y 3ER TRIMESTRE</t>
  </si>
  <si>
    <t>SE ELABORARON RUTAS DE DISTRIBUCION E INFORMES MENSUALES</t>
  </si>
  <si>
    <t>SE REALIZAN INSPECCIONES  Y MANTENIMIENTOS MENSUALES. SE RENOVARON  LAS PÓLIZAS DE SEGURO DE LA FLOTILLA Y MARBETES DE CADA VEHICULO</t>
  </si>
  <si>
    <t>Según instrucciones de D.E.  Se comprará en el tercer trimestre</t>
  </si>
  <si>
    <t>COMITE DEL SISTAP</t>
  </si>
  <si>
    <t>Capacitar al personal sobre el seguro de riesgos laborales en coordinación con el IDOPPRIL</t>
  </si>
  <si>
    <t>Capacitacion impartida con exito a 18 colabodores</t>
  </si>
  <si>
    <t>Listado de asistencia</t>
  </si>
  <si>
    <t>Poca asitencia del personal del CNZFE</t>
  </si>
  <si>
    <t>Motivar la asistencia a las charlas</t>
  </si>
  <si>
    <t>Capacitar  a los miembros del SISTAP sobre el indicador del SISMAP</t>
  </si>
  <si>
    <t>Capacitacion impartida con exito a los miembros del SISTAP</t>
  </si>
  <si>
    <t>Socializar que es el SISTAP</t>
  </si>
  <si>
    <t>Enviar por correo a todo el personal del CNZFE indicando que es el SISTAP</t>
  </si>
  <si>
    <t>Correo enviado</t>
  </si>
  <si>
    <t>Socializar los miembros del SISTAP</t>
  </si>
  <si>
    <t>Enviar por correo a todo el personal del CNZFE indicando quienes conforman el SISTAP</t>
  </si>
  <si>
    <t>Socializar los brigadistas del CNZFE</t>
  </si>
  <si>
    <t>Enviar por correo a todo el personal del CNZFE para que conozcan los brigadistas</t>
  </si>
  <si>
    <t>Silla de ruedas, botiquín y camilla, Armario para la  organización y cuido de los utensilios de emergencia</t>
  </si>
  <si>
    <t>Compras y elaboracion</t>
  </si>
  <si>
    <t>Fotos</t>
  </si>
  <si>
    <t>COMITE SISTAP</t>
  </si>
  <si>
    <t>2. Elaborar informes.</t>
  </si>
  <si>
    <t>2. Creación de Comisión de Innovación y Transformación Digital</t>
  </si>
  <si>
    <t>Sistema de Gestión de Calidad Integrado</t>
  </si>
  <si>
    <t>1. Remitir el informe de seguimiento del POA para carga en el Sub portal de Transparencia Gubernamental</t>
  </si>
  <si>
    <t>Producto PEI</t>
  </si>
  <si>
    <r>
      <t>Participación en la 10</t>
    </r>
    <r>
      <rPr>
        <vertAlign val="superscript"/>
        <sz val="9"/>
        <color theme="1"/>
        <rFont val="Calibri"/>
        <family val="2"/>
        <scheme val="minor"/>
      </rPr>
      <t>ma</t>
    </r>
    <r>
      <rPr>
        <sz val="9"/>
        <color theme="1"/>
        <rFont val="Calibri"/>
        <family val="2"/>
        <scheme val="minor"/>
      </rPr>
      <t xml:space="preserve"> Conferencia de las Partes del Convenio Marco para el Control del Tabaco de la OMS; participación en dos rondas de trabajo de la mesa de Zonas Francas en el marco del consejo conjunto con Colombia.</t>
    </r>
  </si>
  <si>
    <t>Actualizacion Maestra Empresas Operando</t>
  </si>
  <si>
    <t xml:space="preserve">1. Realizado visitas y/o contacto con empresas en proceso y otras
2. Indagada información de contacto de los hallazgos
3. Modificados estatus empresas en la maestra </t>
  </si>
  <si>
    <t>Cración base de datos Censo 2023</t>
  </si>
  <si>
    <t>1. Culminado proceso de  acopio formularios censo</t>
  </si>
  <si>
    <t>2. Validados los datos reportados</t>
  </si>
  <si>
    <t>3. Registrado los datos</t>
  </si>
  <si>
    <t>4. Validados los registros</t>
  </si>
  <si>
    <t>5. Generación base de datos</t>
  </si>
  <si>
    <t>Censo mensual de empleos</t>
  </si>
  <si>
    <t>1. Generación base empresas activas</t>
  </si>
  <si>
    <t>2. Creación formulario Google</t>
  </si>
  <si>
    <t>3. Remisión Link a todas las empresas</t>
  </si>
  <si>
    <t>4.Acopio y seguimiento</t>
  </si>
  <si>
    <t>5. Creación base de empleos</t>
  </si>
  <si>
    <t>6. Remisión a la División de Informes Técnicos</t>
  </si>
  <si>
    <t>Gestion base de comercio</t>
  </si>
  <si>
    <t>1. Requerimiento a la DGA de base de export, import y Venta Local</t>
  </si>
  <si>
    <t>2. Revisión e incorporación de variables geograficas y sectoriales</t>
  </si>
  <si>
    <t>3. Remisión a la División de Informes Técnicos</t>
  </si>
  <si>
    <t>Reportes empresas para cambio estatus en la maestra</t>
  </si>
  <si>
    <t>Que no se logre visitar una cant. Significativa de empresas.</t>
  </si>
  <si>
    <t>Base de datos Censo 2023</t>
  </si>
  <si>
    <t>Incumplimiento del plazo establecido</t>
  </si>
  <si>
    <t>Base de datos empleos mensual (enero-febrero)</t>
  </si>
  <si>
    <t>Base de datos de comercio (enero-febrero)</t>
  </si>
  <si>
    <t>Elaborar Informe Estadístico del sector del año 2023</t>
  </si>
  <si>
    <t>1. Recibida del Dpto de Estadisticas base del Censo 2023</t>
  </si>
  <si>
    <t>2. Revisada la base del Censo</t>
  </si>
  <si>
    <t>3. Elaboración Cuadros y Gráficos</t>
  </si>
  <si>
    <t>4. Elaboración de Contenido</t>
  </si>
  <si>
    <t>5. Elaboración de índice</t>
  </si>
  <si>
    <t>6. Remisión para revisión</t>
  </si>
  <si>
    <t>Informes sobre el desempeño exportador 2023</t>
  </si>
  <si>
    <t>1. Recibida del Dpto de Estadisticas base del comercio 2023 (enero-febrero)</t>
  </si>
  <si>
    <t>2. Revisada base de comercio enero-febrero 2023</t>
  </si>
  <si>
    <t>3. Elaboración de cuadros sectoriales y geográficos con valores de comercio</t>
  </si>
  <si>
    <t>4. Comparación interanual de data de comercio, por sectores</t>
  </si>
  <si>
    <t>5. Remisión de cuadros eleborados al encargado y a la Máxima Autoridad</t>
  </si>
  <si>
    <t>Elaboración perfiles económicos: país, sectoriales, parques y empresas.</t>
  </si>
  <si>
    <t>1. Se recibe el requerimiento</t>
  </si>
  <si>
    <t>2. Se consulta la web si es de paises</t>
  </si>
  <si>
    <t>3. se obtiene informacion de las base del Censo, de comercio y de empleos</t>
  </si>
  <si>
    <t>4. se estructura, revisa y entrega</t>
  </si>
  <si>
    <t>Elaborar informes de empleos mensual</t>
  </si>
  <si>
    <t>1. Recibida del Dpto de Estadisticas base de empleos 2023 (enero-febrero)</t>
  </si>
  <si>
    <t>2. Revisada base de empleo enero-febrero 2023</t>
  </si>
  <si>
    <t>3. Elaboración de cuadros sectoriales y geográficos con datos de empleos</t>
  </si>
  <si>
    <t>4. Comparación mensual e interanual de data de empleos, por sectores</t>
  </si>
  <si>
    <t>Boletin 2023 eleborado (preliminar)</t>
  </si>
  <si>
    <t>Que una cantidad significativa no se acopien</t>
  </si>
  <si>
    <t>Cuadros elaborados de comercio enero-febrero</t>
  </si>
  <si>
    <t>Que no se puedan procesar dentro del plazo establecido</t>
  </si>
  <si>
    <t>Cuadros elaborados de empleos enero-febrero</t>
  </si>
  <si>
    <t>Que no se acopie el dato de manera oportuna</t>
  </si>
  <si>
    <t>Realizados los perfiles económicos
Evaluado, registrado y presentado en formato de tablas los datos 
Remitidos los datos</t>
  </si>
  <si>
    <t xml:space="preserve">Permisos de operación para empresas de zonas francas
</t>
  </si>
  <si>
    <t>TECNOLOGIAS DE LA INFORMACION Y LA COMUNICACION</t>
  </si>
  <si>
    <t>División de Elaboración de Informes Técnicos</t>
  </si>
  <si>
    <t>Fueron adquiridas 6 licencias de Windows STD 2022 para igual cantidad de servidores.
En relación a la contratación de empresa para implementar Servidor de Dominio, el mismo se encuentra en proceso de Compras.</t>
  </si>
  <si>
    <t>Coordinar la ejecución anual de las Evaluaciones de Desempeño</t>
  </si>
  <si>
    <t xml:space="preserve">Realizado </t>
  </si>
  <si>
    <t>Realizado el seguimiento y el informe trimestral de metas físicas financieras de la ejecución del presupuesto</t>
  </si>
  <si>
    <t>Solicitado la formación al INDOCAL</t>
  </si>
  <si>
    <t>Creada y socializada la conformación de la comisión</t>
  </si>
  <si>
    <t>Realizada la sensibilzación por el Comité Equidad de Género en coordinación con el Ministerio de la Mujer</t>
  </si>
  <si>
    <t>FECHA: 31 DE MARZO 2024</t>
  </si>
  <si>
    <t>ELABORACION INFORMES TECNICOS</t>
  </si>
  <si>
    <t>No disponibilidad de recursos</t>
  </si>
  <si>
    <t>Planes Operativos Departamentales incompletos No disponibilidad de recursos</t>
  </si>
  <si>
    <t>Información incompleta para completar informe</t>
  </si>
  <si>
    <t>No disponibilidad de recursos No disponibilidad de los informes y reportes como entrada para la revisión del Sistema</t>
  </si>
  <si>
    <t>Reprogramación por agenda institucional</t>
  </si>
  <si>
    <t>No disponibilidad de recursos Reprogramación por agenda institucional</t>
  </si>
  <si>
    <t>Falta de apoyo de la Maxima Autoridad y No presupuestado</t>
  </si>
  <si>
    <t>No presupuesto asignado</t>
  </si>
  <si>
    <t xml:space="preserve"> </t>
  </si>
  <si>
    <t>Mesa de Ayuda</t>
  </si>
  <si>
    <t>Informe con evidencias</t>
  </si>
  <si>
    <t>Expediente de Contratación</t>
  </si>
  <si>
    <t>Informe con Evidencias</t>
  </si>
  <si>
    <t>Mesa de Servicio o RDC-DTIC-01 Expediente Desarrollo y actualización de Software</t>
  </si>
  <si>
    <t xml:space="preserve">Informe con Evidencias Div Servicios TIC </t>
  </si>
  <si>
    <t>Coordinar con la Dirección Ejecutiva la hora idonea para el envío de la nota.</t>
  </si>
  <si>
    <t>QUE SE REALICEN COMPRAS DE ARTICULOS Y PAGOS DE VIATICOS QUE NO ESTEN DEBIDAMENTE SOPORTADOS GENERANDO PAGOS INCORRECTOS Y COMPRAS NO NECESARIAS O QUE PUEDEN REALIZARSE BAJO OTRA MODALIDAD</t>
  </si>
  <si>
    <t>AUMENTO DE LOS RIESGOS EN LAS OPERACIONES CONTABLES Y FINANCIERAS</t>
  </si>
  <si>
    <t>DESABASTECIMIENTO DE LOS ARTICULOS NECESARIOS QUE IMPIDAN PODER CUMPLIR CON LO REQUERIDO POR LOS DEPARTAMENTOS.  DESPERDICIO DE LOS MATERIALES GASTABLES</t>
  </si>
  <si>
    <t>NO CONTAR CON UNA INFRAESTRUCTURA ADECUADA PARA BRINDAR LOS SERVICIOS REQUERIDOS POR NUESTROS USUARIOS</t>
  </si>
  <si>
    <t>ENFRENTARNOS CON ALGUNA CATÁSTROFE Y NO ESTAR CUBIERTOS</t>
  </si>
  <si>
    <t>NO DISPONER DE RECURSOS PARA SUPLIR EL REQUERIMIENTO/ QUE SE EXCEDA DE LO QUE ESTÁ PERMITIDO ADQUIRIR</t>
  </si>
  <si>
    <t>NO DISPONER DE RECURSOS PARA SUPLIR EL REQUERIMIENTO / ALMUERZO DE MALA CALIDAD</t>
  </si>
  <si>
    <t>NO DISPONER DE RECURSOS PARA SUPLIR EL REQUERIMIENTO</t>
  </si>
  <si>
    <t>LA NO REMISIÓN A TIEMPO DE LAS INFORMACIONES / NO TENER FONDOS PROGRAMADOS PARA UNA EJECUCION ESPECIFICA</t>
  </si>
  <si>
    <t>PACC - NORMATIVAS ACTUALES-MEMORANDUN DIRECCIÓN EJECUTIVA</t>
  </si>
  <si>
    <t>ESTADOS FINANCIEROS, RELACIÓN INVENTARIO, INFORMES ARQUEOS</t>
  </si>
  <si>
    <t>FACTURAS/LIBRAMIENTO</t>
  </si>
  <si>
    <t>ORDEN DE COMPRA/FACTURAS/PRESUPUESTO/EXPEDIENTES</t>
  </si>
  <si>
    <t>ORDEN DE COMPRA/PRESUPUESTO INSTITUCIONAL/CORREOS ELECTRONICOS/ENCUESTA</t>
  </si>
  <si>
    <t>LIBRAMIENTO/FACTURA/ PRESUPUESTO/SOLICITUD</t>
  </si>
  <si>
    <t>PRESUPUESTO INSTITUCIONAL / PACC</t>
  </si>
  <si>
    <t>LLEVAR AL COMITÉ DE COMPRAS SOLO LOS PROCESOS DE COMPARACION DE PRECIOS EN ADELANTE, PARA LA ADQUISICION DE BIENES Y SERVICIOS  DE NUESTRA INSTITUCION.  EN LO REFERENTE A LAS COMPRAS MENORES Y DEBAJO DEL UMBRAL,  SOMETERLO A LA EVALUACIÓN DEL DEPARTAMENTO ADMINISTRATIVO, SEGÚN INDICA LA LEY CREADA PARA ESTOS FINES</t>
  </si>
  <si>
    <t>SE REALIZÓ LO SIGUIENTE:  1. SOLICITUD AL DEPTO, DE ESTADISTICAS POSIBLES EMPRESAS PARA COBROS.  2. SOLICITUD COLABORACIÓN DEPTO. ZF Y PAR;QUES PARA CONTACTO EMPRESAS SIN COMUNICACIÓN.  3. ENVIO MENSAJEROS A LAS DIFERENTES EMPRESAS PARA VERIFICAR FISICAMENTE SU ESTATUS</t>
  </si>
  <si>
    <t xml:space="preserve">1. SE PROCEDIÓ A SOLICITAR CONTRATO PARA ADQUISICIÓN ARREGLOS DE FLORES Y CORONAS DE FLORES.  2. SE SOLICITÓ CONTRATO PARA MANTENIMIENTO VEHÍCULOS.  3. SE SOLICITÓ CONTRATO PARA ADQUISICIÓN REFRIGERIO EN REUNIONES VARIAS. </t>
  </si>
  <si>
    <t>1. REVISIONES DE ESTADOS FINANCIEROS, 2. INVENTARIO SEMESTRALES,  3. ARQUEOS DE CAJAS MENSUALES,  4. REVISIONES ÓRDENES DE COMPRAS</t>
  </si>
  <si>
    <t>1. REVISION DEL INVENTARIO FISICO Y EJECUCION DEL INVENTARIO SEMESTRAL DE MATERIALES VS INVENTARIO DIGITAL.  2. RESPONSABILIZAR A UNA PERSONA PARA RETIRAR Y CONTROLAR LOS MATERIALES DE LIMPIEZA</t>
  </si>
  <si>
    <t>1. INCLUSIÓN FUMIGACION OFICINA SANTIAGO. 2. INCLUSION MANTENIMIENTO DATA CENTER INSTITUCION.  3. CONTRATACION PARA MANTENIMIENTOS DE EQUIPOS.   4. CONTROL LIMPIEZA BAÑOS</t>
  </si>
  <si>
    <t>SEGUIMIENTO A LAS RENOVACIONES DE LAS POLIZAS</t>
  </si>
  <si>
    <t>1. REVISIÓN POR EXPEDIENTE DE LAS LISTAS DE LIBROS</t>
  </si>
  <si>
    <t>1. INCLUSIÓN EN PRESUPUESTO INSTITUCIONAL.  2. SEGUIMIENTO A CALIDAD MEDIANTE ENCUESTAS Y CORREOS ELECTRONICOS</t>
  </si>
  <si>
    <t>1. INCLUSIÓN EN PRESUPUESTO INSTITUCIONAL.  2. ELABORACIÓN DOCUMENTACIÓN LOS DIAS 1ERO. DE CADA MES</t>
  </si>
  <si>
    <t xml:space="preserve">1. SOLICITUD A TIEMPO DE LAS NECESIDADES DEPARTAMENTALES / </t>
  </si>
  <si>
    <t xml:space="preserve"> 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</si>
  <si>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5. </t>
  </si>
  <si>
    <t>1.Capacitacion del personal.                   2. Optimizacion de los sistemas.</t>
  </si>
  <si>
    <t>1. Falta de capacitacion del usuario.                          2. Problemas en el sistema            3.  incumplimiento en la fecha de presentacion.</t>
  </si>
  <si>
    <t>1.Capacitacion del personal.                   2. Optimizacion de los sistemas.                        3. Entrega a tiempo de las informaciones.</t>
  </si>
  <si>
    <t xml:space="preserve">    1. Solicitar los fondos de manera oportuna,.   2.. Contar con un sistema mas eficiente y actualizado.</t>
  </si>
  <si>
    <t>1. Que las partidas ejecutadas, no estén contempladas en el presupuesto.           2. No exista justificacion para el desvio en la ejecucion.   3. No registro de las partidas de ingresos devengados.</t>
  </si>
  <si>
    <t>Informe impresión carpetas</t>
  </si>
  <si>
    <t>Solicitud impresión y/o copia material impreso</t>
  </si>
  <si>
    <t>Informes de seguimiento participación en eventos internacionales.  Correos de seguimientos; remisión oportunidades comerciales.</t>
  </si>
  <si>
    <t xml:space="preserve">Registro, agenda o imágenes de participación en actividades </t>
  </si>
  <si>
    <t>Informe de Participación MD&amp;M West 2024.</t>
  </si>
  <si>
    <t>Informes de seguimiento participación en eventos.  Informes mensuales Departamento de Promoción</t>
  </si>
  <si>
    <t>Informes mensuales Departamento de Promoción</t>
  </si>
  <si>
    <t>Informes mensuales Departamento de Promoción.  Agenda de visitas.</t>
  </si>
  <si>
    <t xml:space="preserve">Registro MD&amp;M West 2024 y Medica 2024. </t>
  </si>
  <si>
    <t>Informe de Participación MD&amp;M West 2024</t>
  </si>
  <si>
    <t>Presupuesto no autorizado o falta de recursos.    Imposibilidad de participar en eventos internacionales por razones de pandemia u otras.</t>
  </si>
  <si>
    <t>No interés o falta de contactos en las ferias y actividades participantes. Imposibilidad de participar en eventos internacionales por razones de pandemia u otras.</t>
  </si>
  <si>
    <t>Falta de seguimiento a las empresas contactadas.  Imposibilidad de participar en eventos internacionales por razones de pandemia u otras.</t>
  </si>
  <si>
    <t>Reporte de sistema.</t>
  </si>
  <si>
    <t>5.1. Verificar la fechas de la resolucion de clasificación de la empresa
5.2. Informar mediante comunicación a las empresas la fecha en que le corresponde solicitar la Evaluación Técnica, Legal y Operativa
5.3. Evaluación de solicitud.
5.4.  Emitir documento.</t>
  </si>
  <si>
    <t xml:space="preserve">Seguimiento de las fechas que corresponda realizacion de evaluacion técnica, legal y operativa.
</t>
  </si>
  <si>
    <t>1. REALIZAR INVENTARIOS PERIODICAMENTE</t>
  </si>
  <si>
    <t>ENCUESTA/FORMULARIOS</t>
  </si>
  <si>
    <t>FORMULARIO DE MANTENIMIENTO</t>
  </si>
  <si>
    <t xml:space="preserve">QUE NUESTROS ESPACIOS NO SEAN SEGUROS </t>
  </si>
  <si>
    <t xml:space="preserve">1. SEGUIMIENTO EJECUCIÓN CRONOGRAMA.    2. REVISIÓN DIARIA </t>
  </si>
  <si>
    <t>1. INFORME MENSUAL</t>
  </si>
  <si>
    <t>QUE LAS CORRESPONDENCIAS REMITIDAS NO LLEGUEN A TIEMPO A SU DESTINO</t>
  </si>
  <si>
    <t xml:space="preserve">1. CONTROL DIARIO  DOCUMENTOS REMITIDOS </t>
  </si>
  <si>
    <t>FORMULARIO CONTROL MANTENIMIENTO E INSPECCIONES VEHICULOS.    CONTROL MANTENIMIENTOS REALIZADOS.  PACC, PRESUPUESTO</t>
  </si>
  <si>
    <t>QUE NO SE EJECUTEN LOS MANTENIMIENTOS PREVENTIVOS Y CORRECTIVOS NI SE RENUEVE LA FLOTILLA DE VEHICULOS SEGÚN LAS NECESIDADES DE LA INSTITUCIÓN.  ESTO TRAERIA COMO CONSECUENCIA QUE NO SE DISPONGA DE MEDIOS DE TRANSPORTE IDONEOS PARA BRINDAR SERVICIOS A NUESTROS INVERSIONISTAS Y COLABORADORES</t>
  </si>
  <si>
    <t>1. SEGUIMIENTO AL CRONOGRAMA DE MANTENIMIENTOS.   2. CONTRATACIÓN CON EMPRESAS PARA LA RESOLUCIÓN DE CUALQUIER IMPREVISTO</t>
  </si>
  <si>
    <t>PRESUPUESTO Y PACC</t>
  </si>
  <si>
    <t>QUE NO SE RENUEVE LA FLOTILLA DE VEHICULOS</t>
  </si>
  <si>
    <t>Realizar Levantamiento de fechas</t>
  </si>
  <si>
    <t xml:space="preserve">Una vez asistido a los simulacros realizar informes. </t>
  </si>
  <si>
    <t>CÓDIGO: FSPOA-P&amp;D-01</t>
  </si>
  <si>
    <t>CIGCN</t>
  </si>
  <si>
    <t>Izar la bandera en la institucion todos los lunes del mes de febrero. (solicitar la  compra  al departamento administrativo de 30 pin de bandera para el mes de febrero)</t>
  </si>
  <si>
    <t>Que se suspenda por eventualidades en el clima.</t>
  </si>
  <si>
    <t>Celebrar una actividad para el dia del amor y la mistad donde se descubrira el valor de cada compañero de labores</t>
  </si>
  <si>
    <t>Realizar actividades conmemorando el dia internacional de la mujer.</t>
  </si>
  <si>
    <t>Campaña en Redes Sociales de la Institución promoviendo el día de la mujer</t>
  </si>
  <si>
    <t xml:space="preserve">1- Falta de autenticidad. </t>
  </si>
  <si>
    <t>1-   Acompañar la campaña con acciones tangibles que demuestren el compromiso de la institución con el día de la mujer.</t>
  </si>
  <si>
    <t>Charla conmemorndo el dia internacional de la mujer, solicitar brindis y pago de honorarios al charlista (picadera, jugo)  al depatamento Administrativo y Financiero</t>
  </si>
  <si>
    <t>1- Socializar con las colaboradoras femeninas la fecha para la realizacion de la actividad</t>
  </si>
  <si>
    <t>Ejecutada mediante el mes de la patria, izando la bandera con el personal institucional todos los lunes del mes de febrero</t>
  </si>
  <si>
    <t>Estrategia para  fomentar  los valores en el personal institucional</t>
  </si>
  <si>
    <t>Ejecutada el 14 febrero con los colaboradores de la institución donde se identifico el valor que caracteriza cada uno de ellos.</t>
  </si>
  <si>
    <t>Que se suspenda la actividad en la fecha establecidad.</t>
  </si>
  <si>
    <t>Comisión de Integridad Gubernamental y Cumplimiento Normativo (CIGCN)</t>
  </si>
  <si>
    <t>Esta actividad se realizó impartiendo una charla para identificar el desarrollo y tenasidad de la mujer.</t>
  </si>
  <si>
    <t>1- Falta de socializacion de la fecha establecida para la actividad. 
2- Ocurrencia de algun evento ajeno a la voluntad de la institución.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</si>
</sst>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s>
  <fonts count="51">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color rgb="FFFF0000"/>
      <name val="Artifex CF Light"/>
      <family val="3"/>
    </font>
    <font>
      <sz val="11"/>
      <color theme="1"/>
      <name val="Artifex CF Light"/>
      <family val="3"/>
    </font>
    <font>
      <b/>
      <sz val="11"/>
      <color theme="1"/>
      <name val="Artifex CF Light"/>
      <family val="3"/>
    </font>
    <font>
      <b/>
      <u/>
      <sz val="11"/>
      <color theme="1"/>
      <name val="Artifex CF Light"/>
      <family val="3"/>
    </font>
    <font>
      <sz val="11"/>
      <name val="Artifex CF Light"/>
      <family val="3"/>
    </font>
    <font>
      <sz val="12"/>
      <color theme="1"/>
      <name val="Artifex CF Light"/>
      <family val="3"/>
    </font>
    <font>
      <b/>
      <sz val="12"/>
      <color theme="1"/>
      <name val="Artifex CF Light"/>
      <family val="3"/>
    </font>
    <font>
      <b/>
      <sz val="12"/>
      <name val="Artifex CF Light"/>
      <family val="3"/>
    </font>
    <font>
      <b/>
      <sz val="11"/>
      <color theme="1" tint="0.14999847407452621"/>
      <name val="Artifex CF Light"/>
      <family val="3"/>
    </font>
    <font>
      <b/>
      <sz val="11"/>
      <name val="Artifex CF Light"/>
      <family val="3"/>
    </font>
    <font>
      <b/>
      <sz val="11"/>
      <color theme="1"/>
      <name val="Calibri"/>
      <family val="2"/>
      <scheme val="minor"/>
    </font>
    <font>
      <b/>
      <sz val="12"/>
      <color theme="1"/>
      <name val="Calibri"/>
      <family val="2"/>
      <scheme val="minor"/>
    </font>
    <font>
      <b/>
      <sz val="12"/>
      <name val="Calibri"/>
      <family val="2"/>
      <scheme val="minor"/>
    </font>
    <font>
      <b/>
      <sz val="10"/>
      <name val="Calibri"/>
      <family val="2"/>
      <scheme val="minor"/>
    </font>
    <font>
      <b/>
      <sz val="24"/>
      <color theme="1"/>
      <name val="Calibri"/>
      <family val="2"/>
      <scheme val="minor"/>
    </font>
    <font>
      <b/>
      <sz val="20"/>
      <color theme="1"/>
      <name val="Calibri"/>
      <family val="2"/>
      <scheme val="minor"/>
    </font>
    <font>
      <b/>
      <sz val="11"/>
      <name val="Calibri"/>
      <family val="2"/>
      <scheme val="minor"/>
    </font>
    <font>
      <sz val="12"/>
      <color theme="1"/>
      <name val="Calibri"/>
      <family val="2"/>
      <scheme val="minor"/>
    </font>
    <font>
      <sz val="11"/>
      <name val="Calibri"/>
      <family val="2"/>
      <scheme val="minor"/>
    </font>
    <font>
      <sz val="10"/>
      <name val="Arial"/>
      <family val="2"/>
    </font>
    <font>
      <b/>
      <sz val="14"/>
      <color theme="1"/>
      <name val="Calibri"/>
      <family val="2"/>
      <scheme val="minor"/>
    </font>
    <font>
      <sz val="16"/>
      <color theme="1"/>
      <name val="Calibri"/>
      <family val="2"/>
      <scheme val="minor"/>
    </font>
    <font>
      <sz val="10"/>
      <color theme="1"/>
      <name val="Calibri"/>
      <family val="2"/>
      <scheme val="minor"/>
    </font>
    <font>
      <sz val="11"/>
      <color rgb="FF006100"/>
      <name val="Calibri"/>
      <family val="2"/>
      <scheme val="minor"/>
    </font>
    <font>
      <b/>
      <sz val="14"/>
      <color theme="1"/>
      <name val="Artifex CF Light"/>
      <family val="3"/>
    </font>
    <font>
      <sz val="9"/>
      <color theme="1"/>
      <name val="Calibri"/>
      <family val="2"/>
      <scheme val="minor"/>
    </font>
    <font>
      <sz val="10"/>
      <name val="Arial"/>
      <family val="2"/>
    </font>
    <font>
      <b/>
      <sz val="9"/>
      <name val="Calibri"/>
      <family val="2"/>
      <scheme val="minor"/>
    </font>
    <font>
      <sz val="11"/>
      <color rgb="FF9C0006"/>
      <name val="Calibri"/>
      <family val="2"/>
      <scheme val="minor"/>
    </font>
    <font>
      <b/>
      <sz val="22"/>
      <name val="Wingdings 2"/>
      <family val="1"/>
      <charset val="2"/>
    </font>
    <font>
      <sz val="9"/>
      <name val="Calibri"/>
      <family val="2"/>
      <scheme val="minor"/>
    </font>
    <font>
      <sz val="9"/>
      <color theme="1"/>
      <name val="Arial"/>
      <family val="2"/>
    </font>
    <font>
      <b/>
      <sz val="9"/>
      <color theme="1"/>
      <name val="Calibri"/>
      <family val="2"/>
      <scheme val="minor"/>
    </font>
    <font>
      <sz val="9"/>
      <color theme="1"/>
      <name val="Artifex CF Light"/>
      <family val="3"/>
    </font>
    <font>
      <b/>
      <sz val="10"/>
      <color theme="1"/>
      <name val="Artifex CF Light"/>
    </font>
    <font>
      <sz val="9"/>
      <name val="Arial"/>
      <family val="2"/>
    </font>
    <font>
      <vertAlign val="superscript"/>
      <sz val="9"/>
      <color theme="1"/>
      <name val="Calibri"/>
      <family val="2"/>
      <scheme val="minor"/>
    </font>
    <font>
      <b/>
      <sz val="9"/>
      <name val="Artifex CF Light"/>
      <family val="3"/>
    </font>
    <font>
      <b/>
      <sz val="9"/>
      <color theme="0"/>
      <name val="Artifex CF Light"/>
      <family val="3"/>
    </font>
    <font>
      <sz val="11"/>
      <color theme="1"/>
      <name val="Arial"/>
      <family val="2"/>
    </font>
    <font>
      <sz val="10"/>
      <color theme="1"/>
      <name val="Arial"/>
      <family val="2"/>
    </font>
    <font>
      <sz val="14"/>
      <color theme="1"/>
      <name val="Calibri"/>
      <family val="2"/>
      <scheme val="minor"/>
    </font>
    <font>
      <sz val="12"/>
      <color theme="1"/>
      <name val="Artifex CF Light"/>
    </font>
    <font>
      <b/>
      <sz val="12"/>
      <color theme="1"/>
      <name val="Calibri"/>
      <family val="2"/>
    </font>
    <font>
      <b/>
      <sz val="9"/>
      <name val="Wingdings 2"/>
      <family val="1"/>
      <charset val="2"/>
    </font>
    <font>
      <sz val="11"/>
      <color theme="1"/>
      <name val="Artifex CF Light"/>
    </font>
  </fonts>
  <fills count="11">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4"/>
      </patternFill>
    </fill>
    <fill>
      <patternFill patternType="solid">
        <fgColor rgb="FF009900"/>
        <bgColor indexed="64"/>
      </patternFill>
    </fill>
  </fills>
  <borders count="75">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right/>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theme="4" tint="-0.499984740745262"/>
      </left>
      <right style="thin">
        <color theme="4" tint="-0.499984740745262"/>
      </right>
      <top style="medium">
        <color indexed="64"/>
      </top>
      <bottom style="thin">
        <color theme="4" tint="-0.4999847407452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theme="4" tint="-0.499984740745262"/>
      </top>
      <bottom/>
      <diagonal/>
    </border>
    <border>
      <left style="thin">
        <color indexed="64"/>
      </left>
      <right style="thin">
        <color indexed="64"/>
      </right>
      <top/>
      <bottom style="thin">
        <color theme="4" tint="-0.499984740745262"/>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thin">
        <color theme="4" tint="-0.499984740745262"/>
      </left>
      <right style="thin">
        <color theme="4" tint="-0.499984740745262"/>
      </right>
      <top style="thin">
        <color theme="4" tint="-0.499984740745262"/>
      </top>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4" fillId="0" borderId="0"/>
    <xf numFmtId="0" fontId="28" fillId="7" borderId="0" applyNumberFormat="0" applyBorder="0" applyAlignment="0" applyProtection="0"/>
    <xf numFmtId="0" fontId="31" fillId="0" borderId="0"/>
    <xf numFmtId="0" fontId="33" fillId="8" borderId="0" applyNumberFormat="0" applyBorder="0" applyAlignment="0" applyProtection="0"/>
    <xf numFmtId="0" fontId="24" fillId="0" borderId="0"/>
  </cellStyleXfs>
  <cellXfs count="1712">
    <xf numFmtId="0" fontId="0" fillId="0" borderId="0" xfId="0"/>
    <xf numFmtId="0" fontId="2" fillId="0" borderId="0" xfId="0" applyFont="1"/>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0" fontId="4" fillId="0" borderId="17" xfId="0" applyFont="1" applyBorder="1" applyAlignment="1">
      <alignment horizontal="center" vertical="center"/>
    </xf>
    <xf numFmtId="0" fontId="2" fillId="0" borderId="17" xfId="0" applyFont="1" applyBorder="1" applyProtection="1">
      <protection locked="0"/>
    </xf>
    <xf numFmtId="0" fontId="2" fillId="0" borderId="17" xfId="0" applyFont="1" applyBorder="1" applyAlignment="1" applyProtection="1">
      <alignment horizontal="left" vertical="center" wrapText="1"/>
      <protection locked="0"/>
    </xf>
    <xf numFmtId="0" fontId="2" fillId="0" borderId="4" xfId="0" applyFont="1" applyBorder="1"/>
    <xf numFmtId="0" fontId="2" fillId="0" borderId="54" xfId="0" applyFont="1" applyBorder="1" applyProtection="1">
      <protection locked="0"/>
    </xf>
    <xf numFmtId="0" fontId="2" fillId="0" borderId="54" xfId="0" applyFont="1" applyBorder="1" applyAlignment="1" applyProtection="1">
      <alignment horizontal="left" vertical="center" wrapText="1"/>
      <protection locked="0"/>
    </xf>
    <xf numFmtId="0" fontId="4" fillId="0" borderId="4" xfId="0" applyFont="1" applyBorder="1" applyAlignment="1">
      <alignment horizontal="center" vertical="center"/>
    </xf>
    <xf numFmtId="0" fontId="2" fillId="0" borderId="4" xfId="0" applyFont="1" applyBorder="1" applyProtection="1">
      <protection locked="0"/>
    </xf>
    <xf numFmtId="0" fontId="2" fillId="0" borderId="4" xfId="0" applyFont="1" applyBorder="1" applyAlignment="1" applyProtection="1">
      <alignment horizontal="left" vertical="center" wrapText="1"/>
      <protection locked="0"/>
    </xf>
    <xf numFmtId="0" fontId="2" fillId="0" borderId="20" xfId="0" applyFont="1" applyBorder="1" applyProtection="1">
      <protection locked="0"/>
    </xf>
    <xf numFmtId="0" fontId="2" fillId="0" borderId="4" xfId="0" applyFont="1" applyBorder="1" applyAlignment="1" applyProtection="1">
      <alignment wrapText="1"/>
      <protection locked="0"/>
    </xf>
    <xf numFmtId="0" fontId="2" fillId="0" borderId="11" xfId="0" applyFont="1" applyBorder="1"/>
    <xf numFmtId="0" fontId="4" fillId="0" borderId="11" xfId="0" applyFont="1" applyBorder="1" applyAlignment="1">
      <alignment horizontal="center" vertical="center"/>
    </xf>
    <xf numFmtId="0" fontId="2" fillId="0" borderId="11" xfId="0" applyFont="1" applyBorder="1" applyProtection="1">
      <protection locked="0"/>
    </xf>
    <xf numFmtId="44" fontId="2" fillId="0" borderId="0" xfId="0" applyNumberFormat="1" applyFont="1" applyProtection="1">
      <protection locked="0"/>
    </xf>
    <xf numFmtId="0" fontId="3" fillId="0" borderId="0" xfId="0" applyFont="1" applyProtection="1">
      <protection locked="0"/>
    </xf>
    <xf numFmtId="0" fontId="4" fillId="0" borderId="0" xfId="0"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3" fillId="3" borderId="8"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center" vertical="center" wrapText="1"/>
      <protection locked="0"/>
    </xf>
    <xf numFmtId="0" fontId="4" fillId="4" borderId="42" xfId="0" applyFont="1" applyFill="1" applyBorder="1" applyAlignment="1">
      <alignment vertical="center" wrapText="1"/>
    </xf>
    <xf numFmtId="0" fontId="4" fillId="4" borderId="46" xfId="0" applyFont="1" applyFill="1" applyBorder="1" applyAlignment="1" applyProtection="1">
      <alignment horizontal="left" vertical="center" wrapText="1"/>
      <protection locked="0"/>
    </xf>
    <xf numFmtId="0" fontId="2" fillId="0" borderId="17" xfId="0" applyFont="1" applyBorder="1" applyAlignment="1" applyProtection="1">
      <alignment vertical="center"/>
      <protection locked="0"/>
    </xf>
    <xf numFmtId="0" fontId="4" fillId="0" borderId="48" xfId="0" applyFont="1" applyBorder="1" applyAlignment="1">
      <alignment horizontal="center" vertical="center"/>
    </xf>
    <xf numFmtId="10" fontId="2" fillId="0" borderId="4" xfId="0" applyNumberFormat="1" applyFont="1" applyBorder="1" applyProtection="1">
      <protection locked="0"/>
    </xf>
    <xf numFmtId="9" fontId="5" fillId="0" borderId="4" xfId="0" applyNumberFormat="1" applyFont="1" applyBorder="1" applyAlignment="1" applyProtection="1">
      <alignment horizontal="center" vertical="center"/>
      <protection locked="0"/>
    </xf>
    <xf numFmtId="0" fontId="2" fillId="0" borderId="19" xfId="0" applyFont="1" applyBorder="1" applyProtection="1">
      <protection locked="0"/>
    </xf>
    <xf numFmtId="0" fontId="2" fillId="0" borderId="4" xfId="0" applyFont="1" applyBorder="1" applyAlignment="1" applyProtection="1">
      <alignment horizontal="center"/>
      <protection locked="0"/>
    </xf>
    <xf numFmtId="0" fontId="3" fillId="0" borderId="0" xfId="0"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lignment horizontal="center" vertical="center" wrapText="1"/>
    </xf>
    <xf numFmtId="0" fontId="4" fillId="0" borderId="0" xfId="0" applyFont="1" applyAlignment="1">
      <alignment vertical="center" wrapText="1"/>
    </xf>
    <xf numFmtId="0" fontId="2" fillId="0" borderId="4" xfId="0" applyFont="1" applyBorder="1" applyAlignment="1" applyProtection="1">
      <alignment vertical="center"/>
      <protection locked="0"/>
    </xf>
    <xf numFmtId="0" fontId="2" fillId="0" borderId="53" xfId="0" applyFont="1" applyBorder="1" applyProtection="1">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justify" vertical="center" wrapText="1"/>
      <protection locked="0"/>
    </xf>
    <xf numFmtId="9" fontId="2" fillId="0" borderId="0" xfId="0" applyNumberFormat="1" applyFont="1" applyAlignment="1">
      <alignment horizontal="center" vertical="center"/>
    </xf>
    <xf numFmtId="0" fontId="4" fillId="0" borderId="0" xfId="0" applyFont="1" applyAlignment="1">
      <alignment horizontal="center" vertical="center"/>
    </xf>
    <xf numFmtId="0" fontId="4" fillId="0" borderId="59" xfId="0" applyFont="1" applyBorder="1" applyAlignment="1">
      <alignment horizontal="center" vertical="center"/>
    </xf>
    <xf numFmtId="0" fontId="2" fillId="0" borderId="0" xfId="0" applyFont="1" applyAlignment="1">
      <alignment horizontal="justify" vertical="center" wrapText="1"/>
    </xf>
    <xf numFmtId="9" fontId="2" fillId="0" borderId="0" xfId="0" applyNumberFormat="1" applyFont="1" applyAlignment="1" applyProtection="1">
      <alignment horizontal="center"/>
      <protection locked="0"/>
    </xf>
    <xf numFmtId="0" fontId="2" fillId="0" borderId="0" xfId="0" applyFont="1" applyAlignment="1" applyProtection="1">
      <alignment horizontal="justify"/>
      <protection locked="0"/>
    </xf>
    <xf numFmtId="9" fontId="2" fillId="0" borderId="0" xfId="2" applyFont="1" applyBorder="1" applyAlignment="1" applyProtection="1">
      <alignment horizontal="center" vertical="center"/>
    </xf>
    <xf numFmtId="0" fontId="2" fillId="0" borderId="0" xfId="0" applyFont="1" applyAlignment="1" applyProtection="1">
      <alignment horizontal="justify" wrapText="1"/>
      <protection locked="0"/>
    </xf>
    <xf numFmtId="0" fontId="2" fillId="0" borderId="18" xfId="0" applyFont="1" applyBorder="1" applyAlignment="1" applyProtection="1">
      <alignment vertical="center"/>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9" fontId="2" fillId="0" borderId="4" xfId="2" applyFont="1" applyFill="1" applyBorder="1" applyProtection="1">
      <protection locked="0"/>
    </xf>
    <xf numFmtId="0" fontId="2" fillId="0" borderId="35" xfId="0" applyFont="1" applyBorder="1" applyProtection="1">
      <protection locked="0"/>
    </xf>
    <xf numFmtId="0" fontId="2" fillId="0" borderId="15" xfId="0" applyFont="1" applyBorder="1" applyProtection="1">
      <protection locked="0"/>
    </xf>
    <xf numFmtId="0" fontId="2" fillId="0" borderId="37" xfId="0" applyFont="1" applyBorder="1" applyProtection="1">
      <protection locked="0"/>
    </xf>
    <xf numFmtId="0" fontId="6" fillId="0" borderId="4" xfId="0" applyFont="1" applyBorder="1" applyAlignment="1">
      <alignment horizontal="justify" wrapText="1"/>
    </xf>
    <xf numFmtId="0" fontId="6" fillId="0" borderId="0" xfId="0" applyFont="1"/>
    <xf numFmtId="0" fontId="7" fillId="5" borderId="4" xfId="0" applyFont="1" applyFill="1" applyBorder="1" applyAlignment="1">
      <alignment horizontal="center"/>
    </xf>
    <xf numFmtId="0" fontId="7" fillId="5" borderId="4" xfId="0" applyFont="1" applyFill="1" applyBorder="1" applyAlignment="1">
      <alignment horizontal="center" wrapText="1"/>
    </xf>
    <xf numFmtId="0" fontId="7" fillId="0" borderId="4" xfId="0" applyFont="1" applyBorder="1"/>
    <xf numFmtId="0" fontId="6" fillId="0" borderId="4" xfId="0" applyFont="1" applyBorder="1" applyAlignment="1">
      <alignment wrapText="1"/>
    </xf>
    <xf numFmtId="9" fontId="6" fillId="0" borderId="4" xfId="0" applyNumberFormat="1" applyFont="1" applyBorder="1" applyAlignment="1">
      <alignment horizontal="center"/>
    </xf>
    <xf numFmtId="0" fontId="6" fillId="0" borderId="4" xfId="0" applyFont="1" applyBorder="1"/>
    <xf numFmtId="0" fontId="6" fillId="4" borderId="4" xfId="0" applyFont="1" applyFill="1" applyBorder="1"/>
    <xf numFmtId="9" fontId="6" fillId="4" borderId="4" xfId="0" applyNumberFormat="1" applyFont="1" applyFill="1" applyBorder="1" applyAlignment="1">
      <alignment horizontal="center"/>
    </xf>
    <xf numFmtId="0" fontId="6" fillId="4" borderId="4" xfId="0" applyFont="1" applyFill="1" applyBorder="1" applyAlignment="1">
      <alignment horizontal="center"/>
    </xf>
    <xf numFmtId="0" fontId="9" fillId="0" borderId="4" xfId="0" applyFont="1" applyBorder="1" applyAlignment="1">
      <alignment horizontal="justify"/>
    </xf>
    <xf numFmtId="0" fontId="9" fillId="0" borderId="4" xfId="0" applyFont="1" applyBorder="1" applyAlignment="1">
      <alignment horizontal="justify" wrapText="1"/>
    </xf>
    <xf numFmtId="0" fontId="9" fillId="0" borderId="4" xfId="0" applyFont="1" applyBorder="1" applyAlignment="1">
      <alignment horizontal="justify" vertical="center" wrapText="1"/>
    </xf>
    <xf numFmtId="0" fontId="7" fillId="0" borderId="0" xfId="0" applyFont="1"/>
    <xf numFmtId="0" fontId="7" fillId="5" borderId="4" xfId="0" applyFont="1" applyFill="1" applyBorder="1"/>
    <xf numFmtId="0" fontId="7" fillId="0" borderId="4" xfId="0" applyFont="1" applyBorder="1" applyAlignment="1">
      <alignment wrapText="1"/>
    </xf>
    <xf numFmtId="0" fontId="10" fillId="0" borderId="0" xfId="0" applyFont="1" applyProtection="1">
      <protection locked="0"/>
    </xf>
    <xf numFmtId="0" fontId="10" fillId="0" borderId="0" xfId="0" applyFont="1" applyAlignment="1" applyProtection="1">
      <alignment horizontal="center"/>
      <protection locked="0"/>
    </xf>
    <xf numFmtId="0" fontId="12" fillId="0" borderId="0" xfId="0" applyFont="1" applyAlignment="1" applyProtection="1">
      <alignment horizontal="left" vertical="center"/>
      <protection locked="0"/>
    </xf>
    <xf numFmtId="0" fontId="11" fillId="0" borderId="0" xfId="0" applyFont="1" applyAlignment="1" applyProtection="1">
      <alignment horizontal="left"/>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2" fillId="4" borderId="45"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6" xfId="0" applyFont="1" applyFill="1" applyBorder="1" applyAlignment="1" applyProtection="1">
      <alignment horizontal="center" vertical="center" wrapText="1"/>
      <protection locked="0"/>
    </xf>
    <xf numFmtId="0" fontId="10" fillId="0" borderId="29" xfId="0" applyFont="1" applyBorder="1" applyProtection="1">
      <protection locked="0"/>
    </xf>
    <xf numFmtId="0" fontId="10" fillId="0" borderId="0" xfId="0" applyFont="1"/>
    <xf numFmtId="0" fontId="12" fillId="0" borderId="17" xfId="0" applyFont="1" applyBorder="1" applyAlignment="1">
      <alignment horizontal="center" vertical="center"/>
    </xf>
    <xf numFmtId="0" fontId="12" fillId="0" borderId="4" xfId="0" applyFont="1" applyBorder="1" applyAlignment="1">
      <alignment horizontal="center" vertical="center"/>
    </xf>
    <xf numFmtId="0" fontId="10" fillId="0" borderId="4" xfId="0" applyFont="1" applyBorder="1" applyProtection="1">
      <protection locked="0"/>
    </xf>
    <xf numFmtId="9" fontId="10" fillId="0" borderId="4" xfId="2" applyFont="1" applyFill="1" applyBorder="1" applyAlignment="1" applyProtection="1">
      <alignment horizontal="center"/>
      <protection locked="0"/>
    </xf>
    <xf numFmtId="0" fontId="11" fillId="0" borderId="0" xfId="0" applyFont="1" applyProtection="1">
      <protection locked="0"/>
    </xf>
    <xf numFmtId="0" fontId="6" fillId="0" borderId="0" xfId="0" applyFont="1" applyProtection="1">
      <protection locked="0"/>
    </xf>
    <xf numFmtId="0" fontId="12" fillId="4" borderId="42" xfId="0" applyFont="1" applyFill="1" applyBorder="1" applyAlignment="1">
      <alignment vertical="center" wrapText="1"/>
    </xf>
    <xf numFmtId="0" fontId="10" fillId="0" borderId="17" xfId="0" applyFont="1" applyBorder="1" applyAlignment="1" applyProtection="1">
      <alignment vertical="center"/>
      <protection locked="0"/>
    </xf>
    <xf numFmtId="0" fontId="12" fillId="0" borderId="59" xfId="0" applyFont="1" applyBorder="1" applyAlignment="1">
      <alignment horizontal="center" vertical="center"/>
    </xf>
    <xf numFmtId="0" fontId="10" fillId="0" borderId="22" xfId="0" applyFont="1" applyBorder="1" applyAlignment="1" applyProtection="1">
      <alignment vertical="center"/>
      <protection locked="0"/>
    </xf>
    <xf numFmtId="0" fontId="10" fillId="0" borderId="18" xfId="0" applyFont="1" applyBorder="1" applyAlignment="1" applyProtection="1">
      <alignment vertical="center"/>
      <protection locked="0"/>
    </xf>
    <xf numFmtId="0" fontId="12" fillId="0" borderId="48" xfId="0" applyFont="1" applyBorder="1" applyAlignment="1">
      <alignment horizontal="center" vertical="center"/>
    </xf>
    <xf numFmtId="0" fontId="10" fillId="0" borderId="5" xfId="0" applyFont="1" applyBorder="1" applyProtection="1">
      <protection locked="0"/>
    </xf>
    <xf numFmtId="0" fontId="10" fillId="0" borderId="20" xfId="0" applyFont="1" applyBorder="1" applyProtection="1">
      <protection locked="0"/>
    </xf>
    <xf numFmtId="9" fontId="10" fillId="0" borderId="4" xfId="2" applyFont="1" applyFill="1" applyBorder="1" applyProtection="1">
      <protection locked="0"/>
    </xf>
    <xf numFmtId="0" fontId="8" fillId="0" borderId="0" xfId="0" applyFont="1"/>
    <xf numFmtId="0" fontId="13" fillId="0" borderId="0" xfId="0" applyFont="1"/>
    <xf numFmtId="0" fontId="6" fillId="0" borderId="0" xfId="0" applyFont="1" applyAlignment="1" applyProtection="1">
      <alignment horizontal="left" vertical="center" wrapText="1"/>
      <protection locked="0"/>
    </xf>
    <xf numFmtId="0" fontId="2" fillId="0" borderId="35" xfId="0" applyFont="1" applyBorder="1" applyAlignment="1" applyProtection="1">
      <alignment horizontal="center"/>
      <protection locked="0"/>
    </xf>
    <xf numFmtId="0" fontId="4" fillId="0" borderId="28" xfId="0" applyFont="1" applyBorder="1" applyAlignment="1">
      <alignment horizontal="center" vertical="center"/>
    </xf>
    <xf numFmtId="0" fontId="2" fillId="0" borderId="11" xfId="0" applyFont="1" applyBorder="1" applyAlignment="1" applyProtection="1">
      <alignment horizontal="center"/>
      <protection locked="0"/>
    </xf>
    <xf numFmtId="0" fontId="2" fillId="0" borderId="47" xfId="0" applyFont="1" applyBorder="1" applyProtection="1">
      <protection locked="0"/>
    </xf>
    <xf numFmtId="0" fontId="4" fillId="0" borderId="4" xfId="0" applyFont="1" applyBorder="1" applyAlignment="1">
      <alignment horizontal="center" vertical="center" wrapText="1"/>
    </xf>
    <xf numFmtId="0" fontId="4" fillId="0" borderId="11" xfId="0" applyFont="1" applyBorder="1" applyAlignment="1">
      <alignment horizontal="center" vertical="center" wrapText="1"/>
    </xf>
    <xf numFmtId="9" fontId="2" fillId="0" borderId="0" xfId="2" applyFont="1" applyProtection="1">
      <protection locked="0"/>
    </xf>
    <xf numFmtId="9" fontId="3" fillId="0" borderId="0" xfId="2" applyFont="1" applyFill="1" applyBorder="1" applyAlignment="1" applyProtection="1">
      <alignment horizontal="left"/>
      <protection locked="0"/>
    </xf>
    <xf numFmtId="9" fontId="3" fillId="3" borderId="8" xfId="2" applyFont="1" applyFill="1" applyBorder="1" applyAlignment="1" applyProtection="1">
      <alignment horizontal="center"/>
      <protection locked="0"/>
    </xf>
    <xf numFmtId="9" fontId="3" fillId="2" borderId="11" xfId="2" applyFont="1" applyFill="1" applyBorder="1" applyAlignment="1" applyProtection="1">
      <alignment horizontal="center" vertical="center" wrapText="1"/>
      <protection locked="0"/>
    </xf>
    <xf numFmtId="9" fontId="3" fillId="0" borderId="0" xfId="2" applyFont="1" applyFill="1" applyBorder="1" applyAlignment="1" applyProtection="1">
      <alignment horizontal="center" vertical="center" wrapText="1"/>
      <protection locked="0"/>
    </xf>
    <xf numFmtId="9" fontId="2" fillId="0" borderId="0" xfId="2" applyFont="1"/>
    <xf numFmtId="9" fontId="2" fillId="0" borderId="4" xfId="2" applyFont="1" applyFill="1" applyBorder="1" applyAlignment="1" applyProtection="1">
      <alignment horizontal="center"/>
      <protection locked="0"/>
    </xf>
    <xf numFmtId="0" fontId="6" fillId="0" borderId="0" xfId="0" applyFont="1" applyAlignment="1" applyProtection="1">
      <alignment horizontal="center"/>
      <protection locked="0"/>
    </xf>
    <xf numFmtId="0" fontId="14" fillId="0" borderId="0" xfId="0" applyFont="1" applyAlignment="1" applyProtection="1">
      <alignment horizontal="left" vertical="center"/>
      <protection locked="0"/>
    </xf>
    <xf numFmtId="0" fontId="7" fillId="0" borderId="0" xfId="0" applyFont="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14" fillId="4" borderId="45"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4" fillId="4" borderId="42" xfId="0" applyFont="1" applyFill="1" applyBorder="1" applyAlignment="1">
      <alignment vertical="center" wrapText="1"/>
    </xf>
    <xf numFmtId="0" fontId="14" fillId="4" borderId="43"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46" xfId="0" applyFont="1" applyFill="1" applyBorder="1" applyAlignment="1" applyProtection="1">
      <alignment horizontal="center" vertical="center" wrapText="1"/>
      <protection locked="0"/>
    </xf>
    <xf numFmtId="0" fontId="6" fillId="0" borderId="29" xfId="0" applyFont="1" applyBorder="1" applyProtection="1">
      <protection locked="0"/>
    </xf>
    <xf numFmtId="0" fontId="6" fillId="0" borderId="4" xfId="0" applyFont="1" applyBorder="1" applyProtection="1">
      <protection locked="0"/>
    </xf>
    <xf numFmtId="0" fontId="6" fillId="0" borderId="15" xfId="0" applyFont="1" applyBorder="1" applyProtection="1">
      <protection locked="0"/>
    </xf>
    <xf numFmtId="0" fontId="6" fillId="0" borderId="35" xfId="0" applyFont="1" applyBorder="1" applyProtection="1">
      <protection locked="0"/>
    </xf>
    <xf numFmtId="0" fontId="7" fillId="0" borderId="0" xfId="0" applyFont="1" applyProtection="1">
      <protection locked="0"/>
    </xf>
    <xf numFmtId="0" fontId="6" fillId="0" borderId="15" xfId="0" applyFont="1" applyBorder="1" applyAlignment="1" applyProtection="1">
      <alignment horizontal="left" wrapText="1"/>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9" fontId="6" fillId="0" borderId="4" xfId="0" applyNumberFormat="1" applyFont="1" applyBorder="1" applyAlignment="1">
      <alignment horizontal="center" vertical="center"/>
    </xf>
    <xf numFmtId="0" fontId="14" fillId="0" borderId="4" xfId="0" applyFont="1" applyBorder="1" applyAlignment="1">
      <alignment horizontal="center" vertical="center"/>
    </xf>
    <xf numFmtId="0" fontId="6" fillId="0" borderId="11" xfId="0" applyFont="1" applyBorder="1" applyProtection="1">
      <protection locked="0"/>
    </xf>
    <xf numFmtId="0" fontId="6" fillId="0" borderId="4" xfId="0" applyFont="1" applyBorder="1" applyAlignment="1" applyProtection="1">
      <alignment vertical="center" wrapText="1"/>
      <protection locked="0"/>
    </xf>
    <xf numFmtId="0" fontId="6" fillId="0" borderId="47" xfId="0" applyFont="1" applyBorder="1"/>
    <xf numFmtId="0" fontId="6" fillId="0" borderId="47" xfId="0" applyFont="1" applyBorder="1" applyAlignment="1" applyProtection="1">
      <alignment horizontal="center"/>
      <protection locked="0"/>
    </xf>
    <xf numFmtId="0" fontId="6" fillId="0" borderId="15" xfId="0" applyFont="1" applyBorder="1"/>
    <xf numFmtId="0" fontId="6" fillId="0" borderId="17" xfId="0" applyFont="1" applyBorder="1" applyAlignment="1" applyProtection="1">
      <alignment vertical="center"/>
      <protection locked="0"/>
    </xf>
    <xf numFmtId="0" fontId="14" fillId="0" borderId="59" xfId="0" applyFont="1" applyBorder="1" applyAlignment="1">
      <alignment horizontal="center" vertical="center"/>
    </xf>
    <xf numFmtId="0" fontId="6" fillId="0" borderId="22" xfId="0" applyFont="1" applyBorder="1" applyAlignment="1" applyProtection="1">
      <alignment vertical="center"/>
      <protection locked="0"/>
    </xf>
    <xf numFmtId="0" fontId="6" fillId="0" borderId="18" xfId="0" applyFont="1" applyBorder="1" applyAlignment="1" applyProtection="1">
      <alignment vertical="center"/>
      <protection locked="0"/>
    </xf>
    <xf numFmtId="0" fontId="14" fillId="0" borderId="48" xfId="0" applyFont="1" applyBorder="1" applyAlignment="1">
      <alignment horizontal="center" vertical="center"/>
    </xf>
    <xf numFmtId="0" fontId="6" fillId="0" borderId="5" xfId="0" applyFont="1" applyBorder="1" applyProtection="1">
      <protection locked="0"/>
    </xf>
    <xf numFmtId="0" fontId="6" fillId="0" borderId="20" xfId="0" applyFont="1" applyBorder="1" applyProtection="1">
      <protection locked="0"/>
    </xf>
    <xf numFmtId="0" fontId="6" fillId="0" borderId="4" xfId="0" applyFont="1" applyBorder="1" applyAlignment="1" applyProtection="1">
      <alignment wrapText="1"/>
      <protection locked="0"/>
    </xf>
    <xf numFmtId="0" fontId="6" fillId="0" borderId="5" xfId="0" applyFont="1" applyBorder="1" applyAlignment="1" applyProtection="1">
      <alignment wrapText="1"/>
      <protection locked="0"/>
    </xf>
    <xf numFmtId="0" fontId="6" fillId="0" borderId="20" xfId="0" applyFont="1" applyBorder="1" applyAlignment="1" applyProtection="1">
      <alignment wrapText="1"/>
      <protection locked="0"/>
    </xf>
    <xf numFmtId="9" fontId="6" fillId="0" borderId="4" xfId="2" applyFont="1" applyFill="1" applyBorder="1" applyProtection="1">
      <protection locked="0"/>
    </xf>
    <xf numFmtId="0" fontId="6" fillId="0" borderId="19" xfId="0" applyFont="1" applyBorder="1" applyProtection="1">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0" xfId="0" applyFont="1" applyAlignment="1">
      <alignment horizontal="justify" vertical="center" wrapText="1"/>
    </xf>
    <xf numFmtId="0" fontId="6" fillId="0" borderId="0" xfId="0" applyFont="1" applyAlignment="1">
      <alignment horizontal="justify" wrapText="1"/>
    </xf>
    <xf numFmtId="0" fontId="6" fillId="0" borderId="0" xfId="2" applyNumberFormat="1" applyFont="1" applyFill="1" applyBorder="1" applyAlignment="1" applyProtection="1">
      <alignment horizontal="center" vertical="center"/>
      <protection locked="0"/>
    </xf>
    <xf numFmtId="0" fontId="6" fillId="0" borderId="0" xfId="0" applyFont="1" applyAlignment="1" applyProtection="1">
      <alignment horizontal="justify" wrapText="1"/>
      <protection locked="0"/>
    </xf>
    <xf numFmtId="0" fontId="6" fillId="0" borderId="0" xfId="0" applyFont="1" applyAlignment="1" applyProtection="1">
      <alignment wrapText="1"/>
      <protection locked="0"/>
    </xf>
    <xf numFmtId="9" fontId="6" fillId="0" borderId="0" xfId="2" applyFont="1" applyBorder="1" applyAlignment="1" applyProtection="1">
      <alignment horizontal="center" vertical="center"/>
    </xf>
    <xf numFmtId="9" fontId="6" fillId="0" borderId="0" xfId="0" applyNumberFormat="1" applyFont="1" applyAlignment="1">
      <alignment horizontal="center" vertical="center"/>
    </xf>
    <xf numFmtId="0" fontId="14" fillId="0" borderId="0" xfId="0" applyFont="1" applyAlignment="1">
      <alignment horizontal="center" vertical="center"/>
    </xf>
    <xf numFmtId="0" fontId="7" fillId="0" borderId="0" xfId="0" applyFont="1" applyAlignment="1">
      <alignment horizontal="center" vertical="center"/>
    </xf>
    <xf numFmtId="0" fontId="7" fillId="0" borderId="0" xfId="0" applyFont="1" applyAlignment="1">
      <alignment horizontal="left"/>
    </xf>
    <xf numFmtId="0" fontId="7"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vertical="center"/>
    </xf>
    <xf numFmtId="0" fontId="14" fillId="0" borderId="0" xfId="0" applyFont="1" applyAlignment="1">
      <alignment horizontal="left"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8" xfId="0" applyFont="1" applyFill="1" applyBorder="1" applyAlignment="1">
      <alignment horizontal="center"/>
    </xf>
    <xf numFmtId="0" fontId="7" fillId="3" borderId="8" xfId="0" applyFont="1" applyFill="1" applyBorder="1" applyAlignment="1">
      <alignment horizontal="center" vertical="center" wrapText="1"/>
    </xf>
    <xf numFmtId="0" fontId="7" fillId="3" borderId="9" xfId="0" applyFont="1" applyFill="1" applyBorder="1" applyAlignment="1">
      <alignment horizontal="center"/>
    </xf>
    <xf numFmtId="0" fontId="14" fillId="4" borderId="45"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0" borderId="29" xfId="0" applyFont="1" applyBorder="1"/>
    <xf numFmtId="0" fontId="10" fillId="0" borderId="53" xfId="0" applyFont="1" applyBorder="1" applyProtection="1">
      <protection locked="0"/>
    </xf>
    <xf numFmtId="0" fontId="10" fillId="0" borderId="4" xfId="0" applyFont="1" applyBorder="1"/>
    <xf numFmtId="0" fontId="2" fillId="0" borderId="18"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0" borderId="20" xfId="0" applyFont="1" applyBorder="1" applyAlignment="1" applyProtection="1">
      <alignment horizontal="left" vertical="top" wrapText="1"/>
      <protection locked="0"/>
    </xf>
    <xf numFmtId="9" fontId="2" fillId="0" borderId="4" xfId="0" applyNumberFormat="1" applyFont="1" applyBorder="1" applyProtection="1">
      <protection locked="0"/>
    </xf>
    <xf numFmtId="0" fontId="0" fillId="0" borderId="0" xfId="0" applyProtection="1">
      <protection locked="0"/>
    </xf>
    <xf numFmtId="0" fontId="0" fillId="0" borderId="0" xfId="0" applyAlignment="1" applyProtection="1">
      <alignment horizontal="center"/>
      <protection locked="0"/>
    </xf>
    <xf numFmtId="0" fontId="18" fillId="0" borderId="0" xfId="0" applyFont="1" applyAlignment="1" applyProtection="1">
      <alignment horizontal="left" vertical="center"/>
      <protection locked="0"/>
    </xf>
    <xf numFmtId="0" fontId="15" fillId="0" borderId="0" xfId="0" applyFont="1" applyAlignment="1" applyProtection="1">
      <alignment horizontal="left"/>
      <protection locked="0"/>
    </xf>
    <xf numFmtId="0" fontId="16" fillId="3" borderId="7" xfId="0" applyFont="1" applyFill="1" applyBorder="1" applyAlignment="1" applyProtection="1">
      <alignment horizontal="center"/>
      <protection locked="0"/>
    </xf>
    <xf numFmtId="0" fontId="16" fillId="3" borderId="8" xfId="0" applyFont="1" applyFill="1" applyBorder="1" applyAlignment="1" applyProtection="1">
      <alignment horizontal="center"/>
      <protection locked="0"/>
    </xf>
    <xf numFmtId="0" fontId="16" fillId="3" borderId="9" xfId="0" applyFont="1" applyFill="1" applyBorder="1" applyAlignment="1" applyProtection="1">
      <alignment horizontal="center"/>
      <protection locked="0"/>
    </xf>
    <xf numFmtId="0" fontId="21" fillId="4" borderId="45"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21" fillId="4" borderId="42" xfId="0" applyFont="1" applyFill="1" applyBorder="1" applyAlignment="1">
      <alignment vertical="center" wrapText="1"/>
    </xf>
    <xf numFmtId="0" fontId="21" fillId="4" borderId="43" xfId="0" applyFont="1" applyFill="1" applyBorder="1" applyAlignment="1">
      <alignment horizontal="center" vertical="center" wrapText="1"/>
    </xf>
    <xf numFmtId="0" fontId="21" fillId="4" borderId="44" xfId="0" applyFont="1" applyFill="1" applyBorder="1" applyAlignment="1">
      <alignment horizontal="center" vertical="center" wrapText="1"/>
    </xf>
    <xf numFmtId="0" fontId="21" fillId="4" borderId="46" xfId="0" applyFont="1" applyFill="1" applyBorder="1" applyAlignment="1" applyProtection="1">
      <alignment horizontal="center" vertical="center" wrapText="1"/>
      <protection locked="0"/>
    </xf>
    <xf numFmtId="0" fontId="0" fillId="0" borderId="30" xfId="0" applyBorder="1"/>
    <xf numFmtId="0" fontId="2" fillId="0" borderId="47" xfId="0" applyFont="1" applyBorder="1" applyAlignment="1" applyProtection="1">
      <alignment horizontal="center"/>
      <protection locked="0"/>
    </xf>
    <xf numFmtId="0" fontId="2" fillId="0" borderId="37" xfId="0" applyFont="1" applyBorder="1"/>
    <xf numFmtId="0" fontId="2" fillId="0" borderId="30" xfId="0" applyFont="1" applyBorder="1"/>
    <xf numFmtId="0" fontId="21" fillId="4" borderId="28" xfId="0" applyFont="1" applyFill="1" applyBorder="1" applyAlignment="1" applyProtection="1">
      <alignment horizontal="center" vertical="center" wrapText="1"/>
      <protection locked="0"/>
    </xf>
    <xf numFmtId="0" fontId="2" fillId="0" borderId="25" xfId="0" applyFont="1" applyBorder="1" applyAlignment="1" applyProtection="1">
      <alignment horizontal="center"/>
      <protection locked="0"/>
    </xf>
    <xf numFmtId="0" fontId="4" fillId="0" borderId="0" xfId="0" applyFont="1" applyAlignment="1">
      <alignment vertical="center"/>
    </xf>
    <xf numFmtId="0" fontId="29" fillId="0" borderId="47" xfId="0" applyFont="1" applyBorder="1" applyAlignment="1" applyProtection="1">
      <alignment horizontal="center"/>
      <protection locked="0"/>
    </xf>
    <xf numFmtId="0" fontId="0" fillId="0" borderId="1" xfId="0" applyBorder="1" applyProtection="1">
      <protection locked="0"/>
    </xf>
    <xf numFmtId="0" fontId="0" fillId="0" borderId="37" xfId="0" applyBorder="1" applyProtection="1">
      <protection locked="0"/>
    </xf>
    <xf numFmtId="0" fontId="0" fillId="0" borderId="12" xfId="0" applyBorder="1" applyProtection="1">
      <protection locked="0"/>
    </xf>
    <xf numFmtId="0" fontId="11" fillId="2" borderId="53" xfId="0" applyFont="1" applyFill="1" applyBorder="1" applyAlignment="1" applyProtection="1">
      <alignment horizontal="center" vertical="center" wrapText="1"/>
      <protection locked="0"/>
    </xf>
    <xf numFmtId="0" fontId="12" fillId="4" borderId="50"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61" xfId="0" applyFont="1" applyFill="1" applyBorder="1" applyAlignment="1">
      <alignment horizontal="center" vertical="center" wrapText="1"/>
    </xf>
    <xf numFmtId="0" fontId="10" fillId="0" borderId="67" xfId="0" applyFont="1" applyBorder="1" applyProtection="1">
      <protection locked="0"/>
    </xf>
    <xf numFmtId="0" fontId="6" fillId="0" borderId="15" xfId="0" applyFont="1" applyBorder="1" applyAlignment="1">
      <alignment horizontal="center"/>
    </xf>
    <xf numFmtId="0" fontId="6" fillId="0" borderId="5" xfId="0" applyFont="1" applyBorder="1" applyAlignment="1">
      <alignment horizontal="left"/>
    </xf>
    <xf numFmtId="0" fontId="6" fillId="0" borderId="15" xfId="0" applyFont="1" applyBorder="1" applyAlignment="1">
      <alignment horizontal="left"/>
    </xf>
    <xf numFmtId="0" fontId="30" fillId="0" borderId="11" xfId="0" applyFont="1" applyBorder="1" applyAlignment="1">
      <alignment horizontal="left" vertical="center" wrapText="1"/>
    </xf>
    <xf numFmtId="0" fontId="0" fillId="0" borderId="39" xfId="0" applyBorder="1" applyProtection="1">
      <protection locked="0"/>
    </xf>
    <xf numFmtId="0" fontId="0" fillId="0" borderId="29" xfId="0" applyBorder="1" applyProtection="1">
      <protection locked="0"/>
    </xf>
    <xf numFmtId="0" fontId="0" fillId="0" borderId="18" xfId="0" applyBorder="1" applyAlignment="1" applyProtection="1">
      <alignment vertical="center"/>
      <protection locked="0"/>
    </xf>
    <xf numFmtId="0" fontId="0" fillId="0" borderId="20" xfId="0" applyBorder="1" applyProtection="1">
      <protection locked="0"/>
    </xf>
    <xf numFmtId="0" fontId="32" fillId="0" borderId="0" xfId="0" applyFont="1" applyAlignment="1">
      <alignment horizontal="justify" vertical="center" wrapText="1"/>
    </xf>
    <xf numFmtId="0" fontId="3" fillId="0" borderId="8" xfId="0" applyFont="1" applyBorder="1" applyAlignment="1" applyProtection="1">
      <alignment horizontal="center"/>
      <protection locked="0"/>
    </xf>
    <xf numFmtId="0" fontId="7" fillId="0" borderId="8" xfId="0" applyFont="1" applyBorder="1" applyAlignment="1" applyProtection="1">
      <alignment horizontal="center"/>
      <protection locked="0"/>
    </xf>
    <xf numFmtId="0" fontId="14" fillId="0" borderId="0" xfId="0" applyFont="1" applyAlignment="1">
      <alignment vertical="center"/>
    </xf>
    <xf numFmtId="0" fontId="0" fillId="0" borderId="0" xfId="0" applyAlignment="1">
      <alignment wrapText="1"/>
    </xf>
    <xf numFmtId="0" fontId="7" fillId="4" borderId="4" xfId="0" applyFont="1" applyFill="1" applyBorder="1"/>
    <xf numFmtId="0" fontId="6" fillId="4" borderId="4" xfId="0" applyFont="1" applyFill="1" applyBorder="1" applyAlignment="1" applyProtection="1">
      <alignment vertical="center" wrapText="1"/>
      <protection locked="0"/>
    </xf>
    <xf numFmtId="9" fontId="6" fillId="4" borderId="4" xfId="0" applyNumberFormat="1" applyFont="1" applyFill="1" applyBorder="1" applyAlignment="1">
      <alignment horizontal="center" vertical="center"/>
    </xf>
    <xf numFmtId="0" fontId="12" fillId="0" borderId="71" xfId="0" applyFont="1" applyBorder="1" applyAlignment="1">
      <alignment horizontal="center" vertical="center"/>
    </xf>
    <xf numFmtId="0" fontId="10" fillId="0" borderId="56" xfId="0" applyFont="1" applyBorder="1" applyProtection="1">
      <protection locked="0"/>
    </xf>
    <xf numFmtId="0" fontId="3" fillId="0" borderId="37" xfId="0" applyFont="1" applyBorder="1" applyAlignment="1" applyProtection="1">
      <alignment horizontal="center" vertical="center" wrapText="1"/>
      <protection locked="0"/>
    </xf>
    <xf numFmtId="0" fontId="22" fillId="0" borderId="0" xfId="0" applyFont="1" applyAlignment="1" applyProtection="1">
      <alignment horizontal="center"/>
      <protection locked="0"/>
    </xf>
    <xf numFmtId="0" fontId="22" fillId="0" borderId="37" xfId="0" applyFont="1" applyBorder="1" applyProtection="1">
      <protection locked="0"/>
    </xf>
    <xf numFmtId="0" fontId="22" fillId="0" borderId="0" xfId="0" applyFont="1"/>
    <xf numFmtId="9" fontId="2" fillId="0" borderId="0" xfId="0" applyNumberFormat="1" applyFont="1"/>
    <xf numFmtId="0" fontId="30" fillId="0" borderId="28" xfId="2" applyNumberFormat="1" applyFont="1" applyFill="1" applyBorder="1" applyAlignment="1" applyProtection="1">
      <alignment horizontal="center" vertical="center"/>
      <protection locked="0"/>
    </xf>
    <xf numFmtId="0" fontId="30" fillId="0" borderId="4" xfId="2" applyNumberFormat="1" applyFont="1" applyFill="1" applyBorder="1" applyAlignment="1" applyProtection="1">
      <alignment horizontal="center" vertical="center"/>
      <protection locked="0"/>
    </xf>
    <xf numFmtId="1" fontId="30" fillId="0" borderId="4" xfId="2" applyNumberFormat="1" applyFont="1" applyFill="1" applyBorder="1" applyAlignment="1" applyProtection="1">
      <alignment horizontal="center" vertical="center"/>
      <protection locked="0"/>
    </xf>
    <xf numFmtId="0" fontId="30" fillId="0" borderId="4" xfId="0" applyFont="1" applyBorder="1" applyAlignment="1" applyProtection="1">
      <alignment vertical="center" wrapText="1"/>
      <protection locked="0"/>
    </xf>
    <xf numFmtId="164" fontId="30" fillId="0" borderId="4" xfId="1" applyNumberFormat="1" applyFont="1" applyFill="1" applyBorder="1" applyAlignment="1" applyProtection="1">
      <protection locked="0"/>
    </xf>
    <xf numFmtId="0" fontId="30" fillId="0" borderId="4" xfId="0" applyFont="1" applyBorder="1" applyProtection="1">
      <protection locked="0"/>
    </xf>
    <xf numFmtId="9" fontId="30" fillId="0" borderId="4" xfId="2" applyFont="1" applyFill="1" applyBorder="1" applyAlignment="1" applyProtection="1">
      <alignment horizontal="center" vertical="center"/>
      <protection locked="0"/>
    </xf>
    <xf numFmtId="0" fontId="30" fillId="6" borderId="4" xfId="0" applyFont="1" applyFill="1" applyBorder="1" applyProtection="1">
      <protection locked="0"/>
    </xf>
    <xf numFmtId="0" fontId="30" fillId="0" borderId="4" xfId="0" applyFont="1" applyBorder="1" applyAlignment="1" applyProtection="1">
      <alignment horizontal="left" vertical="center" wrapText="1"/>
      <protection locked="0"/>
    </xf>
    <xf numFmtId="0" fontId="30" fillId="0" borderId="53" xfId="0" applyFont="1" applyBorder="1" applyAlignment="1" applyProtection="1">
      <alignment horizontal="center" vertical="center"/>
      <protection locked="0"/>
    </xf>
    <xf numFmtId="0" fontId="30" fillId="0" borderId="17" xfId="0" applyFont="1" applyBorder="1" applyAlignment="1" applyProtection="1">
      <alignment horizontal="justify" vertical="center"/>
      <protection locked="0"/>
    </xf>
    <xf numFmtId="9" fontId="30" fillId="0" borderId="17" xfId="2" applyFont="1" applyFill="1" applyBorder="1" applyAlignment="1" applyProtection="1">
      <alignment vertical="center"/>
      <protection locked="0"/>
    </xf>
    <xf numFmtId="0" fontId="30" fillId="0" borderId="17" xfId="0" applyFont="1" applyBorder="1" applyAlignment="1" applyProtection="1">
      <alignment vertical="center" wrapText="1"/>
      <protection locked="0"/>
    </xf>
    <xf numFmtId="164" fontId="30" fillId="0" borderId="17" xfId="1" applyNumberFormat="1" applyFont="1" applyFill="1" applyBorder="1" applyAlignment="1" applyProtection="1">
      <alignment horizontal="center" vertical="center"/>
      <protection locked="0"/>
    </xf>
    <xf numFmtId="8" fontId="30" fillId="0" borderId="17" xfId="0" applyNumberFormat="1" applyFont="1" applyBorder="1" applyAlignment="1" applyProtection="1">
      <alignment vertical="center"/>
      <protection locked="0"/>
    </xf>
    <xf numFmtId="9" fontId="30" fillId="0" borderId="23" xfId="2" applyFont="1" applyFill="1" applyBorder="1" applyAlignment="1" applyProtection="1">
      <alignment horizontal="center" vertical="center"/>
      <protection locked="0"/>
    </xf>
    <xf numFmtId="0" fontId="30" fillId="0" borderId="4" xfId="0" applyFont="1" applyBorder="1" applyAlignment="1" applyProtection="1">
      <alignment horizontal="justify"/>
      <protection locked="0"/>
    </xf>
    <xf numFmtId="0" fontId="30" fillId="0" borderId="4" xfId="0" applyFont="1" applyBorder="1" applyAlignment="1" applyProtection="1">
      <alignment wrapText="1"/>
      <protection locked="0"/>
    </xf>
    <xf numFmtId="164" fontId="30" fillId="0" borderId="4" xfId="1" applyNumberFormat="1" applyFont="1" applyFill="1" applyBorder="1" applyAlignment="1" applyProtection="1">
      <alignment horizontal="center"/>
      <protection locked="0"/>
    </xf>
    <xf numFmtId="0" fontId="30" fillId="0" borderId="4" xfId="0" applyFont="1" applyBorder="1" applyAlignment="1">
      <alignment vertical="center" wrapText="1"/>
    </xf>
    <xf numFmtId="0" fontId="30" fillId="0" borderId="4" xfId="2" applyNumberFormat="1" applyFont="1" applyBorder="1" applyAlignment="1" applyProtection="1">
      <alignment horizontal="center" vertical="center"/>
    </xf>
    <xf numFmtId="9" fontId="30" fillId="0" borderId="4" xfId="0" applyNumberFormat="1" applyFont="1" applyBorder="1" applyAlignment="1">
      <alignment horizontal="center" vertical="center"/>
    </xf>
    <xf numFmtId="0" fontId="30" fillId="0" borderId="4" xfId="0" applyFont="1" applyBorder="1" applyAlignment="1" applyProtection="1">
      <alignment horizontal="center" vertical="center" wrapText="1"/>
      <protection locked="0"/>
    </xf>
    <xf numFmtId="0" fontId="30" fillId="0" borderId="17" xfId="0" applyFont="1" applyBorder="1" applyAlignment="1" applyProtection="1">
      <alignment horizontal="justify" vertical="center" wrapText="1"/>
      <protection locked="0"/>
    </xf>
    <xf numFmtId="165" fontId="30" fillId="0" borderId="17" xfId="3" applyNumberFormat="1" applyFont="1" applyFill="1" applyBorder="1" applyAlignment="1" applyProtection="1">
      <alignment vertical="center"/>
      <protection locked="0"/>
    </xf>
    <xf numFmtId="0" fontId="30" fillId="0" borderId="4" xfId="0" applyFont="1" applyBorder="1" applyAlignment="1" applyProtection="1">
      <alignment vertical="center"/>
      <protection locked="0"/>
    </xf>
    <xf numFmtId="164" fontId="30" fillId="0" borderId="4" xfId="1" applyNumberFormat="1" applyFont="1" applyFill="1" applyBorder="1" applyAlignment="1" applyProtection="1">
      <alignment vertical="center"/>
      <protection locked="0"/>
    </xf>
    <xf numFmtId="0" fontId="30" fillId="0" borderId="17" xfId="0" applyFont="1" applyBorder="1" applyAlignment="1" applyProtection="1">
      <alignment vertical="center"/>
      <protection locked="0"/>
    </xf>
    <xf numFmtId="0" fontId="30" fillId="0" borderId="17" xfId="2" applyNumberFormat="1" applyFont="1" applyFill="1" applyBorder="1" applyAlignment="1" applyProtection="1">
      <alignment vertical="center"/>
      <protection locked="0"/>
    </xf>
    <xf numFmtId="0" fontId="30" fillId="0" borderId="4" xfId="0" applyFont="1" applyBorder="1" applyAlignment="1" applyProtection="1">
      <alignment horizontal="justify" wrapText="1"/>
      <protection locked="0"/>
    </xf>
    <xf numFmtId="164" fontId="30" fillId="0" borderId="4" xfId="1" applyNumberFormat="1" applyFont="1" applyFill="1" applyBorder="1" applyAlignment="1" applyProtection="1">
      <alignment horizontal="center" vertical="center"/>
      <protection locked="0"/>
    </xf>
    <xf numFmtId="0" fontId="30" fillId="0" borderId="4" xfId="0" applyFont="1" applyBorder="1" applyAlignment="1" applyProtection="1">
      <alignment horizontal="center" vertical="center"/>
      <protection locked="0"/>
    </xf>
    <xf numFmtId="0" fontId="35" fillId="0" borderId="4" xfId="6" quotePrefix="1" applyFont="1" applyBorder="1" applyAlignment="1">
      <alignment horizontal="justify" vertical="center" wrapText="1"/>
    </xf>
    <xf numFmtId="9" fontId="30" fillId="0" borderId="53" xfId="0" applyNumberFormat="1" applyFont="1" applyBorder="1" applyAlignment="1">
      <alignment horizontal="center" vertical="center"/>
    </xf>
    <xf numFmtId="0" fontId="30" fillId="0" borderId="54" xfId="2" applyNumberFormat="1" applyFont="1" applyBorder="1" applyAlignment="1" applyProtection="1">
      <alignment horizontal="center" vertical="center"/>
    </xf>
    <xf numFmtId="0" fontId="30" fillId="0" borderId="4" xfId="2" applyNumberFormat="1" applyFont="1" applyFill="1" applyBorder="1" applyAlignment="1" applyProtection="1">
      <alignment horizontal="center" vertical="center"/>
    </xf>
    <xf numFmtId="0" fontId="30" fillId="6" borderId="4" xfId="2" applyNumberFormat="1" applyFont="1" applyFill="1" applyBorder="1" applyAlignment="1" applyProtection="1">
      <alignment horizontal="center" vertical="center"/>
    </xf>
    <xf numFmtId="9" fontId="30" fillId="6" borderId="4" xfId="0" applyNumberFormat="1" applyFont="1" applyFill="1" applyBorder="1" applyAlignment="1">
      <alignment horizontal="center" vertical="center"/>
    </xf>
    <xf numFmtId="0" fontId="30" fillId="0" borderId="4" xfId="0" applyFont="1" applyBorder="1" applyAlignment="1" applyProtection="1">
      <alignment horizontal="center"/>
      <protection locked="0"/>
    </xf>
    <xf numFmtId="9" fontId="30" fillId="0" borderId="28" xfId="2" applyFont="1" applyFill="1" applyBorder="1" applyAlignment="1" applyProtection="1">
      <alignment horizontal="center" vertical="center"/>
      <protection locked="0"/>
    </xf>
    <xf numFmtId="9" fontId="30" fillId="0" borderId="54" xfId="2" applyFont="1" applyFill="1" applyBorder="1" applyAlignment="1" applyProtection="1">
      <alignment horizontal="center" vertical="center"/>
      <protection locked="0"/>
    </xf>
    <xf numFmtId="0" fontId="30" fillId="0" borderId="17" xfId="2" applyNumberFormat="1" applyFont="1" applyFill="1" applyBorder="1" applyAlignment="1" applyProtection="1">
      <alignment horizontal="center" vertical="center" wrapText="1"/>
      <protection locked="0"/>
    </xf>
    <xf numFmtId="0" fontId="30" fillId="0" borderId="17" xfId="2" applyNumberFormat="1" applyFont="1" applyFill="1" applyBorder="1" applyAlignment="1" applyProtection="1">
      <alignment horizontal="center" vertical="center"/>
      <protection locked="0"/>
    </xf>
    <xf numFmtId="9" fontId="30" fillId="0" borderId="17" xfId="2" applyFont="1" applyBorder="1" applyAlignment="1" applyProtection="1">
      <alignment horizontal="center" vertical="center"/>
    </xf>
    <xf numFmtId="0" fontId="30" fillId="0" borderId="26" xfId="0" applyFont="1" applyBorder="1" applyAlignment="1" applyProtection="1">
      <alignment horizontal="justify" wrapText="1"/>
      <protection locked="0"/>
    </xf>
    <xf numFmtId="0" fontId="30" fillId="0" borderId="4" xfId="0" applyFont="1" applyBorder="1" applyAlignment="1">
      <alignment horizontal="justify" vertical="center" wrapText="1"/>
    </xf>
    <xf numFmtId="0" fontId="30" fillId="0" borderId="4" xfId="0" applyFont="1" applyBorder="1" applyAlignment="1" applyProtection="1">
      <alignment horizontal="justify" vertical="center" wrapText="1"/>
      <protection locked="0"/>
    </xf>
    <xf numFmtId="44" fontId="30" fillId="0" borderId="4" xfId="1" applyFont="1" applyFill="1" applyBorder="1" applyAlignment="1" applyProtection="1">
      <alignment horizontal="center" vertical="center"/>
      <protection locked="0"/>
    </xf>
    <xf numFmtId="9" fontId="30" fillId="0" borderId="4" xfId="2" applyFont="1" applyBorder="1" applyAlignment="1" applyProtection="1">
      <alignment horizontal="center" vertical="center"/>
    </xf>
    <xf numFmtId="44" fontId="30" fillId="0" borderId="4" xfId="1" applyFont="1" applyFill="1" applyBorder="1" applyAlignment="1" applyProtection="1">
      <alignment horizontal="center"/>
      <protection locked="0"/>
    </xf>
    <xf numFmtId="0" fontId="30" fillId="0" borderId="54" xfId="0" applyFont="1" applyBorder="1" applyAlignment="1" applyProtection="1">
      <alignment horizontal="justify" vertical="center" wrapText="1"/>
      <protection locked="0"/>
    </xf>
    <xf numFmtId="0" fontId="30" fillId="0" borderId="4" xfId="0" applyFont="1" applyBorder="1" applyAlignment="1">
      <alignment horizontal="center" vertical="center"/>
    </xf>
    <xf numFmtId="44" fontId="30" fillId="0" borderId="4" xfId="1" applyFont="1" applyBorder="1"/>
    <xf numFmtId="0" fontId="30" fillId="0" borderId="4" xfId="0" applyFont="1" applyBorder="1" applyAlignment="1">
      <alignment horizontal="center"/>
    </xf>
    <xf numFmtId="0" fontId="30" fillId="0" borderId="11" xfId="0" applyFont="1" applyBorder="1" applyAlignment="1" applyProtection="1">
      <alignment horizontal="left" vertical="center" wrapText="1"/>
      <protection locked="0"/>
    </xf>
    <xf numFmtId="0" fontId="30" fillId="0" borderId="28" xfId="0" applyFont="1" applyBorder="1" applyAlignment="1" applyProtection="1">
      <alignment horizontal="justify" vertical="center" wrapText="1"/>
      <protection locked="0"/>
    </xf>
    <xf numFmtId="0" fontId="30" fillId="0" borderId="22" xfId="0" applyFont="1" applyBorder="1" applyAlignment="1">
      <alignment horizontal="justify"/>
    </xf>
    <xf numFmtId="164" fontId="30" fillId="0" borderId="17" xfId="1" applyNumberFormat="1" applyFont="1" applyFill="1" applyBorder="1" applyAlignment="1" applyProtection="1">
      <alignment vertical="center" wrapText="1"/>
      <protection locked="0"/>
    </xf>
    <xf numFmtId="0" fontId="30" fillId="0" borderId="23" xfId="2" applyNumberFormat="1" applyFont="1" applyFill="1" applyBorder="1" applyAlignment="1" applyProtection="1">
      <alignment horizontal="center" vertical="center"/>
      <protection locked="0"/>
    </xf>
    <xf numFmtId="9" fontId="30" fillId="0" borderId="17" xfId="0" applyNumberFormat="1" applyFont="1" applyBorder="1" applyAlignment="1">
      <alignment horizontal="center" vertical="center"/>
    </xf>
    <xf numFmtId="0" fontId="30" fillId="0" borderId="5" xfId="0" applyFont="1" applyBorder="1" applyAlignment="1">
      <alignment horizontal="justify"/>
    </xf>
    <xf numFmtId="9" fontId="30" fillId="0" borderId="4" xfId="2" applyFont="1" applyFill="1" applyBorder="1" applyAlignment="1" applyProtection="1">
      <alignment vertical="center"/>
      <protection locked="0"/>
    </xf>
    <xf numFmtId="164" fontId="30" fillId="0" borderId="4" xfId="1" applyNumberFormat="1" applyFont="1" applyFill="1" applyBorder="1" applyAlignment="1" applyProtection="1">
      <alignment wrapText="1"/>
      <protection locked="0"/>
    </xf>
    <xf numFmtId="0" fontId="30" fillId="0" borderId="5" xfId="0" applyFont="1" applyBorder="1" applyAlignment="1">
      <alignment horizontal="justify" wrapText="1"/>
    </xf>
    <xf numFmtId="44" fontId="30" fillId="0" borderId="4" xfId="1" applyFont="1" applyFill="1" applyBorder="1" applyAlignment="1" applyProtection="1">
      <alignment wrapText="1"/>
      <protection locked="0"/>
    </xf>
    <xf numFmtId="44" fontId="30" fillId="0" borderId="4" xfId="1" applyFont="1" applyFill="1" applyBorder="1" applyProtection="1">
      <protection locked="0"/>
    </xf>
    <xf numFmtId="0" fontId="30" fillId="0" borderId="4" xfId="0" applyFont="1" applyBorder="1" applyAlignment="1">
      <alignment horizontal="justify" wrapText="1"/>
    </xf>
    <xf numFmtId="44" fontId="30" fillId="0" borderId="4" xfId="0" applyNumberFormat="1" applyFont="1" applyBorder="1" applyProtection="1">
      <protection locked="0"/>
    </xf>
    <xf numFmtId="9" fontId="30" fillId="0" borderId="4" xfId="0" applyNumberFormat="1" applyFont="1" applyBorder="1" applyAlignment="1" applyProtection="1">
      <alignment horizontal="center" vertical="center"/>
      <protection locked="0"/>
    </xf>
    <xf numFmtId="9" fontId="30" fillId="0" borderId="4" xfId="0" applyNumberFormat="1" applyFont="1" applyBorder="1" applyAlignment="1" applyProtection="1">
      <alignment vertical="center"/>
      <protection locked="0"/>
    </xf>
    <xf numFmtId="0" fontId="30" fillId="0" borderId="4" xfId="0" applyFont="1" applyBorder="1" applyAlignment="1">
      <alignment horizontal="justify"/>
    </xf>
    <xf numFmtId="0" fontId="30" fillId="0" borderId="54" xfId="0" applyFont="1" applyBorder="1" applyAlignment="1" applyProtection="1">
      <alignment wrapText="1"/>
      <protection locked="0"/>
    </xf>
    <xf numFmtId="0" fontId="30" fillId="0" borderId="54" xfId="0" applyFont="1" applyBorder="1" applyProtection="1">
      <protection locked="0"/>
    </xf>
    <xf numFmtId="0" fontId="30" fillId="0" borderId="21" xfId="0" applyFont="1" applyBorder="1" applyAlignment="1" applyProtection="1">
      <alignment horizontal="justify" vertical="center" wrapText="1"/>
      <protection locked="0"/>
    </xf>
    <xf numFmtId="0" fontId="30" fillId="0" borderId="26" xfId="0" applyFont="1" applyBorder="1" applyAlignment="1">
      <alignment horizontal="justify"/>
    </xf>
    <xf numFmtId="9" fontId="30" fillId="0" borderId="29" xfId="2" applyFont="1" applyFill="1" applyBorder="1" applyAlignment="1" applyProtection="1">
      <alignment horizontal="center" vertical="center"/>
      <protection locked="0"/>
    </xf>
    <xf numFmtId="9" fontId="30" fillId="0" borderId="26" xfId="0" applyNumberFormat="1" applyFont="1" applyBorder="1" applyAlignment="1" applyProtection="1">
      <alignment horizontal="center" vertical="center"/>
      <protection locked="0"/>
    </xf>
    <xf numFmtId="9" fontId="30" fillId="0" borderId="26" xfId="0" applyNumberFormat="1" applyFont="1" applyBorder="1" applyAlignment="1" applyProtection="1">
      <alignment vertical="center"/>
      <protection locked="0"/>
    </xf>
    <xf numFmtId="0" fontId="30" fillId="0" borderId="53" xfId="0" applyFont="1" applyBorder="1" applyAlignment="1" applyProtection="1">
      <alignment wrapText="1"/>
      <protection locked="0"/>
    </xf>
    <xf numFmtId="0" fontId="30" fillId="0" borderId="53" xfId="0" applyFont="1" applyBorder="1" applyProtection="1">
      <protection locked="0"/>
    </xf>
    <xf numFmtId="9" fontId="30" fillId="0" borderId="39" xfId="2" applyFont="1" applyFill="1" applyBorder="1" applyAlignment="1" applyProtection="1">
      <alignment horizontal="center" vertical="center"/>
      <protection locked="0"/>
    </xf>
    <xf numFmtId="9" fontId="30" fillId="0" borderId="53" xfId="2" applyFont="1" applyBorder="1" applyAlignment="1" applyProtection="1">
      <alignment horizontal="center" vertical="center"/>
    </xf>
    <xf numFmtId="0" fontId="30" fillId="0" borderId="17" xfId="0" applyFont="1" applyBorder="1" applyAlignment="1">
      <alignment horizontal="justify" wrapText="1"/>
    </xf>
    <xf numFmtId="9" fontId="30" fillId="0" borderId="17" xfId="2" applyFont="1" applyFill="1" applyBorder="1" applyAlignment="1" applyProtection="1">
      <alignment horizontal="center" vertical="center" wrapText="1"/>
      <protection locked="0"/>
    </xf>
    <xf numFmtId="0" fontId="30" fillId="0" borderId="4" xfId="2" applyNumberFormat="1" applyFont="1" applyFill="1" applyBorder="1" applyAlignment="1" applyProtection="1">
      <alignment vertical="center"/>
      <protection locked="0"/>
    </xf>
    <xf numFmtId="9" fontId="30" fillId="0" borderId="4" xfId="0" applyNumberFormat="1" applyFont="1" applyBorder="1" applyAlignment="1" applyProtection="1">
      <alignment vertical="center" wrapText="1"/>
      <protection locked="0"/>
    </xf>
    <xf numFmtId="9" fontId="30" fillId="0" borderId="4" xfId="0" applyNumberFormat="1" applyFont="1" applyBorder="1" applyAlignment="1">
      <alignment horizontal="center" vertical="center" wrapText="1"/>
    </xf>
    <xf numFmtId="0" fontId="30" fillId="0" borderId="54" xfId="0" applyFont="1" applyBorder="1" applyAlignment="1">
      <alignment horizontal="justify" wrapText="1"/>
    </xf>
    <xf numFmtId="3" fontId="30" fillId="0" borderId="4" xfId="2" applyNumberFormat="1" applyFont="1" applyFill="1" applyBorder="1" applyAlignment="1" applyProtection="1">
      <alignment horizontal="center" vertical="center"/>
      <protection locked="0"/>
    </xf>
    <xf numFmtId="3" fontId="30" fillId="0" borderId="4" xfId="0" applyNumberFormat="1" applyFont="1" applyBorder="1" applyAlignment="1" applyProtection="1">
      <alignment vertical="center"/>
      <protection locked="0"/>
    </xf>
    <xf numFmtId="0" fontId="30" fillId="0" borderId="11" xfId="0" applyFont="1" applyBorder="1" applyAlignment="1">
      <alignment horizontal="justify" wrapText="1"/>
    </xf>
    <xf numFmtId="0" fontId="30" fillId="0" borderId="11" xfId="0" applyFont="1" applyBorder="1" applyAlignment="1" applyProtection="1">
      <alignment wrapText="1"/>
      <protection locked="0"/>
    </xf>
    <xf numFmtId="0" fontId="30" fillId="0" borderId="11" xfId="0" applyFont="1" applyBorder="1" applyProtection="1">
      <protection locked="0"/>
    </xf>
    <xf numFmtId="9" fontId="30" fillId="0" borderId="11" xfId="2" applyFont="1" applyBorder="1" applyAlignment="1" applyProtection="1">
      <alignment horizontal="center" vertical="center"/>
    </xf>
    <xf numFmtId="9" fontId="30" fillId="0" borderId="11" xfId="0" applyNumberFormat="1" applyFont="1" applyBorder="1" applyAlignment="1">
      <alignment horizontal="center" vertical="center"/>
    </xf>
    <xf numFmtId="9" fontId="30" fillId="0" borderId="53" xfId="0" applyNumberFormat="1" applyFont="1" applyBorder="1" applyAlignment="1" applyProtection="1">
      <alignment vertical="center"/>
      <protection locked="0"/>
    </xf>
    <xf numFmtId="0" fontId="30" fillId="0" borderId="11" xfId="0" applyFont="1" applyBorder="1" applyAlignment="1" applyProtection="1">
      <alignment horizontal="center"/>
      <protection locked="0"/>
    </xf>
    <xf numFmtId="9" fontId="30" fillId="0" borderId="11" xfId="0" applyNumberFormat="1" applyFont="1" applyBorder="1" applyAlignment="1" applyProtection="1">
      <alignment horizontal="center"/>
      <protection locked="0"/>
    </xf>
    <xf numFmtId="9" fontId="30" fillId="0" borderId="54" xfId="0" applyNumberFormat="1" applyFont="1" applyBorder="1" applyAlignment="1" applyProtection="1">
      <alignment horizontal="center" vertical="center"/>
      <protection locked="0"/>
    </xf>
    <xf numFmtId="0" fontId="30" fillId="0" borderId="4" xfId="0" applyFont="1" applyBorder="1"/>
    <xf numFmtId="44" fontId="30" fillId="0" borderId="4" xfId="1" applyFont="1" applyBorder="1" applyAlignment="1" applyProtection="1">
      <alignment horizontal="center"/>
      <protection locked="0"/>
    </xf>
    <xf numFmtId="0" fontId="30" fillId="0" borderId="17" xfId="0" applyFont="1" applyBorder="1" applyAlignment="1" applyProtection="1">
      <alignment horizontal="left" vertical="center" wrapText="1"/>
      <protection locked="0"/>
    </xf>
    <xf numFmtId="0" fontId="30" fillId="0" borderId="17" xfId="0" applyFont="1" applyBorder="1" applyAlignment="1" applyProtection="1">
      <alignment horizontal="center" vertical="center"/>
      <protection locked="0"/>
    </xf>
    <xf numFmtId="0" fontId="30" fillId="0" borderId="17" xfId="2" applyNumberFormat="1" applyFont="1" applyBorder="1" applyAlignment="1" applyProtection="1">
      <alignment horizontal="center" vertical="center"/>
    </xf>
    <xf numFmtId="0" fontId="30" fillId="0" borderId="4" xfId="0" applyFont="1" applyBorder="1" applyAlignment="1" applyProtection="1">
      <alignment horizontal="justify" vertical="center"/>
      <protection locked="0"/>
    </xf>
    <xf numFmtId="0" fontId="30" fillId="0" borderId="11" xfId="2" applyNumberFormat="1" applyFont="1" applyFill="1" applyBorder="1" applyAlignment="1" applyProtection="1">
      <alignment horizontal="center" vertical="center"/>
      <protection locked="0"/>
    </xf>
    <xf numFmtId="0" fontId="30" fillId="0" borderId="11" xfId="0" applyFont="1" applyBorder="1" applyAlignment="1">
      <alignment horizontal="justify"/>
    </xf>
    <xf numFmtId="9" fontId="30" fillId="0" borderId="17" xfId="2" applyFont="1" applyFill="1" applyBorder="1" applyAlignment="1" applyProtection="1">
      <alignment horizontal="center" vertical="center"/>
      <protection locked="0"/>
    </xf>
    <xf numFmtId="1" fontId="30" fillId="0" borderId="6" xfId="0" applyNumberFormat="1" applyFont="1" applyBorder="1" applyAlignment="1" applyProtection="1">
      <alignment horizontal="center" vertical="center"/>
      <protection locked="0"/>
    </xf>
    <xf numFmtId="0" fontId="30" fillId="0" borderId="6" xfId="0" applyFont="1" applyBorder="1" applyAlignment="1" applyProtection="1">
      <alignment horizontal="center" vertical="center"/>
      <protection locked="0"/>
    </xf>
    <xf numFmtId="0" fontId="30" fillId="0" borderId="4" xfId="0" applyFont="1" applyBorder="1" applyAlignment="1">
      <alignment horizontal="justify" vertical="center"/>
    </xf>
    <xf numFmtId="44" fontId="30" fillId="0" borderId="4" xfId="1" applyFont="1" applyBorder="1" applyProtection="1">
      <protection locked="0"/>
    </xf>
    <xf numFmtId="0" fontId="30" fillId="0" borderId="11" xfId="0" applyFont="1" applyBorder="1" applyAlignment="1" applyProtection="1">
      <alignment horizontal="center" vertical="center"/>
      <protection locked="0"/>
    </xf>
    <xf numFmtId="44" fontId="30" fillId="0" borderId="11" xfId="1" applyFont="1" applyBorder="1" applyProtection="1">
      <protection locked="0"/>
    </xf>
    <xf numFmtId="0" fontId="30" fillId="0" borderId="17" xfId="0" applyFont="1" applyBorder="1" applyAlignment="1">
      <alignment horizontal="justify"/>
    </xf>
    <xf numFmtId="44" fontId="30" fillId="0" borderId="17" xfId="1" applyFont="1" applyFill="1" applyBorder="1" applyAlignment="1" applyProtection="1">
      <alignment vertical="center"/>
      <protection locked="0"/>
    </xf>
    <xf numFmtId="44" fontId="30" fillId="0" borderId="53" xfId="1" applyFont="1" applyFill="1" applyBorder="1" applyProtection="1">
      <protection locked="0"/>
    </xf>
    <xf numFmtId="0" fontId="30" fillId="0" borderId="11" xfId="2" applyNumberFormat="1" applyFont="1" applyBorder="1" applyAlignment="1" applyProtection="1">
      <alignment horizontal="center" vertical="center"/>
    </xf>
    <xf numFmtId="44" fontId="30" fillId="0" borderId="28" xfId="1" applyFont="1" applyFill="1" applyBorder="1" applyAlignment="1" applyProtection="1">
      <alignment vertical="center"/>
      <protection locked="0"/>
    </xf>
    <xf numFmtId="0" fontId="30" fillId="0" borderId="28" xfId="0" applyFont="1" applyBorder="1" applyAlignment="1" applyProtection="1">
      <alignment vertical="center"/>
      <protection locked="0"/>
    </xf>
    <xf numFmtId="44" fontId="30" fillId="0" borderId="4" xfId="1" applyFont="1" applyFill="1" applyBorder="1" applyAlignment="1" applyProtection="1">
      <alignment vertical="center"/>
      <protection locked="0"/>
    </xf>
    <xf numFmtId="0" fontId="30" fillId="0" borderId="4" xfId="0" applyFont="1" applyBorder="1" applyAlignment="1" applyProtection="1">
      <alignment horizontal="justify" vertical="top" wrapText="1"/>
      <protection locked="0"/>
    </xf>
    <xf numFmtId="9" fontId="30" fillId="0" borderId="54" xfId="2" applyFont="1" applyBorder="1" applyAlignment="1" applyProtection="1">
      <alignment horizontal="center" vertical="center"/>
    </xf>
    <xf numFmtId="0" fontId="30" fillId="0" borderId="49" xfId="0" applyFont="1" applyBorder="1" applyAlignment="1" applyProtection="1">
      <alignment horizontal="center"/>
      <protection locked="0"/>
    </xf>
    <xf numFmtId="9" fontId="30" fillId="0" borderId="11" xfId="0" applyNumberFormat="1" applyFont="1" applyBorder="1" applyAlignment="1" applyProtection="1">
      <alignment horizontal="center" vertical="center"/>
      <protection locked="0"/>
    </xf>
    <xf numFmtId="44" fontId="30" fillId="0" borderId="11" xfId="1" applyFont="1" applyFill="1" applyBorder="1" applyProtection="1">
      <protection locked="0"/>
    </xf>
    <xf numFmtId="0" fontId="30" fillId="0" borderId="4" xfId="1" applyNumberFormat="1" applyFont="1" applyFill="1" applyBorder="1" applyAlignment="1" applyProtection="1">
      <alignment horizontal="center" vertical="center"/>
      <protection locked="0"/>
    </xf>
    <xf numFmtId="9" fontId="38" fillId="0" borderId="4" xfId="0" applyNumberFormat="1" applyFont="1" applyBorder="1" applyAlignment="1">
      <alignment vertical="center"/>
    </xf>
    <xf numFmtId="9" fontId="30" fillId="0" borderId="4" xfId="0" applyNumberFormat="1" applyFont="1" applyBorder="1" applyAlignment="1">
      <alignment horizontal="center"/>
    </xf>
    <xf numFmtId="9" fontId="30" fillId="0" borderId="4" xfId="0" applyNumberFormat="1" applyFont="1" applyBorder="1"/>
    <xf numFmtId="9" fontId="30" fillId="0" borderId="4" xfId="0" applyNumberFormat="1" applyFont="1" applyBorder="1" applyAlignment="1" applyProtection="1">
      <alignment horizontal="center"/>
      <protection locked="0"/>
    </xf>
    <xf numFmtId="9" fontId="30" fillId="0" borderId="4" xfId="0" applyNumberFormat="1" applyFont="1" applyBorder="1" applyProtection="1">
      <protection locked="0"/>
    </xf>
    <xf numFmtId="0" fontId="30" fillId="0" borderId="17" xfId="0" applyFont="1" applyBorder="1" applyAlignment="1" applyProtection="1">
      <alignment horizontal="justify" wrapText="1"/>
      <protection locked="0"/>
    </xf>
    <xf numFmtId="0" fontId="30" fillId="0" borderId="4" xfId="0" applyFont="1" applyBorder="1" applyAlignment="1">
      <alignment vertical="center"/>
    </xf>
    <xf numFmtId="0" fontId="30" fillId="0" borderId="11" xfId="0" applyFont="1" applyBorder="1" applyAlignment="1" applyProtection="1">
      <alignment horizontal="justify" wrapText="1"/>
      <protection locked="0"/>
    </xf>
    <xf numFmtId="0" fontId="30" fillId="0" borderId="11" xfId="0" applyFont="1" applyBorder="1" applyAlignment="1">
      <alignment horizontal="center" vertical="center"/>
    </xf>
    <xf numFmtId="0" fontId="30" fillId="0" borderId="11" xfId="0" applyFont="1" applyBorder="1" applyAlignment="1">
      <alignment vertical="center"/>
    </xf>
    <xf numFmtId="0" fontId="30" fillId="0" borderId="11" xfId="0" applyFont="1" applyBorder="1"/>
    <xf numFmtId="9" fontId="30" fillId="0" borderId="17" xfId="0" applyNumberFormat="1" applyFont="1" applyBorder="1" applyAlignment="1" applyProtection="1">
      <alignment horizontal="center" vertical="center"/>
      <protection locked="0"/>
    </xf>
    <xf numFmtId="44" fontId="30" fillId="0" borderId="17" xfId="1" applyFont="1" applyFill="1" applyBorder="1" applyAlignment="1" applyProtection="1">
      <alignment wrapText="1"/>
      <protection locked="0"/>
    </xf>
    <xf numFmtId="0" fontId="30" fillId="0" borderId="17" xfId="0" applyFont="1" applyBorder="1" applyProtection="1">
      <protection locked="0"/>
    </xf>
    <xf numFmtId="44" fontId="30" fillId="0" borderId="54" xfId="1" applyFont="1" applyFill="1" applyBorder="1" applyAlignment="1" applyProtection="1">
      <alignment wrapText="1"/>
      <protection locked="0"/>
    </xf>
    <xf numFmtId="9" fontId="30" fillId="0" borderId="4" xfId="2" applyFont="1" applyFill="1" applyBorder="1" applyAlignment="1" applyProtection="1">
      <alignment horizontal="center" vertical="center" wrapText="1"/>
      <protection locked="0"/>
    </xf>
    <xf numFmtId="44" fontId="30" fillId="0" borderId="4" xfId="1" applyFont="1" applyFill="1" applyBorder="1" applyAlignment="1" applyProtection="1">
      <alignment horizontal="center" vertical="center" wrapText="1"/>
      <protection locked="0"/>
    </xf>
    <xf numFmtId="4" fontId="30" fillId="0" borderId="4" xfId="0" applyNumberFormat="1" applyFont="1" applyBorder="1" applyAlignment="1" applyProtection="1">
      <alignment horizontal="center" vertical="center"/>
      <protection locked="0"/>
    </xf>
    <xf numFmtId="0" fontId="30" fillId="0" borderId="4" xfId="2" applyNumberFormat="1" applyFont="1" applyBorder="1" applyAlignment="1" applyProtection="1">
      <alignment horizontal="center" vertical="center" wrapText="1"/>
    </xf>
    <xf numFmtId="9" fontId="30" fillId="0" borderId="4" xfId="2" applyFont="1" applyBorder="1" applyAlignment="1" applyProtection="1">
      <alignment horizontal="center" vertical="center" wrapText="1"/>
    </xf>
    <xf numFmtId="9" fontId="30" fillId="0" borderId="4" xfId="2" applyFont="1" applyBorder="1" applyAlignment="1" applyProtection="1">
      <alignment horizontal="center"/>
      <protection locked="0"/>
    </xf>
    <xf numFmtId="9" fontId="30" fillId="0" borderId="11" xfId="2" applyFont="1" applyFill="1" applyBorder="1" applyAlignment="1" applyProtection="1">
      <alignment horizontal="center" vertical="center" wrapText="1"/>
      <protection locked="0"/>
    </xf>
    <xf numFmtId="9" fontId="30" fillId="0" borderId="11" xfId="2" applyFont="1" applyBorder="1" applyAlignment="1" applyProtection="1">
      <alignment horizontal="center" vertical="center"/>
      <protection locked="0"/>
    </xf>
    <xf numFmtId="9" fontId="30" fillId="0" borderId="11" xfId="2" applyFont="1" applyBorder="1" applyAlignment="1" applyProtection="1">
      <alignment horizontal="center"/>
      <protection locked="0"/>
    </xf>
    <xf numFmtId="0" fontId="6" fillId="6" borderId="4" xfId="0" applyFont="1" applyFill="1" applyBorder="1"/>
    <xf numFmtId="0" fontId="7" fillId="2" borderId="4" xfId="0" applyFont="1" applyFill="1" applyBorder="1"/>
    <xf numFmtId="0" fontId="6" fillId="2" borderId="4" xfId="0" applyFont="1" applyFill="1" applyBorder="1"/>
    <xf numFmtId="0" fontId="6" fillId="4" borderId="4" xfId="0" applyFont="1" applyFill="1" applyBorder="1" applyAlignment="1">
      <alignment wrapText="1"/>
    </xf>
    <xf numFmtId="0" fontId="3" fillId="0" borderId="4" xfId="0" applyFont="1" applyBorder="1" applyAlignment="1" applyProtection="1">
      <alignment horizontal="left"/>
      <protection locked="0"/>
    </xf>
    <xf numFmtId="0" fontId="3" fillId="3" borderId="4" xfId="0" applyFont="1" applyFill="1" applyBorder="1" applyAlignment="1" applyProtection="1">
      <alignment horizontal="center"/>
      <protection locked="0"/>
    </xf>
    <xf numFmtId="0" fontId="3" fillId="3" borderId="7" xfId="0" applyFont="1" applyFill="1" applyBorder="1" applyAlignment="1" applyProtection="1">
      <alignment horizontal="center" vertical="center"/>
      <protection locked="0"/>
    </xf>
    <xf numFmtId="0" fontId="35" fillId="6" borderId="4" xfId="0" applyFont="1" applyFill="1" applyBorder="1" applyAlignment="1">
      <alignment horizontal="justify" wrapText="1"/>
    </xf>
    <xf numFmtId="0" fontId="35" fillId="0" borderId="4" xfId="0" applyFont="1" applyBorder="1" applyAlignment="1" applyProtection="1">
      <alignment horizontal="left" vertical="center" wrapText="1"/>
      <protection locked="0"/>
    </xf>
    <xf numFmtId="0" fontId="35" fillId="0" borderId="4" xfId="2" applyNumberFormat="1" applyFont="1" applyFill="1" applyBorder="1" applyAlignment="1" applyProtection="1">
      <alignment horizontal="center" vertical="center" wrapText="1"/>
      <protection locked="0"/>
    </xf>
    <xf numFmtId="0" fontId="35" fillId="0" borderId="4" xfId="4" applyFont="1" applyBorder="1" applyAlignment="1">
      <alignment horizontal="left" wrapText="1"/>
    </xf>
    <xf numFmtId="0" fontId="35" fillId="0" borderId="4" xfId="0" applyFont="1" applyBorder="1" applyAlignment="1">
      <alignment horizontal="justify" vertical="center" wrapText="1"/>
    </xf>
    <xf numFmtId="0" fontId="35" fillId="0" borderId="11" xfId="4" applyFont="1" applyBorder="1" applyAlignment="1">
      <alignment horizontal="left" wrapText="1"/>
    </xf>
    <xf numFmtId="9" fontId="2" fillId="0" borderId="11" xfId="0" applyNumberFormat="1" applyFont="1" applyBorder="1" applyProtection="1">
      <protection locked="0"/>
    </xf>
    <xf numFmtId="0" fontId="2" fillId="0" borderId="0" xfId="0" applyFont="1" applyAlignment="1" applyProtection="1">
      <alignment vertical="center"/>
      <protection locked="0"/>
    </xf>
    <xf numFmtId="0" fontId="3" fillId="0" borderId="0" xfId="0" applyFont="1" applyAlignment="1" applyProtection="1">
      <alignment horizontal="left" vertical="center"/>
      <protection locked="0"/>
    </xf>
    <xf numFmtId="164" fontId="35" fillId="0" borderId="4" xfId="1" applyNumberFormat="1" applyFont="1" applyFill="1" applyBorder="1" applyAlignment="1" applyProtection="1">
      <alignment horizontal="center" vertical="center"/>
      <protection locked="0"/>
    </xf>
    <xf numFmtId="0" fontId="30" fillId="0" borderId="11" xfId="0" applyFont="1" applyBorder="1" applyAlignment="1">
      <alignment horizontal="justify" vertical="center" wrapText="1"/>
    </xf>
    <xf numFmtId="0" fontId="14" fillId="0" borderId="17" xfId="0" applyFont="1" applyBorder="1" applyAlignment="1">
      <alignment horizontal="center" vertical="center"/>
    </xf>
    <xf numFmtId="9" fontId="0" fillId="0" borderId="4" xfId="0" applyNumberFormat="1" applyBorder="1" applyAlignment="1" applyProtection="1">
      <alignment horizontal="center"/>
      <protection locked="0"/>
    </xf>
    <xf numFmtId="0" fontId="0" fillId="0" borderId="4" xfId="0" applyBorder="1" applyAlignment="1" applyProtection="1">
      <alignment horizontal="center" wrapText="1"/>
      <protection locked="0"/>
    </xf>
    <xf numFmtId="0" fontId="30" fillId="0" borderId="53" xfId="0" applyFont="1" applyBorder="1" applyAlignment="1" applyProtection="1">
      <alignment horizontal="justify" wrapText="1"/>
      <protection locked="0"/>
    </xf>
    <xf numFmtId="0" fontId="30" fillId="0" borderId="17" xfId="0" applyFont="1" applyBorder="1" applyAlignment="1">
      <alignment horizontal="center" vertical="center"/>
    </xf>
    <xf numFmtId="0" fontId="2" fillId="0" borderId="68" xfId="0" applyFont="1" applyBorder="1" applyAlignment="1" applyProtection="1">
      <alignment horizontal="center"/>
      <protection locked="0"/>
    </xf>
    <xf numFmtId="1" fontId="30" fillId="0" borderId="17" xfId="2" applyNumberFormat="1" applyFont="1" applyFill="1" applyBorder="1" applyAlignment="1" applyProtection="1">
      <alignment horizontal="center" vertical="center"/>
      <protection locked="0"/>
    </xf>
    <xf numFmtId="1" fontId="30" fillId="0" borderId="11" xfId="2" applyNumberFormat="1" applyFont="1" applyFill="1" applyBorder="1" applyAlignment="1" applyProtection="1">
      <alignment horizontal="center" vertical="center"/>
      <protection locked="0"/>
    </xf>
    <xf numFmtId="0" fontId="10" fillId="0" borderId="17" xfId="0" applyFont="1" applyBorder="1" applyProtection="1">
      <protection locked="0"/>
    </xf>
    <xf numFmtId="0" fontId="12" fillId="0" borderId="11" xfId="0" applyFont="1" applyBorder="1" applyAlignment="1">
      <alignment horizontal="center" vertical="center"/>
    </xf>
    <xf numFmtId="0" fontId="10" fillId="0" borderId="11" xfId="0" applyFont="1" applyBorder="1" applyProtection="1">
      <protection locked="0"/>
    </xf>
    <xf numFmtId="164" fontId="30" fillId="0" borderId="17" xfId="1" applyNumberFormat="1" applyFont="1" applyFill="1" applyBorder="1" applyAlignment="1" applyProtection="1">
      <alignment vertical="center"/>
      <protection locked="0"/>
    </xf>
    <xf numFmtId="0" fontId="2" fillId="0" borderId="20" xfId="0" applyFont="1" applyBorder="1" applyAlignment="1" applyProtection="1">
      <alignment wrapText="1"/>
      <protection locked="0"/>
    </xf>
    <xf numFmtId="9" fontId="30" fillId="0" borderId="11" xfId="2" applyFont="1" applyFill="1" applyBorder="1" applyAlignment="1" applyProtection="1">
      <alignment horizontal="center" vertical="center"/>
      <protection locked="0"/>
    </xf>
    <xf numFmtId="0" fontId="30" fillId="0" borderId="17" xfId="0" applyFont="1" applyBorder="1" applyAlignment="1">
      <alignment vertical="center" wrapText="1"/>
    </xf>
    <xf numFmtId="9" fontId="30" fillId="0" borderId="17" xfId="0" applyNumberFormat="1" applyFont="1" applyBorder="1" applyAlignment="1">
      <alignment vertical="center" wrapText="1"/>
    </xf>
    <xf numFmtId="0" fontId="30" fillId="0" borderId="11" xfId="0" applyFont="1" applyBorder="1" applyAlignment="1">
      <alignment vertical="center" wrapText="1"/>
    </xf>
    <xf numFmtId="0" fontId="14" fillId="0" borderId="11" xfId="0" applyFont="1" applyBorder="1" applyAlignment="1">
      <alignment horizontal="center" vertical="center"/>
    </xf>
    <xf numFmtId="0" fontId="6" fillId="0" borderId="30" xfId="0" applyFont="1" applyBorder="1"/>
    <xf numFmtId="9" fontId="0" fillId="0" borderId="11" xfId="2" applyFont="1" applyFill="1" applyBorder="1" applyAlignment="1">
      <alignment horizontal="center" vertical="center"/>
    </xf>
    <xf numFmtId="9" fontId="0" fillId="0" borderId="11" xfId="0" applyNumberFormat="1" applyBorder="1" applyAlignment="1">
      <alignment vertical="center"/>
    </xf>
    <xf numFmtId="164" fontId="0" fillId="0" borderId="11" xfId="1" applyNumberFormat="1" applyFont="1" applyFill="1" applyBorder="1" applyAlignment="1"/>
    <xf numFmtId="0" fontId="0" fillId="0" borderId="11" xfId="0" applyBorder="1"/>
    <xf numFmtId="0" fontId="0" fillId="0" borderId="11" xfId="2" applyNumberFormat="1" applyFont="1" applyBorder="1" applyAlignment="1" applyProtection="1">
      <alignment vertical="center"/>
    </xf>
    <xf numFmtId="0" fontId="14" fillId="0" borderId="11" xfId="0" applyFont="1" applyBorder="1" applyAlignment="1">
      <alignment vertical="center"/>
    </xf>
    <xf numFmtId="0" fontId="0" fillId="0" borderId="19" xfId="0" applyBorder="1"/>
    <xf numFmtId="0" fontId="0" fillId="0" borderId="37" xfId="0" applyBorder="1"/>
    <xf numFmtId="0" fontId="35" fillId="0" borderId="4" xfId="0" applyFont="1" applyBorder="1" applyAlignment="1">
      <alignment horizontal="justify" wrapText="1"/>
    </xf>
    <xf numFmtId="0" fontId="30" fillId="6" borderId="4" xfId="0" applyFont="1" applyFill="1" applyBorder="1" applyAlignment="1" applyProtection="1">
      <alignment horizontal="left" vertical="center" wrapText="1"/>
      <protection locked="0"/>
    </xf>
    <xf numFmtId="0" fontId="35" fillId="0" borderId="17" xfId="0" applyFont="1" applyBorder="1" applyAlignment="1">
      <alignment horizontal="justify" wrapText="1"/>
    </xf>
    <xf numFmtId="0" fontId="35" fillId="0" borderId="11" xfId="0" applyFont="1" applyBorder="1" applyAlignment="1">
      <alignment horizontal="justify" wrapText="1"/>
    </xf>
    <xf numFmtId="0" fontId="30" fillId="6" borderId="4" xfId="0" applyFont="1" applyFill="1" applyBorder="1" applyAlignment="1" applyProtection="1">
      <alignment horizontal="center" vertical="center" wrapText="1"/>
      <protection locked="0"/>
    </xf>
    <xf numFmtId="0" fontId="0" fillId="0" borderId="20" xfId="0" applyBorder="1" applyAlignment="1" applyProtection="1">
      <alignment horizontal="center" wrapText="1"/>
      <protection locked="0"/>
    </xf>
    <xf numFmtId="0" fontId="35" fillId="0" borderId="11" xfId="6" quotePrefix="1" applyFont="1" applyBorder="1" applyAlignment="1">
      <alignment horizontal="justify" vertical="center" wrapText="1"/>
    </xf>
    <xf numFmtId="165" fontId="30" fillId="0" borderId="4" xfId="3" applyNumberFormat="1" applyFont="1" applyFill="1" applyBorder="1" applyAlignment="1" applyProtection="1">
      <alignment vertical="center"/>
      <protection locked="0"/>
    </xf>
    <xf numFmtId="0" fontId="0" fillId="0" borderId="19" xfId="0" applyBorder="1" applyProtection="1">
      <protection locked="0"/>
    </xf>
    <xf numFmtId="9" fontId="30" fillId="0" borderId="11" xfId="2" applyFont="1" applyFill="1" applyBorder="1" applyAlignment="1" applyProtection="1">
      <alignment vertical="center"/>
      <protection locked="0"/>
    </xf>
    <xf numFmtId="164" fontId="30" fillId="0" borderId="11" xfId="1" applyNumberFormat="1" applyFont="1" applyFill="1" applyBorder="1" applyAlignment="1" applyProtection="1">
      <alignment horizontal="center"/>
      <protection locked="0"/>
    </xf>
    <xf numFmtId="9" fontId="30" fillId="0" borderId="53" xfId="2" applyFont="1" applyFill="1" applyBorder="1" applyAlignment="1" applyProtection="1">
      <alignment horizontal="center" vertical="center"/>
      <protection locked="0"/>
    </xf>
    <xf numFmtId="0" fontId="30" fillId="0" borderId="53" xfId="0" applyFont="1" applyBorder="1" applyAlignment="1">
      <alignment horizontal="justify" wrapText="1"/>
    </xf>
    <xf numFmtId="3" fontId="30" fillId="0" borderId="53" xfId="0" applyNumberFormat="1" applyFont="1" applyBorder="1" applyAlignment="1" applyProtection="1">
      <alignment vertical="center"/>
      <protection locked="0"/>
    </xf>
    <xf numFmtId="0" fontId="30" fillId="0" borderId="39" xfId="2" applyNumberFormat="1" applyFont="1" applyFill="1" applyBorder="1" applyAlignment="1" applyProtection="1">
      <alignment horizontal="center" vertical="center"/>
      <protection locked="0"/>
    </xf>
    <xf numFmtId="0" fontId="14" fillId="0" borderId="71" xfId="0" applyFont="1" applyBorder="1" applyAlignment="1">
      <alignment horizontal="center" vertical="center"/>
    </xf>
    <xf numFmtId="0" fontId="6" fillId="0" borderId="53" xfId="0" applyFont="1" applyBorder="1" applyProtection="1">
      <protection locked="0"/>
    </xf>
    <xf numFmtId="0" fontId="6" fillId="0" borderId="67" xfId="0" applyFont="1" applyBorder="1" applyProtection="1">
      <protection locked="0"/>
    </xf>
    <xf numFmtId="0" fontId="6" fillId="0" borderId="56" xfId="0" applyFont="1" applyBorder="1" applyProtection="1">
      <protection locked="0"/>
    </xf>
    <xf numFmtId="44" fontId="10" fillId="0" borderId="4" xfId="1" applyFont="1" applyFill="1" applyBorder="1" applyAlignment="1" applyProtection="1">
      <alignment wrapText="1"/>
      <protection locked="0"/>
    </xf>
    <xf numFmtId="164" fontId="10" fillId="0" borderId="4" xfId="1" applyNumberFormat="1" applyFont="1" applyFill="1" applyBorder="1" applyAlignment="1" applyProtection="1">
      <alignment wrapText="1"/>
      <protection locked="0"/>
    </xf>
    <xf numFmtId="44" fontId="10" fillId="0" borderId="4" xfId="0" applyNumberFormat="1" applyFont="1" applyBorder="1" applyProtection="1">
      <protection locked="0"/>
    </xf>
    <xf numFmtId="0" fontId="30" fillId="0" borderId="11" xfId="0" applyFont="1" applyBorder="1" applyAlignment="1" applyProtection="1">
      <alignment horizontal="justify" vertical="center" wrapText="1"/>
      <protection locked="0"/>
    </xf>
    <xf numFmtId="0" fontId="2" fillId="0" borderId="19" xfId="0" applyFont="1" applyBorder="1" applyAlignment="1" applyProtection="1">
      <alignment horizontal="left" vertical="top" wrapText="1"/>
      <protection locked="0"/>
    </xf>
    <xf numFmtId="9" fontId="2" fillId="0" borderId="11" xfId="0" applyNumberFormat="1" applyFont="1" applyBorder="1" applyAlignment="1" applyProtection="1">
      <alignment horizontal="center"/>
      <protection locked="0"/>
    </xf>
    <xf numFmtId="0" fontId="2" fillId="0" borderId="11" xfId="0" applyFont="1" applyBorder="1" applyAlignment="1" applyProtection="1">
      <alignment horizontal="left" vertical="center" wrapText="1"/>
      <protection locked="0"/>
    </xf>
    <xf numFmtId="0" fontId="30" fillId="0" borderId="5" xfId="0" applyFont="1" applyBorder="1" applyAlignment="1" applyProtection="1">
      <alignment horizontal="justify" vertical="center" wrapText="1"/>
      <protection locked="0"/>
    </xf>
    <xf numFmtId="44" fontId="30" fillId="0" borderId="11" xfId="1" applyFont="1" applyFill="1" applyBorder="1" applyAlignment="1" applyProtection="1">
      <alignment horizontal="center" vertical="center"/>
      <protection locked="0"/>
    </xf>
    <xf numFmtId="0" fontId="35" fillId="6" borderId="4" xfId="0" applyFont="1" applyFill="1" applyBorder="1" applyAlignment="1">
      <alignment horizontal="justify" vertical="center"/>
    </xf>
    <xf numFmtId="0" fontId="15" fillId="0" borderId="0" xfId="0" applyFont="1" applyAlignment="1">
      <alignment vertical="center" wrapText="1"/>
    </xf>
    <xf numFmtId="0" fontId="35" fillId="0" borderId="4" xfId="2" applyNumberFormat="1" applyFont="1" applyFill="1" applyBorder="1" applyAlignment="1" applyProtection="1">
      <alignment horizontal="center" vertical="center"/>
      <protection locked="0"/>
    </xf>
    <xf numFmtId="0" fontId="30" fillId="0" borderId="26" xfId="2" applyNumberFormat="1" applyFont="1" applyFill="1" applyBorder="1" applyAlignment="1" applyProtection="1">
      <alignment horizontal="center" vertical="center"/>
      <protection locked="0"/>
    </xf>
    <xf numFmtId="9" fontId="30" fillId="0" borderId="26" xfId="2" applyFont="1" applyFill="1" applyBorder="1" applyAlignment="1" applyProtection="1">
      <alignment horizontal="center" vertical="center"/>
      <protection locked="0"/>
    </xf>
    <xf numFmtId="0" fontId="0" fillId="0" borderId="65" xfId="0" applyBorder="1" applyProtection="1">
      <protection locked="0"/>
    </xf>
    <xf numFmtId="0" fontId="30" fillId="0" borderId="11" xfId="0" applyFont="1" applyBorder="1" applyAlignment="1" applyProtection="1">
      <alignment horizontal="center" vertical="center" wrapText="1"/>
      <protection locked="0"/>
    </xf>
    <xf numFmtId="0" fontId="30" fillId="0" borderId="17" xfId="0" applyFont="1" applyBorder="1" applyAlignment="1">
      <alignment horizontal="justify" vertical="center" wrapText="1"/>
    </xf>
    <xf numFmtId="44" fontId="30" fillId="0" borderId="11" xfId="1" applyFont="1" applyFill="1" applyBorder="1" applyAlignment="1" applyProtection="1">
      <alignment horizontal="center"/>
      <protection locked="0"/>
    </xf>
    <xf numFmtId="0" fontId="4" fillId="0" borderId="0" xfId="0" applyFont="1" applyAlignment="1" applyProtection="1">
      <alignment horizontal="center" vertical="center"/>
      <protection locked="0"/>
    </xf>
    <xf numFmtId="0" fontId="2" fillId="0" borderId="0" xfId="0" applyFont="1" applyAlignment="1">
      <alignment horizontal="center"/>
    </xf>
    <xf numFmtId="9" fontId="2" fillId="0" borderId="4" xfId="0" applyNumberFormat="1" applyFont="1" applyBorder="1" applyAlignment="1" applyProtection="1">
      <alignment horizontal="center" vertical="center"/>
      <protection locked="0"/>
    </xf>
    <xf numFmtId="9" fontId="2" fillId="0" borderId="11" xfId="0" applyNumberFormat="1" applyFont="1" applyBorder="1" applyAlignment="1" applyProtection="1">
      <alignment horizontal="center" vertical="center"/>
      <protection locked="0"/>
    </xf>
    <xf numFmtId="0" fontId="35" fillId="0" borderId="17" xfId="0" applyFont="1" applyBorder="1" applyAlignment="1">
      <alignment horizontal="center" vertical="center" wrapText="1"/>
    </xf>
    <xf numFmtId="9" fontId="2" fillId="0" borderId="4" xfId="0" applyNumberFormat="1" applyFont="1" applyBorder="1" applyAlignment="1" applyProtection="1">
      <alignment horizontal="center"/>
      <protection locked="0"/>
    </xf>
    <xf numFmtId="44" fontId="30" fillId="0" borderId="17" xfId="1" applyFont="1" applyFill="1" applyBorder="1" applyAlignment="1" applyProtection="1">
      <alignment horizontal="center"/>
      <protection locked="0"/>
    </xf>
    <xf numFmtId="0" fontId="32" fillId="6" borderId="0" xfId="4" applyFont="1" applyFill="1" applyAlignment="1">
      <alignment vertical="center" wrapText="1"/>
    </xf>
    <xf numFmtId="0" fontId="30" fillId="0" borderId="17" xfId="0" applyFont="1" applyBorder="1"/>
    <xf numFmtId="9" fontId="30" fillId="0" borderId="17" xfId="0" applyNumberFormat="1" applyFont="1" applyBorder="1" applyAlignment="1">
      <alignment horizontal="center"/>
    </xf>
    <xf numFmtId="6" fontId="30" fillId="0" borderId="4" xfId="0" applyNumberFormat="1" applyFont="1" applyBorder="1" applyAlignment="1">
      <alignment horizontal="left" indent="1"/>
    </xf>
    <xf numFmtId="9" fontId="30" fillId="0" borderId="4" xfId="0" applyNumberFormat="1" applyFont="1" applyBorder="1" applyAlignment="1" applyProtection="1">
      <alignment horizontal="left" indent="1"/>
      <protection locked="0"/>
    </xf>
    <xf numFmtId="0" fontId="30" fillId="0" borderId="10" xfId="0" applyFont="1" applyBorder="1" applyAlignment="1" applyProtection="1">
      <alignment horizontal="center" vertical="center"/>
      <protection locked="0"/>
    </xf>
    <xf numFmtId="6" fontId="30" fillId="0" borderId="11" xfId="0" applyNumberFormat="1" applyFont="1" applyBorder="1" applyProtection="1">
      <protection locked="0"/>
    </xf>
    <xf numFmtId="0" fontId="35" fillId="6" borderId="4" xfId="0" applyFont="1" applyFill="1" applyBorder="1" applyProtection="1">
      <protection locked="0"/>
    </xf>
    <xf numFmtId="0" fontId="35" fillId="0" borderId="4" xfId="5" applyFont="1" applyFill="1" applyBorder="1" applyAlignment="1">
      <alignment horizontal="justify" vertical="center" wrapText="1"/>
    </xf>
    <xf numFmtId="0" fontId="38" fillId="0" borderId="47" xfId="0" applyFont="1" applyBorder="1" applyAlignment="1" applyProtection="1">
      <alignment horizontal="center"/>
      <protection locked="0"/>
    </xf>
    <xf numFmtId="0" fontId="38" fillId="0" borderId="0" xfId="0" applyFont="1" applyProtection="1">
      <protection locked="0"/>
    </xf>
    <xf numFmtId="0" fontId="4" fillId="0" borderId="23" xfId="0" applyFont="1" applyBorder="1" applyAlignment="1">
      <alignment horizontal="center" vertical="center"/>
    </xf>
    <xf numFmtId="0" fontId="4" fillId="0" borderId="6" xfId="0" applyFont="1" applyBorder="1" applyAlignment="1">
      <alignment horizontal="center" vertical="center"/>
    </xf>
    <xf numFmtId="0" fontId="4" fillId="0" borderId="24" xfId="0" applyFont="1" applyBorder="1" applyAlignment="1">
      <alignment horizontal="center" vertical="center"/>
    </xf>
    <xf numFmtId="164" fontId="0" fillId="0" borderId="21" xfId="0" applyNumberFormat="1" applyBorder="1" applyProtection="1">
      <protection locked="0"/>
    </xf>
    <xf numFmtId="1" fontId="0" fillId="0" borderId="41" xfId="0" applyNumberFormat="1" applyBorder="1" applyAlignment="1" applyProtection="1">
      <alignment horizontal="center" vertical="center"/>
      <protection locked="0"/>
    </xf>
    <xf numFmtId="9" fontId="30" fillId="0" borderId="18" xfId="0" applyNumberFormat="1" applyFont="1" applyBorder="1" applyAlignment="1">
      <alignment horizontal="center" vertical="center"/>
    </xf>
    <xf numFmtId="9" fontId="30" fillId="0" borderId="20" xfId="0" applyNumberFormat="1" applyFont="1" applyBorder="1" applyAlignment="1">
      <alignment horizontal="center" vertical="center"/>
    </xf>
    <xf numFmtId="0" fontId="30" fillId="0" borderId="20" xfId="0" applyFont="1" applyBorder="1" applyAlignment="1">
      <alignment horizontal="center" vertical="center"/>
    </xf>
    <xf numFmtId="0" fontId="30" fillId="0" borderId="19" xfId="0" applyFont="1" applyBorder="1" applyAlignment="1" applyProtection="1">
      <alignment horizontal="center" vertical="center"/>
      <protection locked="0"/>
    </xf>
    <xf numFmtId="1" fontId="30" fillId="0" borderId="23" xfId="0" applyNumberFormat="1" applyFont="1" applyBorder="1" applyAlignment="1" applyProtection="1">
      <alignment horizontal="center" vertical="center"/>
      <protection locked="0"/>
    </xf>
    <xf numFmtId="0" fontId="30" fillId="0" borderId="24" xfId="0" applyFont="1" applyBorder="1" applyAlignment="1" applyProtection="1">
      <alignment horizontal="center" vertical="center"/>
      <protection locked="0"/>
    </xf>
    <xf numFmtId="0" fontId="35" fillId="0" borderId="17" xfId="0" applyFont="1" applyBorder="1" applyAlignment="1">
      <alignment horizontal="justify" vertical="center" wrapText="1"/>
    </xf>
    <xf numFmtId="0" fontId="35" fillId="0" borderId="11" xfId="0" applyFont="1" applyBorder="1" applyAlignment="1">
      <alignment horizontal="left" vertical="center" wrapText="1"/>
    </xf>
    <xf numFmtId="9" fontId="30" fillId="0" borderId="11" xfId="2" applyFont="1" applyFill="1" applyBorder="1" applyAlignment="1">
      <alignment horizontal="center" vertical="center"/>
    </xf>
    <xf numFmtId="9" fontId="30" fillId="0" borderId="11" xfId="2" applyFont="1" applyFill="1" applyBorder="1" applyAlignment="1">
      <alignment vertical="center"/>
    </xf>
    <xf numFmtId="9" fontId="30" fillId="0" borderId="11" xfId="0" applyNumberFormat="1" applyFont="1" applyBorder="1" applyAlignment="1">
      <alignment vertical="center"/>
    </xf>
    <xf numFmtId="0" fontId="38" fillId="0" borderId="17" xfId="0" applyFont="1" applyBorder="1" applyAlignment="1" applyProtection="1">
      <alignment horizontal="justify" vertical="center" wrapText="1"/>
      <protection locked="0"/>
    </xf>
    <xf numFmtId="0" fontId="38" fillId="0" borderId="4" xfId="0" applyFont="1" applyBorder="1" applyAlignment="1" applyProtection="1">
      <alignment horizontal="justify" vertical="center" wrapText="1"/>
      <protection locked="0"/>
    </xf>
    <xf numFmtId="0" fontId="35" fillId="0" borderId="4" xfId="0" applyFont="1" applyBorder="1" applyAlignment="1" applyProtection="1">
      <alignment horizontal="center" vertical="center" wrapText="1"/>
      <protection locked="0"/>
    </xf>
    <xf numFmtId="0" fontId="36" fillId="0" borderId="4" xfId="2" applyNumberFormat="1" applyFont="1" applyBorder="1" applyAlignment="1" applyProtection="1">
      <alignment horizontal="center" vertical="center"/>
    </xf>
    <xf numFmtId="0" fontId="36" fillId="0" borderId="17" xfId="2" applyNumberFormat="1" applyFont="1" applyBorder="1" applyAlignment="1" applyProtection="1">
      <alignment horizontal="center" vertical="center"/>
    </xf>
    <xf numFmtId="0" fontId="36" fillId="0" borderId="11" xfId="2" applyNumberFormat="1" applyFont="1" applyBorder="1" applyAlignment="1" applyProtection="1">
      <alignment horizontal="center" vertical="center"/>
    </xf>
    <xf numFmtId="0" fontId="2" fillId="0" borderId="20" xfId="0" applyFont="1" applyBorder="1" applyAlignment="1" applyProtection="1">
      <alignment horizontal="center"/>
      <protection locked="0"/>
    </xf>
    <xf numFmtId="0" fontId="2" fillId="0" borderId="19" xfId="0" applyFont="1" applyBorder="1" applyAlignment="1" applyProtection="1">
      <alignment horizontal="center"/>
      <protection locked="0"/>
    </xf>
    <xf numFmtId="9" fontId="30" fillId="0" borderId="4" xfId="2" applyFont="1" applyBorder="1" applyAlignment="1" applyProtection="1">
      <alignment horizontal="center" vertical="center"/>
      <protection locked="0"/>
    </xf>
    <xf numFmtId="0" fontId="35" fillId="0" borderId="4" xfId="0" applyFont="1" applyBorder="1" applyAlignment="1">
      <alignment horizontal="justify"/>
    </xf>
    <xf numFmtId="9" fontId="30" fillId="0" borderId="17" xfId="0" applyNumberFormat="1" applyFont="1" applyBorder="1" applyAlignment="1">
      <alignment horizontal="center" vertical="center" wrapText="1"/>
    </xf>
    <xf numFmtId="164" fontId="35" fillId="0" borderId="54" xfId="1" applyNumberFormat="1" applyFont="1" applyFill="1" applyBorder="1" applyAlignment="1">
      <alignment horizontal="center" vertical="center"/>
    </xf>
    <xf numFmtId="0" fontId="35" fillId="0" borderId="28" xfId="0" applyFont="1" applyBorder="1" applyAlignment="1">
      <alignment horizontal="justify" vertical="center" wrapText="1"/>
    </xf>
    <xf numFmtId="0" fontId="35" fillId="0" borderId="17" xfId="0" applyFont="1" applyBorder="1" applyAlignment="1">
      <alignment horizontal="justify"/>
    </xf>
    <xf numFmtId="0" fontId="35" fillId="0" borderId="11" xfId="0" applyFont="1" applyBorder="1" applyAlignment="1">
      <alignment horizontal="justify"/>
    </xf>
    <xf numFmtId="0" fontId="15" fillId="0" borderId="0" xfId="0" applyFont="1"/>
    <xf numFmtId="0" fontId="15" fillId="0" borderId="0" xfId="0" applyFont="1" applyProtection="1">
      <protection locked="0"/>
    </xf>
    <xf numFmtId="0" fontId="21" fillId="0" borderId="0" xfId="0" applyFont="1" applyAlignment="1" applyProtection="1">
      <alignment horizontal="left" vertical="center"/>
      <protection locked="0"/>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0" borderId="8" xfId="0" applyFont="1" applyBorder="1" applyAlignment="1" applyProtection="1">
      <alignment horizontal="center"/>
      <protection locked="0"/>
    </xf>
    <xf numFmtId="0" fontId="27" fillId="0" borderId="68" xfId="0" applyFont="1" applyBorder="1" applyAlignment="1" applyProtection="1">
      <alignment horizontal="center"/>
      <protection locked="0"/>
    </xf>
    <xf numFmtId="0" fontId="25" fillId="0" borderId="47" xfId="0" applyFont="1" applyBorder="1" applyAlignment="1" applyProtection="1">
      <alignment horizontal="center"/>
      <protection locked="0"/>
    </xf>
    <xf numFmtId="0" fontId="27" fillId="0" borderId="47" xfId="0" applyFont="1" applyBorder="1" applyAlignment="1" applyProtection="1">
      <alignment horizontal="center"/>
      <protection locked="0"/>
    </xf>
    <xf numFmtId="0" fontId="27" fillId="0" borderId="0" xfId="0" applyFont="1" applyProtection="1">
      <protection locked="0"/>
    </xf>
    <xf numFmtId="0" fontId="27" fillId="0" borderId="25" xfId="0" applyFont="1" applyBorder="1" applyAlignment="1" applyProtection="1">
      <alignment horizontal="center"/>
      <protection locked="0"/>
    </xf>
    <xf numFmtId="0" fontId="27" fillId="0" borderId="5" xfId="0" applyFont="1" applyBorder="1" applyAlignment="1" applyProtection="1">
      <alignment horizontal="center"/>
      <protection locked="0"/>
    </xf>
    <xf numFmtId="0" fontId="27" fillId="0" borderId="15" xfId="0" applyFont="1" applyBorder="1" applyAlignment="1" applyProtection="1">
      <alignment horizontal="center"/>
      <protection locked="0"/>
    </xf>
    <xf numFmtId="0" fontId="27" fillId="0" borderId="35" xfId="0" applyFont="1" applyBorder="1" applyProtection="1">
      <protection locked="0"/>
    </xf>
    <xf numFmtId="0" fontId="27" fillId="0" borderId="6" xfId="0" applyFont="1" applyBorder="1" applyAlignment="1" applyProtection="1">
      <alignment horizontal="center"/>
      <protection locked="0"/>
    </xf>
    <xf numFmtId="0" fontId="27" fillId="0" borderId="67" xfId="0" applyFont="1" applyBorder="1" applyAlignment="1" applyProtection="1">
      <alignment horizontal="center"/>
      <protection locked="0"/>
    </xf>
    <xf numFmtId="0" fontId="27" fillId="0" borderId="35" xfId="0" applyFont="1" applyBorder="1" applyAlignment="1" applyProtection="1">
      <alignment horizontal="center"/>
      <protection locked="0"/>
    </xf>
    <xf numFmtId="0" fontId="27" fillId="0" borderId="49" xfId="0" applyFont="1" applyBorder="1" applyAlignment="1" applyProtection="1">
      <alignment horizontal="center"/>
      <protection locked="0"/>
    </xf>
    <xf numFmtId="0" fontId="27" fillId="0" borderId="47" xfId="0" applyFont="1" applyBorder="1"/>
    <xf numFmtId="164" fontId="35" fillId="0" borderId="28" xfId="1" applyNumberFormat="1" applyFont="1" applyFill="1" applyBorder="1" applyAlignment="1">
      <alignment horizontal="center" vertical="center"/>
    </xf>
    <xf numFmtId="0" fontId="30" fillId="0" borderId="20" xfId="0" applyFont="1" applyBorder="1" applyAlignment="1" applyProtection="1">
      <alignment horizontal="left" vertical="center" wrapText="1"/>
      <protection locked="0"/>
    </xf>
    <xf numFmtId="0" fontId="30" fillId="0" borderId="18" xfId="0" applyFont="1" applyBorder="1" applyAlignment="1" applyProtection="1">
      <alignment horizontal="justify" vertical="center" wrapText="1"/>
      <protection locked="0"/>
    </xf>
    <xf numFmtId="0" fontId="30" fillId="0" borderId="20" xfId="0" applyFont="1" applyBorder="1" applyAlignment="1" applyProtection="1">
      <alignment horizontal="justify" vertical="center" wrapText="1"/>
      <protection locked="0"/>
    </xf>
    <xf numFmtId="0" fontId="35" fillId="0" borderId="17" xfId="0" applyFont="1" applyBorder="1" applyAlignment="1">
      <alignment vertical="center" wrapText="1"/>
    </xf>
    <xf numFmtId="0" fontId="35" fillId="0" borderId="17" xfId="0" applyFont="1" applyBorder="1" applyAlignment="1">
      <alignment horizontal="justify" vertical="center"/>
    </xf>
    <xf numFmtId="44" fontId="30" fillId="0" borderId="11" xfId="1" applyFont="1" applyBorder="1" applyAlignment="1" applyProtection="1">
      <alignment horizontal="center"/>
      <protection locked="0"/>
    </xf>
    <xf numFmtId="0" fontId="30" fillId="0" borderId="27" xfId="0" applyFont="1" applyBorder="1" applyAlignment="1" applyProtection="1">
      <alignment horizontal="justify" vertical="center" wrapText="1"/>
      <protection locked="0"/>
    </xf>
    <xf numFmtId="0" fontId="35" fillId="0" borderId="17" xfId="4" quotePrefix="1" applyFont="1" applyBorder="1" applyAlignment="1">
      <alignment horizontal="justify" vertical="center" wrapText="1"/>
    </xf>
    <xf numFmtId="9" fontId="36" fillId="0" borderId="17" xfId="0" applyNumberFormat="1" applyFont="1" applyBorder="1" applyAlignment="1">
      <alignment horizontal="center" vertical="center"/>
    </xf>
    <xf numFmtId="0" fontId="42" fillId="0" borderId="17" xfId="0" applyFont="1" applyBorder="1" applyAlignment="1">
      <alignment horizontal="center" vertical="center"/>
    </xf>
    <xf numFmtId="0" fontId="35" fillId="0" borderId="4" xfId="4" quotePrefix="1" applyFont="1" applyBorder="1" applyAlignment="1">
      <alignment horizontal="justify" vertical="center" wrapText="1"/>
    </xf>
    <xf numFmtId="9" fontId="36" fillId="0" borderId="4" xfId="0" applyNumberFormat="1" applyFont="1" applyBorder="1" applyAlignment="1">
      <alignment horizontal="center" vertical="center"/>
    </xf>
    <xf numFmtId="0" fontId="42" fillId="0" borderId="4" xfId="0" applyFont="1" applyBorder="1" applyAlignment="1">
      <alignment horizontal="center" vertical="center"/>
    </xf>
    <xf numFmtId="0" fontId="42" fillId="0" borderId="4" xfId="0" applyFont="1" applyBorder="1" applyAlignment="1">
      <alignment vertical="center"/>
    </xf>
    <xf numFmtId="0" fontId="0" fillId="6" borderId="20" xfId="0" applyFill="1" applyBorder="1" applyProtection="1">
      <protection locked="0"/>
    </xf>
    <xf numFmtId="0" fontId="43" fillId="0" borderId="17" xfId="0" applyFont="1" applyBorder="1" applyAlignment="1">
      <alignment vertical="center"/>
    </xf>
    <xf numFmtId="0" fontId="30" fillId="0" borderId="18" xfId="0" applyFont="1" applyBorder="1" applyAlignment="1" applyProtection="1">
      <alignment vertical="center"/>
      <protection locked="0"/>
    </xf>
    <xf numFmtId="0" fontId="43" fillId="0" borderId="4" xfId="0" applyFont="1" applyBorder="1" applyAlignment="1">
      <alignment vertical="center"/>
    </xf>
    <xf numFmtId="0" fontId="30" fillId="0" borderId="20" xfId="0" applyFont="1" applyBorder="1" applyProtection="1">
      <protection locked="0"/>
    </xf>
    <xf numFmtId="0" fontId="30" fillId="0" borderId="20" xfId="0" applyFont="1" applyBorder="1"/>
    <xf numFmtId="0" fontId="43" fillId="0" borderId="11" xfId="0" applyFont="1" applyBorder="1" applyAlignment="1">
      <alignment vertical="center"/>
    </xf>
    <xf numFmtId="0" fontId="30" fillId="0" borderId="19" xfId="0" applyFont="1" applyBorder="1"/>
    <xf numFmtId="9" fontId="30" fillId="0" borderId="43" xfId="2" applyFont="1" applyFill="1" applyBorder="1" applyAlignment="1" applyProtection="1">
      <alignment vertical="center"/>
      <protection locked="0"/>
    </xf>
    <xf numFmtId="0" fontId="42" fillId="0" borderId="11" xfId="0" applyFont="1" applyBorder="1" applyAlignment="1">
      <alignment horizontal="center" vertical="center"/>
    </xf>
    <xf numFmtId="9" fontId="30" fillId="0" borderId="17" xfId="2" applyFont="1" applyBorder="1" applyAlignment="1" applyProtection="1">
      <alignment vertical="center"/>
      <protection locked="0"/>
    </xf>
    <xf numFmtId="9" fontId="30" fillId="0" borderId="17" xfId="2" applyFont="1" applyFill="1" applyBorder="1" applyAlignment="1" applyProtection="1">
      <alignment vertical="center" wrapText="1"/>
      <protection locked="0"/>
    </xf>
    <xf numFmtId="0" fontId="30" fillId="0" borderId="17" xfId="2" applyNumberFormat="1" applyFont="1" applyFill="1" applyBorder="1" applyAlignment="1" applyProtection="1">
      <alignment vertical="center" wrapText="1"/>
      <protection locked="0"/>
    </xf>
    <xf numFmtId="4" fontId="30" fillId="0" borderId="17" xfId="0" applyNumberFormat="1" applyFont="1" applyBorder="1" applyAlignment="1" applyProtection="1">
      <alignment vertical="center"/>
      <protection locked="0"/>
    </xf>
    <xf numFmtId="9" fontId="30" fillId="0" borderId="17" xfId="0" applyNumberFormat="1" applyFont="1" applyBorder="1" applyAlignment="1" applyProtection="1">
      <alignment vertical="center" wrapText="1"/>
      <protection locked="0"/>
    </xf>
    <xf numFmtId="0" fontId="30" fillId="0" borderId="18" xfId="0" applyFont="1" applyBorder="1" applyAlignment="1" applyProtection="1">
      <alignment vertical="center" wrapText="1"/>
      <protection locked="0"/>
    </xf>
    <xf numFmtId="9" fontId="30" fillId="0" borderId="4" xfId="2" applyFont="1" applyFill="1" applyBorder="1" applyAlignment="1" applyProtection="1">
      <alignment vertical="center" wrapText="1"/>
      <protection locked="0"/>
    </xf>
    <xf numFmtId="0" fontId="30" fillId="0" borderId="4" xfId="2" applyNumberFormat="1" applyFont="1" applyFill="1" applyBorder="1" applyAlignment="1" applyProtection="1">
      <alignment vertical="center" wrapText="1"/>
      <protection locked="0"/>
    </xf>
    <xf numFmtId="4" fontId="30" fillId="0" borderId="4" xfId="0" applyNumberFormat="1" applyFont="1" applyBorder="1" applyProtection="1">
      <protection locked="0"/>
    </xf>
    <xf numFmtId="0" fontId="30" fillId="0" borderId="20" xfId="0" applyFont="1" applyBorder="1" applyAlignment="1" applyProtection="1">
      <alignment wrapText="1"/>
      <protection locked="0"/>
    </xf>
    <xf numFmtId="164" fontId="30" fillId="0" borderId="11" xfId="1" applyNumberFormat="1" applyFont="1" applyFill="1" applyBorder="1" applyAlignment="1" applyProtection="1">
      <protection locked="0"/>
    </xf>
    <xf numFmtId="4" fontId="30" fillId="0" borderId="11" xfId="0" applyNumberFormat="1" applyFont="1" applyBorder="1" applyProtection="1">
      <protection locked="0"/>
    </xf>
    <xf numFmtId="9" fontId="36" fillId="0" borderId="11" xfId="0" applyNumberFormat="1" applyFont="1" applyBorder="1" applyAlignment="1">
      <alignment horizontal="center" vertical="center"/>
    </xf>
    <xf numFmtId="0" fontId="30" fillId="0" borderId="19" xfId="0" applyFont="1" applyBorder="1" applyAlignment="1" applyProtection="1">
      <alignment wrapText="1"/>
      <protection locked="0"/>
    </xf>
    <xf numFmtId="9" fontId="30" fillId="0" borderId="43" xfId="0" applyNumberFormat="1" applyFont="1" applyBorder="1" applyAlignment="1" applyProtection="1">
      <alignment vertical="center" wrapText="1"/>
      <protection locked="0"/>
    </xf>
    <xf numFmtId="0" fontId="35" fillId="6" borderId="4" xfId="4" applyFont="1" applyFill="1" applyBorder="1" applyAlignment="1">
      <alignment horizontal="justify" vertical="center"/>
    </xf>
    <xf numFmtId="0" fontId="38" fillId="6" borderId="4" xfId="0" applyFont="1" applyFill="1" applyBorder="1" applyAlignment="1" applyProtection="1">
      <alignment horizontal="justify" vertical="center" wrapText="1"/>
      <protection locked="0"/>
    </xf>
    <xf numFmtId="0" fontId="30" fillId="0" borderId="20" xfId="0" applyFont="1" applyBorder="1" applyAlignment="1" applyProtection="1">
      <alignment horizontal="justify"/>
      <protection locked="0"/>
    </xf>
    <xf numFmtId="9" fontId="30" fillId="0" borderId="17" xfId="0" applyNumberFormat="1" applyFont="1" applyBorder="1" applyAlignment="1">
      <alignment horizontal="justify"/>
    </xf>
    <xf numFmtId="0" fontId="30" fillId="0" borderId="17" xfId="0" applyFont="1" applyBorder="1" applyAlignment="1">
      <alignment horizontal="justify" vertical="top" wrapText="1"/>
    </xf>
    <xf numFmtId="9" fontId="30" fillId="0" borderId="4" xfId="0" applyNumberFormat="1" applyFont="1" applyBorder="1" applyAlignment="1">
      <alignment horizontal="justify"/>
    </xf>
    <xf numFmtId="9" fontId="30" fillId="0" borderId="4" xfId="0" applyNumberFormat="1" applyFont="1" applyBorder="1" applyAlignment="1">
      <alignment horizontal="justify" wrapText="1"/>
    </xf>
    <xf numFmtId="9" fontId="30" fillId="0" borderId="4" xfId="0" applyNumberFormat="1" applyFont="1" applyBorder="1" applyAlignment="1">
      <alignment horizontal="justify" vertical="center" wrapText="1"/>
    </xf>
    <xf numFmtId="9" fontId="30" fillId="0" borderId="11" xfId="0" applyNumberFormat="1" applyFont="1" applyBorder="1" applyAlignment="1">
      <alignment horizontal="justify"/>
    </xf>
    <xf numFmtId="9" fontId="30" fillId="0" borderId="11" xfId="0" applyNumberFormat="1" applyFont="1" applyBorder="1" applyAlignment="1" applyProtection="1">
      <alignment horizontal="justify"/>
      <protection locked="0"/>
    </xf>
    <xf numFmtId="9" fontId="30" fillId="0" borderId="11" xfId="0" applyNumberFormat="1" applyFont="1" applyBorder="1" applyAlignment="1">
      <alignment horizontal="justify" vertical="center" wrapText="1"/>
    </xf>
    <xf numFmtId="0" fontId="30" fillId="0" borderId="19" xfId="0" applyFont="1" applyBorder="1" applyAlignment="1" applyProtection="1">
      <alignment horizontal="justify"/>
      <protection locked="0"/>
    </xf>
    <xf numFmtId="0" fontId="35" fillId="0" borderId="4" xfId="0" applyFont="1" applyBorder="1" applyAlignment="1" applyProtection="1">
      <alignment horizontal="justify" vertical="center"/>
      <protection locked="0"/>
    </xf>
    <xf numFmtId="0" fontId="2" fillId="0" borderId="0" xfId="0" applyFont="1" applyAlignment="1" applyProtection="1">
      <alignment horizontal="left" vertical="center"/>
      <protection locked="0"/>
    </xf>
    <xf numFmtId="0" fontId="35" fillId="6" borderId="11" xfId="0" applyFont="1" applyFill="1" applyBorder="1" applyAlignment="1">
      <alignment horizontal="justify" vertical="center"/>
    </xf>
    <xf numFmtId="0" fontId="30" fillId="0" borderId="20" xfId="0" applyFont="1" applyBorder="1" applyAlignment="1" applyProtection="1">
      <alignment horizontal="center"/>
      <protection locked="0"/>
    </xf>
    <xf numFmtId="0" fontId="35" fillId="6" borderId="22" xfId="5" applyFont="1" applyFill="1" applyBorder="1" applyProtection="1">
      <protection locked="0"/>
    </xf>
    <xf numFmtId="0" fontId="35" fillId="6" borderId="5" xfId="5" applyFont="1" applyFill="1" applyBorder="1" applyProtection="1">
      <protection locked="0"/>
    </xf>
    <xf numFmtId="0" fontId="35" fillId="6" borderId="5" xfId="7" applyFont="1" applyFill="1" applyBorder="1" applyProtection="1">
      <protection locked="0"/>
    </xf>
    <xf numFmtId="164" fontId="35" fillId="6" borderId="4" xfId="1" applyNumberFormat="1" applyFont="1" applyFill="1" applyBorder="1" applyAlignment="1">
      <alignment horizontal="center" vertical="center"/>
    </xf>
    <xf numFmtId="0" fontId="30" fillId="0" borderId="4" xfId="0" applyFont="1" applyBorder="1" applyAlignment="1" applyProtection="1">
      <alignment horizontal="left" vertical="top" wrapText="1"/>
      <protection locked="0"/>
    </xf>
    <xf numFmtId="0" fontId="30" fillId="0" borderId="4" xfId="0" applyFont="1" applyBorder="1" applyAlignment="1" applyProtection="1">
      <alignment horizontal="left" vertical="top"/>
      <protection locked="0"/>
    </xf>
    <xf numFmtId="0" fontId="30" fillId="0" borderId="11" xfId="0" applyFont="1" applyBorder="1" applyAlignment="1" applyProtection="1">
      <alignment horizontal="left" vertical="top" wrapText="1"/>
      <protection locked="0"/>
    </xf>
    <xf numFmtId="44" fontId="30" fillId="0" borderId="4" xfId="1" applyFont="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7" xfId="0" applyBorder="1" applyAlignment="1" applyProtection="1">
      <alignment horizontal="center" vertical="center" wrapText="1"/>
      <protection locked="0"/>
    </xf>
    <xf numFmtId="0" fontId="15" fillId="0" borderId="15" xfId="0" applyFont="1" applyBorder="1" applyProtection="1">
      <protection locked="0"/>
    </xf>
    <xf numFmtId="0" fontId="35" fillId="0" borderId="17" xfId="4" applyFont="1" applyBorder="1" applyAlignment="1">
      <alignment horizontal="justify" vertical="center" wrapText="1"/>
    </xf>
    <xf numFmtId="9" fontId="2" fillId="0" borderId="17" xfId="0" applyNumberFormat="1" applyFont="1" applyBorder="1" applyProtection="1">
      <protection locked="0"/>
    </xf>
    <xf numFmtId="9" fontId="30" fillId="0" borderId="17" xfId="2" applyFont="1" applyFill="1" applyBorder="1" applyAlignment="1" applyProtection="1">
      <alignment horizontal="center" vertical="center"/>
    </xf>
    <xf numFmtId="9" fontId="2" fillId="0" borderId="17" xfId="0" applyNumberFormat="1" applyFont="1" applyBorder="1" applyAlignment="1" applyProtection="1">
      <alignment horizontal="center"/>
      <protection locked="0"/>
    </xf>
    <xf numFmtId="9" fontId="2" fillId="0" borderId="17" xfId="0" applyNumberFormat="1" applyFont="1" applyBorder="1" applyAlignment="1" applyProtection="1">
      <alignment horizontal="center" vertical="center"/>
      <protection locked="0"/>
    </xf>
    <xf numFmtId="0" fontId="2" fillId="0" borderId="17" xfId="0" applyFont="1" applyBorder="1" applyAlignment="1" applyProtection="1">
      <alignment horizontal="center" vertical="center" wrapText="1"/>
      <protection locked="0"/>
    </xf>
    <xf numFmtId="0" fontId="2" fillId="0" borderId="18" xfId="0" applyFont="1" applyBorder="1" applyProtection="1">
      <protection locked="0"/>
    </xf>
    <xf numFmtId="9" fontId="30" fillId="0" borderId="4" xfId="2" applyFont="1" applyFill="1" applyBorder="1" applyAlignment="1" applyProtection="1">
      <alignment horizontal="center" vertical="center"/>
    </xf>
    <xf numFmtId="0" fontId="35" fillId="0" borderId="54" xfId="4" applyFont="1" applyBorder="1" applyAlignment="1">
      <alignment horizontal="justify" wrapText="1"/>
    </xf>
    <xf numFmtId="0" fontId="35" fillId="0" borderId="4" xfId="0" applyFont="1" applyBorder="1" applyAlignment="1">
      <alignment wrapText="1"/>
    </xf>
    <xf numFmtId="0" fontId="35" fillId="0" borderId="4" xfId="4" applyFont="1" applyBorder="1" applyAlignment="1">
      <alignment horizontal="justify" vertical="top" wrapText="1"/>
    </xf>
    <xf numFmtId="0" fontId="35" fillId="0" borderId="4" xfId="0" applyFont="1" applyBorder="1" applyAlignment="1" applyProtection="1">
      <alignment vertical="center" wrapText="1"/>
      <protection locked="0"/>
    </xf>
    <xf numFmtId="0" fontId="35" fillId="0" borderId="4" xfId="0" applyFont="1" applyBorder="1" applyAlignment="1">
      <alignment horizontal="left" wrapText="1"/>
    </xf>
    <xf numFmtId="0" fontId="35" fillId="0" borderId="4" xfId="0" applyFont="1" applyBorder="1" applyAlignment="1">
      <alignment horizontal="left"/>
    </xf>
    <xf numFmtId="0" fontId="44" fillId="0" borderId="39" xfId="2" applyNumberFormat="1" applyFont="1" applyBorder="1" applyAlignment="1" applyProtection="1">
      <alignment horizontal="center" vertical="center"/>
    </xf>
    <xf numFmtId="0" fontId="44" fillId="0" borderId="29" xfId="2" applyNumberFormat="1" applyFont="1" applyBorder="1" applyAlignment="1" applyProtection="1">
      <alignment horizontal="center" vertical="center"/>
    </xf>
    <xf numFmtId="0" fontId="44" fillId="0" borderId="0" xfId="2" applyNumberFormat="1" applyFont="1" applyBorder="1" applyAlignment="1" applyProtection="1">
      <alignment horizontal="center" vertical="center"/>
    </xf>
    <xf numFmtId="0" fontId="10" fillId="0" borderId="5" xfId="0" applyFont="1" applyBorder="1" applyAlignment="1" applyProtection="1">
      <alignment horizontal="center"/>
      <protection locked="0"/>
    </xf>
    <xf numFmtId="0" fontId="10" fillId="0" borderId="15" xfId="0" applyFont="1" applyBorder="1" applyAlignment="1" applyProtection="1">
      <alignment horizontal="center"/>
      <protection locked="0"/>
    </xf>
    <xf numFmtId="0" fontId="10" fillId="0" borderId="6" xfId="0" applyFont="1" applyBorder="1" applyAlignment="1" applyProtection="1">
      <alignment horizontal="center"/>
      <protection locked="0"/>
    </xf>
    <xf numFmtId="0" fontId="35" fillId="0" borderId="4" xfId="0" applyFont="1" applyBorder="1" applyAlignment="1">
      <alignment horizontal="justify" vertical="center"/>
    </xf>
    <xf numFmtId="0" fontId="45" fillId="0" borderId="20" xfId="0" applyFont="1" applyBorder="1" applyAlignment="1" applyProtection="1">
      <alignment horizontal="justify"/>
      <protection locked="0"/>
    </xf>
    <xf numFmtId="0" fontId="0" fillId="6" borderId="4" xfId="0" applyFill="1" applyBorder="1" applyAlignment="1" applyProtection="1">
      <alignment horizontal="center" vertical="center" wrapText="1"/>
      <protection locked="0"/>
    </xf>
    <xf numFmtId="0" fontId="30" fillId="0" borderId="0" xfId="0" applyFont="1" applyAlignment="1" applyProtection="1">
      <alignment horizontal="center" vertical="center"/>
      <protection locked="0"/>
    </xf>
    <xf numFmtId="0" fontId="30" fillId="0" borderId="0" xfId="0" applyFont="1" applyAlignment="1" applyProtection="1">
      <alignment horizontal="center" vertical="center" wrapText="1"/>
      <protection locked="0"/>
    </xf>
    <xf numFmtId="0" fontId="30" fillId="0" borderId="0" xfId="0" applyFont="1" applyAlignment="1">
      <alignment horizontal="justify" vertical="center" wrapText="1"/>
    </xf>
    <xf numFmtId="0" fontId="30" fillId="0" borderId="0" xfId="0" applyFont="1" applyAlignment="1" applyProtection="1">
      <alignment horizontal="justify" vertical="center" wrapText="1"/>
      <protection locked="0"/>
    </xf>
    <xf numFmtId="9" fontId="30" fillId="0" borderId="0" xfId="0" applyNumberFormat="1" applyFont="1" applyAlignment="1" applyProtection="1">
      <alignment horizontal="center" vertical="center"/>
      <protection locked="0"/>
    </xf>
    <xf numFmtId="44" fontId="30" fillId="0" borderId="0" xfId="1" applyFont="1" applyFill="1" applyBorder="1" applyProtection="1">
      <protection locked="0"/>
    </xf>
    <xf numFmtId="0" fontId="30" fillId="0" borderId="0" xfId="0" applyFont="1" applyProtection="1">
      <protection locked="0"/>
    </xf>
    <xf numFmtId="9" fontId="30" fillId="0" borderId="0" xfId="0" applyNumberFormat="1" applyFont="1" applyAlignment="1" applyProtection="1">
      <alignment horizontal="center"/>
      <protection locked="0"/>
    </xf>
    <xf numFmtId="9" fontId="30" fillId="0" borderId="0" xfId="2" applyFont="1" applyBorder="1" applyAlignment="1" applyProtection="1">
      <alignment horizontal="center" vertical="center"/>
    </xf>
    <xf numFmtId="9" fontId="30" fillId="0" borderId="0" xfId="0" applyNumberFormat="1" applyFont="1" applyAlignment="1">
      <alignment horizontal="center" vertical="center"/>
    </xf>
    <xf numFmtId="0" fontId="46" fillId="0" borderId="4" xfId="0" applyFont="1" applyBorder="1" applyAlignment="1" applyProtection="1">
      <alignment wrapText="1"/>
      <protection locked="0"/>
    </xf>
    <xf numFmtId="0" fontId="0" fillId="0" borderId="4" xfId="0" applyBorder="1" applyAlignment="1" applyProtection="1">
      <alignment horizontal="left" vertical="center" wrapText="1"/>
      <protection locked="0"/>
    </xf>
    <xf numFmtId="0" fontId="0" fillId="0" borderId="4" xfId="0" applyBorder="1" applyAlignment="1">
      <alignment horizontal="left" vertical="center"/>
    </xf>
    <xf numFmtId="0" fontId="0" fillId="0" borderId="4" xfId="0" applyBorder="1" applyAlignment="1">
      <alignment horizontal="left" vertical="center" wrapText="1"/>
    </xf>
    <xf numFmtId="0" fontId="0" fillId="0" borderId="4" xfId="0" applyBorder="1" applyAlignment="1">
      <alignment vertical="center" wrapText="1"/>
    </xf>
    <xf numFmtId="0" fontId="0" fillId="0" borderId="53" xfId="0" applyBorder="1" applyAlignment="1" applyProtection="1">
      <alignment horizontal="left" vertical="center" wrapText="1"/>
      <protection locked="0"/>
    </xf>
    <xf numFmtId="0" fontId="0" fillId="0" borderId="53" xfId="0" applyBorder="1" applyAlignment="1">
      <alignment vertical="center" wrapText="1"/>
    </xf>
    <xf numFmtId="0" fontId="0" fillId="0" borderId="4" xfId="0" applyBorder="1" applyAlignment="1" applyProtection="1">
      <alignment wrapText="1"/>
      <protection locked="0"/>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21" fillId="4" borderId="38"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15" fillId="2" borderId="65" xfId="0" applyFont="1" applyFill="1" applyBorder="1" applyAlignment="1" applyProtection="1">
      <alignment horizontal="center" vertical="center" wrapText="1"/>
      <protection locked="0"/>
    </xf>
    <xf numFmtId="0" fontId="15" fillId="2" borderId="66"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1" fontId="22" fillId="0" borderId="26" xfId="2" applyNumberFormat="1" applyFont="1" applyFill="1" applyBorder="1" applyAlignment="1" applyProtection="1">
      <alignment vertical="center"/>
      <protection locked="0"/>
    </xf>
    <xf numFmtId="1" fontId="22" fillId="0" borderId="0" xfId="2" applyNumberFormat="1" applyFont="1" applyFill="1" applyBorder="1" applyAlignment="1" applyProtection="1">
      <alignment vertical="center"/>
      <protection locked="0"/>
    </xf>
    <xf numFmtId="0" fontId="15" fillId="2" borderId="15" xfId="0" applyFont="1" applyFill="1" applyBorder="1" applyAlignment="1" applyProtection="1">
      <alignment horizontal="left"/>
      <protection locked="0"/>
    </xf>
    <xf numFmtId="0" fontId="15" fillId="2" borderId="6" xfId="0" applyFont="1" applyFill="1" applyBorder="1" applyAlignment="1" applyProtection="1">
      <alignment horizontal="left"/>
      <protection locked="0"/>
    </xf>
    <xf numFmtId="0" fontId="15" fillId="2" borderId="50" xfId="0" applyFont="1" applyFill="1" applyBorder="1" applyAlignment="1" applyProtection="1">
      <alignment horizontal="center" vertical="center" wrapText="1"/>
      <protection locked="0"/>
    </xf>
    <xf numFmtId="0" fontId="15" fillId="2" borderId="28" xfId="0" applyFont="1" applyFill="1" applyBorder="1" applyAlignment="1" applyProtection="1">
      <alignment horizontal="center" vertical="center" wrapText="1"/>
      <protection locked="0"/>
    </xf>
    <xf numFmtId="0" fontId="21" fillId="2" borderId="28" xfId="0" applyFont="1" applyFill="1" applyBorder="1" applyAlignment="1" applyProtection="1">
      <alignment horizontal="center" vertical="center" wrapText="1"/>
      <protection locked="0"/>
    </xf>
    <xf numFmtId="0" fontId="21" fillId="4" borderId="73" xfId="0" applyFont="1" applyFill="1" applyBorder="1" applyAlignment="1" applyProtection="1">
      <alignment horizontal="center" vertical="center" wrapText="1"/>
      <protection locked="0"/>
    </xf>
    <xf numFmtId="0" fontId="21" fillId="4" borderId="8" xfId="0" applyFont="1" applyFill="1" applyBorder="1" applyAlignment="1" applyProtection="1">
      <alignment horizontal="center" vertical="center" wrapText="1"/>
      <protection locked="0"/>
    </xf>
    <xf numFmtId="0" fontId="21" fillId="4" borderId="74" xfId="0" applyFont="1" applyFill="1" applyBorder="1" applyAlignment="1" applyProtection="1">
      <alignment horizontal="center" vertical="center" wrapText="1"/>
      <protection locked="0"/>
    </xf>
    <xf numFmtId="0" fontId="21" fillId="4" borderId="61" xfId="0" applyFont="1" applyFill="1" applyBorder="1" applyAlignment="1" applyProtection="1">
      <alignment horizontal="center" vertical="center" wrapText="1"/>
      <protection locked="0"/>
    </xf>
    <xf numFmtId="0" fontId="15" fillId="2" borderId="58" xfId="0" applyFont="1" applyFill="1" applyBorder="1" applyAlignment="1" applyProtection="1">
      <alignment horizontal="center" vertical="center" wrapText="1"/>
      <protection locked="0"/>
    </xf>
    <xf numFmtId="0" fontId="15" fillId="2" borderId="21" xfId="0" applyFont="1" applyFill="1" applyBorder="1" applyAlignment="1" applyProtection="1">
      <alignment horizontal="center" vertical="center" wrapText="1"/>
      <protection locked="0"/>
    </xf>
    <xf numFmtId="1" fontId="15" fillId="2" borderId="11" xfId="0" applyNumberFormat="1" applyFont="1" applyFill="1" applyBorder="1" applyAlignment="1" applyProtection="1">
      <alignment horizontal="center" vertical="center" wrapText="1"/>
      <protection locked="0"/>
    </xf>
    <xf numFmtId="0" fontId="21" fillId="2" borderId="21" xfId="0" applyFont="1" applyFill="1" applyBorder="1" applyAlignment="1" applyProtection="1">
      <alignment horizontal="center" vertical="center" wrapText="1"/>
      <protection locked="0"/>
    </xf>
    <xf numFmtId="0" fontId="21" fillId="4" borderId="57" xfId="0" applyFont="1" applyFill="1" applyBorder="1" applyAlignment="1" applyProtection="1">
      <alignment horizontal="center" vertical="center" wrapText="1"/>
      <protection locked="0"/>
    </xf>
    <xf numFmtId="0" fontId="30" fillId="0" borderId="16" xfId="0" applyFont="1" applyBorder="1" applyAlignment="1" applyProtection="1">
      <alignment horizontal="center" vertical="center"/>
      <protection locked="0"/>
    </xf>
    <xf numFmtId="0" fontId="30" fillId="0" borderId="51" xfId="0" applyFont="1" applyBorder="1" applyAlignment="1" applyProtection="1">
      <alignment horizontal="center" vertical="center"/>
      <protection locked="0"/>
    </xf>
    <xf numFmtId="0" fontId="30" fillId="0" borderId="19" xfId="0" applyFont="1" applyBorder="1" applyAlignment="1" applyProtection="1">
      <alignment horizontal="justify" vertical="center" wrapText="1"/>
      <protection locked="0"/>
    </xf>
    <xf numFmtId="10" fontId="6" fillId="0" borderId="4" xfId="0" applyNumberFormat="1" applyFont="1" applyBorder="1" applyAlignment="1">
      <alignment horizontal="center" vertical="center"/>
    </xf>
    <xf numFmtId="0" fontId="19" fillId="0" borderId="0" xfId="0" applyFont="1" applyProtection="1">
      <protection locked="0"/>
    </xf>
    <xf numFmtId="0" fontId="16" fillId="0" borderId="0" xfId="0" applyFont="1" applyAlignment="1" applyProtection="1">
      <alignment horizontal="center"/>
      <protection locked="0"/>
    </xf>
    <xf numFmtId="0" fontId="17" fillId="0" borderId="0" xfId="0" applyFont="1" applyAlignment="1" applyProtection="1">
      <alignment vertical="center"/>
      <protection locked="0"/>
    </xf>
    <xf numFmtId="0" fontId="16" fillId="0" borderId="1" xfId="0" applyFont="1" applyBorder="1" applyAlignment="1" applyProtection="1">
      <alignment horizontal="center" vertical="center"/>
      <protection locked="0"/>
    </xf>
    <xf numFmtId="0" fontId="16" fillId="0" borderId="37"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0" fillId="0" borderId="2" xfId="0" applyBorder="1" applyProtection="1">
      <protection locked="0"/>
    </xf>
    <xf numFmtId="1" fontId="0" fillId="0" borderId="0" xfId="0" applyNumberFormat="1" applyProtection="1">
      <protection locked="0"/>
    </xf>
    <xf numFmtId="0" fontId="15" fillId="2" borderId="72" xfId="0" applyFont="1" applyFill="1" applyBorder="1" applyAlignment="1" applyProtection="1">
      <alignment horizontal="left"/>
      <protection locked="0"/>
    </xf>
    <xf numFmtId="0" fontId="0" fillId="0" borderId="13" xfId="0" applyBorder="1" applyProtection="1">
      <protection locked="0"/>
    </xf>
    <xf numFmtId="0" fontId="15" fillId="2" borderId="70" xfId="0" applyFont="1" applyFill="1" applyBorder="1" applyAlignment="1" applyProtection="1">
      <alignment horizontal="left"/>
      <protection locked="0"/>
    </xf>
    <xf numFmtId="0" fontId="15" fillId="2" borderId="40" xfId="0" applyFont="1" applyFill="1" applyBorder="1" applyAlignment="1" applyProtection="1">
      <alignment horizontal="left"/>
      <protection locked="0"/>
    </xf>
    <xf numFmtId="0" fontId="15" fillId="2" borderId="24" xfId="0" applyFont="1" applyFill="1" applyBorder="1" applyAlignment="1" applyProtection="1">
      <alignment horizontal="left"/>
      <protection locked="0"/>
    </xf>
    <xf numFmtId="9" fontId="30" fillId="0" borderId="17" xfId="0" applyNumberFormat="1" applyFont="1" applyBorder="1" applyAlignment="1" applyProtection="1">
      <alignment wrapText="1"/>
      <protection locked="0"/>
    </xf>
    <xf numFmtId="9" fontId="30" fillId="0" borderId="4" xfId="0" applyNumberFormat="1" applyFont="1" applyBorder="1" applyAlignment="1" applyProtection="1">
      <alignment wrapText="1"/>
      <protection locked="0"/>
    </xf>
    <xf numFmtId="10" fontId="30" fillId="0" borderId="17" xfId="0" applyNumberFormat="1" applyFont="1" applyBorder="1" applyProtection="1">
      <protection locked="0"/>
    </xf>
    <xf numFmtId="1" fontId="30" fillId="0" borderId="17" xfId="0" applyNumberFormat="1" applyFont="1" applyBorder="1" applyProtection="1">
      <protection locked="0"/>
    </xf>
    <xf numFmtId="164" fontId="30" fillId="0" borderId="17" xfId="1" applyNumberFormat="1" applyFont="1" applyFill="1" applyBorder="1" applyAlignment="1" applyProtection="1">
      <protection locked="0"/>
    </xf>
    <xf numFmtId="0" fontId="49" fillId="0" borderId="17" xfId="0" applyFont="1" applyBorder="1" applyAlignment="1">
      <alignment horizontal="center" vertical="center"/>
    </xf>
    <xf numFmtId="0" fontId="30" fillId="0" borderId="0" xfId="0" applyFont="1"/>
    <xf numFmtId="10" fontId="30" fillId="0" borderId="4" xfId="0" applyNumberFormat="1" applyFont="1" applyBorder="1" applyProtection="1">
      <protection locked="0"/>
    </xf>
    <xf numFmtId="1" fontId="30" fillId="0" borderId="4" xfId="0" applyNumberFormat="1" applyFont="1" applyBorder="1" applyProtection="1">
      <protection locked="0"/>
    </xf>
    <xf numFmtId="0" fontId="49" fillId="0" borderId="4" xfId="0" applyFont="1" applyBorder="1" applyAlignment="1">
      <alignment horizontal="center" vertical="center"/>
    </xf>
    <xf numFmtId="10" fontId="30" fillId="0" borderId="11" xfId="0" applyNumberFormat="1" applyFont="1" applyBorder="1" applyProtection="1">
      <protection locked="0"/>
    </xf>
    <xf numFmtId="1" fontId="30" fillId="0" borderId="11" xfId="0" applyNumberFormat="1" applyFont="1" applyBorder="1" applyProtection="1">
      <protection locked="0"/>
    </xf>
    <xf numFmtId="0" fontId="49" fillId="0" borderId="11" xfId="0" applyFont="1" applyBorder="1" applyAlignment="1">
      <alignment horizontal="center" vertical="center"/>
    </xf>
    <xf numFmtId="0" fontId="30" fillId="0" borderId="18" xfId="0" applyFont="1" applyBorder="1" applyAlignment="1" applyProtection="1">
      <alignment horizontal="justify" vertical="center"/>
      <protection locked="0"/>
    </xf>
    <xf numFmtId="0" fontId="30" fillId="0" borderId="20" xfId="0" applyFont="1" applyBorder="1" applyAlignment="1" applyProtection="1">
      <alignment horizontal="justify" vertical="center"/>
      <protection locked="0"/>
    </xf>
    <xf numFmtId="0" fontId="50" fillId="0" borderId="0" xfId="0" applyFont="1"/>
    <xf numFmtId="0" fontId="8" fillId="0" borderId="0" xfId="0" applyFont="1" applyAlignment="1">
      <alignment horizontal="center"/>
    </xf>
    <xf numFmtId="0" fontId="8" fillId="0" borderId="47" xfId="0" applyFont="1" applyBorder="1" applyAlignment="1">
      <alignment horizontal="center"/>
    </xf>
    <xf numFmtId="0" fontId="30" fillId="0" borderId="53" xfId="0" applyFont="1" applyBorder="1" applyAlignment="1" applyProtection="1">
      <alignment horizontal="center" wrapText="1"/>
      <protection locked="0"/>
    </xf>
    <xf numFmtId="0" fontId="30" fillId="0" borderId="26" xfId="0" applyFont="1" applyBorder="1" applyAlignment="1" applyProtection="1">
      <alignment horizontal="center" wrapText="1"/>
      <protection locked="0"/>
    </xf>
    <xf numFmtId="0" fontId="30" fillId="0" borderId="54" xfId="0" applyFont="1" applyBorder="1" applyAlignment="1" applyProtection="1">
      <alignment horizontal="center" wrapText="1"/>
      <protection locked="0"/>
    </xf>
    <xf numFmtId="0" fontId="35" fillId="0" borderId="53" xfId="0" applyFont="1" applyBorder="1" applyAlignment="1">
      <alignment horizontal="justify" vertical="center" wrapText="1"/>
    </xf>
    <xf numFmtId="0" fontId="35" fillId="0" borderId="26" xfId="0" applyFont="1" applyBorder="1" applyAlignment="1">
      <alignment horizontal="justify" vertical="center" wrapText="1"/>
    </xf>
    <xf numFmtId="0" fontId="35" fillId="0" borderId="21" xfId="0" applyFont="1" applyBorder="1" applyAlignment="1">
      <alignment horizontal="justify" vertical="center" wrapText="1"/>
    </xf>
    <xf numFmtId="0" fontId="30" fillId="0" borderId="28" xfId="0" applyFont="1" applyBorder="1" applyAlignment="1" applyProtection="1">
      <alignment horizontal="justify" vertical="center" wrapText="1"/>
      <protection locked="0"/>
    </xf>
    <xf numFmtId="0" fontId="30" fillId="0" borderId="26" xfId="0" applyFont="1" applyBorder="1" applyAlignment="1" applyProtection="1">
      <alignment horizontal="justify" vertical="center" wrapText="1"/>
      <protection locked="0"/>
    </xf>
    <xf numFmtId="0" fontId="30" fillId="0" borderId="54" xfId="0" applyFont="1" applyBorder="1" applyAlignment="1" applyProtection="1">
      <alignment horizontal="justify"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2" borderId="4" xfId="0" applyFont="1" applyFill="1" applyBorder="1" applyAlignment="1" applyProtection="1">
      <alignment horizontal="left"/>
      <protection locked="0"/>
    </xf>
    <xf numFmtId="0" fontId="15" fillId="0" borderId="5" xfId="0" applyFont="1" applyBorder="1" applyAlignment="1" applyProtection="1">
      <alignment horizontal="left"/>
      <protection locked="0"/>
    </xf>
    <xf numFmtId="0" fontId="15" fillId="0" borderId="15" xfId="0" applyFont="1" applyBorder="1" applyAlignment="1" applyProtection="1">
      <alignment horizontal="left"/>
      <protection locked="0"/>
    </xf>
    <xf numFmtId="0" fontId="15" fillId="0" borderId="6" xfId="0" applyFont="1" applyBorder="1" applyAlignment="1" applyProtection="1">
      <alignment horizontal="left"/>
      <protection locked="0"/>
    </xf>
    <xf numFmtId="0" fontId="3" fillId="0" borderId="5" xfId="0" applyFont="1" applyBorder="1" applyAlignment="1" applyProtection="1">
      <alignment horizontal="left"/>
      <protection locked="0"/>
    </xf>
    <xf numFmtId="0" fontId="3" fillId="0" borderId="1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39" fillId="0" borderId="55" xfId="0" applyFont="1" applyBorder="1" applyAlignment="1" applyProtection="1">
      <alignment horizontal="center" vertical="center"/>
      <protection locked="0"/>
    </xf>
    <xf numFmtId="0" fontId="39" fillId="0" borderId="52" xfId="0" applyFont="1" applyBorder="1" applyAlignment="1" applyProtection="1">
      <alignment horizontal="center" vertical="center"/>
      <protection locked="0"/>
    </xf>
    <xf numFmtId="0" fontId="2" fillId="0" borderId="47" xfId="0" applyFont="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50" xfId="0" applyFont="1" applyFill="1" applyBorder="1" applyAlignment="1" applyProtection="1">
      <alignment horizontal="center" vertical="center" wrapText="1"/>
      <protection locked="0"/>
    </xf>
    <xf numFmtId="0" fontId="3" fillId="2" borderId="58"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65" xfId="0" applyFont="1" applyFill="1" applyBorder="1" applyAlignment="1" applyProtection="1">
      <alignment horizontal="center" vertical="center" wrapText="1"/>
      <protection locked="0"/>
    </xf>
    <xf numFmtId="0" fontId="3" fillId="2" borderId="66" xfId="0" applyFont="1" applyFill="1" applyBorder="1" applyAlignment="1" applyProtection="1">
      <alignment horizontal="center" vertical="center" wrapText="1"/>
      <protection locked="0"/>
    </xf>
    <xf numFmtId="0" fontId="35" fillId="0" borderId="53" xfId="4" applyFont="1" applyBorder="1" applyAlignment="1">
      <alignment horizontal="justify" vertical="center" wrapText="1"/>
    </xf>
    <xf numFmtId="0" fontId="35" fillId="0" borderId="26" xfId="4" applyFont="1" applyBorder="1" applyAlignment="1">
      <alignment horizontal="justify" vertical="center" wrapText="1"/>
    </xf>
    <xf numFmtId="0" fontId="35" fillId="0" borderId="54" xfId="4" applyFont="1" applyBorder="1" applyAlignment="1">
      <alignment horizontal="justify" vertical="center" wrapText="1"/>
    </xf>
    <xf numFmtId="0" fontId="35" fillId="0" borderId="53" xfId="0" applyFont="1" applyBorder="1" applyAlignment="1" applyProtection="1">
      <alignment horizontal="center" vertical="center" wrapText="1"/>
      <protection locked="0"/>
    </xf>
    <xf numFmtId="0" fontId="35" fillId="0" borderId="26" xfId="0" applyFont="1" applyBorder="1" applyAlignment="1" applyProtection="1">
      <alignment horizontal="center" vertical="center" wrapText="1"/>
      <protection locked="0"/>
    </xf>
    <xf numFmtId="0" fontId="35" fillId="0" borderId="21" xfId="0" applyFont="1" applyBorder="1" applyAlignment="1" applyProtection="1">
      <alignment horizontal="center" vertical="center" wrapText="1"/>
      <protection locked="0"/>
    </xf>
    <xf numFmtId="0" fontId="39" fillId="0" borderId="51" xfId="0" applyFont="1" applyBorder="1" applyAlignment="1" applyProtection="1">
      <alignment horizontal="center" vertical="center"/>
      <protection locked="0"/>
    </xf>
    <xf numFmtId="0" fontId="39" fillId="0" borderId="58" xfId="0" applyFont="1" applyBorder="1" applyAlignment="1" applyProtection="1">
      <alignment horizontal="center" vertical="center"/>
      <protection locked="0"/>
    </xf>
    <xf numFmtId="0" fontId="35" fillId="0" borderId="4" xfId="4" applyFont="1" applyBorder="1" applyAlignment="1">
      <alignment horizontal="justify" vertical="center" wrapText="1"/>
    </xf>
    <xf numFmtId="0" fontId="35" fillId="0" borderId="11" xfId="4" applyFont="1" applyBorder="1" applyAlignment="1">
      <alignment horizontal="justify" vertical="center" wrapText="1"/>
    </xf>
    <xf numFmtId="0" fontId="39" fillId="0" borderId="16" xfId="0" applyFont="1" applyBorder="1" applyAlignment="1" applyProtection="1">
      <alignment horizontal="center" vertical="center"/>
      <protection locked="0"/>
    </xf>
    <xf numFmtId="0" fontId="39" fillId="0" borderId="60" xfId="0" applyFont="1" applyBorder="1" applyAlignment="1" applyProtection="1">
      <alignment horizontal="center" vertical="center"/>
      <protection locked="0"/>
    </xf>
    <xf numFmtId="0" fontId="35" fillId="0" borderId="17" xfId="4" applyFont="1" applyBorder="1" applyAlignment="1">
      <alignment horizontal="justify" vertical="center" wrapText="1"/>
    </xf>
    <xf numFmtId="0" fontId="35" fillId="6" borderId="4" xfId="4" applyFont="1" applyFill="1" applyBorder="1" applyAlignment="1">
      <alignment horizontal="justify" vertical="center" wrapText="1"/>
    </xf>
    <xf numFmtId="0" fontId="35" fillId="0" borderId="4" xfId="0" applyFont="1" applyBorder="1" applyAlignment="1">
      <alignment horizontal="justify" vertical="center" wrapText="1"/>
    </xf>
    <xf numFmtId="0" fontId="30" fillId="0" borderId="4" xfId="0" applyFont="1" applyBorder="1" applyAlignment="1">
      <alignment horizontal="justify" vertical="center" wrapText="1"/>
    </xf>
    <xf numFmtId="0" fontId="30" fillId="6" borderId="4" xfId="0" applyFont="1" applyFill="1" applyBorder="1" applyAlignment="1" applyProtection="1">
      <alignment horizontal="justify"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30" fillId="0" borderId="4" xfId="0" applyFont="1" applyBorder="1" applyAlignment="1" applyProtection="1">
      <alignment horizontal="justify" vertical="center" wrapText="1"/>
      <protection locked="0"/>
    </xf>
    <xf numFmtId="0" fontId="30" fillId="0" borderId="11" xfId="0" applyFont="1" applyBorder="1" applyAlignment="1" applyProtection="1">
      <alignment horizontal="justify" vertical="center" wrapText="1"/>
      <protection locked="0"/>
    </xf>
    <xf numFmtId="0" fontId="35" fillId="0" borderId="11" xfId="0" applyFont="1" applyBorder="1" applyAlignment="1">
      <alignment horizontal="justify" vertical="center" wrapText="1"/>
    </xf>
    <xf numFmtId="0" fontId="2" fillId="0" borderId="55" xfId="0" applyFont="1" applyBorder="1" applyAlignment="1">
      <alignment horizontal="center" vertical="center"/>
    </xf>
    <xf numFmtId="0" fontId="2" fillId="0" borderId="51" xfId="0" applyFont="1" applyBorder="1" applyAlignment="1">
      <alignment horizontal="center" vertical="center"/>
    </xf>
    <xf numFmtId="0" fontId="2" fillId="0" borderId="58" xfId="0" applyFont="1" applyBorder="1" applyAlignment="1">
      <alignment horizontal="center" vertical="center"/>
    </xf>
    <xf numFmtId="0" fontId="4" fillId="4" borderId="18" xfId="0" applyFont="1" applyFill="1" applyBorder="1" applyAlignment="1" applyProtection="1">
      <alignment horizontal="center" vertical="center" wrapText="1"/>
      <protection locked="0"/>
    </xf>
    <xf numFmtId="0" fontId="4" fillId="4" borderId="23" xfId="0" applyFont="1" applyFill="1" applyBorder="1" applyAlignment="1" applyProtection="1">
      <alignment horizontal="center" vertical="center" wrapText="1"/>
      <protection locked="0"/>
    </xf>
    <xf numFmtId="0" fontId="30" fillId="0" borderId="17" xfId="0" applyFont="1" applyBorder="1" applyAlignment="1" applyProtection="1">
      <alignment horizontal="justify" vertical="center" wrapText="1"/>
      <protection locked="0"/>
    </xf>
    <xf numFmtId="0" fontId="2" fillId="0" borderId="16" xfId="0" applyFont="1" applyBorder="1" applyAlignment="1" applyProtection="1">
      <alignment horizontal="center" vertical="center"/>
      <protection locked="0"/>
    </xf>
    <xf numFmtId="0" fontId="2" fillId="0" borderId="60" xfId="0" applyFont="1" applyBorder="1" applyAlignment="1" applyProtection="1">
      <alignment horizontal="center" vertical="center"/>
      <protection locked="0"/>
    </xf>
    <xf numFmtId="0" fontId="30" fillId="0" borderId="53" xfId="0" applyFont="1" applyBorder="1" applyAlignment="1" applyProtection="1">
      <alignment horizontal="justify" vertical="center" wrapText="1"/>
      <protection locked="0"/>
    </xf>
    <xf numFmtId="0" fontId="2" fillId="0" borderId="55" xfId="0" applyFont="1" applyBorder="1" applyAlignment="1" applyProtection="1">
      <alignment horizontal="center" vertical="center"/>
      <protection locked="0"/>
    </xf>
    <xf numFmtId="0" fontId="2" fillId="0" borderId="52" xfId="0" applyFont="1" applyBorder="1" applyAlignment="1" applyProtection="1">
      <alignment horizontal="center" vertical="center"/>
      <protection locked="0"/>
    </xf>
    <xf numFmtId="0" fontId="2" fillId="0" borderId="50" xfId="0" applyFont="1" applyBorder="1" applyAlignment="1" applyProtection="1">
      <alignment horizontal="center" vertical="center"/>
      <protection locked="0"/>
    </xf>
    <xf numFmtId="0" fontId="2" fillId="0" borderId="51" xfId="0" applyFont="1" applyBorder="1" applyAlignment="1" applyProtection="1">
      <alignment horizontal="center" vertical="center"/>
      <protection locked="0"/>
    </xf>
    <xf numFmtId="0" fontId="4" fillId="0" borderId="53" xfId="0" applyFont="1" applyBorder="1" applyAlignment="1">
      <alignment horizontal="center" vertical="center"/>
    </xf>
    <xf numFmtId="0" fontId="4" fillId="0" borderId="54" xfId="0" applyFont="1" applyBorder="1" applyAlignment="1">
      <alignment horizontal="center" vertical="center"/>
    </xf>
    <xf numFmtId="9" fontId="30" fillId="0" borderId="28" xfId="0" applyNumberFormat="1" applyFont="1" applyBorder="1" applyAlignment="1">
      <alignment horizontal="center" vertical="center"/>
    </xf>
    <xf numFmtId="9" fontId="30" fillId="0" borderId="54" xfId="0" applyNumberFormat="1" applyFont="1" applyBorder="1" applyAlignment="1">
      <alignment horizontal="center" vertical="center"/>
    </xf>
    <xf numFmtId="0" fontId="30" fillId="0" borderId="28" xfId="0" applyFont="1" applyBorder="1" applyAlignment="1">
      <alignment horizontal="left"/>
    </xf>
    <xf numFmtId="0" fontId="30" fillId="0" borderId="54" xfId="0" applyFont="1" applyBorder="1" applyAlignment="1">
      <alignment horizontal="left"/>
    </xf>
    <xf numFmtId="0" fontId="30" fillId="0" borderId="17" xfId="0" applyFont="1" applyBorder="1" applyAlignment="1">
      <alignment horizontal="justify" wrapText="1"/>
    </xf>
    <xf numFmtId="0" fontId="30" fillId="0" borderId="4" xfId="0" applyFont="1" applyBorder="1" applyAlignment="1">
      <alignment horizontal="justify" wrapText="1"/>
    </xf>
    <xf numFmtId="0" fontId="30" fillId="0" borderId="28" xfId="2" applyNumberFormat="1" applyFont="1" applyBorder="1" applyAlignment="1" applyProtection="1">
      <alignment horizontal="center" vertical="center"/>
    </xf>
    <xf numFmtId="0" fontId="30" fillId="0" borderId="54" xfId="2" applyNumberFormat="1" applyFont="1" applyBorder="1" applyAlignment="1" applyProtection="1">
      <alignment horizontal="center" vertical="center"/>
    </xf>
    <xf numFmtId="0" fontId="30" fillId="0" borderId="54" xfId="0" applyFont="1" applyBorder="1" applyAlignment="1">
      <alignment horizontal="center" vertical="center"/>
    </xf>
    <xf numFmtId="0" fontId="2" fillId="0" borderId="10" xfId="0" applyFont="1" applyBorder="1" applyAlignment="1" applyProtection="1">
      <alignment horizontal="center" vertical="center"/>
      <protection locked="0"/>
    </xf>
    <xf numFmtId="0" fontId="35" fillId="0" borderId="53" xfId="0" applyFont="1" applyBorder="1" applyAlignment="1">
      <alignment horizontal="justify" vertical="center"/>
    </xf>
    <xf numFmtId="0" fontId="35" fillId="0" borderId="26" xfId="0" applyFont="1" applyBorder="1" applyAlignment="1">
      <alignment horizontal="justify" vertical="center"/>
    </xf>
    <xf numFmtId="0" fontId="35" fillId="0" borderId="54" xfId="0" applyFont="1" applyBorder="1" applyAlignment="1">
      <alignment horizontal="justify" vertical="center"/>
    </xf>
    <xf numFmtId="0" fontId="35" fillId="0" borderId="28" xfId="0" applyFont="1" applyBorder="1" applyAlignment="1">
      <alignment horizontal="justify" vertical="center"/>
    </xf>
    <xf numFmtId="0" fontId="30" fillId="0" borderId="61" xfId="0" applyFont="1" applyBorder="1" applyAlignment="1" applyProtection="1">
      <alignment horizontal="justify"/>
      <protection locked="0"/>
    </xf>
    <xf numFmtId="0" fontId="30" fillId="0" borderId="64" xfId="0" applyFont="1" applyBorder="1" applyAlignment="1" applyProtection="1">
      <alignment horizontal="justify"/>
      <protection locked="0"/>
    </xf>
    <xf numFmtId="0" fontId="30" fillId="0" borderId="27" xfId="0" applyFont="1" applyBorder="1" applyAlignment="1" applyProtection="1">
      <alignment horizontal="justify"/>
      <protection locked="0"/>
    </xf>
    <xf numFmtId="0" fontId="35" fillId="0" borderId="53" xfId="0" applyFont="1" applyBorder="1" applyAlignment="1" applyProtection="1">
      <alignment horizontal="justify"/>
      <protection locked="0"/>
    </xf>
    <xf numFmtId="0" fontId="35" fillId="0" borderId="21" xfId="0" applyFont="1" applyBorder="1" applyAlignment="1" applyProtection="1">
      <alignment horizontal="justify"/>
      <protection locked="0"/>
    </xf>
    <xf numFmtId="0" fontId="30" fillId="0" borderId="56" xfId="0" applyFont="1" applyBorder="1" applyAlignment="1" applyProtection="1">
      <alignment horizontal="justify"/>
      <protection locked="0"/>
    </xf>
    <xf numFmtId="0" fontId="30" fillId="0" borderId="57" xfId="0" applyFont="1" applyBorder="1" applyAlignment="1" applyProtection="1">
      <alignment horizontal="justify"/>
      <protection locked="0"/>
    </xf>
    <xf numFmtId="0" fontId="30" fillId="0" borderId="4" xfId="0" applyFont="1" applyBorder="1" applyAlignment="1" applyProtection="1">
      <alignment horizontal="justify" wrapText="1"/>
      <protection locked="0"/>
    </xf>
    <xf numFmtId="0" fontId="30" fillId="0" borderId="11" xfId="0" applyFont="1" applyBorder="1" applyAlignment="1" applyProtection="1">
      <alignment horizontal="justify" wrapText="1"/>
      <protection locked="0"/>
    </xf>
    <xf numFmtId="0" fontId="30" fillId="0" borderId="16" xfId="0" applyFont="1" applyBorder="1" applyAlignment="1" applyProtection="1">
      <alignment horizontal="center" vertical="center"/>
      <protection locked="0"/>
    </xf>
    <xf numFmtId="0" fontId="30" fillId="0" borderId="60" xfId="0" applyFont="1" applyBorder="1" applyAlignment="1" applyProtection="1">
      <alignment horizontal="center" vertical="center"/>
      <protection locked="0"/>
    </xf>
    <xf numFmtId="0" fontId="0" fillId="6" borderId="4" xfId="0" applyFill="1" applyBorder="1" applyAlignment="1" applyProtection="1">
      <alignment horizontal="center" vertical="center" wrapText="1"/>
      <protection locked="0"/>
    </xf>
    <xf numFmtId="0" fontId="0" fillId="6" borderId="17" xfId="0" applyFill="1" applyBorder="1" applyAlignment="1" applyProtection="1">
      <alignment horizontal="center" vertical="center" wrapText="1"/>
      <protection locked="0"/>
    </xf>
    <xf numFmtId="0" fontId="0" fillId="6" borderId="11" xfId="0" applyFill="1" applyBorder="1" applyAlignment="1" applyProtection="1">
      <alignment horizontal="center" vertical="center" wrapText="1"/>
      <protection locked="0"/>
    </xf>
    <xf numFmtId="0" fontId="0" fillId="6" borderId="54" xfId="0" applyFill="1" applyBorder="1" applyAlignment="1" applyProtection="1">
      <alignment horizontal="center" vertical="center" wrapText="1"/>
      <protection locked="0"/>
    </xf>
    <xf numFmtId="0" fontId="3" fillId="2" borderId="12" xfId="0" applyFont="1" applyFill="1" applyBorder="1" applyAlignment="1" applyProtection="1">
      <alignment horizontal="center" vertical="center" wrapText="1"/>
      <protection locked="0"/>
    </xf>
    <xf numFmtId="0" fontId="3" fillId="2" borderId="14" xfId="0" applyFont="1" applyFill="1" applyBorder="1" applyAlignment="1" applyProtection="1">
      <alignment horizontal="center" vertical="center" wrapText="1"/>
      <protection locked="0"/>
    </xf>
    <xf numFmtId="0" fontId="38" fillId="0" borderId="17" xfId="0" applyFont="1" applyBorder="1" applyAlignment="1" applyProtection="1">
      <alignment horizontal="justify" vertical="center" wrapText="1"/>
      <protection locked="0"/>
    </xf>
    <xf numFmtId="0" fontId="38" fillId="0" borderId="4" xfId="0" applyFont="1" applyBorder="1" applyAlignment="1" applyProtection="1">
      <alignment horizontal="justify" vertical="center" wrapText="1"/>
      <protection locked="0"/>
    </xf>
    <xf numFmtId="0" fontId="35" fillId="0" borderId="4" xfId="0" applyFont="1" applyBorder="1" applyAlignment="1" applyProtection="1">
      <alignment horizontal="justify" vertical="center" wrapText="1"/>
      <protection locked="0"/>
    </xf>
    <xf numFmtId="0" fontId="36" fillId="0" borderId="4" xfId="2" applyNumberFormat="1" applyFont="1" applyBorder="1" applyAlignment="1" applyProtection="1">
      <alignment horizontal="center" vertical="center"/>
    </xf>
    <xf numFmtId="0" fontId="2" fillId="0" borderId="17"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3" fillId="2" borderId="4" xfId="0" applyFont="1" applyFill="1" applyBorder="1" applyAlignment="1" applyProtection="1">
      <alignment horizontal="center" vertical="center" wrapText="1"/>
      <protection locked="0"/>
    </xf>
    <xf numFmtId="164" fontId="30" fillId="0" borderId="4" xfId="1" applyNumberFormat="1" applyFont="1" applyFill="1" applyBorder="1" applyAlignment="1" applyProtection="1">
      <alignment horizontal="center" vertical="center"/>
      <protection locked="0"/>
    </xf>
    <xf numFmtId="164" fontId="35" fillId="0" borderId="4" xfId="1" applyNumberFormat="1" applyFont="1" applyFill="1" applyBorder="1" applyAlignment="1" applyProtection="1">
      <alignment horizontal="center" vertical="center"/>
      <protection locked="0"/>
    </xf>
    <xf numFmtId="1" fontId="30" fillId="0" borderId="4" xfId="2" applyNumberFormat="1" applyFont="1" applyFill="1" applyBorder="1" applyAlignment="1" applyProtection="1">
      <alignment horizontal="center" vertical="center"/>
      <protection locked="0"/>
    </xf>
    <xf numFmtId="0" fontId="30" fillId="0" borderId="4" xfId="2" applyNumberFormat="1" applyFont="1" applyFill="1" applyBorder="1" applyAlignment="1" applyProtection="1">
      <alignment horizontal="justify" vertical="center"/>
      <protection locked="0"/>
    </xf>
    <xf numFmtId="0" fontId="30" fillId="0" borderId="4" xfId="0" applyFont="1" applyBorder="1" applyAlignment="1" applyProtection="1">
      <alignment horizontal="justify" vertical="center"/>
      <protection locked="0"/>
    </xf>
    <xf numFmtId="0" fontId="36" fillId="0" borderId="17" xfId="2" applyNumberFormat="1" applyFont="1" applyBorder="1" applyAlignment="1" applyProtection="1">
      <alignment horizontal="center" vertical="center"/>
    </xf>
    <xf numFmtId="0" fontId="30" fillId="0" borderId="17" xfId="2" applyNumberFormat="1" applyFont="1" applyFill="1" applyBorder="1" applyAlignment="1" applyProtection="1">
      <alignment horizontal="justify" vertical="center"/>
      <protection locked="0"/>
    </xf>
    <xf numFmtId="0" fontId="4" fillId="0" borderId="17" xfId="0" applyFont="1" applyBorder="1" applyAlignment="1">
      <alignment horizontal="center" vertical="center"/>
    </xf>
    <xf numFmtId="0" fontId="4" fillId="0" borderId="4" xfId="0" applyFont="1" applyBorder="1" applyAlignment="1">
      <alignment horizontal="center" vertical="center"/>
    </xf>
    <xf numFmtId="9" fontId="38" fillId="0" borderId="17" xfId="0" applyNumberFormat="1" applyFont="1" applyBorder="1" applyAlignment="1">
      <alignment horizontal="center" vertical="center"/>
    </xf>
    <xf numFmtId="9" fontId="38" fillId="0" borderId="4" xfId="0" applyNumberFormat="1" applyFont="1" applyBorder="1" applyAlignment="1">
      <alignment horizontal="center" vertical="center"/>
    </xf>
    <xf numFmtId="0" fontId="2" fillId="0" borderId="4" xfId="0" applyFont="1" applyBorder="1" applyAlignment="1" applyProtection="1">
      <alignment horizontal="center" vertical="center"/>
      <protection locked="0"/>
    </xf>
    <xf numFmtId="0" fontId="35" fillId="0" borderId="17" xfId="0" applyFont="1" applyBorder="1" applyAlignment="1" applyProtection="1">
      <alignment horizontal="justify" vertical="center" wrapText="1"/>
      <protection locked="0"/>
    </xf>
    <xf numFmtId="164" fontId="30" fillId="0" borderId="17" xfId="1" applyNumberFormat="1" applyFont="1" applyFill="1" applyBorder="1" applyAlignment="1" applyProtection="1">
      <alignment horizontal="center" vertical="center"/>
      <protection locked="0"/>
    </xf>
    <xf numFmtId="1" fontId="30" fillId="0" borderId="17" xfId="2" applyNumberFormat="1" applyFont="1" applyFill="1" applyBorder="1" applyAlignment="1" applyProtection="1">
      <alignment horizontal="center" vertical="center"/>
      <protection locked="0"/>
    </xf>
    <xf numFmtId="0" fontId="35" fillId="0" borderId="4" xfId="2" applyNumberFormat="1" applyFont="1" applyFill="1" applyBorder="1" applyAlignment="1" applyProtection="1">
      <alignment horizontal="justify" vertical="center"/>
      <protection locked="0"/>
    </xf>
    <xf numFmtId="0" fontId="2" fillId="0" borderId="67" xfId="0" applyFont="1" applyBorder="1" applyAlignment="1" applyProtection="1">
      <alignment horizontal="center"/>
      <protection locked="0"/>
    </xf>
    <xf numFmtId="0" fontId="2" fillId="0" borderId="35" xfId="0" applyFont="1" applyBorder="1" applyAlignment="1" applyProtection="1">
      <alignment horizontal="center"/>
      <protection locked="0"/>
    </xf>
    <xf numFmtId="0" fontId="2" fillId="0" borderId="49" xfId="0" applyFont="1" applyBorder="1" applyAlignment="1" applyProtection="1">
      <alignment horizontal="center"/>
      <protection locked="0"/>
    </xf>
    <xf numFmtId="0" fontId="2" fillId="0" borderId="68" xfId="0" applyFont="1" applyBorder="1" applyAlignment="1" applyProtection="1">
      <alignment horizontal="center"/>
      <protection locked="0"/>
    </xf>
    <xf numFmtId="0" fontId="2" fillId="0" borderId="25" xfId="0" applyFont="1" applyBorder="1" applyAlignment="1" applyProtection="1">
      <alignment horizontal="center"/>
      <protection locked="0"/>
    </xf>
    <xf numFmtId="0" fontId="38" fillId="0" borderId="4" xfId="0" applyFont="1" applyBorder="1" applyAlignment="1" applyProtection="1">
      <alignment horizontal="center" vertical="center" wrapText="1"/>
      <protection locked="0"/>
    </xf>
    <xf numFmtId="0" fontId="38" fillId="0" borderId="11" xfId="0" applyFont="1" applyBorder="1" applyAlignment="1" applyProtection="1">
      <alignment horizontal="center" vertical="center" wrapText="1"/>
      <protection locked="0"/>
    </xf>
    <xf numFmtId="0" fontId="30" fillId="0" borderId="4" xfId="0" applyFont="1" applyBorder="1" applyAlignment="1" applyProtection="1">
      <alignment horizontal="center" vertical="center" wrapText="1"/>
      <protection locked="0"/>
    </xf>
    <xf numFmtId="0" fontId="30" fillId="0" borderId="11" xfId="0" applyFont="1" applyBorder="1" applyAlignment="1" applyProtection="1">
      <alignment horizontal="center" vertical="center" wrapText="1"/>
      <protection locked="0"/>
    </xf>
    <xf numFmtId="0" fontId="30" fillId="0" borderId="11" xfId="2" applyNumberFormat="1" applyFont="1" applyFill="1" applyBorder="1" applyAlignment="1" applyProtection="1">
      <alignment horizontal="justify" vertical="center"/>
      <protection locked="0"/>
    </xf>
    <xf numFmtId="0" fontId="35" fillId="0" borderId="11" xfId="0" applyFont="1" applyBorder="1" applyAlignment="1" applyProtection="1">
      <alignment horizontal="justify" vertical="center" wrapText="1"/>
      <protection locked="0"/>
    </xf>
    <xf numFmtId="164" fontId="30" fillId="0" borderId="11" xfId="1" applyNumberFormat="1" applyFont="1" applyFill="1" applyBorder="1" applyAlignment="1" applyProtection="1">
      <alignment horizontal="center" vertical="center"/>
      <protection locked="0"/>
    </xf>
    <xf numFmtId="164" fontId="35" fillId="0" borderId="11" xfId="1" applyNumberFormat="1" applyFont="1" applyFill="1" applyBorder="1" applyAlignment="1" applyProtection="1">
      <alignment horizontal="center" vertical="center"/>
      <protection locked="0"/>
    </xf>
    <xf numFmtId="1" fontId="30" fillId="0" borderId="11" xfId="2" applyNumberFormat="1" applyFont="1" applyFill="1" applyBorder="1" applyAlignment="1" applyProtection="1">
      <alignment horizontal="center" vertical="center"/>
      <protection locked="0"/>
    </xf>
    <xf numFmtId="0" fontId="36" fillId="0" borderId="11" xfId="2" applyNumberFormat="1" applyFont="1" applyBorder="1" applyAlignment="1" applyProtection="1">
      <alignment horizontal="center" vertical="center"/>
    </xf>
    <xf numFmtId="0" fontId="2" fillId="0" borderId="16" xfId="0" applyFont="1" applyBorder="1" applyAlignment="1" applyProtection="1">
      <alignment horizontal="center"/>
      <protection locked="0"/>
    </xf>
    <xf numFmtId="0" fontId="2" fillId="0" borderId="60" xfId="0" applyFont="1" applyBorder="1" applyAlignment="1" applyProtection="1">
      <alignment horizontal="center"/>
      <protection locked="0"/>
    </xf>
    <xf numFmtId="9" fontId="38" fillId="0" borderId="11" xfId="0" applyNumberFormat="1" applyFont="1" applyBorder="1" applyAlignment="1">
      <alignment horizontal="center" vertical="center"/>
    </xf>
    <xf numFmtId="0" fontId="4" fillId="0" borderId="11" xfId="0" applyFont="1" applyBorder="1" applyAlignment="1">
      <alignment horizontal="center" vertical="center"/>
    </xf>
    <xf numFmtId="0" fontId="2" fillId="0" borderId="11" xfId="0" applyFont="1" applyBorder="1" applyAlignment="1" applyProtection="1">
      <alignment horizontal="center"/>
      <protection locked="0"/>
    </xf>
    <xf numFmtId="0" fontId="44" fillId="0" borderId="17" xfId="2" applyNumberFormat="1" applyFont="1" applyBorder="1" applyAlignment="1" applyProtection="1">
      <alignment horizontal="center" vertical="center"/>
    </xf>
    <xf numFmtId="0" fontId="44" fillId="0" borderId="4" xfId="2" applyNumberFormat="1" applyFont="1" applyBorder="1" applyAlignment="1" applyProtection="1">
      <alignment horizontal="center" vertical="center"/>
    </xf>
    <xf numFmtId="0" fontId="44" fillId="0" borderId="11" xfId="2" applyNumberFormat="1" applyFont="1" applyBorder="1" applyAlignment="1" applyProtection="1">
      <alignment horizontal="center" vertical="center"/>
    </xf>
    <xf numFmtId="0" fontId="44" fillId="0" borderId="17" xfId="2" applyNumberFormat="1" applyFont="1" applyBorder="1" applyAlignment="1" applyProtection="1">
      <alignment horizontal="center" vertical="center" wrapText="1"/>
    </xf>
    <xf numFmtId="0" fontId="44" fillId="0" borderId="4" xfId="2" applyNumberFormat="1" applyFont="1" applyBorder="1" applyAlignment="1" applyProtection="1">
      <alignment horizontal="center" vertical="center" wrapText="1"/>
    </xf>
    <xf numFmtId="0" fontId="44" fillId="0" borderId="11" xfId="2" applyNumberFormat="1" applyFont="1" applyBorder="1" applyAlignment="1" applyProtection="1">
      <alignment horizontal="center" vertical="center" wrapText="1"/>
    </xf>
    <xf numFmtId="0" fontId="30" fillId="0" borderId="56" xfId="0" applyFont="1" applyBorder="1" applyAlignment="1" applyProtection="1">
      <alignment horizontal="center" vertical="center" wrapText="1"/>
      <protection locked="0"/>
    </xf>
    <xf numFmtId="0" fontId="30" fillId="0" borderId="64" xfId="0" applyFont="1" applyBorder="1" applyAlignment="1" applyProtection="1">
      <alignment horizontal="center" vertical="center" wrapText="1"/>
      <protection locked="0"/>
    </xf>
    <xf numFmtId="0" fontId="30" fillId="0" borderId="27" xfId="0" applyFont="1" applyBorder="1" applyAlignment="1" applyProtection="1">
      <alignment horizontal="center" vertical="center" wrapText="1"/>
      <protection locked="0"/>
    </xf>
    <xf numFmtId="9" fontId="2" fillId="0" borderId="53" xfId="2" applyFont="1" applyBorder="1" applyAlignment="1" applyProtection="1">
      <alignment horizontal="center"/>
      <protection locked="0"/>
    </xf>
    <xf numFmtId="9" fontId="2" fillId="0" borderId="26" xfId="2" applyFont="1" applyBorder="1" applyAlignment="1" applyProtection="1">
      <alignment horizontal="center"/>
      <protection locked="0"/>
    </xf>
    <xf numFmtId="9" fontId="2" fillId="0" borderId="54" xfId="2" applyFont="1" applyBorder="1" applyAlignment="1" applyProtection="1">
      <alignment horizontal="center"/>
      <protection locked="0"/>
    </xf>
    <xf numFmtId="0" fontId="30" fillId="0" borderId="61" xfId="0" applyFont="1" applyBorder="1" applyAlignment="1" applyProtection="1">
      <alignment horizontal="left" vertical="center" wrapText="1"/>
      <protection locked="0"/>
    </xf>
    <xf numFmtId="0" fontId="30" fillId="0" borderId="64" xfId="0" applyFont="1" applyBorder="1" applyAlignment="1" applyProtection="1">
      <alignment horizontal="left" vertical="center" wrapText="1"/>
      <protection locked="0"/>
    </xf>
    <xf numFmtId="0" fontId="30" fillId="0" borderId="27" xfId="0" applyFont="1" applyBorder="1" applyAlignment="1" applyProtection="1">
      <alignment horizontal="left" vertical="center" wrapText="1"/>
      <protection locked="0"/>
    </xf>
    <xf numFmtId="0" fontId="44" fillId="0" borderId="28" xfId="2" applyNumberFormat="1" applyFont="1" applyBorder="1" applyAlignment="1" applyProtection="1">
      <alignment horizontal="center" vertical="center" wrapText="1"/>
    </xf>
    <xf numFmtId="0" fontId="44" fillId="0" borderId="26" xfId="2" applyNumberFormat="1" applyFont="1" applyBorder="1" applyAlignment="1" applyProtection="1">
      <alignment horizontal="center" vertical="center" wrapText="1"/>
    </xf>
    <xf numFmtId="0" fontId="44" fillId="0" borderId="21" xfId="2" applyNumberFormat="1" applyFont="1" applyBorder="1" applyAlignment="1" applyProtection="1">
      <alignment horizontal="center" vertical="center" wrapText="1"/>
    </xf>
    <xf numFmtId="164" fontId="35" fillId="6" borderId="17" xfId="1" applyNumberFormat="1" applyFont="1" applyFill="1" applyBorder="1" applyAlignment="1">
      <alignment horizontal="right" vertical="center"/>
    </xf>
    <xf numFmtId="0" fontId="0" fillId="0" borderId="4" xfId="0" applyBorder="1" applyAlignment="1">
      <alignment horizontal="right" vertical="center"/>
    </xf>
    <xf numFmtId="0" fontId="0" fillId="0" borderId="11" xfId="0" applyBorder="1" applyAlignment="1">
      <alignment horizontal="right" vertical="center"/>
    </xf>
    <xf numFmtId="0" fontId="30" fillId="0" borderId="20"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protection locked="0"/>
    </xf>
    <xf numFmtId="0" fontId="2" fillId="0" borderId="17" xfId="0" applyFont="1" applyBorder="1" applyAlignment="1" applyProtection="1">
      <alignment horizontal="center" vertical="center"/>
      <protection locked="0"/>
    </xf>
    <xf numFmtId="9" fontId="2" fillId="0" borderId="4" xfId="2" applyFont="1" applyFill="1" applyBorder="1" applyAlignment="1" applyProtection="1">
      <alignment horizontal="center" vertical="center"/>
      <protection locked="0"/>
    </xf>
    <xf numFmtId="9" fontId="2" fillId="0" borderId="53" xfId="2" applyFont="1" applyBorder="1" applyAlignment="1" applyProtection="1">
      <alignment horizontal="center" vertical="center"/>
      <protection locked="0"/>
    </xf>
    <xf numFmtId="9" fontId="2" fillId="0" borderId="26" xfId="2" applyFont="1" applyBorder="1" applyAlignment="1" applyProtection="1">
      <alignment horizontal="center" vertical="center"/>
      <protection locked="0"/>
    </xf>
    <xf numFmtId="9" fontId="2" fillId="0" borderId="54" xfId="2" applyFont="1" applyBorder="1" applyAlignment="1" applyProtection="1">
      <alignment horizontal="center" vertical="center"/>
      <protection locked="0"/>
    </xf>
    <xf numFmtId="0" fontId="30" fillId="0" borderId="56" xfId="0" applyFont="1" applyBorder="1" applyAlignment="1" applyProtection="1">
      <alignment horizontal="center" wrapText="1"/>
      <protection locked="0"/>
    </xf>
    <xf numFmtId="0" fontId="30" fillId="0" borderId="64" xfId="0" applyFont="1" applyBorder="1" applyAlignment="1" applyProtection="1">
      <alignment horizontal="center" wrapText="1"/>
      <protection locked="0"/>
    </xf>
    <xf numFmtId="0" fontId="30" fillId="0" borderId="27" xfId="0" applyFont="1" applyBorder="1" applyAlignment="1" applyProtection="1">
      <alignment horizontal="center" wrapText="1"/>
      <protection locked="0"/>
    </xf>
    <xf numFmtId="0" fontId="30" fillId="0" borderId="28" xfId="0" applyFont="1" applyBorder="1" applyAlignment="1" applyProtection="1">
      <alignment horizontal="center" vertical="center" wrapText="1"/>
      <protection locked="0"/>
    </xf>
    <xf numFmtId="0" fontId="30" fillId="0" borderId="26" xfId="0" applyFont="1" applyBorder="1" applyAlignment="1" applyProtection="1">
      <alignment horizontal="center" vertical="center" wrapText="1"/>
      <protection locked="0"/>
    </xf>
    <xf numFmtId="0" fontId="30" fillId="0" borderId="21" xfId="0" applyFont="1" applyBorder="1" applyAlignment="1" applyProtection="1">
      <alignment horizontal="center" vertical="center" wrapText="1"/>
      <protection locked="0"/>
    </xf>
    <xf numFmtId="0" fontId="38" fillId="0" borderId="50" xfId="0" applyFont="1" applyBorder="1" applyAlignment="1" applyProtection="1">
      <alignment horizontal="center" vertical="center"/>
      <protection locked="0"/>
    </xf>
    <xf numFmtId="0" fontId="38" fillId="0" borderId="51" xfId="0" applyFont="1" applyBorder="1" applyAlignment="1" applyProtection="1">
      <alignment horizontal="center" vertical="center"/>
      <protection locked="0"/>
    </xf>
    <xf numFmtId="0" fontId="38" fillId="0" borderId="52" xfId="0" applyFont="1" applyBorder="1" applyAlignment="1" applyProtection="1">
      <alignment horizontal="center" vertical="center"/>
      <protection locked="0"/>
    </xf>
    <xf numFmtId="0" fontId="38" fillId="0" borderId="55" xfId="0" applyFont="1" applyBorder="1" applyAlignment="1" applyProtection="1">
      <alignment horizontal="center" vertical="center"/>
      <protection locked="0"/>
    </xf>
    <xf numFmtId="0" fontId="38" fillId="0" borderId="58" xfId="0" applyFont="1" applyBorder="1" applyAlignment="1" applyProtection="1">
      <alignment horizontal="center" vertical="center"/>
      <protection locked="0"/>
    </xf>
    <xf numFmtId="0" fontId="3" fillId="9" borderId="16" xfId="0" applyFont="1" applyFill="1" applyBorder="1" applyAlignment="1" applyProtection="1">
      <alignment horizontal="center" vertical="center" wrapText="1"/>
      <protection locked="0"/>
    </xf>
    <xf numFmtId="0" fontId="3" fillId="9" borderId="10" xfId="0" applyFont="1" applyFill="1" applyBorder="1" applyAlignment="1" applyProtection="1">
      <alignment horizontal="center" vertical="center" wrapText="1"/>
      <protection locked="0"/>
    </xf>
    <xf numFmtId="0" fontId="30" fillId="0" borderId="56" xfId="0" applyFont="1" applyBorder="1" applyAlignment="1" applyProtection="1">
      <alignment horizontal="center" vertical="center"/>
      <protection locked="0"/>
    </xf>
    <xf numFmtId="0" fontId="30" fillId="0" borderId="64" xfId="0" applyFont="1" applyBorder="1" applyAlignment="1" applyProtection="1">
      <alignment horizontal="center" vertical="center"/>
      <protection locked="0"/>
    </xf>
    <xf numFmtId="9" fontId="35" fillId="6" borderId="17" xfId="5" applyNumberFormat="1" applyFont="1" applyFill="1" applyBorder="1" applyAlignment="1" applyProtection="1">
      <alignment horizontal="center" vertical="center"/>
    </xf>
    <xf numFmtId="0" fontId="35" fillId="6" borderId="4" xfId="5" applyNumberFormat="1" applyFont="1" applyFill="1" applyBorder="1" applyAlignment="1" applyProtection="1">
      <alignment horizontal="center" vertical="center"/>
    </xf>
    <xf numFmtId="9" fontId="23" fillId="6" borderId="17" xfId="5" applyNumberFormat="1" applyFont="1" applyFill="1" applyBorder="1" applyAlignment="1" applyProtection="1">
      <alignment horizontal="center" vertical="center"/>
      <protection locked="0"/>
    </xf>
    <xf numFmtId="9" fontId="23" fillId="6" borderId="4" xfId="5" applyNumberFormat="1" applyFont="1" applyFill="1" applyBorder="1" applyAlignment="1" applyProtection="1">
      <alignment horizontal="center" vertical="center"/>
      <protection locked="0"/>
    </xf>
    <xf numFmtId="0" fontId="34" fillId="0" borderId="17" xfId="0" applyFont="1" applyBorder="1" applyAlignment="1">
      <alignment horizontal="center" vertical="center"/>
    </xf>
    <xf numFmtId="0" fontId="34" fillId="0" borderId="4" xfId="0" applyFont="1" applyBorder="1" applyAlignment="1">
      <alignment horizontal="center" vertical="center"/>
    </xf>
    <xf numFmtId="9" fontId="35" fillId="6" borderId="17" xfId="5" applyNumberFormat="1" applyFont="1" applyFill="1" applyBorder="1" applyAlignment="1" applyProtection="1">
      <alignment horizontal="center" vertical="center"/>
      <protection locked="0"/>
    </xf>
    <xf numFmtId="9" fontId="35" fillId="6" borderId="4" xfId="5" applyNumberFormat="1" applyFont="1" applyFill="1" applyBorder="1" applyAlignment="1" applyProtection="1">
      <alignment horizontal="center" vertical="center"/>
      <protection locked="0"/>
    </xf>
    <xf numFmtId="0" fontId="35" fillId="6" borderId="4" xfId="5" applyNumberFormat="1" applyFont="1" applyFill="1" applyBorder="1" applyAlignment="1" applyProtection="1">
      <alignment horizontal="center" vertical="center"/>
      <protection locked="0"/>
    </xf>
    <xf numFmtId="0" fontId="38" fillId="0" borderId="4" xfId="0" applyFont="1" applyBorder="1" applyAlignment="1">
      <alignment horizontal="center"/>
    </xf>
    <xf numFmtId="0" fontId="35" fillId="6" borderId="54" xfId="5" applyFont="1" applyFill="1" applyBorder="1" applyAlignment="1" applyProtection="1">
      <alignment horizontal="center" vertical="center"/>
      <protection locked="0"/>
    </xf>
    <xf numFmtId="0" fontId="35" fillId="6" borderId="4" xfId="5" applyFont="1" applyFill="1" applyBorder="1" applyAlignment="1" applyProtection="1">
      <alignment horizontal="center" vertical="center"/>
      <protection locked="0"/>
    </xf>
    <xf numFmtId="9" fontId="35" fillId="6" borderId="54" xfId="2" applyFont="1" applyFill="1" applyBorder="1" applyAlignment="1" applyProtection="1">
      <alignment horizontal="center" vertical="center"/>
      <protection locked="0"/>
    </xf>
    <xf numFmtId="9" fontId="35" fillId="6" borderId="4" xfId="2" applyFont="1" applyFill="1" applyBorder="1" applyAlignment="1" applyProtection="1">
      <alignment horizontal="center" vertical="center"/>
      <protection locked="0"/>
    </xf>
    <xf numFmtId="164" fontId="35" fillId="6" borderId="4" xfId="5" applyNumberFormat="1" applyFont="1" applyFill="1" applyBorder="1" applyAlignment="1" applyProtection="1">
      <alignment horizontal="center" vertical="center"/>
      <protection locked="0"/>
    </xf>
    <xf numFmtId="164" fontId="35" fillId="6" borderId="4" xfId="7" applyNumberFormat="1" applyFont="1" applyFill="1" applyBorder="1" applyAlignment="1" applyProtection="1">
      <alignment horizontal="center" vertical="center"/>
      <protection locked="0"/>
    </xf>
    <xf numFmtId="9" fontId="35" fillId="6" borderId="4" xfId="7" applyNumberFormat="1" applyFont="1" applyFill="1" applyBorder="1" applyAlignment="1" applyProtection="1">
      <alignment horizontal="center" vertical="center"/>
      <protection locked="0"/>
    </xf>
    <xf numFmtId="164" fontId="35" fillId="6" borderId="17" xfId="5" applyNumberFormat="1" applyFont="1" applyFill="1" applyBorder="1" applyAlignment="1" applyProtection="1">
      <alignment horizontal="center" vertical="center"/>
      <protection locked="0"/>
    </xf>
    <xf numFmtId="164" fontId="35" fillId="6" borderId="54" xfId="2" applyNumberFormat="1" applyFont="1" applyFill="1" applyBorder="1" applyAlignment="1" applyProtection="1">
      <alignment horizontal="center" vertical="center"/>
      <protection locked="0"/>
    </xf>
    <xf numFmtId="164" fontId="35" fillId="6" borderId="4" xfId="2" applyNumberFormat="1" applyFont="1" applyFill="1" applyBorder="1" applyAlignment="1" applyProtection="1">
      <alignment horizontal="center" vertical="center"/>
      <protection locked="0"/>
    </xf>
    <xf numFmtId="0" fontId="40" fillId="6" borderId="54" xfId="2" applyNumberFormat="1" applyFont="1" applyFill="1" applyBorder="1" applyAlignment="1" applyProtection="1">
      <alignment horizontal="center" vertical="center"/>
    </xf>
    <xf numFmtId="0" fontId="40" fillId="6" borderId="4" xfId="2" applyNumberFormat="1" applyFont="1" applyFill="1" applyBorder="1" applyAlignment="1" applyProtection="1">
      <alignment horizontal="center" vertical="center"/>
    </xf>
    <xf numFmtId="9" fontId="23" fillId="6" borderId="54" xfId="1" applyNumberFormat="1" applyFont="1" applyFill="1" applyBorder="1" applyAlignment="1" applyProtection="1">
      <alignment horizontal="center" vertical="center"/>
      <protection locked="0"/>
    </xf>
    <xf numFmtId="9" fontId="23" fillId="6" borderId="4" xfId="1" applyNumberFormat="1" applyFont="1" applyFill="1" applyBorder="1" applyAlignment="1" applyProtection="1">
      <alignment horizontal="center" vertical="center"/>
      <protection locked="0"/>
    </xf>
    <xf numFmtId="9" fontId="23" fillId="6" borderId="53" xfId="1" applyNumberFormat="1" applyFont="1" applyFill="1" applyBorder="1" applyAlignment="1" applyProtection="1">
      <alignment horizontal="center" vertical="center"/>
      <protection locked="0"/>
    </xf>
    <xf numFmtId="0" fontId="34" fillId="0" borderId="54" xfId="0" applyFont="1" applyBorder="1" applyAlignment="1">
      <alignment horizontal="center" vertical="center"/>
    </xf>
    <xf numFmtId="0" fontId="34" fillId="0" borderId="53" xfId="0" applyFont="1" applyBorder="1" applyAlignment="1">
      <alignment horizontal="center" vertical="center"/>
    </xf>
    <xf numFmtId="9" fontId="35" fillId="6" borderId="4" xfId="7" applyNumberFormat="1" applyFont="1" applyFill="1" applyBorder="1" applyAlignment="1" applyProtection="1">
      <alignment horizontal="center" vertical="center"/>
    </xf>
    <xf numFmtId="0" fontId="35" fillId="6" borderId="4" xfId="7" applyNumberFormat="1" applyFont="1" applyFill="1" applyBorder="1" applyAlignment="1" applyProtection="1">
      <alignment horizontal="center" vertical="center"/>
    </xf>
    <xf numFmtId="9" fontId="23" fillId="6" borderId="4" xfId="7" applyNumberFormat="1" applyFont="1" applyFill="1" applyBorder="1" applyAlignment="1" applyProtection="1">
      <alignment horizontal="center" vertical="center"/>
      <protection locked="0"/>
    </xf>
    <xf numFmtId="9" fontId="0" fillId="10" borderId="4" xfId="2" applyFont="1" applyFill="1" applyBorder="1" applyAlignment="1">
      <alignment horizontal="center" vertical="center"/>
    </xf>
    <xf numFmtId="9" fontId="35" fillId="6" borderId="53" xfId="2" applyFont="1" applyFill="1" applyBorder="1" applyAlignment="1">
      <alignment horizontal="center" vertical="center"/>
    </xf>
    <xf numFmtId="9" fontId="35" fillId="6" borderId="54" xfId="2" applyFont="1" applyFill="1" applyBorder="1" applyAlignment="1">
      <alignment horizontal="center" vertical="center"/>
    </xf>
    <xf numFmtId="9" fontId="35" fillId="6" borderId="4" xfId="5" applyNumberFormat="1" applyFont="1" applyFill="1" applyBorder="1" applyAlignment="1" applyProtection="1">
      <alignment horizontal="center" vertical="center"/>
    </xf>
    <xf numFmtId="0" fontId="35" fillId="6" borderId="4" xfId="0" applyFont="1" applyFill="1" applyBorder="1" applyAlignment="1">
      <alignment horizontal="justify" vertical="center" wrapText="1"/>
    </xf>
    <xf numFmtId="0" fontId="35" fillId="6" borderId="4" xfId="7" applyNumberFormat="1" applyFont="1" applyFill="1" applyBorder="1" applyAlignment="1" applyProtection="1">
      <alignment horizontal="justify" vertical="center" wrapText="1"/>
      <protection locked="0"/>
    </xf>
    <xf numFmtId="9" fontId="30" fillId="0" borderId="4" xfId="0" applyNumberFormat="1" applyFont="1" applyBorder="1" applyAlignment="1">
      <alignment horizontal="center" vertical="center"/>
    </xf>
    <xf numFmtId="0" fontId="30" fillId="0" borderId="4" xfId="0" applyFont="1" applyBorder="1" applyAlignment="1">
      <alignment horizontal="center" vertical="center"/>
    </xf>
    <xf numFmtId="9" fontId="0" fillId="0" borderId="4" xfId="2" applyFont="1" applyBorder="1" applyAlignment="1">
      <alignment horizontal="center" vertical="center"/>
    </xf>
    <xf numFmtId="0" fontId="34" fillId="0" borderId="4" xfId="0" applyFont="1" applyBorder="1" applyAlignment="1">
      <alignment horizontal="center" vertical="center" wrapText="1"/>
    </xf>
    <xf numFmtId="0" fontId="0" fillId="0" borderId="4" xfId="0" applyBorder="1" applyAlignment="1">
      <alignment horizontal="center" vertical="center"/>
    </xf>
    <xf numFmtId="9" fontId="35" fillId="6" borderId="4" xfId="2" applyFont="1" applyFill="1" applyBorder="1" applyAlignment="1">
      <alignment horizontal="center" vertical="center"/>
    </xf>
    <xf numFmtId="9" fontId="30" fillId="0" borderId="4" xfId="2" applyFont="1" applyBorder="1" applyAlignment="1">
      <alignment horizontal="center" vertical="center"/>
    </xf>
    <xf numFmtId="9" fontId="35" fillId="6" borderId="4" xfId="1" applyNumberFormat="1" applyFont="1" applyFill="1" applyBorder="1" applyAlignment="1">
      <alignment horizontal="center" vertical="center"/>
    </xf>
    <xf numFmtId="0" fontId="30" fillId="0" borderId="11" xfId="0" applyFont="1" applyBorder="1" applyAlignment="1">
      <alignment horizontal="center" vertical="center"/>
    </xf>
    <xf numFmtId="9" fontId="0" fillId="0" borderId="54" xfId="2" applyFont="1" applyBorder="1" applyAlignment="1">
      <alignment horizontal="center" vertical="center"/>
    </xf>
    <xf numFmtId="9" fontId="0" fillId="0" borderId="11" xfId="2" applyFont="1" applyBorder="1" applyAlignment="1">
      <alignment horizontal="center" vertical="center"/>
    </xf>
    <xf numFmtId="9" fontId="0" fillId="10" borderId="54" xfId="2" applyFont="1" applyFill="1" applyBorder="1" applyAlignment="1">
      <alignment horizontal="center" vertical="center"/>
    </xf>
    <xf numFmtId="9" fontId="0" fillId="10" borderId="11" xfId="2" applyFont="1" applyFill="1" applyBorder="1" applyAlignment="1">
      <alignment horizontal="center" vertical="center"/>
    </xf>
    <xf numFmtId="0" fontId="35" fillId="6" borderId="11" xfId="0" applyFont="1" applyFill="1" applyBorder="1" applyAlignment="1">
      <alignment horizontal="justify" vertical="center" wrapText="1"/>
    </xf>
    <xf numFmtId="0" fontId="35" fillId="6" borderId="11" xfId="5" applyFont="1" applyFill="1" applyBorder="1" applyAlignment="1" applyProtection="1">
      <alignment horizontal="center" vertical="center"/>
      <protection locked="0"/>
    </xf>
    <xf numFmtId="9" fontId="30" fillId="0" borderId="11" xfId="2" applyFont="1" applyBorder="1" applyAlignment="1">
      <alignment horizontal="center" vertical="center"/>
    </xf>
    <xf numFmtId="9" fontId="30" fillId="0" borderId="11" xfId="0" applyNumberFormat="1" applyFont="1" applyBorder="1" applyAlignment="1">
      <alignment horizontal="center" vertical="center"/>
    </xf>
    <xf numFmtId="0" fontId="35" fillId="6" borderId="11" xfId="7" applyNumberFormat="1" applyFont="1" applyFill="1" applyBorder="1" applyAlignment="1" applyProtection="1">
      <alignment horizontal="justify" vertical="center" wrapText="1"/>
      <protection locked="0"/>
    </xf>
    <xf numFmtId="164" fontId="35" fillId="6" borderId="11" xfId="7" applyNumberFormat="1" applyFont="1" applyFill="1" applyBorder="1" applyAlignment="1" applyProtection="1">
      <alignment horizontal="center" vertical="center"/>
      <protection locked="0"/>
    </xf>
    <xf numFmtId="0" fontId="35" fillId="6" borderId="4" xfId="5" applyFont="1" applyFill="1" applyBorder="1" applyAlignment="1" applyProtection="1">
      <alignment horizontal="justify" vertical="center" wrapText="1"/>
      <protection locked="0"/>
    </xf>
    <xf numFmtId="0" fontId="30" fillId="6" borderId="4" xfId="0" applyFont="1" applyFill="1" applyBorder="1" applyAlignment="1">
      <alignment horizontal="justify" vertical="center" wrapText="1"/>
    </xf>
    <xf numFmtId="0" fontId="35" fillId="6" borderId="4" xfId="5" applyNumberFormat="1" applyFont="1" applyFill="1" applyBorder="1" applyAlignment="1" applyProtection="1">
      <alignment horizontal="justify" vertical="center" wrapText="1"/>
      <protection locked="0"/>
    </xf>
    <xf numFmtId="0" fontId="35" fillId="6" borderId="54" xfId="2" applyNumberFormat="1" applyFont="1" applyFill="1" applyBorder="1" applyAlignment="1" applyProtection="1">
      <alignment horizontal="justify" vertical="center" wrapText="1"/>
      <protection locked="0"/>
    </xf>
    <xf numFmtId="0" fontId="35" fillId="6" borderId="4" xfId="2" applyNumberFormat="1" applyFont="1" applyFill="1" applyBorder="1" applyAlignment="1" applyProtection="1">
      <alignment horizontal="justify" vertical="center" wrapText="1"/>
      <protection locked="0"/>
    </xf>
    <xf numFmtId="0" fontId="35" fillId="6" borderId="17" xfId="5" applyFont="1" applyFill="1" applyBorder="1" applyAlignment="1" applyProtection="1">
      <alignment horizontal="justify" vertical="center" wrapText="1"/>
      <protection locked="0"/>
    </xf>
    <xf numFmtId="9" fontId="35" fillId="6" borderId="17" xfId="2" applyFont="1" applyFill="1" applyBorder="1" applyAlignment="1" applyProtection="1">
      <alignment horizontal="center" vertical="center"/>
      <protection locked="0"/>
    </xf>
    <xf numFmtId="0" fontId="35" fillId="6" borderId="17" xfId="7" applyFont="1" applyFill="1" applyBorder="1" applyAlignment="1" applyProtection="1">
      <alignment horizontal="center" vertical="center"/>
      <protection locked="0"/>
    </xf>
    <xf numFmtId="0" fontId="35" fillId="6" borderId="4" xfId="7" applyFont="1" applyFill="1" applyBorder="1" applyAlignment="1" applyProtection="1">
      <alignment horizontal="center" vertical="center"/>
      <protection locked="0"/>
    </xf>
    <xf numFmtId="0" fontId="35" fillId="6" borderId="17" xfId="2" applyNumberFormat="1" applyFont="1" applyFill="1" applyBorder="1" applyAlignment="1" applyProtection="1">
      <alignment horizontal="justify" vertical="center" wrapText="1"/>
      <protection locked="0"/>
    </xf>
    <xf numFmtId="0" fontId="35" fillId="6" borderId="4" xfId="7" applyFont="1" applyFill="1" applyBorder="1" applyAlignment="1" applyProtection="1">
      <alignment horizontal="justify" vertical="center" wrapText="1"/>
      <protection locked="0"/>
    </xf>
    <xf numFmtId="0" fontId="35" fillId="6" borderId="4" xfId="0" applyFont="1" applyFill="1" applyBorder="1" applyAlignment="1" applyProtection="1">
      <alignment horizontal="justify" vertical="center" wrapText="1"/>
      <protection locked="0"/>
    </xf>
    <xf numFmtId="0" fontId="35" fillId="6" borderId="54" xfId="2" applyNumberFormat="1" applyFont="1" applyFill="1" applyBorder="1" applyAlignment="1" applyProtection="1">
      <alignment horizontal="center" vertical="center"/>
      <protection locked="0"/>
    </xf>
    <xf numFmtId="0" fontId="35" fillId="6" borderId="4" xfId="2" applyNumberFormat="1" applyFont="1" applyFill="1" applyBorder="1" applyAlignment="1" applyProtection="1">
      <alignment horizontal="center" vertical="center"/>
      <protection locked="0"/>
    </xf>
    <xf numFmtId="164" fontId="35" fillId="6" borderId="54" xfId="1" applyNumberFormat="1" applyFont="1" applyFill="1" applyBorder="1" applyAlignment="1" applyProtection="1">
      <alignment horizontal="center" vertical="center"/>
      <protection locked="0"/>
    </xf>
    <xf numFmtId="164" fontId="35" fillId="6" borderId="4" xfId="1" applyNumberFormat="1" applyFont="1" applyFill="1" applyBorder="1" applyAlignment="1" applyProtection="1">
      <alignment horizontal="center" vertical="center"/>
      <protection locked="0"/>
    </xf>
    <xf numFmtId="0" fontId="35" fillId="6" borderId="53" xfId="5" applyFont="1" applyFill="1" applyBorder="1" applyAlignment="1" applyProtection="1">
      <alignment horizontal="center" vertical="center"/>
      <protection locked="0"/>
    </xf>
    <xf numFmtId="0" fontId="0" fillId="0" borderId="0" xfId="0" applyAlignment="1">
      <alignment horizontal="center" vertical="center"/>
    </xf>
    <xf numFmtId="164" fontId="35" fillId="6" borderId="17" xfId="1" applyNumberFormat="1" applyFont="1" applyFill="1" applyBorder="1" applyAlignment="1">
      <alignment horizontal="center" vertical="center" wrapText="1"/>
    </xf>
    <xf numFmtId="0" fontId="0" fillId="0" borderId="4" xfId="0" applyBorder="1" applyAlignment="1">
      <alignment horizontal="center" vertical="center" wrapText="1"/>
    </xf>
    <xf numFmtId="0" fontId="0" fillId="0" borderId="53" xfId="0" applyBorder="1" applyAlignment="1">
      <alignment horizontal="right" vertical="center"/>
    </xf>
    <xf numFmtId="0" fontId="44" fillId="0" borderId="0" xfId="2" applyNumberFormat="1" applyFont="1" applyBorder="1" applyAlignment="1" applyProtection="1">
      <alignment horizontal="center" vertical="center" wrapText="1"/>
    </xf>
    <xf numFmtId="0" fontId="0" fillId="0" borderId="0" xfId="0" applyAlignment="1">
      <alignment horizontal="center" vertical="center" wrapText="1"/>
    </xf>
    <xf numFmtId="0" fontId="46" fillId="0" borderId="53" xfId="0" applyFont="1" applyBorder="1" applyAlignment="1" applyProtection="1">
      <alignment horizontal="center" wrapText="1"/>
      <protection locked="0"/>
    </xf>
    <xf numFmtId="0" fontId="46" fillId="0" borderId="26" xfId="0" applyFont="1" applyBorder="1" applyAlignment="1" applyProtection="1">
      <alignment horizontal="center" wrapText="1"/>
      <protection locked="0"/>
    </xf>
    <xf numFmtId="0" fontId="46" fillId="0" borderId="54" xfId="0" applyFont="1" applyBorder="1" applyAlignment="1" applyProtection="1">
      <alignment horizontal="center" wrapText="1"/>
      <protection locked="0"/>
    </xf>
    <xf numFmtId="0" fontId="30" fillId="0" borderId="53" xfId="0" applyFont="1" applyBorder="1" applyAlignment="1">
      <alignment horizontal="justify" vertical="center" wrapText="1"/>
    </xf>
    <xf numFmtId="0" fontId="30" fillId="0" borderId="26" xfId="0" applyFont="1" applyBorder="1" applyAlignment="1">
      <alignment horizontal="justify" vertical="center" wrapText="1"/>
    </xf>
    <xf numFmtId="0" fontId="30" fillId="0" borderId="54" xfId="0" applyFont="1" applyBorder="1" applyAlignment="1">
      <alignment horizontal="justify" vertical="center" wrapText="1"/>
    </xf>
    <xf numFmtId="0" fontId="46" fillId="0" borderId="28" xfId="0" applyFont="1" applyBorder="1" applyAlignment="1" applyProtection="1">
      <alignment horizontal="left" vertical="center" wrapText="1"/>
      <protection locked="0"/>
    </xf>
    <xf numFmtId="0" fontId="46" fillId="0" borderId="26" xfId="0" applyFont="1" applyBorder="1" applyAlignment="1" applyProtection="1">
      <alignment horizontal="left" vertical="center" wrapText="1"/>
      <protection locked="0"/>
    </xf>
    <xf numFmtId="0" fontId="46" fillId="0" borderId="54" xfId="0" applyFont="1" applyBorder="1" applyAlignment="1" applyProtection="1">
      <alignment horizontal="left" vertical="center" wrapText="1"/>
      <protection locked="0"/>
    </xf>
    <xf numFmtId="0" fontId="46" fillId="0" borderId="53" xfId="0" applyFont="1" applyBorder="1" applyAlignment="1" applyProtection="1">
      <alignment horizontal="center" vertical="center" wrapText="1"/>
      <protection locked="0"/>
    </xf>
    <xf numFmtId="0" fontId="46" fillId="0" borderId="26" xfId="0" applyFont="1" applyBorder="1" applyAlignment="1" applyProtection="1">
      <alignment horizontal="center" vertical="center" wrapText="1"/>
      <protection locked="0"/>
    </xf>
    <xf numFmtId="0" fontId="46" fillId="0" borderId="54" xfId="0" applyFont="1" applyBorder="1" applyAlignment="1" applyProtection="1">
      <alignment horizontal="center" vertical="center" wrapText="1"/>
      <protection locked="0"/>
    </xf>
    <xf numFmtId="0" fontId="46" fillId="0" borderId="28" xfId="0" applyFont="1" applyBorder="1" applyAlignment="1" applyProtection="1">
      <alignment horizontal="center" vertical="center" wrapText="1"/>
      <protection locked="0"/>
    </xf>
    <xf numFmtId="0" fontId="2" fillId="0" borderId="53" xfId="0" applyFont="1" applyBorder="1" applyAlignment="1" applyProtection="1">
      <alignment horizontal="center"/>
      <protection locked="0"/>
    </xf>
    <xf numFmtId="0" fontId="2" fillId="0" borderId="54" xfId="0" applyFont="1" applyBorder="1" applyAlignment="1" applyProtection="1">
      <alignment horizontal="center"/>
      <protection locked="0"/>
    </xf>
    <xf numFmtId="9" fontId="30" fillId="0" borderId="54" xfId="0" applyNumberFormat="1" applyFont="1" applyBorder="1" applyAlignment="1" applyProtection="1">
      <alignment horizontal="center" vertical="center"/>
      <protection locked="0"/>
    </xf>
    <xf numFmtId="0" fontId="30" fillId="0" borderId="4" xfId="0" applyFont="1" applyBorder="1" applyAlignment="1" applyProtection="1">
      <alignment horizontal="center" vertical="center"/>
      <protection locked="0"/>
    </xf>
    <xf numFmtId="9" fontId="30" fillId="0" borderId="4" xfId="0" applyNumberFormat="1" applyFont="1" applyBorder="1" applyAlignment="1" applyProtection="1">
      <alignment horizontal="center" vertical="center"/>
      <protection locked="0"/>
    </xf>
    <xf numFmtId="0" fontId="30" fillId="0" borderId="53" xfId="0" applyFont="1" applyBorder="1" applyAlignment="1" applyProtection="1">
      <alignment horizontal="center"/>
      <protection locked="0"/>
    </xf>
    <xf numFmtId="0" fontId="30" fillId="0" borderId="54" xfId="0" applyFont="1" applyBorder="1" applyAlignment="1" applyProtection="1">
      <alignment horizontal="center"/>
      <protection locked="0"/>
    </xf>
    <xf numFmtId="0" fontId="30" fillId="0" borderId="53" xfId="0" applyFont="1" applyBorder="1" applyAlignment="1" applyProtection="1">
      <alignment horizontal="center" vertical="center"/>
      <protection locked="0"/>
    </xf>
    <xf numFmtId="0" fontId="30" fillId="0" borderId="54" xfId="0" applyFont="1" applyBorder="1" applyAlignment="1" applyProtection="1">
      <alignment horizontal="center" vertical="center"/>
      <protection locked="0"/>
    </xf>
    <xf numFmtId="0" fontId="30" fillId="0" borderId="53" xfId="2" applyNumberFormat="1" applyFont="1" applyBorder="1" applyAlignment="1" applyProtection="1">
      <alignment horizontal="center" vertical="center"/>
    </xf>
    <xf numFmtId="44" fontId="30" fillId="0" borderId="4" xfId="1" applyFont="1" applyFill="1" applyBorder="1" applyAlignment="1" applyProtection="1">
      <alignment horizontal="center" vertical="center"/>
      <protection locked="0"/>
    </xf>
    <xf numFmtId="0" fontId="30" fillId="0" borderId="53" xfId="0" applyFont="1" applyBorder="1" applyAlignment="1" applyProtection="1">
      <alignment horizontal="justify" wrapText="1"/>
      <protection locked="0"/>
    </xf>
    <xf numFmtId="0" fontId="30" fillId="0" borderId="26" xfId="0" applyFont="1" applyBorder="1" applyAlignment="1" applyProtection="1">
      <alignment horizontal="justify" wrapText="1"/>
      <protection locked="0"/>
    </xf>
    <xf numFmtId="0" fontId="30" fillId="0" borderId="54" xfId="0" applyFont="1" applyBorder="1" applyAlignment="1" applyProtection="1">
      <alignment horizontal="justify" wrapText="1"/>
      <protection locked="0"/>
    </xf>
    <xf numFmtId="9" fontId="30" fillId="0" borderId="53" xfId="0" applyNumberFormat="1"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30" fillId="0" borderId="26" xfId="0" applyFont="1" applyBorder="1" applyAlignment="1" applyProtection="1">
      <alignment horizontal="center"/>
      <protection locked="0"/>
    </xf>
    <xf numFmtId="9" fontId="30" fillId="0" borderId="53" xfId="0" applyNumberFormat="1" applyFont="1" applyBorder="1" applyAlignment="1" applyProtection="1">
      <alignment horizontal="center"/>
      <protection locked="0"/>
    </xf>
    <xf numFmtId="9" fontId="30" fillId="0" borderId="26" xfId="0" applyNumberFormat="1" applyFont="1" applyBorder="1" applyAlignment="1" applyProtection="1">
      <alignment horizontal="center"/>
      <protection locked="0"/>
    </xf>
    <xf numFmtId="9" fontId="30" fillId="0" borderId="54" xfId="0" applyNumberFormat="1" applyFont="1" applyBorder="1" applyAlignment="1" applyProtection="1">
      <alignment horizontal="center"/>
      <protection locked="0"/>
    </xf>
    <xf numFmtId="9" fontId="30" fillId="0" borderId="53" xfId="2" applyFont="1" applyBorder="1" applyAlignment="1" applyProtection="1">
      <alignment horizontal="center" vertical="center"/>
    </xf>
    <xf numFmtId="9" fontId="30" fillId="0" borderId="26" xfId="2" applyFont="1" applyBorder="1" applyAlignment="1" applyProtection="1">
      <alignment horizontal="center" vertical="center"/>
    </xf>
    <xf numFmtId="9" fontId="30" fillId="0" borderId="54" xfId="2" applyFont="1" applyBorder="1" applyAlignment="1" applyProtection="1">
      <alignment horizontal="center" vertical="center"/>
    </xf>
    <xf numFmtId="9" fontId="35" fillId="0" borderId="53" xfId="0" applyNumberFormat="1" applyFont="1" applyBorder="1" applyAlignment="1">
      <alignment horizontal="center" vertical="center"/>
    </xf>
    <xf numFmtId="9" fontId="35" fillId="0" borderId="26" xfId="0" applyNumberFormat="1" applyFont="1" applyBorder="1" applyAlignment="1">
      <alignment horizontal="center" vertical="center"/>
    </xf>
    <xf numFmtId="9" fontId="35" fillId="0" borderId="54" xfId="0" applyNumberFormat="1" applyFont="1" applyBorder="1" applyAlignment="1">
      <alignment horizontal="center" vertical="center"/>
    </xf>
    <xf numFmtId="0" fontId="4" fillId="0" borderId="26" xfId="0" applyFont="1" applyBorder="1" applyAlignment="1">
      <alignment horizontal="center" vertical="center"/>
    </xf>
    <xf numFmtId="0" fontId="30" fillId="0" borderId="21" xfId="0" applyFont="1" applyBorder="1" applyAlignment="1">
      <alignment horizontal="justify" vertical="center" wrapText="1"/>
    </xf>
    <xf numFmtId="0" fontId="30" fillId="0" borderId="21" xfId="0" applyFont="1" applyBorder="1" applyAlignment="1" applyProtection="1">
      <alignment horizontal="justify" vertical="center" wrapText="1"/>
      <protection locked="0"/>
    </xf>
    <xf numFmtId="0" fontId="4" fillId="0" borderId="21" xfId="0" applyFont="1" applyBorder="1" applyAlignment="1">
      <alignment horizontal="center" vertical="center"/>
    </xf>
    <xf numFmtId="44" fontId="30" fillId="0" borderId="53" xfId="1" applyFont="1" applyFill="1" applyBorder="1" applyAlignment="1" applyProtection="1">
      <alignment horizontal="center"/>
      <protection locked="0"/>
    </xf>
    <xf numFmtId="44" fontId="30" fillId="0" borderId="26" xfId="1" applyFont="1" applyFill="1" applyBorder="1" applyAlignment="1" applyProtection="1">
      <alignment horizontal="center"/>
      <protection locked="0"/>
    </xf>
    <xf numFmtId="44" fontId="30" fillId="0" borderId="54" xfId="1" applyFont="1" applyFill="1" applyBorder="1" applyAlignment="1" applyProtection="1">
      <alignment horizontal="center"/>
      <protection locked="0"/>
    </xf>
    <xf numFmtId="0" fontId="30" fillId="0" borderId="26" xfId="0" applyFont="1" applyBorder="1" applyAlignment="1" applyProtection="1">
      <alignment horizontal="center" vertical="center"/>
      <protection locked="0"/>
    </xf>
    <xf numFmtId="0" fontId="30" fillId="0" borderId="6" xfId="0" applyFont="1" applyBorder="1" applyAlignment="1" applyProtection="1">
      <alignment horizontal="center" vertical="center"/>
      <protection locked="0"/>
    </xf>
    <xf numFmtId="9" fontId="30" fillId="0" borderId="26" xfId="0" applyNumberFormat="1" applyFont="1" applyBorder="1" applyAlignment="1">
      <alignment horizontal="center" vertical="center"/>
    </xf>
    <xf numFmtId="0" fontId="46" fillId="0" borderId="21" xfId="0" applyFont="1" applyBorder="1" applyAlignment="1" applyProtection="1">
      <alignment horizontal="center" wrapText="1"/>
      <protection locked="0"/>
    </xf>
    <xf numFmtId="0" fontId="30" fillId="0" borderId="50" xfId="0" applyFont="1" applyBorder="1" applyAlignment="1" applyProtection="1">
      <alignment horizontal="center" vertical="center"/>
      <protection locked="0"/>
    </xf>
    <xf numFmtId="0" fontId="30" fillId="0" borderId="51" xfId="0" applyFont="1" applyBorder="1" applyAlignment="1" applyProtection="1">
      <alignment horizontal="center" vertical="center"/>
      <protection locked="0"/>
    </xf>
    <xf numFmtId="0" fontId="30" fillId="0" borderId="58" xfId="0" applyFont="1" applyBorder="1" applyAlignment="1" applyProtection="1">
      <alignment horizontal="center" vertical="center"/>
      <protection locked="0"/>
    </xf>
    <xf numFmtId="0" fontId="11" fillId="2" borderId="4" xfId="0" applyFont="1" applyFill="1" applyBorder="1" applyAlignment="1" applyProtection="1">
      <alignment horizontal="left"/>
      <protection locked="0"/>
    </xf>
    <xf numFmtId="0" fontId="11" fillId="0" borderId="5"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10" fillId="0" borderId="1" xfId="0" applyFont="1" applyBorder="1" applyAlignment="1" applyProtection="1">
      <alignment horizontal="center"/>
      <protection locked="0"/>
    </xf>
    <xf numFmtId="0" fontId="10" fillId="0" borderId="37" xfId="0" applyFont="1" applyBorder="1" applyAlignment="1" applyProtection="1">
      <alignment horizontal="center"/>
      <protection locked="0"/>
    </xf>
    <xf numFmtId="0" fontId="10" fillId="0" borderId="12" xfId="0" applyFont="1" applyBorder="1" applyAlignment="1" applyProtection="1">
      <alignment horizontal="center"/>
      <protection locked="0"/>
    </xf>
    <xf numFmtId="0" fontId="10" fillId="0" borderId="2" xfId="0"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13"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0" fillId="0" borderId="30" xfId="0" applyFont="1" applyBorder="1" applyAlignment="1" applyProtection="1">
      <alignment horizontal="center"/>
      <protection locked="0"/>
    </xf>
    <xf numFmtId="0" fontId="10" fillId="0" borderId="14" xfId="0" applyFont="1" applyBorder="1" applyAlignment="1" applyProtection="1">
      <alignment horizontal="center"/>
      <protection locked="0"/>
    </xf>
    <xf numFmtId="0" fontId="11" fillId="0" borderId="32" xfId="0" applyFont="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34" xfId="0" applyFont="1"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30"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1" fillId="2" borderId="7"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4" borderId="9" xfId="0" applyFont="1" applyFill="1" applyBorder="1" applyAlignment="1" applyProtection="1">
      <alignment horizontal="center" vertical="center"/>
      <protection locked="0"/>
    </xf>
    <xf numFmtId="0" fontId="11" fillId="2" borderId="16" xfId="0" applyFont="1" applyFill="1" applyBorder="1" applyAlignment="1" applyProtection="1">
      <alignment horizontal="center" vertical="center" wrapText="1"/>
      <protection locked="0"/>
    </xf>
    <xf numFmtId="0" fontId="11" fillId="2" borderId="55" xfId="0" applyFont="1" applyFill="1" applyBorder="1" applyAlignment="1" applyProtection="1">
      <alignment horizontal="center" vertical="center" wrapText="1"/>
      <protection locked="0"/>
    </xf>
    <xf numFmtId="0" fontId="11" fillId="2" borderId="17" xfId="0" applyFont="1" applyFill="1" applyBorder="1" applyAlignment="1" applyProtection="1">
      <alignment horizontal="center" vertical="center" wrapText="1"/>
      <protection locked="0"/>
    </xf>
    <xf numFmtId="0" fontId="11" fillId="2" borderId="53" xfId="0" applyFont="1" applyFill="1" applyBorder="1" applyAlignment="1" applyProtection="1">
      <alignment horizontal="center" vertical="center" wrapText="1"/>
      <protection locked="0"/>
    </xf>
    <xf numFmtId="0" fontId="11" fillId="2" borderId="22" xfId="0" applyFont="1" applyFill="1" applyBorder="1" applyAlignment="1" applyProtection="1">
      <alignment horizontal="center" vertical="center" wrapText="1"/>
      <protection locked="0"/>
    </xf>
    <xf numFmtId="0" fontId="11" fillId="2" borderId="31" xfId="0" applyFont="1" applyFill="1" applyBorder="1" applyAlignment="1" applyProtection="1">
      <alignment horizontal="center" vertical="center" wrapText="1"/>
      <protection locked="0"/>
    </xf>
    <xf numFmtId="0" fontId="11" fillId="2" borderId="23" xfId="0" applyFont="1" applyFill="1" applyBorder="1" applyAlignment="1" applyProtection="1">
      <alignment horizontal="center" vertical="center" wrapText="1"/>
      <protection locked="0"/>
    </xf>
    <xf numFmtId="0" fontId="12" fillId="2" borderId="17" xfId="0" applyFont="1" applyFill="1" applyBorder="1" applyAlignment="1" applyProtection="1">
      <alignment horizontal="center" vertical="center" wrapText="1"/>
      <protection locked="0"/>
    </xf>
    <xf numFmtId="0" fontId="12" fillId="2" borderId="53" xfId="0" applyFont="1" applyFill="1" applyBorder="1" applyAlignment="1" applyProtection="1">
      <alignment horizontal="center" vertical="center" wrapText="1"/>
      <protection locked="0"/>
    </xf>
    <xf numFmtId="0" fontId="11" fillId="2" borderId="65" xfId="0" applyFont="1" applyFill="1" applyBorder="1" applyAlignment="1" applyProtection="1">
      <alignment horizontal="center" vertical="center" wrapText="1"/>
      <protection locked="0"/>
    </xf>
    <xf numFmtId="0" fontId="11" fillId="2" borderId="69" xfId="0" applyFont="1" applyFill="1" applyBorder="1" applyAlignment="1" applyProtection="1">
      <alignment horizontal="center" vertical="center" wrapText="1"/>
      <protection locked="0"/>
    </xf>
    <xf numFmtId="0" fontId="12" fillId="4" borderId="25" xfId="0" applyFont="1" applyFill="1" applyBorder="1" applyAlignment="1" applyProtection="1">
      <alignment horizontal="center" vertical="center" wrapText="1"/>
      <protection locked="0"/>
    </xf>
    <xf numFmtId="0" fontId="12" fillId="4" borderId="35" xfId="0" applyFont="1" applyFill="1" applyBorder="1" applyAlignment="1" applyProtection="1">
      <alignment horizontal="center" vertical="center" wrapText="1"/>
      <protection locked="0"/>
    </xf>
    <xf numFmtId="0" fontId="12" fillId="4" borderId="38"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39"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justify" vertical="center" wrapText="1"/>
      <protection locked="0"/>
    </xf>
    <xf numFmtId="0" fontId="12" fillId="4" borderId="29" xfId="0" applyFont="1" applyFill="1" applyBorder="1" applyAlignment="1" applyProtection="1">
      <alignment horizontal="justify" vertical="center" wrapText="1"/>
      <protection locked="0"/>
    </xf>
    <xf numFmtId="0" fontId="12" fillId="4" borderId="27" xfId="0" applyFont="1" applyFill="1" applyBorder="1" applyAlignment="1" applyProtection="1">
      <alignment horizontal="center" vertical="center" wrapText="1"/>
      <protection locked="0"/>
    </xf>
    <xf numFmtId="0" fontId="12" fillId="4" borderId="56" xfId="0" applyFont="1" applyFill="1" applyBorder="1" applyAlignment="1" applyProtection="1">
      <alignment horizontal="center" vertical="center" wrapText="1"/>
      <protection locked="0"/>
    </xf>
    <xf numFmtId="0" fontId="30" fillId="0" borderId="17" xfId="0" applyFont="1" applyBorder="1" applyAlignment="1">
      <alignment horizontal="center" vertical="center" wrapText="1"/>
    </xf>
    <xf numFmtId="0" fontId="30" fillId="0" borderId="4" xfId="0" applyFont="1" applyBorder="1" applyAlignment="1">
      <alignment horizontal="center" vertical="center" wrapText="1"/>
    </xf>
    <xf numFmtId="0" fontId="46" fillId="0" borderId="4" xfId="0" applyFont="1" applyBorder="1" applyAlignment="1" applyProtection="1">
      <alignment horizontal="center" vertical="center" wrapText="1"/>
      <protection locked="0"/>
    </xf>
    <xf numFmtId="0" fontId="30" fillId="0" borderId="11" xfId="0" applyFont="1" applyBorder="1" applyAlignment="1">
      <alignment horizontal="center" vertical="center" wrapText="1"/>
    </xf>
    <xf numFmtId="0" fontId="12" fillId="4" borderId="28"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center" vertical="center" wrapText="1"/>
      <protection locked="0"/>
    </xf>
    <xf numFmtId="0" fontId="10" fillId="0" borderId="32" xfId="0" applyFont="1" applyBorder="1" applyAlignment="1" applyProtection="1">
      <alignment horizontal="center" vertical="center"/>
      <protection locked="0"/>
    </xf>
    <xf numFmtId="0" fontId="10" fillId="0" borderId="72" xfId="0" applyFont="1" applyBorder="1" applyAlignment="1" applyProtection="1">
      <alignment horizontal="center" vertical="center"/>
      <protection locked="0"/>
    </xf>
    <xf numFmtId="0" fontId="30" fillId="0" borderId="17" xfId="0" applyFont="1" applyBorder="1" applyAlignment="1" applyProtection="1">
      <alignment horizontal="center" vertical="center" wrapText="1"/>
      <protection locked="0"/>
    </xf>
    <xf numFmtId="0" fontId="10" fillId="0" borderId="5" xfId="0" applyFont="1" applyBorder="1" applyAlignment="1" applyProtection="1">
      <alignment horizontal="center"/>
      <protection locked="0"/>
    </xf>
    <xf numFmtId="0" fontId="10" fillId="0" borderId="15" xfId="0" applyFont="1" applyBorder="1" applyAlignment="1" applyProtection="1">
      <alignment horizontal="center"/>
      <protection locked="0"/>
    </xf>
    <xf numFmtId="0" fontId="10" fillId="0" borderId="6" xfId="0" applyFont="1" applyBorder="1" applyAlignment="1" applyProtection="1">
      <alignment horizontal="center"/>
      <protection locked="0"/>
    </xf>
    <xf numFmtId="0" fontId="30" fillId="0" borderId="16" xfId="0" applyFont="1" applyBorder="1" applyAlignment="1" applyProtection="1">
      <alignment horizontal="center" vertical="center" wrapText="1"/>
      <protection locked="0"/>
    </xf>
    <xf numFmtId="0" fontId="30" fillId="0" borderId="60" xfId="0" applyFont="1" applyBorder="1" applyAlignment="1" applyProtection="1">
      <alignment horizontal="center" vertical="center" wrapText="1"/>
      <protection locked="0"/>
    </xf>
    <xf numFmtId="0" fontId="30" fillId="0" borderId="10" xfId="0" applyFont="1" applyBorder="1" applyAlignment="1" applyProtection="1">
      <alignment horizontal="center" vertical="center" wrapText="1"/>
      <protection locked="0"/>
    </xf>
    <xf numFmtId="0" fontId="2" fillId="0" borderId="4" xfId="0" applyFont="1" applyBorder="1" applyAlignment="1" applyProtection="1">
      <alignment horizontal="justify" vertical="center" wrapText="1"/>
      <protection locked="0"/>
    </xf>
    <xf numFmtId="0" fontId="2" fillId="0" borderId="20" xfId="0" applyFont="1" applyBorder="1" applyAlignment="1" applyProtection="1">
      <alignment horizontal="justify" wrapText="1"/>
      <protection locked="0"/>
    </xf>
    <xf numFmtId="0" fontId="2" fillId="0" borderId="18"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0" fontId="2" fillId="0" borderId="17" xfId="0" applyFont="1" applyBorder="1" applyAlignment="1" applyProtection="1">
      <alignment horizontal="justify" vertical="center" wrapText="1"/>
      <protection locked="0"/>
    </xf>
    <xf numFmtId="0" fontId="2" fillId="0" borderId="53"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54" xfId="0" applyFont="1" applyBorder="1" applyAlignment="1" applyProtection="1">
      <alignment horizontal="center" vertical="center" wrapText="1"/>
      <protection locked="0"/>
    </xf>
    <xf numFmtId="0" fontId="2" fillId="0" borderId="56" xfId="0" applyFont="1" applyBorder="1" applyAlignment="1" applyProtection="1">
      <alignment horizontal="center" vertical="center" wrapText="1"/>
      <protection locked="0"/>
    </xf>
    <xf numFmtId="0" fontId="2" fillId="0" borderId="64" xfId="0" applyFont="1" applyBorder="1" applyAlignment="1" applyProtection="1">
      <alignment horizontal="center" vertical="center" wrapText="1"/>
      <protection locked="0"/>
    </xf>
    <xf numFmtId="0" fontId="2" fillId="0" borderId="27" xfId="0" applyFont="1" applyBorder="1" applyAlignment="1" applyProtection="1">
      <alignment horizontal="center" vertical="center" wrapText="1"/>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9" fontId="30" fillId="0" borderId="4" xfId="2" applyFont="1" applyFill="1" applyBorder="1" applyAlignment="1" applyProtection="1">
      <alignment horizontal="center" vertical="center"/>
      <protection locked="0"/>
    </xf>
    <xf numFmtId="0" fontId="30" fillId="0" borderId="11" xfId="2" applyNumberFormat="1" applyFont="1" applyFill="1" applyBorder="1" applyAlignment="1" applyProtection="1">
      <alignment horizontal="center" vertical="center"/>
      <protection locked="0"/>
    </xf>
    <xf numFmtId="0" fontId="30" fillId="0" borderId="11" xfId="0" applyFont="1" applyBorder="1" applyAlignment="1" applyProtection="1">
      <alignment horizontal="center" vertical="center"/>
      <protection locked="0"/>
    </xf>
    <xf numFmtId="0" fontId="22" fillId="0" borderId="20" xfId="0" applyFont="1" applyBorder="1" applyAlignment="1" applyProtection="1">
      <alignment horizontal="center" vertical="center" wrapText="1"/>
      <protection locked="0"/>
    </xf>
    <xf numFmtId="0" fontId="22" fillId="0" borderId="19" xfId="0" applyFont="1" applyBorder="1" applyAlignment="1" applyProtection="1">
      <alignment horizontal="center" vertical="center" wrapText="1"/>
      <protection locked="0"/>
    </xf>
    <xf numFmtId="0" fontId="30" fillId="0" borderId="11" xfId="0" applyFont="1" applyBorder="1" applyAlignment="1">
      <alignment horizontal="justify" vertical="center" wrapText="1"/>
    </xf>
    <xf numFmtId="0" fontId="17" fillId="0" borderId="4" xfId="0" applyFont="1" applyBorder="1" applyAlignment="1">
      <alignment horizontal="center" vertical="center"/>
    </xf>
    <xf numFmtId="0" fontId="17" fillId="0" borderId="11" xfId="0" applyFont="1" applyBorder="1" applyAlignment="1">
      <alignment horizontal="center" vertical="center"/>
    </xf>
    <xf numFmtId="0" fontId="22" fillId="0" borderId="4" xfId="0"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0" fontId="22" fillId="0" borderId="4" xfId="0" applyFont="1" applyBorder="1" applyAlignment="1" applyProtection="1">
      <alignment horizontal="justify" vertical="center" wrapText="1"/>
      <protection locked="0"/>
    </xf>
    <xf numFmtId="0" fontId="22" fillId="0" borderId="11" xfId="0" applyFont="1" applyBorder="1" applyAlignment="1" applyProtection="1">
      <alignment horizontal="justify" vertical="center" wrapText="1"/>
      <protection locked="0"/>
    </xf>
    <xf numFmtId="9" fontId="30" fillId="0" borderId="11" xfId="2" applyFont="1" applyFill="1" applyBorder="1" applyAlignment="1" applyProtection="1">
      <alignment horizontal="center" vertical="center"/>
      <protection locked="0"/>
    </xf>
    <xf numFmtId="9" fontId="30" fillId="0" borderId="4" xfId="2" applyFont="1" applyBorder="1" applyAlignment="1" applyProtection="1">
      <alignment horizontal="center" vertical="center"/>
    </xf>
    <xf numFmtId="9" fontId="30" fillId="0" borderId="11" xfId="2" applyFont="1" applyBorder="1" applyAlignment="1" applyProtection="1">
      <alignment horizontal="center" vertical="center"/>
    </xf>
    <xf numFmtId="0" fontId="3" fillId="2" borderId="53" xfId="0" applyFont="1" applyFill="1" applyBorder="1" applyAlignment="1" applyProtection="1">
      <alignment horizontal="left"/>
      <protection locked="0"/>
    </xf>
    <xf numFmtId="0" fontId="3" fillId="2" borderId="42" xfId="0" applyFont="1" applyFill="1" applyBorder="1" applyAlignment="1" applyProtection="1">
      <alignment horizontal="left"/>
      <protection locked="0"/>
    </xf>
    <xf numFmtId="0" fontId="3" fillId="2" borderId="43" xfId="0" applyFont="1" applyFill="1" applyBorder="1" applyAlignment="1" applyProtection="1">
      <alignment horizontal="left"/>
      <protection locked="0"/>
    </xf>
    <xf numFmtId="0" fontId="3" fillId="2" borderId="44" xfId="0" applyFont="1" applyFill="1" applyBorder="1" applyAlignment="1" applyProtection="1">
      <alignment horizontal="left"/>
      <protection locked="0"/>
    </xf>
    <xf numFmtId="0" fontId="3" fillId="2" borderId="54" xfId="0" applyFont="1" applyFill="1" applyBorder="1" applyAlignment="1" applyProtection="1">
      <alignment horizontal="left"/>
      <protection locked="0"/>
    </xf>
    <xf numFmtId="0" fontId="30" fillId="0" borderId="54" xfId="0" applyFont="1" applyBorder="1" applyAlignment="1" applyProtection="1">
      <alignment horizontal="center" vertical="center" wrapText="1"/>
      <protection locked="0"/>
    </xf>
    <xf numFmtId="44" fontId="30" fillId="0" borderId="17" xfId="1" applyFont="1" applyFill="1" applyBorder="1" applyAlignment="1" applyProtection="1">
      <alignment horizontal="center" vertical="center"/>
      <protection locked="0"/>
    </xf>
    <xf numFmtId="164" fontId="30" fillId="0" borderId="28" xfId="0" applyNumberFormat="1" applyFont="1" applyBorder="1" applyAlignment="1">
      <alignment horizontal="center" vertical="center"/>
    </xf>
    <xf numFmtId="164" fontId="30" fillId="0" borderId="26" xfId="0" applyNumberFormat="1" applyFont="1" applyBorder="1" applyAlignment="1">
      <alignment horizontal="center" vertical="center"/>
    </xf>
    <xf numFmtId="164" fontId="30" fillId="0" borderId="54" xfId="0" applyNumberFormat="1" applyFont="1" applyBorder="1" applyAlignment="1">
      <alignment horizontal="center" vertical="center"/>
    </xf>
    <xf numFmtId="164" fontId="30" fillId="0" borderId="4" xfId="1" applyNumberFormat="1" applyFont="1" applyBorder="1" applyAlignment="1">
      <alignment horizontal="center" vertical="center"/>
    </xf>
    <xf numFmtId="164" fontId="30" fillId="0" borderId="11" xfId="1" applyNumberFormat="1" applyFont="1" applyBorder="1" applyAlignment="1">
      <alignment horizontal="center" vertical="center"/>
    </xf>
    <xf numFmtId="0" fontId="30" fillId="0" borderId="53"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0" fillId="0" borderId="54" xfId="0" applyFont="1" applyBorder="1" applyAlignment="1" applyProtection="1">
      <alignment horizontal="left" vertical="center" wrapText="1"/>
      <protection locked="0"/>
    </xf>
    <xf numFmtId="0" fontId="30" fillId="0" borderId="4" xfId="0" applyFont="1" applyBorder="1" applyAlignment="1">
      <alignment horizontal="justify" vertical="center"/>
    </xf>
    <xf numFmtId="0" fontId="30" fillId="0" borderId="11" xfId="0" applyFont="1" applyBorder="1" applyAlignment="1">
      <alignment horizontal="justify" vertical="center"/>
    </xf>
    <xf numFmtId="0" fontId="30" fillId="0" borderId="10" xfId="0" applyFont="1" applyBorder="1" applyAlignment="1" applyProtection="1">
      <alignment horizontal="center" vertical="center"/>
      <protection locked="0"/>
    </xf>
    <xf numFmtId="164" fontId="30" fillId="0" borderId="53" xfId="1" applyNumberFormat="1" applyFont="1" applyBorder="1" applyAlignment="1">
      <alignment horizontal="center" vertical="center"/>
    </xf>
    <xf numFmtId="164" fontId="30" fillId="0" borderId="26" xfId="1" applyNumberFormat="1" applyFont="1" applyBorder="1" applyAlignment="1">
      <alignment horizontal="center" vertical="center"/>
    </xf>
    <xf numFmtId="164" fontId="30" fillId="0" borderId="54" xfId="1" applyNumberFormat="1" applyFont="1" applyBorder="1" applyAlignment="1">
      <alignment horizontal="center" vertical="center"/>
    </xf>
    <xf numFmtId="164" fontId="30" fillId="0" borderId="53" xfId="1" applyNumberFormat="1" applyFont="1" applyFill="1" applyBorder="1" applyAlignment="1" applyProtection="1">
      <alignment horizontal="center" vertical="center"/>
      <protection locked="0"/>
    </xf>
    <xf numFmtId="164" fontId="30" fillId="0" borderId="26" xfId="1" applyNumberFormat="1" applyFont="1" applyFill="1" applyBorder="1" applyAlignment="1" applyProtection="1">
      <alignment horizontal="center" vertical="center"/>
      <protection locked="0"/>
    </xf>
    <xf numFmtId="164" fontId="30" fillId="0" borderId="54" xfId="1" applyNumberFormat="1" applyFont="1" applyFill="1" applyBorder="1" applyAlignment="1" applyProtection="1">
      <alignment horizontal="center" vertical="center"/>
      <protection locked="0"/>
    </xf>
    <xf numFmtId="44" fontId="30" fillId="0" borderId="4" xfId="1" applyFont="1" applyFill="1" applyBorder="1" applyAlignment="1" applyProtection="1">
      <alignment horizontal="center"/>
      <protection locked="0"/>
    </xf>
    <xf numFmtId="0" fontId="30" fillId="0" borderId="17" xfId="0" applyFont="1" applyBorder="1" applyAlignment="1">
      <alignment horizontal="justify" vertical="center" wrapText="1"/>
    </xf>
    <xf numFmtId="0" fontId="30" fillId="0" borderId="4" xfId="2" applyNumberFormat="1" applyFont="1" applyBorder="1" applyAlignment="1" applyProtection="1">
      <alignment horizontal="center" vertical="center"/>
    </xf>
    <xf numFmtId="3" fontId="30" fillId="0" borderId="4" xfId="2" applyNumberFormat="1" applyFont="1" applyFill="1" applyBorder="1" applyAlignment="1" applyProtection="1">
      <alignment horizontal="center" vertical="center"/>
      <protection locked="0"/>
    </xf>
    <xf numFmtId="0" fontId="30" fillId="0" borderId="4" xfId="2" applyNumberFormat="1" applyFont="1" applyFill="1" applyBorder="1" applyAlignment="1" applyProtection="1">
      <alignment horizontal="center" vertical="center"/>
      <protection locked="0"/>
    </xf>
    <xf numFmtId="0" fontId="2" fillId="0" borderId="20" xfId="0" applyFont="1" applyBorder="1" applyAlignment="1" applyProtection="1">
      <alignment horizontal="left" vertical="top" wrapText="1"/>
      <protection locked="0"/>
    </xf>
    <xf numFmtId="9" fontId="30" fillId="0" borderId="17" xfId="0" applyNumberFormat="1" applyFont="1" applyBorder="1" applyAlignment="1">
      <alignment horizontal="center" vertical="center"/>
    </xf>
    <xf numFmtId="0" fontId="2" fillId="0" borderId="20" xfId="0" applyFont="1" applyBorder="1" applyAlignment="1" applyProtection="1">
      <alignment horizontal="left" vertical="top"/>
      <protection locked="0"/>
    </xf>
    <xf numFmtId="0" fontId="30" fillId="0" borderId="17" xfId="0" applyFont="1" applyBorder="1" applyAlignment="1" applyProtection="1">
      <alignment horizontal="center" vertical="center"/>
      <protection locked="0"/>
    </xf>
    <xf numFmtId="0" fontId="30" fillId="0" borderId="17" xfId="2" applyNumberFormat="1" applyFont="1" applyFill="1" applyBorder="1" applyAlignment="1" applyProtection="1">
      <alignment horizontal="center" vertical="center"/>
      <protection locked="0"/>
    </xf>
    <xf numFmtId="0" fontId="30" fillId="0" borderId="17" xfId="0" applyFont="1" applyBorder="1" applyAlignment="1" applyProtection="1">
      <alignment horizontal="left" vertical="top" wrapText="1"/>
      <protection locked="0"/>
    </xf>
    <xf numFmtId="0" fontId="30" fillId="0" borderId="4" xfId="0" applyFont="1" applyBorder="1" applyAlignment="1" applyProtection="1">
      <alignment horizontal="left" vertical="top" wrapText="1"/>
      <protection locked="0"/>
    </xf>
    <xf numFmtId="0" fontId="30" fillId="0" borderId="17" xfId="2" applyNumberFormat="1" applyFont="1" applyBorder="1" applyAlignment="1" applyProtection="1">
      <alignment horizontal="center" vertical="center"/>
    </xf>
    <xf numFmtId="0" fontId="30" fillId="0" borderId="4" xfId="0" applyFont="1" applyBorder="1" applyAlignment="1" applyProtection="1">
      <alignment horizontal="left" vertical="top"/>
      <protection locked="0"/>
    </xf>
    <xf numFmtId="0" fontId="6" fillId="0" borderId="16" xfId="0" applyFont="1" applyBorder="1" applyAlignment="1" applyProtection="1">
      <alignment horizontal="center" vertical="center"/>
      <protection locked="0"/>
    </xf>
    <xf numFmtId="0" fontId="6" fillId="0" borderId="60"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30" fillId="0" borderId="4" xfId="0" applyFont="1" applyBorder="1" applyAlignment="1" applyProtection="1">
      <alignment horizontal="center"/>
      <protection locked="0"/>
    </xf>
    <xf numFmtId="0" fontId="35" fillId="0" borderId="54" xfId="0" applyFont="1" applyBorder="1" applyAlignment="1">
      <alignment horizontal="justify" vertical="center" wrapText="1"/>
    </xf>
    <xf numFmtId="9" fontId="30" fillId="0" borderId="53" xfId="0" applyNumberFormat="1" applyFont="1" applyBorder="1" applyAlignment="1">
      <alignment horizontal="center" vertical="center" wrapText="1"/>
    </xf>
    <xf numFmtId="9" fontId="30" fillId="0" borderId="26" xfId="0" applyNumberFormat="1" applyFont="1" applyBorder="1" applyAlignment="1">
      <alignment horizontal="center" vertical="center" wrapText="1"/>
    </xf>
    <xf numFmtId="9" fontId="30" fillId="0" borderId="21" xfId="0" applyNumberFormat="1" applyFont="1" applyBorder="1" applyAlignment="1">
      <alignment horizontal="center" vertical="center" wrapText="1"/>
    </xf>
    <xf numFmtId="9" fontId="37" fillId="0" borderId="53" xfId="0" applyNumberFormat="1" applyFont="1" applyBorder="1" applyAlignment="1">
      <alignment horizontal="center" vertical="center" wrapText="1"/>
    </xf>
    <xf numFmtId="9" fontId="37" fillId="0" borderId="26" xfId="0" applyNumberFormat="1" applyFont="1" applyBorder="1" applyAlignment="1">
      <alignment horizontal="center" vertical="center" wrapText="1"/>
    </xf>
    <xf numFmtId="9" fontId="37" fillId="0" borderId="21" xfId="0" applyNumberFormat="1" applyFont="1" applyBorder="1" applyAlignment="1">
      <alignment horizontal="center" vertical="center" wrapText="1"/>
    </xf>
    <xf numFmtId="9" fontId="30" fillId="0" borderId="53" xfId="0" applyNumberFormat="1" applyFont="1" applyBorder="1" applyAlignment="1" applyProtection="1">
      <alignment horizontal="center" vertical="center"/>
      <protection locked="0"/>
    </xf>
    <xf numFmtId="9" fontId="30" fillId="0" borderId="26" xfId="0" applyNumberFormat="1" applyFont="1" applyBorder="1" applyAlignment="1" applyProtection="1">
      <alignment horizontal="center" vertical="center"/>
      <protection locked="0"/>
    </xf>
    <xf numFmtId="9" fontId="30" fillId="0" borderId="21" xfId="0" applyNumberFormat="1" applyFont="1" applyBorder="1" applyAlignment="1" applyProtection="1">
      <alignment horizontal="center" vertical="center"/>
      <protection locked="0"/>
    </xf>
    <xf numFmtId="44" fontId="30" fillId="0" borderId="4" xfId="1" applyFont="1" applyBorder="1" applyAlignment="1" applyProtection="1">
      <alignment horizontal="center"/>
      <protection locked="0"/>
    </xf>
    <xf numFmtId="44" fontId="30" fillId="0" borderId="11" xfId="1" applyFont="1" applyBorder="1" applyAlignment="1" applyProtection="1">
      <alignment horizontal="center"/>
      <protection locked="0"/>
    </xf>
    <xf numFmtId="9" fontId="30" fillId="0" borderId="17" xfId="2" applyFont="1" applyFill="1" applyBorder="1" applyAlignment="1" applyProtection="1">
      <alignment horizontal="center" vertical="center"/>
      <protection locked="0"/>
    </xf>
    <xf numFmtId="0" fontId="7" fillId="2" borderId="65" xfId="0" applyFont="1" applyFill="1" applyBorder="1" applyAlignment="1" applyProtection="1">
      <alignment horizontal="center" vertical="center" wrapText="1"/>
      <protection locked="0"/>
    </xf>
    <xf numFmtId="0" fontId="7" fillId="2" borderId="66" xfId="0" applyFont="1" applyFill="1" applyBorder="1" applyAlignment="1" applyProtection="1">
      <alignment horizontal="center" vertical="center" wrapText="1"/>
      <protection locked="0"/>
    </xf>
    <xf numFmtId="0" fontId="6" fillId="0" borderId="1" xfId="0" applyFont="1" applyBorder="1" applyAlignment="1" applyProtection="1">
      <alignment horizontal="center"/>
      <protection locked="0"/>
    </xf>
    <xf numFmtId="0" fontId="6" fillId="0" borderId="37" xfId="0" applyFont="1" applyBorder="1" applyAlignment="1" applyProtection="1">
      <alignment horizontal="center"/>
      <protection locked="0"/>
    </xf>
    <xf numFmtId="0" fontId="6" fillId="0" borderId="12"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0" xfId="0" applyFont="1" applyAlignment="1" applyProtection="1">
      <alignment horizontal="center"/>
      <protection locked="0"/>
    </xf>
    <xf numFmtId="0" fontId="6" fillId="0" borderId="13"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30" xfId="0" applyFont="1" applyBorder="1" applyAlignment="1" applyProtection="1">
      <alignment horizontal="center"/>
      <protection locked="0"/>
    </xf>
    <xf numFmtId="0" fontId="6" fillId="0" borderId="14" xfId="0" applyFont="1" applyBorder="1" applyAlignment="1" applyProtection="1">
      <alignment horizontal="center"/>
      <protection locked="0"/>
    </xf>
    <xf numFmtId="0" fontId="7" fillId="0" borderId="32"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0" fontId="7" fillId="2" borderId="16"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9" borderId="16" xfId="0" applyFont="1" applyFill="1" applyBorder="1" applyAlignment="1" applyProtection="1">
      <alignment horizontal="center" vertical="center" wrapText="1"/>
      <protection locked="0"/>
    </xf>
    <xf numFmtId="0" fontId="7" fillId="9" borderId="10" xfId="0" applyFont="1" applyFill="1" applyBorder="1" applyAlignment="1" applyProtection="1">
      <alignment horizontal="center" vertical="center" wrapText="1"/>
      <protection locked="0"/>
    </xf>
    <xf numFmtId="0" fontId="7" fillId="2" borderId="17"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7" fillId="2" borderId="31" xfId="0" applyFont="1" applyFill="1" applyBorder="1" applyAlignment="1" applyProtection="1">
      <alignment horizontal="center" vertical="center" wrapText="1"/>
      <protection locked="0"/>
    </xf>
    <xf numFmtId="0" fontId="7" fillId="2" borderId="23" xfId="0" applyFont="1" applyFill="1" applyBorder="1" applyAlignment="1" applyProtection="1">
      <alignment horizontal="center" vertical="center" wrapText="1"/>
      <protection locked="0"/>
    </xf>
    <xf numFmtId="0" fontId="14" fillId="2" borderId="17" xfId="0"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14" fillId="4" borderId="8" xfId="0" applyFont="1" applyFill="1" applyBorder="1" applyAlignment="1" applyProtection="1">
      <alignment horizontal="center" vertical="center"/>
      <protection locked="0"/>
    </xf>
    <xf numFmtId="0" fontId="14" fillId="4" borderId="9" xfId="0" applyFont="1" applyFill="1" applyBorder="1" applyAlignment="1" applyProtection="1">
      <alignment horizontal="center" vertical="center"/>
      <protection locked="0"/>
    </xf>
    <xf numFmtId="0" fontId="7" fillId="2" borderId="42" xfId="0" applyFont="1" applyFill="1" applyBorder="1" applyAlignment="1" applyProtection="1">
      <alignment horizontal="left"/>
      <protection locked="0"/>
    </xf>
    <xf numFmtId="0" fontId="7" fillId="2" borderId="43" xfId="0" applyFont="1" applyFill="1" applyBorder="1" applyAlignment="1" applyProtection="1">
      <alignment horizontal="left"/>
      <protection locked="0"/>
    </xf>
    <xf numFmtId="0" fontId="7" fillId="2" borderId="44" xfId="0" applyFont="1" applyFill="1" applyBorder="1" applyAlignment="1" applyProtection="1">
      <alignment horizontal="left"/>
      <protection locked="0"/>
    </xf>
    <xf numFmtId="0" fontId="7" fillId="0" borderId="15" xfId="0" applyFont="1" applyBorder="1" applyAlignment="1" applyProtection="1">
      <alignment horizontal="left"/>
      <protection locked="0"/>
    </xf>
    <xf numFmtId="0" fontId="7" fillId="0" borderId="6" xfId="0" applyFont="1" applyBorder="1" applyAlignment="1" applyProtection="1">
      <alignment horizontal="left"/>
      <protection locked="0"/>
    </xf>
    <xf numFmtId="0" fontId="7" fillId="2" borderId="54" xfId="0" applyFont="1" applyFill="1" applyBorder="1" applyAlignment="1" applyProtection="1">
      <alignment horizontal="left"/>
      <protection locked="0"/>
    </xf>
    <xf numFmtId="0" fontId="7" fillId="0" borderId="34"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6" fillId="0" borderId="4" xfId="0" applyFont="1" applyBorder="1" applyAlignment="1" applyProtection="1">
      <alignment horizontal="center"/>
      <protection locked="0"/>
    </xf>
    <xf numFmtId="0" fontId="14" fillId="4" borderId="25" xfId="0" applyFont="1" applyFill="1" applyBorder="1" applyAlignment="1" applyProtection="1">
      <alignment horizontal="center" vertical="center" wrapText="1"/>
      <protection locked="0"/>
    </xf>
    <xf numFmtId="0" fontId="14" fillId="4" borderId="40" xfId="0" applyFont="1" applyFill="1" applyBorder="1" applyAlignment="1" applyProtection="1">
      <alignment horizontal="center" vertical="center" wrapText="1"/>
      <protection locked="0"/>
    </xf>
    <xf numFmtId="0" fontId="6" fillId="0" borderId="17"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30" fillId="0" borderId="18" xfId="0" applyFont="1" applyBorder="1" applyAlignment="1" applyProtection="1">
      <alignment horizontal="left" vertical="center" wrapText="1"/>
      <protection locked="0"/>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14" fillId="0" borderId="4" xfId="0" applyFont="1" applyBorder="1" applyAlignment="1">
      <alignment horizontal="center" vertical="center"/>
    </xf>
    <xf numFmtId="0" fontId="14" fillId="0" borderId="17" xfId="0" applyFont="1" applyBorder="1" applyAlignment="1">
      <alignment horizontal="center" vertical="center"/>
    </xf>
    <xf numFmtId="0" fontId="14" fillId="4" borderId="27" xfId="0" applyFont="1" applyFill="1" applyBorder="1" applyAlignment="1" applyProtection="1">
      <alignment horizontal="center" vertical="center" wrapText="1"/>
      <protection locked="0"/>
    </xf>
    <xf numFmtId="0" fontId="14" fillId="4" borderId="19" xfId="0" applyFont="1" applyFill="1" applyBorder="1" applyAlignment="1" applyProtection="1">
      <alignment horizontal="center" vertical="center" wrapText="1"/>
      <protection locked="0"/>
    </xf>
    <xf numFmtId="0" fontId="14" fillId="4" borderId="38" xfId="0" applyFont="1" applyFill="1" applyBorder="1" applyAlignment="1" applyProtection="1">
      <alignment horizontal="center" vertical="center" wrapText="1"/>
      <protection locked="0"/>
    </xf>
    <xf numFmtId="0" fontId="14" fillId="4" borderId="37" xfId="0" applyFont="1" applyFill="1" applyBorder="1" applyAlignment="1" applyProtection="1">
      <alignment horizontal="center" vertical="center" wrapText="1"/>
      <protection locked="0"/>
    </xf>
    <xf numFmtId="0" fontId="14" fillId="4" borderId="39" xfId="0" applyFont="1" applyFill="1" applyBorder="1" applyAlignment="1" applyProtection="1">
      <alignment horizontal="center" vertical="center" wrapText="1"/>
      <protection locked="0"/>
    </xf>
    <xf numFmtId="0" fontId="14" fillId="4" borderId="28" xfId="0" applyFont="1" applyFill="1" applyBorder="1" applyAlignment="1" applyProtection="1">
      <alignment horizontal="center" vertical="center" wrapText="1"/>
      <protection locked="0"/>
    </xf>
    <xf numFmtId="0" fontId="14" fillId="4" borderId="21" xfId="0" applyFont="1" applyFill="1" applyBorder="1" applyAlignment="1" applyProtection="1">
      <alignment horizontal="center" vertical="center" wrapText="1"/>
      <protection locked="0"/>
    </xf>
    <xf numFmtId="0" fontId="14" fillId="4" borderId="26" xfId="0" applyFont="1" applyFill="1" applyBorder="1" applyAlignment="1" applyProtection="1">
      <alignment horizontal="center" vertical="center" wrapText="1"/>
      <protection locked="0"/>
    </xf>
    <xf numFmtId="0" fontId="14" fillId="4" borderId="41" xfId="0" applyFont="1" applyFill="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35" fillId="0" borderId="26" xfId="0" applyFont="1" applyBorder="1" applyAlignment="1">
      <alignment horizontal="center" vertical="center"/>
    </xf>
    <xf numFmtId="0" fontId="35" fillId="0" borderId="54" xfId="0" applyFont="1" applyBorder="1" applyAlignment="1">
      <alignment horizontal="center" vertical="center"/>
    </xf>
    <xf numFmtId="0" fontId="30" fillId="0" borderId="53" xfId="0" applyFont="1" applyBorder="1" applyAlignment="1">
      <alignment horizontal="center" vertical="center" wrapText="1"/>
    </xf>
    <xf numFmtId="0" fontId="30" fillId="0" borderId="26" xfId="0" applyFont="1" applyBorder="1" applyAlignment="1">
      <alignment horizontal="center" vertical="center" wrapText="1"/>
    </xf>
    <xf numFmtId="0" fontId="30" fillId="0" borderId="21" xfId="0" applyFont="1" applyBorder="1" applyAlignment="1">
      <alignment horizontal="center" vertical="center" wrapText="1"/>
    </xf>
    <xf numFmtId="9" fontId="37" fillId="0" borderId="54" xfId="0" applyNumberFormat="1" applyFont="1" applyBorder="1" applyAlignment="1">
      <alignment horizontal="center" vertical="center" wrapText="1"/>
    </xf>
    <xf numFmtId="9" fontId="30" fillId="0" borderId="53" xfId="2" applyFont="1" applyFill="1" applyBorder="1" applyAlignment="1" applyProtection="1">
      <alignment horizontal="center" vertical="center"/>
      <protection locked="0"/>
    </xf>
    <xf numFmtId="9" fontId="30" fillId="0" borderId="26" xfId="2" applyFont="1" applyFill="1" applyBorder="1" applyAlignment="1" applyProtection="1">
      <alignment horizontal="center" vertical="center"/>
      <protection locked="0"/>
    </xf>
    <xf numFmtId="9" fontId="30" fillId="0" borderId="54" xfId="2" applyFont="1" applyFill="1" applyBorder="1" applyAlignment="1" applyProtection="1">
      <alignment horizontal="center" vertical="center"/>
      <protection locked="0"/>
    </xf>
    <xf numFmtId="0" fontId="35" fillId="0" borderId="53" xfId="0" applyFont="1" applyBorder="1" applyAlignment="1">
      <alignment horizontal="center" vertical="center"/>
    </xf>
    <xf numFmtId="0" fontId="35" fillId="0" borderId="21" xfId="0" applyFont="1" applyBorder="1" applyAlignment="1">
      <alignment horizontal="center" vertical="center"/>
    </xf>
    <xf numFmtId="0" fontId="35" fillId="0" borderId="21" xfId="0" applyFont="1" applyBorder="1" applyAlignment="1">
      <alignment horizontal="justify" vertical="center"/>
    </xf>
    <xf numFmtId="0" fontId="30" fillId="0" borderId="56" xfId="0" applyFont="1" applyBorder="1" applyAlignment="1" applyProtection="1">
      <alignment horizontal="left" vertical="center" wrapText="1"/>
      <protection locked="0"/>
    </xf>
    <xf numFmtId="0" fontId="30" fillId="0" borderId="57" xfId="0" applyFont="1" applyBorder="1" applyAlignment="1" applyProtection="1">
      <alignment horizontal="left" vertical="center" wrapText="1"/>
      <protection locked="0"/>
    </xf>
    <xf numFmtId="164" fontId="35" fillId="0" borderId="53" xfId="1" applyNumberFormat="1" applyFont="1" applyFill="1" applyBorder="1" applyAlignment="1">
      <alignment horizontal="center" vertical="center"/>
    </xf>
    <xf numFmtId="164" fontId="35" fillId="0" borderId="26" xfId="1" applyNumberFormat="1" applyFont="1" applyFill="1" applyBorder="1" applyAlignment="1">
      <alignment horizontal="center" vertical="center"/>
    </xf>
    <xf numFmtId="164" fontId="35" fillId="0" borderId="54" xfId="1" applyNumberFormat="1" applyFont="1" applyFill="1" applyBorder="1" applyAlignment="1">
      <alignment horizontal="center" vertical="center"/>
    </xf>
    <xf numFmtId="164" fontId="35" fillId="0" borderId="21" xfId="1" applyNumberFormat="1" applyFont="1" applyFill="1" applyBorder="1" applyAlignment="1">
      <alignment horizontal="center" vertical="center"/>
    </xf>
    <xf numFmtId="0" fontId="35" fillId="0" borderId="53" xfId="0" applyFont="1" applyBorder="1" applyAlignment="1">
      <alignment horizontal="center" vertical="center" wrapText="1"/>
    </xf>
    <xf numFmtId="0" fontId="35" fillId="0" borderId="26" xfId="0" applyFont="1" applyBorder="1" applyAlignment="1">
      <alignment horizontal="center" vertical="center" wrapText="1"/>
    </xf>
    <xf numFmtId="0" fontId="35" fillId="0" borderId="54" xfId="0" applyFont="1" applyBorder="1" applyAlignment="1">
      <alignment horizontal="center" vertical="center" wrapText="1"/>
    </xf>
    <xf numFmtId="0" fontId="14" fillId="0" borderId="11" xfId="0" applyFont="1" applyBorder="1" applyAlignment="1">
      <alignment horizontal="center" vertical="center"/>
    </xf>
    <xf numFmtId="0" fontId="6" fillId="0" borderId="11" xfId="0" applyFont="1" applyBorder="1" applyAlignment="1" applyProtection="1">
      <alignment horizontal="center"/>
      <protection locked="0"/>
    </xf>
    <xf numFmtId="9" fontId="30" fillId="0" borderId="4" xfId="2" applyFont="1" applyBorder="1" applyAlignment="1" applyProtection="1">
      <alignment horizontal="center" vertical="center"/>
      <protection locked="0"/>
    </xf>
    <xf numFmtId="9" fontId="30" fillId="0" borderId="11" xfId="2" applyFont="1" applyBorder="1" applyAlignment="1" applyProtection="1">
      <alignment horizontal="center" vertical="center"/>
      <protection locked="0"/>
    </xf>
    <xf numFmtId="0" fontId="15" fillId="2" borderId="42" xfId="0" applyFont="1" applyFill="1" applyBorder="1" applyAlignment="1" applyProtection="1">
      <alignment horizontal="left"/>
      <protection locked="0"/>
    </xf>
    <xf numFmtId="0" fontId="15" fillId="2" borderId="43" xfId="0" applyFont="1" applyFill="1" applyBorder="1" applyAlignment="1" applyProtection="1">
      <alignment horizontal="left"/>
      <protection locked="0"/>
    </xf>
    <xf numFmtId="0" fontId="15" fillId="2" borderId="44" xfId="0" applyFont="1" applyFill="1" applyBorder="1" applyAlignment="1" applyProtection="1">
      <alignment horizontal="left"/>
      <protection locked="0"/>
    </xf>
    <xf numFmtId="0" fontId="15" fillId="2" borderId="54" xfId="0" applyFont="1" applyFill="1" applyBorder="1" applyAlignment="1" applyProtection="1">
      <alignment horizontal="left"/>
      <protection locked="0"/>
    </xf>
    <xf numFmtId="0" fontId="15" fillId="2" borderId="4" xfId="0" applyFont="1" applyFill="1" applyBorder="1" applyAlignment="1" applyProtection="1">
      <alignment horizontal="left"/>
      <protection locked="0"/>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0" fillId="0" borderId="1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14" xfId="0" applyBorder="1" applyAlignment="1" applyProtection="1">
      <alignment horizontal="center"/>
      <protection locked="0"/>
    </xf>
    <xf numFmtId="0" fontId="15" fillId="0" borderId="32"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5" fillId="0" borderId="34"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21" fillId="0" borderId="9" xfId="0" applyFont="1" applyBorder="1" applyAlignment="1" applyProtection="1">
      <alignment horizontal="center" vertical="center"/>
      <protection locked="0"/>
    </xf>
    <xf numFmtId="0" fontId="15" fillId="2" borderId="22" xfId="0" applyFont="1" applyFill="1" applyBorder="1" applyAlignment="1" applyProtection="1">
      <alignment horizontal="center" vertical="center" wrapText="1"/>
      <protection locked="0"/>
    </xf>
    <xf numFmtId="0" fontId="15" fillId="2" borderId="31" xfId="0" applyFont="1" applyFill="1" applyBorder="1" applyAlignment="1" applyProtection="1">
      <alignment horizontal="center" vertical="center" wrapText="1"/>
      <protection locked="0"/>
    </xf>
    <xf numFmtId="0" fontId="15" fillId="2" borderId="23" xfId="0" applyFont="1" applyFill="1" applyBorder="1" applyAlignment="1" applyProtection="1">
      <alignment horizontal="center" vertical="center" wrapText="1"/>
      <protection locked="0"/>
    </xf>
    <xf numFmtId="0" fontId="21" fillId="2" borderId="17" xfId="0" applyFont="1" applyFill="1" applyBorder="1" applyAlignment="1" applyProtection="1">
      <alignment horizontal="center" vertical="center" wrapText="1"/>
      <protection locked="0"/>
    </xf>
    <xf numFmtId="0" fontId="21" fillId="2" borderId="11" xfId="0" applyFont="1" applyFill="1" applyBorder="1" applyAlignment="1" applyProtection="1">
      <alignment horizontal="center" vertical="center" wrapText="1"/>
      <protection locked="0"/>
    </xf>
    <xf numFmtId="0" fontId="21" fillId="4" borderId="25" xfId="0" applyFont="1" applyFill="1" applyBorder="1" applyAlignment="1" applyProtection="1">
      <alignment horizontal="center" vertical="center" wrapText="1"/>
      <protection locked="0"/>
    </xf>
    <xf numFmtId="0" fontId="21" fillId="4" borderId="40" xfId="0" applyFont="1" applyFill="1" applyBorder="1" applyAlignment="1" applyProtection="1">
      <alignment horizontal="center" vertical="center" wrapText="1"/>
      <protection locked="0"/>
    </xf>
    <xf numFmtId="0" fontId="21" fillId="4" borderId="38" xfId="0" applyFont="1" applyFill="1" applyBorder="1" applyAlignment="1" applyProtection="1">
      <alignment horizontal="center" vertical="center" wrapText="1"/>
      <protection locked="0"/>
    </xf>
    <xf numFmtId="0" fontId="21" fillId="4" borderId="37"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2" borderId="7" xfId="0" applyFont="1" applyFill="1" applyBorder="1" applyAlignment="1" applyProtection="1">
      <alignment horizontal="center" vertical="center"/>
      <protection locked="0"/>
    </xf>
    <xf numFmtId="0" fontId="15" fillId="2" borderId="8" xfId="0" applyFont="1" applyFill="1" applyBorder="1" applyAlignment="1" applyProtection="1">
      <alignment horizontal="center" vertical="center"/>
      <protection locked="0"/>
    </xf>
    <xf numFmtId="0" fontId="15" fillId="2" borderId="9" xfId="0" applyFont="1" applyFill="1" applyBorder="1" applyAlignment="1" applyProtection="1">
      <alignment horizontal="center" vertical="center"/>
      <protection locked="0"/>
    </xf>
    <xf numFmtId="0" fontId="21" fillId="4" borderId="8" xfId="0" applyFont="1" applyFill="1" applyBorder="1" applyAlignment="1" applyProtection="1">
      <alignment horizontal="center" vertical="center"/>
      <protection locked="0"/>
    </xf>
    <xf numFmtId="0" fontId="21" fillId="4" borderId="9" xfId="0" applyFont="1" applyFill="1" applyBorder="1" applyAlignment="1" applyProtection="1">
      <alignment horizontal="center" vertical="center"/>
      <protection locked="0"/>
    </xf>
    <xf numFmtId="0" fontId="15" fillId="2" borderId="16" xfId="0" applyFont="1" applyFill="1" applyBorder="1" applyAlignment="1" applyProtection="1">
      <alignment horizontal="center" vertical="center" wrapText="1"/>
      <protection locked="0"/>
    </xf>
    <xf numFmtId="0" fontId="15" fillId="2" borderId="10" xfId="0" applyFont="1" applyFill="1" applyBorder="1" applyAlignment="1" applyProtection="1">
      <alignment horizontal="center" vertical="center" wrapText="1"/>
      <protection locked="0"/>
    </xf>
    <xf numFmtId="0" fontId="15" fillId="2" borderId="65" xfId="0" applyFont="1" applyFill="1" applyBorder="1" applyAlignment="1" applyProtection="1">
      <alignment horizontal="center" vertical="center" wrapText="1"/>
      <protection locked="0"/>
    </xf>
    <xf numFmtId="0" fontId="15" fillId="2" borderId="66" xfId="0" applyFont="1" applyFill="1" applyBorder="1" applyAlignment="1" applyProtection="1">
      <alignment horizontal="center" vertical="center" wrapText="1"/>
      <protection locked="0"/>
    </xf>
    <xf numFmtId="0" fontId="15" fillId="9" borderId="16" xfId="0" applyFont="1" applyFill="1" applyBorder="1" applyAlignment="1" applyProtection="1">
      <alignment horizontal="center" vertical="center" wrapText="1"/>
      <protection locked="0"/>
    </xf>
    <xf numFmtId="0" fontId="15" fillId="9" borderId="10" xfId="0" applyFont="1" applyFill="1" applyBorder="1" applyAlignment="1" applyProtection="1">
      <alignment horizontal="center" vertical="center" wrapText="1"/>
      <protection locked="0"/>
    </xf>
    <xf numFmtId="0" fontId="15" fillId="2" borderId="17"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30" fillId="0" borderId="18" xfId="0" applyFont="1" applyBorder="1" applyAlignment="1" applyProtection="1">
      <alignment horizontal="justify" vertical="center" wrapText="1"/>
      <protection locked="0"/>
    </xf>
    <xf numFmtId="0" fontId="30" fillId="0" borderId="20" xfId="0" applyFont="1" applyBorder="1" applyAlignment="1" applyProtection="1">
      <alignment horizontal="justify" vertical="center" wrapText="1"/>
      <protection locked="0"/>
    </xf>
    <xf numFmtId="0" fontId="21" fillId="0" borderId="17" xfId="0" applyFont="1" applyBorder="1" applyAlignment="1">
      <alignment horizontal="center" vertical="center"/>
    </xf>
    <xf numFmtId="0" fontId="21" fillId="0" borderId="4" xfId="0" applyFont="1" applyBorder="1" applyAlignment="1">
      <alignment horizontal="center" vertical="center"/>
    </xf>
    <xf numFmtId="0" fontId="0" fillId="0" borderId="1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21" fillId="4" borderId="26"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21" fillId="4" borderId="28"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0" fontId="21" fillId="4" borderId="27" xfId="0" applyFont="1" applyFill="1" applyBorder="1" applyAlignment="1" applyProtection="1">
      <alignment horizontal="center" vertical="center" wrapText="1"/>
      <protection locked="0"/>
    </xf>
    <xf numFmtId="0" fontId="21" fillId="4" borderId="19" xfId="0" applyFont="1" applyFill="1" applyBorder="1" applyAlignment="1" applyProtection="1">
      <alignment horizontal="center" vertical="center" wrapText="1"/>
      <protection locked="0"/>
    </xf>
    <xf numFmtId="0" fontId="30" fillId="0" borderId="39" xfId="0" applyFont="1" applyBorder="1" applyAlignment="1" applyProtection="1">
      <alignment horizontal="center" vertical="center" wrapText="1"/>
      <protection locked="0"/>
    </xf>
    <xf numFmtId="0" fontId="30" fillId="0" borderId="29" xfId="0" applyFont="1" applyBorder="1" applyAlignment="1" applyProtection="1">
      <alignment horizontal="center" vertical="center" wrapText="1"/>
      <protection locked="0"/>
    </xf>
    <xf numFmtId="0" fontId="30" fillId="0" borderId="4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27" fillId="0" borderId="53" xfId="0" applyFont="1" applyBorder="1" applyAlignment="1" applyProtection="1">
      <alignment horizontal="center"/>
      <protection locked="0"/>
    </xf>
    <xf numFmtId="0" fontId="27" fillId="0" borderId="26" xfId="0" applyFont="1" applyBorder="1" applyAlignment="1" applyProtection="1">
      <alignment horizontal="center"/>
      <protection locked="0"/>
    </xf>
    <xf numFmtId="0" fontId="27" fillId="0" borderId="21" xfId="0" applyFont="1" applyBorder="1" applyAlignment="1" applyProtection="1">
      <alignment horizontal="center"/>
      <protection locked="0"/>
    </xf>
    <xf numFmtId="0" fontId="35" fillId="0" borderId="28" xfId="0" applyFont="1" applyBorder="1" applyAlignment="1">
      <alignment horizontal="justify" vertical="center" wrapText="1"/>
    </xf>
    <xf numFmtId="9" fontId="30" fillId="0" borderId="28" xfId="0" applyNumberFormat="1" applyFont="1" applyBorder="1" applyAlignment="1">
      <alignment horizontal="center" vertical="center" wrapText="1"/>
    </xf>
    <xf numFmtId="9" fontId="30" fillId="0" borderId="54" xfId="0" applyNumberFormat="1" applyFont="1" applyBorder="1" applyAlignment="1">
      <alignment horizontal="center" vertical="center" wrapText="1"/>
    </xf>
    <xf numFmtId="9" fontId="30" fillId="0" borderId="28" xfId="2" applyFont="1" applyFill="1" applyBorder="1" applyAlignment="1" applyProtection="1">
      <alignment horizontal="center" vertical="center"/>
      <protection locked="0"/>
    </xf>
    <xf numFmtId="0" fontId="35" fillId="0" borderId="28" xfId="0" applyFont="1" applyBorder="1" applyAlignment="1">
      <alignment horizontal="center" vertical="center" wrapText="1"/>
    </xf>
    <xf numFmtId="0" fontId="0" fillId="0" borderId="4" xfId="0" applyBorder="1" applyAlignment="1" applyProtection="1">
      <alignment horizontal="center"/>
      <protection locked="0"/>
    </xf>
    <xf numFmtId="0" fontId="35" fillId="0" borderId="21" xfId="0" applyFont="1" applyBorder="1" applyAlignment="1">
      <alignment horizontal="center" vertical="center" wrapText="1"/>
    </xf>
    <xf numFmtId="0" fontId="30" fillId="0" borderId="56" xfId="0" applyFont="1" applyBorder="1" applyAlignment="1" applyProtection="1">
      <alignment horizontal="justify" vertical="center" wrapText="1"/>
      <protection locked="0"/>
    </xf>
    <xf numFmtId="0" fontId="30" fillId="0" borderId="64" xfId="0" applyFont="1" applyBorder="1" applyAlignment="1" applyProtection="1">
      <alignment horizontal="justify" vertical="center" wrapText="1"/>
      <protection locked="0"/>
    </xf>
    <xf numFmtId="0" fontId="30" fillId="0" borderId="57" xfId="0" applyFont="1" applyBorder="1" applyAlignment="1" applyProtection="1">
      <alignment horizontal="justify" vertical="center" wrapText="1"/>
      <protection locked="0"/>
    </xf>
    <xf numFmtId="9" fontId="35" fillId="0" borderId="28" xfId="0" applyNumberFormat="1" applyFont="1" applyBorder="1" applyAlignment="1">
      <alignment horizontal="center" vertical="center"/>
    </xf>
    <xf numFmtId="9" fontId="35" fillId="0" borderId="53" xfId="0" applyNumberFormat="1" applyFont="1" applyBorder="1" applyAlignment="1">
      <alignment horizontal="center" vertical="center" wrapText="1"/>
    </xf>
    <xf numFmtId="0" fontId="21" fillId="0" borderId="53" xfId="0" applyFont="1" applyBorder="1" applyAlignment="1">
      <alignment horizontal="center" vertical="center"/>
    </xf>
    <xf numFmtId="0" fontId="21" fillId="0" borderId="26" xfId="0" applyFont="1" applyBorder="1" applyAlignment="1">
      <alignment horizontal="center" vertical="center"/>
    </xf>
    <xf numFmtId="0" fontId="21" fillId="0" borderId="21" xfId="0" applyFont="1" applyBorder="1" applyAlignment="1">
      <alignment horizontal="center" vertical="center"/>
    </xf>
    <xf numFmtId="0" fontId="30" fillId="0" borderId="28" xfId="0" applyFont="1" applyBorder="1" applyAlignment="1">
      <alignment horizontal="justify" vertical="center" wrapText="1"/>
    </xf>
    <xf numFmtId="164" fontId="35" fillId="0" borderId="28" xfId="1" applyNumberFormat="1" applyFont="1" applyFill="1" applyBorder="1" applyAlignment="1">
      <alignment horizontal="center" vertical="center"/>
    </xf>
    <xf numFmtId="44" fontId="30" fillId="0" borderId="28" xfId="1" applyFont="1" applyFill="1" applyBorder="1" applyAlignment="1" applyProtection="1">
      <alignment horizontal="center" vertical="center"/>
      <protection locked="0"/>
    </xf>
    <xf numFmtId="44" fontId="30" fillId="0" borderId="26" xfId="1" applyFont="1" applyFill="1" applyBorder="1" applyAlignment="1" applyProtection="1">
      <alignment horizontal="center" vertical="center"/>
      <protection locked="0"/>
    </xf>
    <xf numFmtId="44" fontId="30" fillId="0" borderId="54" xfId="1" applyFont="1" applyFill="1" applyBorder="1" applyAlignment="1" applyProtection="1">
      <alignment horizontal="center" vertical="center"/>
      <protection locked="0"/>
    </xf>
    <xf numFmtId="0" fontId="30" fillId="0" borderId="26" xfId="0" applyFont="1" applyBorder="1" applyAlignment="1" applyProtection="1">
      <alignment horizontal="justify"/>
      <protection locked="0"/>
    </xf>
    <xf numFmtId="0" fontId="30" fillId="0" borderId="21" xfId="0" applyFont="1" applyBorder="1" applyAlignment="1" applyProtection="1">
      <alignment horizontal="justify"/>
      <protection locked="0"/>
    </xf>
    <xf numFmtId="9" fontId="27" fillId="0" borderId="53" xfId="2" applyFont="1" applyBorder="1" applyAlignment="1" applyProtection="1">
      <alignment horizontal="center"/>
      <protection locked="0"/>
    </xf>
    <xf numFmtId="9" fontId="27" fillId="0" borderId="26" xfId="2" applyFont="1" applyBorder="1" applyAlignment="1" applyProtection="1">
      <alignment horizontal="center"/>
      <protection locked="0"/>
    </xf>
    <xf numFmtId="9" fontId="27" fillId="0" borderId="21" xfId="2" applyFont="1" applyBorder="1" applyAlignment="1" applyProtection="1">
      <alignment horizontal="center"/>
      <protection locked="0"/>
    </xf>
    <xf numFmtId="0" fontId="30" fillId="0" borderId="21" xfId="0" applyFont="1" applyBorder="1" applyAlignment="1" applyProtection="1">
      <alignment horizontal="center" vertical="center"/>
      <protection locked="0"/>
    </xf>
    <xf numFmtId="0" fontId="0" fillId="0" borderId="4" xfId="0" applyBorder="1" applyAlignment="1">
      <alignment horizontal="center"/>
    </xf>
    <xf numFmtId="0" fontId="0" fillId="0" borderId="20" xfId="0" applyBorder="1" applyAlignment="1">
      <alignment horizontal="center"/>
    </xf>
    <xf numFmtId="0" fontId="6" fillId="0" borderId="16" xfId="0" applyFont="1" applyBorder="1" applyAlignment="1">
      <alignment horizontal="center" vertical="center"/>
    </xf>
    <xf numFmtId="0" fontId="6" fillId="0" borderId="60" xfId="0" applyFont="1" applyBorder="1" applyAlignment="1">
      <alignment horizontal="center" vertical="center"/>
    </xf>
    <xf numFmtId="0" fontId="6" fillId="0" borderId="10" xfId="0" applyFont="1" applyBorder="1" applyAlignment="1">
      <alignment horizontal="center" vertical="center"/>
    </xf>
    <xf numFmtId="0" fontId="0" fillId="0" borderId="20" xfId="0" applyBorder="1" applyAlignment="1">
      <alignment horizontal="center" vertical="center"/>
    </xf>
    <xf numFmtId="0" fontId="35" fillId="0" borderId="4" xfId="0" applyFont="1" applyBorder="1" applyAlignment="1">
      <alignment horizontal="left" vertical="center" wrapText="1"/>
    </xf>
    <xf numFmtId="9" fontId="30" fillId="0" borderId="4" xfId="2" applyFont="1" applyFill="1" applyBorder="1" applyAlignment="1">
      <alignment horizontal="center" vertical="center"/>
    </xf>
    <xf numFmtId="0" fontId="30" fillId="0" borderId="4" xfId="2" applyNumberFormat="1" applyFont="1" applyFill="1" applyBorder="1" applyAlignment="1">
      <alignment horizontal="center" vertical="center"/>
    </xf>
    <xf numFmtId="0" fontId="0" fillId="0" borderId="18" xfId="0" applyBorder="1" applyAlignment="1">
      <alignment horizontal="center"/>
    </xf>
    <xf numFmtId="0" fontId="30" fillId="0" borderId="4" xfId="0" applyFont="1" applyBorder="1" applyAlignment="1">
      <alignment horizontal="left" vertical="center" wrapText="1"/>
    </xf>
    <xf numFmtId="164" fontId="0" fillId="0" borderId="4" xfId="1" applyNumberFormat="1" applyFont="1" applyFill="1" applyBorder="1" applyAlignment="1">
      <alignment horizontal="center"/>
    </xf>
    <xf numFmtId="9" fontId="0" fillId="0" borderId="4" xfId="2" applyFont="1" applyFill="1" applyBorder="1" applyAlignment="1">
      <alignment horizontal="center" vertical="center"/>
    </xf>
    <xf numFmtId="0" fontId="0" fillId="0" borderId="4" xfId="2" applyNumberFormat="1" applyFont="1" applyBorder="1" applyAlignment="1" applyProtection="1">
      <alignment horizontal="center" vertical="center"/>
    </xf>
    <xf numFmtId="9" fontId="0" fillId="0" borderId="4" xfId="0" applyNumberFormat="1" applyBorder="1" applyAlignment="1">
      <alignment horizontal="center" vertical="center"/>
    </xf>
    <xf numFmtId="164" fontId="0" fillId="0" borderId="4" xfId="1" applyNumberFormat="1" applyFont="1" applyFill="1" applyBorder="1" applyAlignment="1">
      <alignment horizontal="center" vertical="center"/>
    </xf>
    <xf numFmtId="0" fontId="0" fillId="0" borderId="4" xfId="2" applyNumberFormat="1" applyFont="1" applyFill="1" applyBorder="1" applyAlignment="1">
      <alignment horizontal="center" vertical="center"/>
    </xf>
    <xf numFmtId="0" fontId="30" fillId="0" borderId="17" xfId="0" applyFont="1" applyBorder="1" applyAlignment="1">
      <alignment horizontal="left" vertical="center" wrapText="1"/>
    </xf>
    <xf numFmtId="9" fontId="30" fillId="0" borderId="17" xfId="2" applyFont="1" applyFill="1" applyBorder="1" applyAlignment="1">
      <alignment horizontal="center" vertical="center"/>
    </xf>
    <xf numFmtId="164" fontId="0" fillId="0" borderId="17" xfId="1" applyNumberFormat="1" applyFont="1" applyFill="1" applyBorder="1" applyAlignment="1">
      <alignment horizontal="center"/>
    </xf>
    <xf numFmtId="0" fontId="0" fillId="0" borderId="17" xfId="0" applyBorder="1" applyAlignment="1">
      <alignment horizontal="center"/>
    </xf>
    <xf numFmtId="9" fontId="0" fillId="0" borderId="17" xfId="2" applyFont="1" applyFill="1" applyBorder="1" applyAlignment="1">
      <alignment horizontal="center" vertical="center"/>
    </xf>
    <xf numFmtId="0" fontId="0" fillId="0" borderId="17" xfId="2" applyNumberFormat="1" applyFont="1" applyBorder="1" applyAlignment="1" applyProtection="1">
      <alignment horizontal="center" vertical="center"/>
    </xf>
    <xf numFmtId="9" fontId="0" fillId="0" borderId="17" xfId="0" applyNumberFormat="1" applyBorder="1" applyAlignment="1">
      <alignment horizontal="center" vertical="center"/>
    </xf>
    <xf numFmtId="0" fontId="7" fillId="2" borderId="22"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9" xfId="0" applyFont="1" applyFill="1" applyBorder="1" applyAlignment="1">
      <alignment horizontal="center" vertical="center"/>
    </xf>
    <xf numFmtId="0" fontId="7" fillId="2" borderId="65" xfId="0" applyFont="1" applyFill="1" applyBorder="1" applyAlignment="1">
      <alignment horizontal="center" vertical="center" wrapText="1"/>
    </xf>
    <xf numFmtId="0" fontId="7" fillId="2" borderId="66"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19"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4" fillId="4" borderId="25" xfId="0" applyFont="1" applyFill="1" applyBorder="1" applyAlignment="1">
      <alignment horizontal="center" vertical="center" wrapText="1"/>
    </xf>
    <xf numFmtId="0" fontId="14" fillId="4" borderId="40" xfId="0" applyFont="1" applyFill="1" applyBorder="1" applyAlignment="1">
      <alignment horizontal="center" vertical="center" wrapText="1"/>
    </xf>
    <xf numFmtId="0" fontId="14" fillId="4" borderId="38"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7" fillId="0" borderId="5" xfId="0" applyFont="1" applyBorder="1" applyAlignment="1" applyProtection="1">
      <alignment horizontal="left"/>
      <protection locked="0"/>
    </xf>
    <xf numFmtId="9" fontId="7" fillId="2" borderId="4" xfId="0" applyNumberFormat="1" applyFont="1" applyFill="1" applyBorder="1" applyAlignment="1" applyProtection="1">
      <alignment horizontal="left"/>
      <protection locked="0"/>
    </xf>
    <xf numFmtId="0" fontId="7" fillId="3" borderId="7" xfId="0" applyFont="1" applyFill="1" applyBorder="1" applyAlignment="1">
      <alignment horizontal="center"/>
    </xf>
    <xf numFmtId="0" fontId="7" fillId="3" borderId="8" xfId="0" applyFont="1" applyFill="1" applyBorder="1" applyAlignment="1">
      <alignment horizontal="center"/>
    </xf>
    <xf numFmtId="0" fontId="7" fillId="3" borderId="9" xfId="0" applyFont="1" applyFill="1" applyBorder="1" applyAlignment="1">
      <alignment horizontal="center"/>
    </xf>
    <xf numFmtId="0" fontId="6" fillId="0" borderId="50"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6" fillId="0" borderId="52" xfId="0" applyFont="1" applyBorder="1" applyAlignment="1" applyProtection="1">
      <alignment horizontal="center" vertical="center"/>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0" fontId="11" fillId="2" borderId="66" xfId="0" applyFont="1" applyFill="1" applyBorder="1" applyAlignment="1" applyProtection="1">
      <alignment horizontal="center" vertical="center" wrapText="1"/>
      <protection locked="0"/>
    </xf>
    <xf numFmtId="0" fontId="10" fillId="0" borderId="50" xfId="0" applyFont="1" applyBorder="1" applyAlignment="1" applyProtection="1">
      <alignment horizontal="center" vertical="center"/>
      <protection locked="0"/>
    </xf>
    <xf numFmtId="0" fontId="10" fillId="0" borderId="51" xfId="0" applyFont="1" applyBorder="1" applyAlignment="1" applyProtection="1">
      <alignment horizontal="center" vertical="center"/>
      <protection locked="0"/>
    </xf>
    <xf numFmtId="0" fontId="10" fillId="0" borderId="58" xfId="0" applyFont="1" applyBorder="1" applyAlignment="1" applyProtection="1">
      <alignment horizontal="center" vertical="center"/>
      <protection locked="0"/>
    </xf>
    <xf numFmtId="0" fontId="12" fillId="4" borderId="19"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2" fillId="4" borderId="40" xfId="0" applyFont="1" applyFill="1" applyBorder="1" applyAlignment="1" applyProtection="1">
      <alignment horizontal="center" vertical="center" wrapText="1"/>
      <protection locked="0"/>
    </xf>
    <xf numFmtId="0" fontId="12" fillId="4" borderId="41" xfId="0" applyFont="1" applyFill="1" applyBorder="1" applyAlignment="1" applyProtection="1">
      <alignment horizontal="center" vertical="center" wrapText="1"/>
      <protection locked="0"/>
    </xf>
    <xf numFmtId="0" fontId="12" fillId="4" borderId="21" xfId="0" applyFont="1" applyFill="1" applyBorder="1" applyAlignment="1" applyProtection="1">
      <alignment horizontal="center" vertical="center" wrapText="1"/>
      <protection locked="0"/>
    </xf>
    <xf numFmtId="0" fontId="11" fillId="2" borderId="10"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4" fillId="0" borderId="53" xfId="0" applyFont="1" applyBorder="1" applyAlignment="1">
      <alignment horizontal="center" vertical="center"/>
    </xf>
    <xf numFmtId="0" fontId="14" fillId="0" borderId="21" xfId="0" applyFont="1" applyBorder="1" applyAlignment="1">
      <alignment horizontal="center" vertical="center"/>
    </xf>
    <xf numFmtId="9" fontId="6" fillId="0" borderId="53" xfId="0" applyNumberFormat="1" applyFont="1" applyBorder="1" applyAlignment="1">
      <alignment horizontal="center" vertical="center"/>
    </xf>
    <xf numFmtId="9" fontId="6" fillId="0" borderId="21" xfId="0" applyNumberFormat="1" applyFont="1" applyBorder="1" applyAlignment="1">
      <alignment horizontal="center" vertical="center"/>
    </xf>
    <xf numFmtId="0" fontId="30" fillId="0" borderId="21" xfId="2" applyNumberFormat="1" applyFont="1" applyBorder="1" applyAlignment="1" applyProtection="1">
      <alignment horizontal="center" vertical="center"/>
    </xf>
    <xf numFmtId="0" fontId="47" fillId="0" borderId="53" xfId="0" applyFont="1" applyBorder="1" applyAlignment="1" applyProtection="1">
      <alignment horizontal="center" vertical="center" wrapText="1"/>
      <protection locked="0"/>
    </xf>
    <xf numFmtId="0" fontId="47" fillId="0" borderId="26" xfId="0" applyFont="1" applyBorder="1" applyAlignment="1" applyProtection="1">
      <alignment horizontal="center" vertical="center" wrapText="1"/>
      <protection locked="0"/>
    </xf>
    <xf numFmtId="0" fontId="47" fillId="0" borderId="21" xfId="0" applyFont="1" applyBorder="1" applyAlignment="1" applyProtection="1">
      <alignment horizontal="center" vertical="center" wrapText="1"/>
      <protection locked="0"/>
    </xf>
    <xf numFmtId="0" fontId="47" fillId="0" borderId="67" xfId="0" applyFont="1" applyBorder="1" applyAlignment="1" applyProtection="1">
      <alignment horizontal="center" vertical="center" wrapText="1"/>
      <protection locked="0"/>
    </xf>
    <xf numFmtId="0" fontId="47" fillId="0" borderId="45" xfId="0" applyFont="1" applyBorder="1" applyAlignment="1" applyProtection="1">
      <alignment horizontal="center" vertical="center" wrapText="1"/>
      <protection locked="0"/>
    </xf>
    <xf numFmtId="0" fontId="47" fillId="0" borderId="46" xfId="0" applyFont="1" applyBorder="1" applyAlignment="1" applyProtection="1">
      <alignment horizontal="center" vertical="center" wrapText="1"/>
      <protection locked="0"/>
    </xf>
    <xf numFmtId="0" fontId="30" fillId="0" borderId="45" xfId="0" applyFont="1" applyBorder="1" applyAlignment="1" applyProtection="1">
      <alignment horizontal="left" wrapText="1"/>
      <protection locked="0"/>
    </xf>
    <xf numFmtId="0" fontId="30" fillId="0" borderId="0" xfId="0" applyFont="1" applyAlignment="1" applyProtection="1">
      <alignment horizontal="left" wrapText="1"/>
      <protection locked="0"/>
    </xf>
    <xf numFmtId="0" fontId="30" fillId="0" borderId="29" xfId="0" applyFont="1" applyBorder="1" applyAlignment="1" applyProtection="1">
      <alignment horizontal="left" wrapText="1"/>
      <protection locked="0"/>
    </xf>
    <xf numFmtId="0" fontId="6" fillId="0" borderId="54" xfId="0" applyFont="1" applyBorder="1" applyAlignment="1" applyProtection="1">
      <alignment horizontal="center"/>
      <protection locked="0"/>
    </xf>
    <xf numFmtId="9" fontId="6" fillId="0" borderId="4" xfId="2" applyFont="1" applyFill="1" applyBorder="1" applyAlignment="1" applyProtection="1">
      <alignment horizontal="center"/>
      <protection locked="0"/>
    </xf>
    <xf numFmtId="9" fontId="30" fillId="0" borderId="21" xfId="2" applyFont="1" applyFill="1" applyBorder="1" applyAlignment="1" applyProtection="1">
      <alignment horizontal="center" vertical="center"/>
      <protection locked="0"/>
    </xf>
    <xf numFmtId="9" fontId="30" fillId="0" borderId="17" xfId="2" applyFont="1" applyBorder="1" applyAlignment="1" applyProtection="1">
      <alignment horizontal="center" vertical="center"/>
    </xf>
    <xf numFmtId="9" fontId="6" fillId="0" borderId="28" xfId="0" applyNumberFormat="1" applyFont="1" applyBorder="1" applyAlignment="1">
      <alignment horizontal="center" vertical="center"/>
    </xf>
    <xf numFmtId="9" fontId="6" fillId="0" borderId="26" xfId="0" applyNumberFormat="1" applyFont="1" applyBorder="1" applyAlignment="1">
      <alignment horizontal="center" vertical="center"/>
    </xf>
    <xf numFmtId="9" fontId="6" fillId="0" borderId="54" xfId="0" applyNumberFormat="1" applyFont="1" applyBorder="1" applyAlignment="1">
      <alignment horizontal="center" vertical="center"/>
    </xf>
    <xf numFmtId="9" fontId="6" fillId="0" borderId="17" xfId="2" applyFont="1" applyFill="1" applyBorder="1" applyAlignment="1" applyProtection="1">
      <alignment horizontal="center"/>
      <protection locked="0"/>
    </xf>
    <xf numFmtId="44" fontId="30" fillId="0" borderId="11" xfId="1" applyFont="1" applyFill="1" applyBorder="1" applyAlignment="1" applyProtection="1">
      <alignment horizontal="center"/>
      <protection locked="0"/>
    </xf>
    <xf numFmtId="0" fontId="30" fillId="0" borderId="28" xfId="2" applyNumberFormat="1" applyFont="1" applyFill="1" applyBorder="1" applyAlignment="1" applyProtection="1">
      <alignment horizontal="center" vertical="center"/>
      <protection locked="0"/>
    </xf>
    <xf numFmtId="0" fontId="30" fillId="0" borderId="26" xfId="2" applyNumberFormat="1" applyFont="1" applyFill="1" applyBorder="1" applyAlignment="1" applyProtection="1">
      <alignment horizontal="center" vertical="center"/>
      <protection locked="0"/>
    </xf>
    <xf numFmtId="0" fontId="30" fillId="0" borderId="54" xfId="2" applyNumberFormat="1" applyFont="1" applyFill="1" applyBorder="1" applyAlignment="1" applyProtection="1">
      <alignment horizontal="center" vertical="center"/>
      <protection locked="0"/>
    </xf>
    <xf numFmtId="0" fontId="30" fillId="0" borderId="28" xfId="0" applyFont="1" applyBorder="1" applyAlignment="1" applyProtection="1">
      <alignment horizontal="justify" wrapText="1"/>
      <protection locked="0"/>
    </xf>
    <xf numFmtId="0" fontId="6" fillId="0" borderId="55" xfId="0" applyFont="1" applyBorder="1" applyAlignment="1" applyProtection="1">
      <alignment horizontal="center" vertical="center"/>
      <protection locked="0"/>
    </xf>
    <xf numFmtId="0" fontId="30" fillId="0" borderId="17" xfId="2" applyNumberFormat="1" applyFont="1" applyFill="1" applyBorder="1" applyAlignment="1" applyProtection="1">
      <alignment horizontal="center" vertical="center" wrapText="1"/>
      <protection locked="0"/>
    </xf>
    <xf numFmtId="0" fontId="30" fillId="0" borderId="4" xfId="2" applyNumberFormat="1" applyFont="1" applyFill="1"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164" fontId="35" fillId="6" borderId="28" xfId="4" applyNumberFormat="1" applyFont="1" applyFill="1" applyBorder="1" applyAlignment="1">
      <alignment horizontal="center" vertical="center" wrapText="1"/>
    </xf>
    <xf numFmtId="164" fontId="35" fillId="6" borderId="26" xfId="4" applyNumberFormat="1" applyFont="1" applyFill="1" applyBorder="1" applyAlignment="1">
      <alignment horizontal="center" vertical="center" wrapText="1"/>
    </xf>
    <xf numFmtId="164" fontId="35" fillId="6" borderId="54" xfId="4" applyNumberFormat="1" applyFont="1" applyFill="1" applyBorder="1" applyAlignment="1">
      <alignment horizontal="center" vertical="center" wrapText="1"/>
    </xf>
    <xf numFmtId="164" fontId="35" fillId="6" borderId="17" xfId="4" applyNumberFormat="1" applyFont="1" applyFill="1" applyBorder="1" applyAlignment="1">
      <alignment horizontal="center" vertical="center" wrapText="1"/>
    </xf>
    <xf numFmtId="164" fontId="35" fillId="6" borderId="4" xfId="4" applyNumberFormat="1" applyFont="1" applyFill="1" applyBorder="1" applyAlignment="1">
      <alignment horizontal="center" vertical="center" wrapText="1"/>
    </xf>
    <xf numFmtId="164" fontId="35" fillId="6" borderId="53" xfId="4" applyNumberFormat="1" applyFont="1" applyFill="1" applyBorder="1" applyAlignment="1">
      <alignment horizontal="center" vertical="center" wrapText="1"/>
    </xf>
    <xf numFmtId="164" fontId="35" fillId="6" borderId="11" xfId="4" applyNumberFormat="1" applyFont="1" applyFill="1" applyBorder="1" applyAlignment="1">
      <alignment horizontal="center" vertical="center" wrapText="1"/>
    </xf>
    <xf numFmtId="0" fontId="0" fillId="0" borderId="4"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42" fillId="0" borderId="4" xfId="0" applyFont="1" applyBorder="1" applyAlignment="1">
      <alignment horizontal="center" vertical="center"/>
    </xf>
    <xf numFmtId="0" fontId="35" fillId="0" borderId="4" xfId="2" applyNumberFormat="1" applyFont="1" applyFill="1" applyBorder="1" applyAlignment="1" applyProtection="1">
      <alignment horizontal="center" vertical="center" wrapText="1"/>
      <protection locked="0"/>
    </xf>
    <xf numFmtId="0" fontId="30" fillId="6" borderId="17" xfId="0" applyFont="1" applyFill="1" applyBorder="1" applyAlignment="1" applyProtection="1">
      <alignment horizontal="center" vertical="center" wrapText="1"/>
      <protection locked="0"/>
    </xf>
    <xf numFmtId="0" fontId="30" fillId="6" borderId="4" xfId="0" applyFont="1" applyFill="1" applyBorder="1" applyAlignment="1" applyProtection="1">
      <alignment horizontal="center" vertical="center" wrapText="1"/>
      <protection locked="0"/>
    </xf>
    <xf numFmtId="0" fontId="19" fillId="3" borderId="7" xfId="0" applyFont="1" applyFill="1" applyBorder="1" applyAlignment="1" applyProtection="1">
      <alignment horizontal="center"/>
      <protection locked="0"/>
    </xf>
    <xf numFmtId="0" fontId="19" fillId="3" borderId="8" xfId="0" applyFont="1" applyFill="1" applyBorder="1" applyAlignment="1" applyProtection="1">
      <alignment horizontal="center"/>
      <protection locked="0"/>
    </xf>
    <xf numFmtId="0" fontId="19" fillId="3" borderId="9" xfId="0" applyFont="1" applyFill="1" applyBorder="1" applyAlignment="1" applyProtection="1">
      <alignment horizontal="center"/>
      <protection locked="0"/>
    </xf>
    <xf numFmtId="0" fontId="20" fillId="2" borderId="7" xfId="0" applyFont="1" applyFill="1" applyBorder="1" applyAlignment="1" applyProtection="1">
      <alignment horizontal="center" vertical="center"/>
      <protection locked="0"/>
    </xf>
    <xf numFmtId="0" fontId="20" fillId="2" borderId="8" xfId="0" applyFont="1" applyFill="1" applyBorder="1" applyAlignment="1" applyProtection="1">
      <alignment horizontal="center" vertical="center"/>
      <protection locked="0"/>
    </xf>
    <xf numFmtId="0" fontId="20" fillId="2" borderId="9"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25" fillId="2" borderId="65" xfId="0" applyFont="1" applyFill="1" applyBorder="1" applyAlignment="1" applyProtection="1">
      <alignment horizontal="center" vertical="center" wrapText="1"/>
      <protection locked="0"/>
    </xf>
    <xf numFmtId="0" fontId="25" fillId="2" borderId="66" xfId="0" applyFont="1" applyFill="1" applyBorder="1" applyAlignment="1" applyProtection="1">
      <alignment horizontal="center" vertical="center" wrapText="1"/>
      <protection locked="0"/>
    </xf>
    <xf numFmtId="0" fontId="17" fillId="2" borderId="17" xfId="0"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locked="0"/>
    </xf>
    <xf numFmtId="0" fontId="25" fillId="0" borderId="32" xfId="0" applyFont="1" applyBorder="1" applyAlignment="1" applyProtection="1">
      <alignment horizontal="center" vertical="center"/>
      <protection locked="0"/>
    </xf>
    <xf numFmtId="0" fontId="25" fillId="0" borderId="31" xfId="0" applyFont="1" applyBorder="1" applyAlignment="1" applyProtection="1">
      <alignment horizontal="center" vertical="center"/>
      <protection locked="0"/>
    </xf>
    <xf numFmtId="0" fontId="25" fillId="0" borderId="33"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25" fillId="0" borderId="34" xfId="0" applyFont="1" applyBorder="1" applyAlignment="1" applyProtection="1">
      <alignment horizontal="center" vertical="center" wrapText="1"/>
      <protection locked="0"/>
    </xf>
    <xf numFmtId="0" fontId="25" fillId="0" borderId="35" xfId="0"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wrapText="1"/>
      <protection locked="0"/>
    </xf>
    <xf numFmtId="0" fontId="25" fillId="0" borderId="30" xfId="0" applyFont="1" applyBorder="1" applyAlignment="1" applyProtection="1">
      <alignment horizontal="center" vertical="center" wrapText="1"/>
      <protection locked="0"/>
    </xf>
    <xf numFmtId="0" fontId="25" fillId="0" borderId="14"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164" fontId="35" fillId="0" borderId="17" xfId="4" applyNumberFormat="1" applyFont="1" applyBorder="1" applyAlignment="1">
      <alignment horizontal="center" vertical="center" wrapText="1"/>
    </xf>
    <xf numFmtId="164" fontId="35" fillId="0" borderId="4" xfId="4" applyNumberFormat="1" applyFont="1" applyBorder="1" applyAlignment="1">
      <alignment horizontal="center" vertical="center" wrapText="1"/>
    </xf>
    <xf numFmtId="164" fontId="35" fillId="0" borderId="11" xfId="4" applyNumberFormat="1" applyFont="1" applyBorder="1" applyAlignment="1">
      <alignment horizontal="center" vertical="center" wrapText="1"/>
    </xf>
    <xf numFmtId="164" fontId="35" fillId="0" borderId="17" xfId="1" applyNumberFormat="1" applyFont="1" applyFill="1" applyBorder="1" applyAlignment="1" applyProtection="1">
      <alignment horizontal="center" vertical="center"/>
      <protection locked="0"/>
    </xf>
    <xf numFmtId="164" fontId="35" fillId="0" borderId="38" xfId="4" applyNumberFormat="1" applyFont="1" applyBorder="1" applyAlignment="1">
      <alignment horizontal="center" vertical="center" wrapText="1"/>
    </xf>
    <xf numFmtId="164" fontId="35" fillId="0" borderId="45" xfId="4" applyNumberFormat="1" applyFont="1" applyBorder="1" applyAlignment="1">
      <alignment horizontal="center" vertical="center" wrapText="1"/>
    </xf>
    <xf numFmtId="164" fontId="35" fillId="0" borderId="46" xfId="4" applyNumberFormat="1" applyFont="1" applyBorder="1" applyAlignment="1">
      <alignment horizontal="center" vertical="center" wrapText="1"/>
    </xf>
    <xf numFmtId="9" fontId="36" fillId="0" borderId="4" xfId="2" applyFont="1" applyBorder="1" applyAlignment="1" applyProtection="1">
      <alignment horizontal="center" vertical="center"/>
    </xf>
    <xf numFmtId="0" fontId="16" fillId="0" borderId="16" xfId="0" applyFont="1" applyBorder="1" applyAlignment="1" applyProtection="1">
      <alignment horizontal="center" vertical="center"/>
      <protection locked="0"/>
    </xf>
    <xf numFmtId="0" fontId="16" fillId="0" borderId="60" xfId="0" applyFont="1" applyBorder="1" applyAlignment="1" applyProtection="1">
      <alignment horizontal="center" vertical="center"/>
      <protection locked="0"/>
    </xf>
    <xf numFmtId="9" fontId="36" fillId="0" borderId="4" xfId="0" applyNumberFormat="1" applyFont="1" applyBorder="1" applyAlignment="1">
      <alignment horizontal="center" vertical="center"/>
    </xf>
    <xf numFmtId="0" fontId="42" fillId="0" borderId="17" xfId="0" applyFont="1" applyBorder="1" applyAlignment="1">
      <alignment horizontal="center" vertical="center"/>
    </xf>
    <xf numFmtId="9" fontId="36" fillId="0" borderId="17" xfId="0" applyNumberFormat="1" applyFont="1" applyBorder="1" applyAlignment="1">
      <alignment horizontal="center" vertical="center"/>
    </xf>
    <xf numFmtId="0" fontId="25" fillId="2" borderId="4" xfId="0" applyFont="1" applyFill="1" applyBorder="1" applyAlignment="1" applyProtection="1">
      <alignment horizontal="left"/>
      <protection locked="0"/>
    </xf>
    <xf numFmtId="0" fontId="30" fillId="0" borderId="17" xfId="0" applyFont="1" applyBorder="1" applyAlignment="1" applyProtection="1">
      <alignment horizontal="left" vertical="center" wrapText="1"/>
      <protection locked="0"/>
    </xf>
    <xf numFmtId="0" fontId="30" fillId="0" borderId="4" xfId="0" applyFont="1" applyBorder="1" applyAlignment="1" applyProtection="1">
      <alignment horizontal="left" vertical="center" wrapText="1"/>
      <protection locked="0"/>
    </xf>
    <xf numFmtId="0" fontId="30" fillId="0" borderId="11" xfId="0" applyFont="1" applyBorder="1" applyAlignment="1" applyProtection="1">
      <alignment horizontal="left" vertical="center" wrapText="1"/>
      <protection locked="0"/>
    </xf>
    <xf numFmtId="0" fontId="15" fillId="2" borderId="1" xfId="0" applyFont="1" applyFill="1" applyBorder="1" applyAlignment="1" applyProtection="1">
      <alignment horizontal="center" vertical="center" wrapText="1"/>
      <protection locked="0"/>
    </xf>
    <xf numFmtId="0" fontId="15" fillId="2" borderId="12" xfId="0"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15" fillId="2" borderId="14" xfId="0" applyFont="1" applyFill="1" applyBorder="1" applyAlignment="1" applyProtection="1">
      <alignment horizontal="center" vertical="center" wrapText="1"/>
      <protection locked="0"/>
    </xf>
    <xf numFmtId="0" fontId="30" fillId="0" borderId="19" xfId="0" applyFont="1" applyBorder="1" applyAlignment="1" applyProtection="1">
      <alignment horizontal="justify" vertical="center" wrapText="1"/>
      <protection locked="0"/>
    </xf>
    <xf numFmtId="0" fontId="30" fillId="0" borderId="23" xfId="0" applyFont="1" applyBorder="1" applyAlignment="1" applyProtection="1">
      <alignment horizontal="justify" vertical="center" wrapText="1"/>
      <protection locked="0"/>
    </xf>
    <xf numFmtId="0" fontId="30" fillId="0" borderId="6" xfId="0" applyFont="1" applyBorder="1" applyAlignment="1" applyProtection="1">
      <alignment horizontal="justify" vertical="center" wrapText="1"/>
      <protection locked="0"/>
    </xf>
    <xf numFmtId="0" fontId="30" fillId="0" borderId="24" xfId="0" applyFont="1" applyBorder="1" applyAlignment="1" applyProtection="1">
      <alignment horizontal="justify" vertical="center" wrapText="1"/>
      <protection locked="0"/>
    </xf>
    <xf numFmtId="0" fontId="26" fillId="0" borderId="38" xfId="0" applyFont="1" applyBorder="1" applyAlignment="1" applyProtection="1">
      <alignment horizontal="center" vertical="center" wrapText="1"/>
      <protection locked="0"/>
    </xf>
    <xf numFmtId="0" fontId="26" fillId="0" borderId="12" xfId="0" applyFont="1" applyBorder="1" applyAlignment="1" applyProtection="1">
      <alignment horizontal="center" vertical="center" wrapText="1"/>
      <protection locked="0"/>
    </xf>
    <xf numFmtId="0" fontId="26" fillId="0" borderId="16" xfId="0" applyFont="1" applyBorder="1" applyAlignment="1" applyProtection="1">
      <alignment horizontal="center" vertical="center"/>
      <protection locked="0"/>
    </xf>
    <xf numFmtId="0" fontId="26" fillId="0" borderId="60" xfId="0" applyFont="1" applyBorder="1" applyAlignment="1" applyProtection="1">
      <alignment horizontal="center" vertical="center"/>
      <protection locked="0"/>
    </xf>
    <xf numFmtId="0" fontId="26" fillId="0" borderId="10" xfId="0" applyFont="1" applyBorder="1" applyAlignment="1" applyProtection="1">
      <alignment horizontal="center" vertical="center"/>
      <protection locked="0"/>
    </xf>
    <xf numFmtId="9" fontId="0" fillId="0" borderId="4" xfId="0" applyNumberFormat="1" applyBorder="1" applyAlignment="1" applyProtection="1">
      <alignment horizontal="center"/>
      <protection locked="0"/>
    </xf>
    <xf numFmtId="0" fontId="0" fillId="0" borderId="11" xfId="0" applyBorder="1" applyAlignment="1" applyProtection="1">
      <alignment horizontal="center"/>
      <protection locked="0"/>
    </xf>
    <xf numFmtId="0" fontId="0" fillId="0" borderId="4" xfId="0" applyBorder="1" applyAlignment="1" applyProtection="1">
      <alignment horizontal="center" wrapText="1"/>
      <protection locked="0"/>
    </xf>
    <xf numFmtId="0" fontId="0" fillId="0" borderId="11" xfId="0" applyBorder="1" applyAlignment="1" applyProtection="1">
      <alignment horizontal="center" wrapText="1"/>
      <protection locked="0"/>
    </xf>
    <xf numFmtId="0" fontId="0" fillId="0" borderId="20" xfId="0" applyBorder="1" applyAlignment="1" applyProtection="1">
      <alignment horizontal="center" wrapText="1"/>
      <protection locked="0"/>
    </xf>
    <xf numFmtId="0" fontId="0" fillId="0" borderId="19" xfId="0" applyBorder="1" applyAlignment="1" applyProtection="1">
      <alignment horizontal="center" wrapText="1"/>
      <protection locked="0"/>
    </xf>
    <xf numFmtId="0" fontId="35" fillId="0" borderId="17"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11" xfId="0" applyFont="1" applyBorder="1" applyAlignment="1">
      <alignment horizontal="center" vertical="center" wrapText="1"/>
    </xf>
    <xf numFmtId="1" fontId="22" fillId="0" borderId="4" xfId="2" applyNumberFormat="1" applyFont="1" applyFill="1" applyBorder="1" applyAlignment="1" applyProtection="1">
      <alignment horizontal="center" vertical="center"/>
      <protection locked="0"/>
    </xf>
    <xf numFmtId="0" fontId="30" fillId="0" borderId="11" xfId="2" applyNumberFormat="1" applyFont="1" applyBorder="1" applyAlignment="1" applyProtection="1">
      <alignment horizontal="center" vertical="center"/>
    </xf>
    <xf numFmtId="0" fontId="35" fillId="0" borderId="4" xfId="0" applyFont="1" applyBorder="1" applyAlignment="1" applyProtection="1">
      <alignment horizontal="center" vertical="center" wrapText="1"/>
      <protection locked="0"/>
    </xf>
    <xf numFmtId="0" fontId="35" fillId="0" borderId="11" xfId="0" applyFont="1" applyBorder="1" applyAlignment="1" applyProtection="1">
      <alignment horizontal="center" vertical="center" wrapText="1"/>
      <protection locked="0"/>
    </xf>
    <xf numFmtId="1" fontId="22" fillId="0" borderId="53" xfId="2" applyNumberFormat="1" applyFont="1" applyFill="1" applyBorder="1" applyAlignment="1" applyProtection="1">
      <alignment horizontal="center" vertical="center"/>
      <protection locked="0"/>
    </xf>
    <xf numFmtId="1" fontId="22" fillId="0" borderId="26" xfId="2" applyNumberFormat="1" applyFont="1" applyFill="1" applyBorder="1" applyAlignment="1" applyProtection="1">
      <alignment horizontal="center" vertical="center"/>
      <protection locked="0"/>
    </xf>
    <xf numFmtId="0" fontId="30" fillId="6" borderId="11" xfId="0" applyFont="1" applyFill="1" applyBorder="1" applyAlignment="1" applyProtection="1">
      <alignment horizontal="center" vertical="center" wrapText="1"/>
      <protection locked="0"/>
    </xf>
    <xf numFmtId="0" fontId="22" fillId="0" borderId="16" xfId="0" applyFont="1" applyBorder="1" applyAlignment="1" applyProtection="1">
      <alignment horizontal="center" vertical="center"/>
      <protection locked="0"/>
    </xf>
    <xf numFmtId="0" fontId="22" fillId="0" borderId="60" xfId="0" applyFont="1" applyBorder="1" applyAlignment="1" applyProtection="1">
      <alignment horizontal="center" vertical="center"/>
      <protection locked="0"/>
    </xf>
    <xf numFmtId="0" fontId="22" fillId="0" borderId="10" xfId="0" applyFont="1" applyBorder="1" applyAlignment="1" applyProtection="1">
      <alignment horizontal="center" vertical="center"/>
      <protection locked="0"/>
    </xf>
    <xf numFmtId="1" fontId="22" fillId="0" borderId="54" xfId="2" applyNumberFormat="1" applyFont="1" applyFill="1" applyBorder="1" applyAlignment="1" applyProtection="1">
      <alignment horizontal="center" vertical="center"/>
      <protection locked="0"/>
    </xf>
    <xf numFmtId="0" fontId="14" fillId="0" borderId="26" xfId="0" applyFont="1" applyBorder="1" applyAlignment="1">
      <alignment horizontal="center" vertical="center"/>
    </xf>
    <xf numFmtId="0" fontId="14" fillId="0" borderId="54" xfId="0" applyFont="1" applyBorder="1" applyAlignment="1">
      <alignment horizontal="center" vertical="center"/>
    </xf>
    <xf numFmtId="9" fontId="0" fillId="0" borderId="4" xfId="0" applyNumberFormat="1"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35" fillId="0" borderId="17" xfId="0" applyFont="1"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35" fillId="6" borderId="4" xfId="0" applyFont="1" applyFill="1" applyBorder="1" applyAlignment="1" applyProtection="1">
      <alignment horizontal="center" vertical="center" wrapText="1"/>
      <protection locked="0"/>
    </xf>
    <xf numFmtId="9" fontId="0" fillId="0" borderId="17" xfId="0" applyNumberFormat="1" applyBorder="1" applyAlignment="1" applyProtection="1">
      <alignment horizontal="center" vertical="center"/>
      <protection locked="0"/>
    </xf>
    <xf numFmtId="9" fontId="0" fillId="0" borderId="4" xfId="0" applyNumberFormat="1" applyBorder="1" applyAlignment="1" applyProtection="1">
      <alignment horizontal="center" vertical="center"/>
      <protection locked="0"/>
    </xf>
    <xf numFmtId="0" fontId="16" fillId="0" borderId="32" xfId="0" applyFont="1" applyBorder="1" applyAlignment="1" applyProtection="1">
      <alignment horizontal="center" vertical="center"/>
      <protection locked="0"/>
    </xf>
    <xf numFmtId="0" fontId="16" fillId="0" borderId="31" xfId="0" applyFont="1" applyBorder="1" applyAlignment="1" applyProtection="1">
      <alignment horizontal="center" vertical="center"/>
      <protection locked="0"/>
    </xf>
    <xf numFmtId="0" fontId="16" fillId="0" borderId="33" xfId="0" applyFont="1" applyBorder="1" applyAlignment="1" applyProtection="1">
      <alignment horizontal="center" vertical="center"/>
      <protection locked="0"/>
    </xf>
    <xf numFmtId="0" fontId="16" fillId="0" borderId="34" xfId="0" applyFont="1" applyBorder="1" applyAlignment="1" applyProtection="1">
      <alignment horizontal="center" vertical="center" wrapText="1"/>
      <protection locked="0"/>
    </xf>
    <xf numFmtId="0" fontId="16" fillId="0" borderId="35" xfId="0" applyFont="1" applyBorder="1" applyAlignment="1" applyProtection="1">
      <alignment horizontal="center" vertical="center" wrapText="1"/>
      <protection locked="0"/>
    </xf>
    <xf numFmtId="0" fontId="16" fillId="0" borderId="36"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0" fontId="32" fillId="0" borderId="17" xfId="0" applyFont="1" applyBorder="1" applyAlignment="1">
      <alignment horizontal="justify" vertical="center" wrapText="1"/>
    </xf>
    <xf numFmtId="0" fontId="32" fillId="0" borderId="4" xfId="0" applyFont="1" applyBorder="1" applyAlignment="1">
      <alignment horizontal="justify" vertical="center" wrapText="1"/>
    </xf>
    <xf numFmtId="0" fontId="32" fillId="0" borderId="11" xfId="0" applyFont="1" applyBorder="1" applyAlignment="1">
      <alignment horizontal="justify" vertical="center" wrapText="1"/>
    </xf>
    <xf numFmtId="0" fontId="15" fillId="2" borderId="32" xfId="0" applyFont="1" applyFill="1" applyBorder="1" applyAlignment="1" applyProtection="1">
      <alignment horizontal="center" vertical="center" wrapText="1"/>
      <protection locked="0"/>
    </xf>
    <xf numFmtId="0" fontId="15" fillId="2" borderId="70" xfId="0" applyFont="1" applyFill="1" applyBorder="1" applyAlignment="1" applyProtection="1">
      <alignment horizontal="center" vertical="center" wrapText="1"/>
      <protection locked="0"/>
    </xf>
    <xf numFmtId="0" fontId="15" fillId="2" borderId="18" xfId="0" applyFont="1" applyFill="1" applyBorder="1" applyAlignment="1" applyProtection="1">
      <alignment horizontal="center" vertical="center" wrapText="1"/>
      <protection locked="0"/>
    </xf>
    <xf numFmtId="0" fontId="15" fillId="2" borderId="19" xfId="0" applyFont="1" applyFill="1" applyBorder="1" applyAlignment="1" applyProtection="1">
      <alignment horizontal="center" vertical="center" wrapText="1"/>
      <protection locked="0"/>
    </xf>
    <xf numFmtId="0" fontId="37" fillId="0" borderId="16" xfId="0" applyFont="1" applyBorder="1" applyAlignment="1" applyProtection="1">
      <alignment horizontal="center" vertical="center"/>
      <protection locked="0"/>
    </xf>
    <xf numFmtId="0" fontId="37" fillId="0" borderId="60" xfId="0" applyFont="1" applyBorder="1" applyAlignment="1" applyProtection="1">
      <alignment horizontal="center" vertical="center"/>
      <protection locked="0"/>
    </xf>
    <xf numFmtId="0" fontId="37" fillId="0" borderId="10" xfId="0" applyFont="1" applyBorder="1" applyAlignment="1" applyProtection="1">
      <alignment horizontal="center" vertical="center"/>
      <protection locked="0"/>
    </xf>
    <xf numFmtId="0" fontId="15" fillId="2" borderId="24" xfId="0" applyFont="1" applyFill="1" applyBorder="1" applyAlignment="1" applyProtection="1">
      <alignment horizontal="center" vertical="center" wrapText="1"/>
      <protection locked="0"/>
    </xf>
    <xf numFmtId="0" fontId="20" fillId="2" borderId="1" xfId="0" applyFont="1" applyFill="1" applyBorder="1" applyAlignment="1" applyProtection="1">
      <alignment horizontal="center" vertical="center"/>
      <protection locked="0"/>
    </xf>
    <xf numFmtId="0" fontId="20" fillId="2" borderId="37" xfId="0" applyFont="1" applyFill="1" applyBorder="1" applyAlignment="1" applyProtection="1">
      <alignment horizontal="center" vertical="center"/>
      <protection locked="0"/>
    </xf>
    <xf numFmtId="0" fontId="15" fillId="2" borderId="17" xfId="0" applyFont="1" applyFill="1" applyBorder="1" applyAlignment="1" applyProtection="1">
      <alignment horizontal="center" vertical="center"/>
      <protection locked="0"/>
    </xf>
    <xf numFmtId="0" fontId="15" fillId="2" borderId="11" xfId="0" applyFont="1" applyFill="1" applyBorder="1" applyAlignment="1" applyProtection="1">
      <alignment horizontal="center" vertical="center"/>
      <protection locked="0"/>
    </xf>
    <xf numFmtId="0" fontId="32" fillId="5" borderId="12" xfId="4" applyFont="1" applyFill="1" applyBorder="1" applyAlignment="1">
      <alignment horizontal="center" wrapText="1"/>
    </xf>
    <xf numFmtId="0" fontId="32" fillId="5" borderId="14" xfId="4" applyFont="1" applyFill="1" applyBorder="1" applyAlignment="1">
      <alignment horizontal="center" wrapText="1"/>
    </xf>
    <xf numFmtId="0" fontId="17" fillId="4" borderId="7" xfId="0" applyFont="1" applyFill="1" applyBorder="1" applyAlignment="1" applyProtection="1">
      <alignment horizontal="center" vertical="center"/>
      <protection locked="0"/>
    </xf>
    <xf numFmtId="0" fontId="18" fillId="0" borderId="45" xfId="0" applyFont="1" applyBorder="1" applyAlignment="1" applyProtection="1">
      <alignment horizontal="center" vertical="center"/>
      <protection locked="0"/>
    </xf>
    <xf numFmtId="0" fontId="18" fillId="0" borderId="0" xfId="0" applyFont="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18" fillId="0" borderId="46"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30" fillId="0" borderId="55" xfId="0" applyFont="1" applyBorder="1" applyAlignment="1" applyProtection="1">
      <alignment horizontal="center" vertical="center"/>
      <protection locked="0"/>
    </xf>
    <xf numFmtId="9" fontId="30" fillId="0" borderId="53" xfId="0" applyNumberFormat="1" applyFont="1" applyBorder="1" applyAlignment="1" applyProtection="1">
      <alignment horizontal="left" wrapText="1"/>
      <protection locked="0"/>
    </xf>
    <xf numFmtId="9" fontId="30" fillId="0" borderId="21" xfId="0" applyNumberFormat="1" applyFont="1" applyBorder="1" applyAlignment="1" applyProtection="1">
      <alignment horizontal="left" wrapText="1"/>
      <protection locked="0"/>
    </xf>
    <xf numFmtId="0" fontId="15" fillId="0" borderId="4" xfId="0" applyFont="1" applyBorder="1" applyAlignment="1" applyProtection="1">
      <alignment horizontal="left"/>
      <protection locked="0"/>
    </xf>
    <xf numFmtId="0" fontId="48" fillId="0" borderId="4" xfId="0" applyFont="1" applyBorder="1" applyAlignment="1">
      <alignment horizontal="left"/>
    </xf>
    <xf numFmtId="0" fontId="15" fillId="0" borderId="3" xfId="0" applyFont="1" applyBorder="1" applyAlignment="1" applyProtection="1">
      <alignment horizontal="center"/>
      <protection locked="0"/>
    </xf>
    <xf numFmtId="0" fontId="15" fillId="0" borderId="30" xfId="0" applyFont="1" applyBorder="1" applyAlignment="1" applyProtection="1">
      <alignment horizontal="center"/>
      <protection locked="0"/>
    </xf>
    <xf numFmtId="0" fontId="15" fillId="0" borderId="14" xfId="0" applyFont="1" applyBorder="1" applyAlignment="1" applyProtection="1">
      <alignment horizontal="center"/>
      <protection locked="0"/>
    </xf>
    <xf numFmtId="0" fontId="16" fillId="0" borderId="1" xfId="0" applyFont="1" applyBorder="1" applyAlignment="1" applyProtection="1">
      <alignment horizontal="center" vertical="center" wrapText="1"/>
      <protection locked="0"/>
    </xf>
    <xf numFmtId="0" fontId="16" fillId="0" borderId="37"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6" fillId="3" borderId="8" xfId="0" applyFont="1" applyFill="1" applyBorder="1" applyAlignment="1" applyProtection="1">
      <alignment horizontal="center"/>
      <protection locked="0"/>
    </xf>
    <xf numFmtId="0" fontId="16" fillId="3" borderId="9" xfId="0" applyFont="1" applyFill="1" applyBorder="1" applyAlignment="1" applyProtection="1">
      <alignment horizontal="center"/>
      <protection locked="0"/>
    </xf>
  </cellXfs>
  <cellStyles count="9">
    <cellStyle name="Bueno" xfId="5" builtinId="26"/>
    <cellStyle name="Incorrecto" xfId="7" builtinId="27"/>
    <cellStyle name="Millares" xfId="3" builtinId="3"/>
    <cellStyle name="Moneda" xfId="1" builtinId="4"/>
    <cellStyle name="Normal" xfId="0" builtinId="0"/>
    <cellStyle name="Normal 2" xfId="4" xr:uid="{00000000-0005-0000-0000-000005000000}"/>
    <cellStyle name="Normal 2 2" xfId="6" xr:uid="{00000000-0005-0000-0000-000006000000}"/>
    <cellStyle name="Normal 2 2 2" xfId="8" xr:uid="{1A0F4914-29B8-44AD-AF06-3293818A9833}"/>
    <cellStyle name="Porcentaje" xfId="2" builtinId="5"/>
  </cellStyles>
  <dxfs count="131">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Enero-Marzo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0.19592983088012977"/>
          <c:y val="0.17130258034554907"/>
          <c:w val="0.7844891504967797"/>
          <c:h val="0.41249177788235419"/>
        </c:manualLayout>
      </c:layout>
      <c:barChart>
        <c:barDir val="col"/>
        <c:grouping val="clustered"/>
        <c:varyColors val="0"/>
        <c:ser>
          <c:idx val="0"/>
          <c:order val="0"/>
          <c:tx>
            <c:strRef>
              <c:f>'PLANTILLA RESUMEN'!$F$8</c:f>
              <c:strCache>
                <c:ptCount val="1"/>
                <c:pt idx="0">
                  <c:v>Nivel de Cumplimiento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RESUMEN'!$E$9:$E$17</c:f>
              <c:strCache>
                <c:ptCount val="9"/>
                <c:pt idx="0">
                  <c:v>1.1. Detección de desviaciones en los planes, programas y proyectos institucionales</c:v>
                </c:pt>
                <c:pt idx="1">
                  <c:v>Sistema de Gestión de Calidad Integrado</c:v>
                </c:pt>
                <c:pt idx="2">
                  <c:v>Fomentar la equidad de género en los planes, programas y proyectos</c:v>
                </c:pt>
                <c:pt idx="3">
                  <c:v>Gestión integral de riesgos de desastres y cambio climático fortalecida</c:v>
                </c:pt>
                <c:pt idx="4">
                  <c:v>Implementada la Gestión de Riesgos</c:v>
                </c:pt>
                <c:pt idx="5">
                  <c:v>1.2. Fortalecimiento de la estructura organizativa</c:v>
                </c:pt>
                <c:pt idx="6">
                  <c:v>1.3. Fortalecimiento del reclutamiento y selección por carrera administrativa</c:v>
                </c:pt>
                <c:pt idx="7">
                  <c:v>1.4. Profesionalización del talento humano</c:v>
                </c:pt>
                <c:pt idx="8">
                  <c:v>1.5. Implementada la Gestión de Riesgos</c:v>
                </c:pt>
              </c:strCache>
            </c:strRef>
          </c:cat>
          <c:val>
            <c:numRef>
              <c:f>'PLANTILLA RESUMEN'!$F$9:$F$17</c:f>
              <c:numCache>
                <c:formatCode>0%</c:formatCode>
                <c:ptCount val="9"/>
                <c:pt idx="0">
                  <c:v>0.98518000000000006</c:v>
                </c:pt>
                <c:pt idx="1">
                  <c:v>1</c:v>
                </c:pt>
                <c:pt idx="2">
                  <c:v>1</c:v>
                </c:pt>
                <c:pt idx="3">
                  <c:v>1</c:v>
                </c:pt>
                <c:pt idx="4">
                  <c:v>1</c:v>
                </c:pt>
                <c:pt idx="5">
                  <c:v>0.99</c:v>
                </c:pt>
                <c:pt idx="7">
                  <c:v>0.8877666666666667</c:v>
                </c:pt>
                <c:pt idx="8">
                  <c:v>1</c:v>
                </c:pt>
              </c:numCache>
            </c:numRef>
          </c:val>
          <c:extLst>
            <c:ext xmlns:c16="http://schemas.microsoft.com/office/drawing/2014/chart" uri="{C3380CC4-5D6E-409C-BE32-E72D297353CC}">
              <c16:uniqueId val="{00000000-C590-4AB2-B65D-21BD215683E9}"/>
            </c:ext>
          </c:extLst>
        </c:ser>
        <c:dLbls>
          <c:showLegendKey val="0"/>
          <c:showVal val="1"/>
          <c:showCatName val="0"/>
          <c:showSerName val="0"/>
          <c:showPercent val="0"/>
          <c:showBubbleSize val="0"/>
        </c:dLbls>
        <c:gapWidth val="150"/>
        <c:overlap val="-25"/>
        <c:axId val="488182472"/>
        <c:axId val="488182864"/>
      </c:barChart>
      <c:catAx>
        <c:axId val="48818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88182864"/>
        <c:crosses val="autoZero"/>
        <c:auto val="1"/>
        <c:lblAlgn val="ctr"/>
        <c:lblOffset val="100"/>
        <c:noMultiLvlLbl val="0"/>
      </c:catAx>
      <c:valAx>
        <c:axId val="488182864"/>
        <c:scaling>
          <c:orientation val="minMax"/>
        </c:scaling>
        <c:delete val="1"/>
        <c:axPos val="l"/>
        <c:numFmt formatCode="0%" sourceLinked="1"/>
        <c:majorTickMark val="none"/>
        <c:minorTickMark val="none"/>
        <c:tickLblPos val="nextTo"/>
        <c:crossAx val="4881824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Enero-Marzo</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1.7529618230066806E-2"/>
          <c:y val="0.23780930950921858"/>
          <c:w val="0.95714982210428112"/>
          <c:h val="0.53953914822778004"/>
        </c:manualLayout>
      </c:layout>
      <c:barChart>
        <c:barDir val="col"/>
        <c:grouping val="clustered"/>
        <c:varyColors val="0"/>
        <c:ser>
          <c:idx val="0"/>
          <c:order val="0"/>
          <c:tx>
            <c:strRef>
              <c:f>'PLANTILLA RESUMEN'!$F$20</c:f>
              <c:strCache>
                <c:ptCount val="1"/>
                <c:pt idx="0">
                  <c:v>Nivel de Cumplimiento</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RESUMEN'!$E$21:$E$24</c:f>
              <c:strCache>
                <c:ptCount val="4"/>
                <c:pt idx="0">
                  <c:v>2.1. Permisos de operación para empresas de zonas francas</c:v>
                </c:pt>
                <c:pt idx="1">
                  <c:v>2.2. Estudio de inteligencia comercial para la inserción de los subsectores productivos de zonas francas</c:v>
                </c:pt>
                <c:pt idx="2">
                  <c:v>2.3. Celebración de ferias multisectoriales para promoción de inversión en Zonas Francas</c:v>
                </c:pt>
                <c:pt idx="3">
                  <c:v>2.4. Creación de clústeres de exportación de bienes y servicios</c:v>
                </c:pt>
              </c:strCache>
            </c:strRef>
          </c:cat>
          <c:val>
            <c:numRef>
              <c:f>'PLANTILLA RESUMEN'!$F$21:$F$24</c:f>
              <c:numCache>
                <c:formatCode>0%</c:formatCode>
                <c:ptCount val="4"/>
                <c:pt idx="0">
                  <c:v>1</c:v>
                </c:pt>
                <c:pt idx="1">
                  <c:v>1</c:v>
                </c:pt>
                <c:pt idx="2">
                  <c:v>1</c:v>
                </c:pt>
                <c:pt idx="3">
                  <c:v>1</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488183648"/>
        <c:axId val="398212896"/>
      </c:barChart>
      <c:catAx>
        <c:axId val="488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2896"/>
        <c:crosses val="autoZero"/>
        <c:auto val="1"/>
        <c:lblAlgn val="ctr"/>
        <c:lblOffset val="100"/>
        <c:noMultiLvlLbl val="0"/>
      </c:catAx>
      <c:valAx>
        <c:axId val="398212896"/>
        <c:scaling>
          <c:orientation val="minMax"/>
        </c:scaling>
        <c:delete val="1"/>
        <c:axPos val="l"/>
        <c:numFmt formatCode="0%" sourceLinked="1"/>
        <c:majorTickMark val="none"/>
        <c:minorTickMark val="none"/>
        <c:tickLblPos val="nextTo"/>
        <c:crossAx val="488183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Enero- Marzo</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RESUMEN'!$F$26</c:f>
              <c:strCache>
                <c:ptCount val="1"/>
                <c:pt idx="0">
                  <c:v>Nivel de Cumplimiento</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RESUMEN'!$E$27:$E$31</c:f>
              <c:strCache>
                <c:ptCount val="5"/>
                <c:pt idx="0">
                  <c:v>3.1. Automatización de los servicios de permisos de operación a parques y zonas francas</c:v>
                </c:pt>
                <c:pt idx="1">
                  <c:v>3.2.Nuevas instalaciones de zonas francas</c:v>
                </c:pt>
                <c:pt idx="2">
                  <c:v>3.3. Nuevas alianzas estratégicas para promoción de inversión y exportaciones</c:v>
                </c:pt>
                <c:pt idx="3">
                  <c:v>3.4. Autorización de ampliación en parques de zonas francas</c:v>
                </c:pt>
                <c:pt idx="4">
                  <c:v>3.5. Creación de encadenamientos productivos</c:v>
                </c:pt>
              </c:strCache>
            </c:strRef>
          </c:cat>
          <c:val>
            <c:numRef>
              <c:f>'PLANTILLA RESUMEN'!$F$27:$F$31</c:f>
              <c:numCache>
                <c:formatCode>0%</c:formatCode>
                <c:ptCount val="5"/>
                <c:pt idx="0">
                  <c:v>0.95750000000000002</c:v>
                </c:pt>
                <c:pt idx="1">
                  <c:v>1</c:v>
                </c:pt>
                <c:pt idx="2">
                  <c:v>1</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398214072"/>
        <c:axId val="398214464"/>
      </c:barChart>
      <c:catAx>
        <c:axId val="3982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4464"/>
        <c:crosses val="autoZero"/>
        <c:auto val="1"/>
        <c:lblAlgn val="ctr"/>
        <c:lblOffset val="100"/>
        <c:noMultiLvlLbl val="0"/>
      </c:catAx>
      <c:valAx>
        <c:axId val="398214464"/>
        <c:scaling>
          <c:orientation val="minMax"/>
        </c:scaling>
        <c:delete val="1"/>
        <c:axPos val="l"/>
        <c:numFmt formatCode="0%" sourceLinked="1"/>
        <c:majorTickMark val="none"/>
        <c:minorTickMark val="none"/>
        <c:tickLblPos val="nextTo"/>
        <c:crossAx val="39821407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6067295</xdr:colOff>
      <xdr:row>0</xdr:row>
      <xdr:rowOff>0</xdr:rowOff>
    </xdr:from>
    <xdr:to>
      <xdr:col>2</xdr:col>
      <xdr:colOff>26097</xdr:colOff>
      <xdr:row>3</xdr:row>
      <xdr:rowOff>172779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9707672" y="0"/>
          <a:ext cx="1578802" cy="759937"/>
        </a:xfrm>
        <a:prstGeom prst="rect">
          <a:avLst/>
        </a:prstGeom>
      </xdr:spPr>
    </xdr:pic>
    <xdr:clientData/>
  </xdr:twoCellAnchor>
  <xdr:twoCellAnchor>
    <xdr:from>
      <xdr:col>4</xdr:col>
      <xdr:colOff>161185</xdr:colOff>
      <xdr:row>32</xdr:row>
      <xdr:rowOff>64948</xdr:rowOff>
    </xdr:from>
    <xdr:to>
      <xdr:col>6</xdr:col>
      <xdr:colOff>123086</xdr:colOff>
      <xdr:row>50</xdr:row>
      <xdr:rowOff>291995</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100541</xdr:colOff>
      <xdr:row>51</xdr:row>
      <xdr:rowOff>95249</xdr:rowOff>
    </xdr:from>
    <xdr:to>
      <xdr:col>6</xdr:col>
      <xdr:colOff>31750</xdr:colOff>
      <xdr:row>70</xdr:row>
      <xdr:rowOff>222249</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10946</xdr:colOff>
      <xdr:row>70</xdr:row>
      <xdr:rowOff>240516</xdr:rowOff>
    </xdr:from>
    <xdr:to>
      <xdr:col>6</xdr:col>
      <xdr:colOff>0</xdr:colOff>
      <xdr:row>90</xdr:row>
      <xdr:rowOff>105123</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123825</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93133</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2" name="Imagen 1">
          <a:extLst>
            <a:ext uri="{FF2B5EF4-FFF2-40B4-BE49-F238E27FC236}">
              <a16:creationId xmlns:a16="http://schemas.microsoft.com/office/drawing/2014/main" id="{BB6021E6-E77C-48DB-81B0-F35322EAEF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287" y="276225"/>
          <a:ext cx="1553995" cy="445558"/>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1226344</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4" name="Picture 1" descr="cnzfe logo">
          <a:extLst>
            <a:ext uri="{FF2B5EF4-FFF2-40B4-BE49-F238E27FC236}">
              <a16:creationId xmlns:a16="http://schemas.microsoft.com/office/drawing/2014/main" id="{F357806E-66A0-49FF-A2BC-C8CDEBA24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2</xdr:col>
      <xdr:colOff>1025434</xdr:colOff>
      <xdr:row>2</xdr:row>
      <xdr:rowOff>446742</xdr:rowOff>
    </xdr:to>
    <xdr:pic>
      <xdr:nvPicPr>
        <xdr:cNvPr id="5" name="Imagen 4">
          <a:extLst>
            <a:ext uri="{FF2B5EF4-FFF2-40B4-BE49-F238E27FC236}">
              <a16:creationId xmlns:a16="http://schemas.microsoft.com/office/drawing/2014/main" id="{7CBBC4B3-4D25-470E-90C2-7A9BAF33F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4716" cy="11004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09600"/>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201325</xdr:colOff>
      <xdr:row>2</xdr:row>
      <xdr:rowOff>202406</xdr:rowOff>
    </xdr:from>
    <xdr:to>
      <xdr:col>4</xdr:col>
      <xdr:colOff>4069046</xdr:colOff>
      <xdr:row>5</xdr:row>
      <xdr:rowOff>229394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6169" y="607219"/>
          <a:ext cx="3867721" cy="105965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92A02AC0-4C99-48DA-960A-501A156E7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127453</xdr:colOff>
      <xdr:row>2</xdr:row>
      <xdr:rowOff>291438</xdr:rowOff>
    </xdr:from>
    <xdr:to>
      <xdr:col>3</xdr:col>
      <xdr:colOff>1081332</xdr:colOff>
      <xdr:row>4</xdr:row>
      <xdr:rowOff>692248</xdr:rowOff>
    </xdr:to>
    <xdr:pic>
      <xdr:nvPicPr>
        <xdr:cNvPr id="3" name="Imagen 2">
          <a:extLst>
            <a:ext uri="{FF2B5EF4-FFF2-40B4-BE49-F238E27FC236}">
              <a16:creationId xmlns:a16="http://schemas.microsoft.com/office/drawing/2014/main" id="{EFA3ABE1-25D6-45B6-B40F-7F8EBF5998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453" y="689933"/>
          <a:ext cx="3716777" cy="125611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571DDB55-165A-4D5A-B62C-33F9AD64D7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185998</xdr:colOff>
      <xdr:row>0</xdr:row>
      <xdr:rowOff>0</xdr:rowOff>
    </xdr:from>
    <xdr:to>
      <xdr:col>2</xdr:col>
      <xdr:colOff>952500</xdr:colOff>
      <xdr:row>2</xdr:row>
      <xdr:rowOff>207187</xdr:rowOff>
    </xdr:to>
    <xdr:pic>
      <xdr:nvPicPr>
        <xdr:cNvPr id="3" name="Imagen 2">
          <a:extLst>
            <a:ext uri="{FF2B5EF4-FFF2-40B4-BE49-F238E27FC236}">
              <a16:creationId xmlns:a16="http://schemas.microsoft.com/office/drawing/2014/main" id="{7543BB47-F324-4755-AD8C-F58B7BE537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998" y="0"/>
          <a:ext cx="2162245" cy="62213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4C0CABB-E81C-4B0B-9019-ABCDAD19B8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0</xdr:rowOff>
    </xdr:from>
    <xdr:to>
      <xdr:col>3</xdr:col>
      <xdr:colOff>1323976</xdr:colOff>
      <xdr:row>3</xdr:row>
      <xdr:rowOff>1248</xdr:rowOff>
    </xdr:to>
    <xdr:pic>
      <xdr:nvPicPr>
        <xdr:cNvPr id="3" name="Imagen 2">
          <a:extLst>
            <a:ext uri="{FF2B5EF4-FFF2-40B4-BE49-F238E27FC236}">
              <a16:creationId xmlns:a16="http://schemas.microsoft.com/office/drawing/2014/main" id="{EB15ACB3-94C6-4055-9FA9-CC4DB8B821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0"/>
          <a:ext cx="3118138" cy="906123"/>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0CEC3F7D-21A6-4842-BEB7-79A2D5CA67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82263</xdr:colOff>
      <xdr:row>0</xdr:row>
      <xdr:rowOff>47625</xdr:rowOff>
    </xdr:from>
    <xdr:to>
      <xdr:col>2</xdr:col>
      <xdr:colOff>1352551</xdr:colOff>
      <xdr:row>3</xdr:row>
      <xdr:rowOff>28927</xdr:rowOff>
    </xdr:to>
    <xdr:pic>
      <xdr:nvPicPr>
        <xdr:cNvPr id="3" name="Imagen 2">
          <a:extLst>
            <a:ext uri="{FF2B5EF4-FFF2-40B4-BE49-F238E27FC236}">
              <a16:creationId xmlns:a16="http://schemas.microsoft.com/office/drawing/2014/main" id="{E2F49F5F-042F-431D-9359-A3078DD094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2788" y="47625"/>
          <a:ext cx="3213388" cy="93380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147DB933-DA92-4255-81DB-CB6FA673EB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225137</xdr:colOff>
      <xdr:row>0</xdr:row>
      <xdr:rowOff>0</xdr:rowOff>
    </xdr:from>
    <xdr:to>
      <xdr:col>3</xdr:col>
      <xdr:colOff>911508</xdr:colOff>
      <xdr:row>3</xdr:row>
      <xdr:rowOff>47625</xdr:rowOff>
    </xdr:to>
    <xdr:pic>
      <xdr:nvPicPr>
        <xdr:cNvPr id="3" name="Imagen 2">
          <a:extLst>
            <a:ext uri="{FF2B5EF4-FFF2-40B4-BE49-F238E27FC236}">
              <a16:creationId xmlns:a16="http://schemas.microsoft.com/office/drawing/2014/main" id="{33EE1A19-11DC-4A98-9244-32160CA13DA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25137" y="0"/>
          <a:ext cx="3867721" cy="112395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xdr:col>
      <xdr:colOff>24295</xdr:colOff>
      <xdr:row>0</xdr:row>
      <xdr:rowOff>0</xdr:rowOff>
    </xdr:from>
    <xdr:to>
      <xdr:col>2</xdr:col>
      <xdr:colOff>1152525</xdr:colOff>
      <xdr:row>3</xdr:row>
      <xdr:rowOff>78755</xdr:rowOff>
    </xdr:to>
    <xdr:pic>
      <xdr:nvPicPr>
        <xdr:cNvPr id="2" name="Imagen 1">
          <a:extLst>
            <a:ext uri="{FF2B5EF4-FFF2-40B4-BE49-F238E27FC236}">
              <a16:creationId xmlns:a16="http://schemas.microsoft.com/office/drawing/2014/main" id="{6EEF8CF6-39B3-4044-A2D4-1DCD0D303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3395" y="0"/>
          <a:ext cx="2404580" cy="110745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158463</xdr:colOff>
      <xdr:row>4</xdr:row>
      <xdr:rowOff>72628</xdr:rowOff>
    </xdr:from>
    <xdr:to>
      <xdr:col>1</xdr:col>
      <xdr:colOff>1007645</xdr:colOff>
      <xdr:row>7</xdr:row>
      <xdr:rowOff>54768</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63" y="772120"/>
          <a:ext cx="1608205" cy="488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42900"/>
          <a:ext cx="0"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2</xdr:col>
      <xdr:colOff>382249</xdr:colOff>
      <xdr:row>4</xdr:row>
      <xdr:rowOff>161925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390525"/>
          <a:ext cx="1804936" cy="561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1116882</xdr:colOff>
      <xdr:row>3</xdr:row>
      <xdr:rowOff>109537</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954944</xdr:colOff>
      <xdr:row>3</xdr:row>
      <xdr:rowOff>152400</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27747"/>
          <a:ext cx="1486464" cy="43644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152401</xdr:colOff>
      <xdr:row>1</xdr:row>
      <xdr:rowOff>85726</xdr:rowOff>
    </xdr:from>
    <xdr:to>
      <xdr:col>2</xdr:col>
      <xdr:colOff>372033</xdr:colOff>
      <xdr:row>3</xdr:row>
      <xdr:rowOff>142876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5876" y="257176"/>
          <a:ext cx="1353107" cy="4000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H82"/>
  <sheetViews>
    <sheetView tabSelected="1" topLeftCell="A63" zoomScale="73" zoomScaleNormal="73" workbookViewId="0">
      <selection activeCell="B89" sqref="B89"/>
    </sheetView>
  </sheetViews>
  <sheetFormatPr baseColWidth="10" defaultColWidth="11.42578125" defaultRowHeight="15"/>
  <cols>
    <col min="1" max="1" width="54.5703125" style="74" customWidth="1"/>
    <col min="2" max="2" width="114.28515625" style="74" customWidth="1"/>
    <col min="3" max="3" width="20.28515625" style="74" customWidth="1"/>
    <col min="4" max="4" width="1.7109375" style="74" customWidth="1"/>
    <col min="5" max="5" width="79.85546875" style="74" customWidth="1"/>
    <col min="6" max="6" width="18" style="74" customWidth="1"/>
    <col min="7" max="7" width="18.140625" style="74" customWidth="1"/>
    <col min="8" max="16384" width="11.42578125" style="74"/>
  </cols>
  <sheetData>
    <row r="5" spans="1:7" ht="15.75">
      <c r="A5" s="729" t="s">
        <v>774</v>
      </c>
      <c r="B5" s="729"/>
      <c r="C5" s="729"/>
      <c r="D5" s="729"/>
      <c r="E5" s="729"/>
      <c r="F5" s="729"/>
      <c r="G5" s="729"/>
    </row>
    <row r="6" spans="1:7" ht="15.75">
      <c r="A6" s="729" t="s">
        <v>399</v>
      </c>
      <c r="B6" s="729"/>
      <c r="C6" s="729"/>
      <c r="D6" s="729"/>
      <c r="E6" s="729"/>
      <c r="F6" s="729"/>
      <c r="G6" s="729"/>
    </row>
    <row r="7" spans="1:7" ht="15.75">
      <c r="A7" s="730" t="s">
        <v>773</v>
      </c>
      <c r="B7" s="730"/>
      <c r="C7" s="730"/>
      <c r="D7" s="730"/>
      <c r="E7" s="730"/>
      <c r="F7" s="730"/>
      <c r="G7" s="730"/>
    </row>
    <row r="8" spans="1:7" ht="31.5">
      <c r="A8" s="75" t="s">
        <v>380</v>
      </c>
      <c r="B8" s="75" t="s">
        <v>391</v>
      </c>
      <c r="C8" s="76" t="s">
        <v>381</v>
      </c>
      <c r="D8" s="81"/>
      <c r="E8" s="88" t="s">
        <v>418</v>
      </c>
      <c r="F8" s="76" t="s">
        <v>461</v>
      </c>
      <c r="G8" s="88" t="s">
        <v>452</v>
      </c>
    </row>
    <row r="9" spans="1:7" ht="30.75">
      <c r="A9" s="77" t="s">
        <v>382</v>
      </c>
      <c r="B9" s="78" t="s">
        <v>387</v>
      </c>
      <c r="C9" s="79">
        <v>1</v>
      </c>
      <c r="D9" s="81"/>
      <c r="E9" s="84" t="s">
        <v>333</v>
      </c>
      <c r="F9" s="79">
        <f>AVERAGE((C9+C29+C32+C34+C42)/5)</f>
        <v>0.98518000000000006</v>
      </c>
      <c r="G9" s="80"/>
    </row>
    <row r="10" spans="1:7" ht="15.75">
      <c r="A10" s="77"/>
      <c r="B10" s="78" t="s">
        <v>971</v>
      </c>
      <c r="C10" s="79">
        <v>1</v>
      </c>
      <c r="D10" s="81"/>
      <c r="E10" s="78" t="s">
        <v>971</v>
      </c>
      <c r="F10" s="79">
        <v>1</v>
      </c>
      <c r="G10" s="80"/>
    </row>
    <row r="11" spans="1:7" ht="30.75">
      <c r="A11" s="77"/>
      <c r="B11" s="78" t="s">
        <v>802</v>
      </c>
      <c r="C11" s="79">
        <v>1</v>
      </c>
      <c r="D11" s="81"/>
      <c r="E11" s="78" t="s">
        <v>802</v>
      </c>
      <c r="F11" s="79">
        <v>1</v>
      </c>
      <c r="G11" s="80"/>
    </row>
    <row r="12" spans="1:7" ht="30.75">
      <c r="A12" s="77"/>
      <c r="B12" s="78" t="s">
        <v>803</v>
      </c>
      <c r="C12" s="79">
        <v>1</v>
      </c>
      <c r="D12" s="81"/>
      <c r="E12" s="78" t="s">
        <v>803</v>
      </c>
      <c r="F12" s="79">
        <v>1</v>
      </c>
      <c r="G12" s="80"/>
    </row>
    <row r="13" spans="1:7" ht="15.75">
      <c r="A13" s="77"/>
      <c r="B13" s="78" t="s">
        <v>393</v>
      </c>
      <c r="C13" s="79">
        <v>1</v>
      </c>
      <c r="D13" s="81"/>
      <c r="E13" s="78" t="s">
        <v>393</v>
      </c>
      <c r="F13" s="79">
        <v>1</v>
      </c>
      <c r="G13" s="80"/>
    </row>
    <row r="14" spans="1:7">
      <c r="A14" s="80"/>
      <c r="B14" s="81"/>
      <c r="C14" s="82"/>
      <c r="D14" s="81"/>
      <c r="E14" s="85" t="s">
        <v>421</v>
      </c>
      <c r="F14" s="79">
        <v>0.99</v>
      </c>
      <c r="G14" s="156">
        <v>0.01</v>
      </c>
    </row>
    <row r="15" spans="1:7" ht="30">
      <c r="A15" s="81"/>
      <c r="B15" s="78" t="s">
        <v>387</v>
      </c>
      <c r="C15" s="79">
        <v>1</v>
      </c>
      <c r="D15" s="81"/>
      <c r="E15" s="85" t="s">
        <v>422</v>
      </c>
      <c r="F15" s="79"/>
      <c r="G15" s="80"/>
    </row>
    <row r="16" spans="1:7" ht="15.75">
      <c r="A16" s="77" t="s">
        <v>383</v>
      </c>
      <c r="B16" s="412" t="s">
        <v>388</v>
      </c>
      <c r="C16" s="79">
        <v>1</v>
      </c>
      <c r="D16" s="81"/>
      <c r="E16" s="85" t="s">
        <v>332</v>
      </c>
      <c r="F16" s="79">
        <f>AVERAGE((C18+C50+C74)/3)</f>
        <v>0.8877666666666667</v>
      </c>
      <c r="G16" s="80"/>
    </row>
    <row r="17" spans="1:7">
      <c r="A17" s="80"/>
      <c r="B17" s="78" t="s">
        <v>389</v>
      </c>
      <c r="C17" s="79"/>
      <c r="D17" s="81"/>
      <c r="E17" s="86" t="s">
        <v>423</v>
      </c>
      <c r="F17" s="79">
        <f>AVERAGE((C26+C30+C64+C68+C76)/5)</f>
        <v>1</v>
      </c>
      <c r="G17" s="80"/>
    </row>
    <row r="18" spans="1:7">
      <c r="A18" s="80"/>
      <c r="B18" s="80" t="s">
        <v>390</v>
      </c>
      <c r="C18" s="79">
        <v>0.83</v>
      </c>
      <c r="D18" s="81"/>
      <c r="E18" s="80"/>
      <c r="F18" s="80"/>
      <c r="G18" s="80"/>
    </row>
    <row r="19" spans="1:7">
      <c r="A19" s="81"/>
      <c r="B19" s="81"/>
      <c r="C19" s="83"/>
      <c r="D19" s="81"/>
      <c r="E19" s="80"/>
      <c r="F19" s="80"/>
      <c r="G19" s="80"/>
    </row>
    <row r="20" spans="1:7" ht="31.5">
      <c r="A20" s="77" t="s">
        <v>384</v>
      </c>
      <c r="B20" s="80" t="s">
        <v>385</v>
      </c>
      <c r="C20" s="79">
        <v>1</v>
      </c>
      <c r="D20" s="81"/>
      <c r="E20" s="88" t="s">
        <v>419</v>
      </c>
      <c r="F20" s="76" t="s">
        <v>461</v>
      </c>
      <c r="G20" s="88" t="s">
        <v>452</v>
      </c>
    </row>
    <row r="21" spans="1:7">
      <c r="A21" s="80"/>
      <c r="B21" s="80" t="s">
        <v>386</v>
      </c>
      <c r="C21" s="79">
        <v>1</v>
      </c>
      <c r="D21" s="81"/>
      <c r="E21" s="73" t="s">
        <v>424</v>
      </c>
      <c r="F21" s="79">
        <f>AVERAGE(C43+C53+C57+C61+C72)/5</f>
        <v>1</v>
      </c>
      <c r="G21" s="80"/>
    </row>
    <row r="22" spans="1:7" ht="30">
      <c r="A22" s="81"/>
      <c r="B22" s="81"/>
      <c r="C22" s="82"/>
      <c r="D22" s="81"/>
      <c r="E22" s="73" t="s">
        <v>334</v>
      </c>
      <c r="F22" s="79">
        <f>AVERAGE(C46+C51+C48)/3</f>
        <v>1</v>
      </c>
      <c r="G22" s="80"/>
    </row>
    <row r="23" spans="1:7" ht="30.75">
      <c r="A23" s="77"/>
      <c r="B23" s="80"/>
      <c r="C23" s="79"/>
      <c r="D23" s="81"/>
      <c r="E23" s="78" t="s">
        <v>425</v>
      </c>
      <c r="F23" s="79">
        <f>AVERAGE(C39)/1</f>
        <v>1</v>
      </c>
      <c r="G23" s="80"/>
    </row>
    <row r="24" spans="1:7" ht="30.75">
      <c r="A24" s="77" t="s">
        <v>394</v>
      </c>
      <c r="B24" s="80" t="s">
        <v>395</v>
      </c>
      <c r="C24" s="79">
        <v>1</v>
      </c>
      <c r="D24" s="81"/>
      <c r="E24" s="78" t="s">
        <v>325</v>
      </c>
      <c r="F24" s="79">
        <f>AVERAGE(C37)/1</f>
        <v>1</v>
      </c>
      <c r="G24" s="80"/>
    </row>
    <row r="25" spans="1:7">
      <c r="A25" s="81"/>
      <c r="B25" s="81"/>
      <c r="C25" s="83"/>
      <c r="D25" s="81"/>
      <c r="E25" s="80"/>
      <c r="F25" s="80"/>
      <c r="G25" s="80"/>
    </row>
    <row r="26" spans="1:7" ht="31.5">
      <c r="A26" s="89" t="s">
        <v>397</v>
      </c>
      <c r="B26" s="80" t="s">
        <v>393</v>
      </c>
      <c r="C26" s="79">
        <v>1</v>
      </c>
      <c r="D26" s="81"/>
      <c r="E26" s="88" t="s">
        <v>420</v>
      </c>
      <c r="F26" s="76" t="s">
        <v>461</v>
      </c>
      <c r="G26" s="88" t="s">
        <v>452</v>
      </c>
    </row>
    <row r="27" spans="1:7" ht="30">
      <c r="A27" s="80"/>
      <c r="B27" s="80" t="s">
        <v>396</v>
      </c>
      <c r="C27" s="79">
        <v>0.85</v>
      </c>
      <c r="D27" s="81"/>
      <c r="E27" s="85" t="s">
        <v>370</v>
      </c>
      <c r="F27" s="79">
        <f>AVERAGE(C27+C44+C54+C58)/4</f>
        <v>0.95750000000000002</v>
      </c>
      <c r="G27" s="80"/>
    </row>
    <row r="28" spans="1:7">
      <c r="A28" s="81"/>
      <c r="B28" s="81"/>
      <c r="C28" s="83"/>
      <c r="D28" s="81"/>
      <c r="E28" s="73" t="s">
        <v>426</v>
      </c>
      <c r="F28" s="79">
        <f>AVERAGE(C20+C47)/2</f>
        <v>1</v>
      </c>
      <c r="G28" s="80"/>
    </row>
    <row r="29" spans="1:7" ht="30.75">
      <c r="A29" s="77" t="s">
        <v>119</v>
      </c>
      <c r="B29" s="80" t="s">
        <v>387</v>
      </c>
      <c r="C29" s="79">
        <v>1</v>
      </c>
      <c r="D29" s="81"/>
      <c r="E29" s="73" t="s">
        <v>427</v>
      </c>
      <c r="F29" s="79">
        <f>AVERAGE(C24+C40+C70+C66)/4</f>
        <v>1</v>
      </c>
      <c r="G29" s="80"/>
    </row>
    <row r="30" spans="1:7">
      <c r="A30" s="80"/>
      <c r="B30" s="80" t="s">
        <v>393</v>
      </c>
      <c r="C30" s="79">
        <v>1</v>
      </c>
      <c r="D30" s="81"/>
      <c r="E30" s="73" t="s">
        <v>428</v>
      </c>
      <c r="F30" s="79">
        <f>AVERAGE(C21+C55)/2</f>
        <v>1</v>
      </c>
      <c r="G30" s="80"/>
    </row>
    <row r="31" spans="1:7">
      <c r="A31" s="81"/>
      <c r="B31" s="81"/>
      <c r="C31" s="83"/>
      <c r="D31" s="81"/>
      <c r="E31" s="78" t="s">
        <v>429</v>
      </c>
      <c r="F31" s="79">
        <v>1</v>
      </c>
      <c r="G31" s="80"/>
    </row>
    <row r="32" spans="1:7" ht="18.75" customHeight="1">
      <c r="A32" s="77" t="s">
        <v>398</v>
      </c>
      <c r="B32" s="80" t="s">
        <v>387</v>
      </c>
      <c r="C32" s="79">
        <v>0.92589999999999995</v>
      </c>
      <c r="D32" s="81"/>
      <c r="E32" s="81"/>
      <c r="F32" s="81"/>
      <c r="G32" s="80"/>
    </row>
    <row r="33" spans="1:8">
      <c r="A33" s="81"/>
      <c r="B33" s="81"/>
      <c r="C33" s="83"/>
    </row>
    <row r="34" spans="1:8" ht="22.5" customHeight="1">
      <c r="A34" s="77" t="s">
        <v>400</v>
      </c>
      <c r="B34" s="80" t="s">
        <v>387</v>
      </c>
      <c r="C34" s="79">
        <v>1</v>
      </c>
    </row>
    <row r="35" spans="1:8">
      <c r="A35" s="81"/>
      <c r="B35" s="81"/>
      <c r="C35" s="81"/>
    </row>
    <row r="36" spans="1:8" ht="19.5" customHeight="1">
      <c r="A36" s="77" t="s">
        <v>223</v>
      </c>
      <c r="B36" s="80" t="s">
        <v>402</v>
      </c>
      <c r="C36" s="79"/>
    </row>
    <row r="37" spans="1:8">
      <c r="A37" s="80"/>
      <c r="B37" s="80" t="s">
        <v>403</v>
      </c>
      <c r="C37" s="79">
        <v>1</v>
      </c>
    </row>
    <row r="38" spans="1:8">
      <c r="A38" s="81"/>
      <c r="B38" s="81"/>
      <c r="C38" s="81"/>
    </row>
    <row r="39" spans="1:8" ht="18" customHeight="1">
      <c r="A39" s="77" t="s">
        <v>404</v>
      </c>
      <c r="B39" s="80" t="s">
        <v>407</v>
      </c>
      <c r="C39" s="79">
        <v>1</v>
      </c>
    </row>
    <row r="40" spans="1:8">
      <c r="A40" s="80"/>
      <c r="B40" s="80" t="s">
        <v>395</v>
      </c>
      <c r="C40" s="79">
        <v>1</v>
      </c>
    </row>
    <row r="41" spans="1:8">
      <c r="A41" s="81"/>
      <c r="B41" s="81"/>
      <c r="C41" s="81"/>
    </row>
    <row r="42" spans="1:8" ht="12.75" customHeight="1">
      <c r="A42" s="77" t="s">
        <v>85</v>
      </c>
      <c r="B42" s="80" t="s">
        <v>387</v>
      </c>
      <c r="C42" s="79">
        <v>1</v>
      </c>
    </row>
    <row r="43" spans="1:8">
      <c r="A43" s="80"/>
      <c r="B43" s="80" t="s">
        <v>409</v>
      </c>
      <c r="C43" s="79">
        <v>1</v>
      </c>
    </row>
    <row r="44" spans="1:8">
      <c r="A44" s="80"/>
      <c r="B44" s="80" t="s">
        <v>396</v>
      </c>
      <c r="C44" s="79">
        <v>1</v>
      </c>
    </row>
    <row r="45" spans="1:8">
      <c r="A45" s="81"/>
      <c r="B45" s="81"/>
      <c r="C45" s="81"/>
    </row>
    <row r="46" spans="1:8" ht="36.75" customHeight="1">
      <c r="A46" s="77" t="s">
        <v>410</v>
      </c>
      <c r="B46" s="78" t="s">
        <v>412</v>
      </c>
      <c r="C46" s="79">
        <v>1</v>
      </c>
    </row>
    <row r="47" spans="1:8" ht="28.5" customHeight="1">
      <c r="A47" s="80"/>
      <c r="B47" s="80" t="s">
        <v>385</v>
      </c>
      <c r="C47" s="79">
        <v>1</v>
      </c>
    </row>
    <row r="48" spans="1:8" ht="28.5" customHeight="1">
      <c r="A48" s="77" t="s">
        <v>1041</v>
      </c>
      <c r="B48" s="78" t="s">
        <v>412</v>
      </c>
      <c r="C48" s="79">
        <v>1</v>
      </c>
      <c r="D48" s="629"/>
      <c r="E48" s="544"/>
      <c r="F48" s="544"/>
      <c r="G48" s="544"/>
      <c r="H48" s="544"/>
    </row>
    <row r="49" spans="1:3">
      <c r="A49" s="81"/>
      <c r="B49" s="81"/>
      <c r="C49" s="81"/>
    </row>
    <row r="50" spans="1:3" ht="16.5" customHeight="1">
      <c r="A50" s="77" t="s">
        <v>264</v>
      </c>
      <c r="B50" s="80" t="s">
        <v>390</v>
      </c>
      <c r="C50" s="79">
        <v>1</v>
      </c>
    </row>
    <row r="51" spans="1:3" ht="30">
      <c r="A51" s="80"/>
      <c r="B51" s="78" t="s">
        <v>412</v>
      </c>
      <c r="C51" s="79">
        <v>1</v>
      </c>
    </row>
    <row r="52" spans="1:3">
      <c r="A52" s="81"/>
      <c r="B52" s="81"/>
      <c r="C52" s="81"/>
    </row>
    <row r="53" spans="1:3" ht="21" customHeight="1">
      <c r="A53" s="77" t="s">
        <v>405</v>
      </c>
      <c r="B53" s="80" t="s">
        <v>409</v>
      </c>
      <c r="C53" s="79">
        <v>1</v>
      </c>
    </row>
    <row r="54" spans="1:3">
      <c r="A54" s="80"/>
      <c r="B54" s="80" t="s">
        <v>396</v>
      </c>
      <c r="C54" s="79">
        <v>1</v>
      </c>
    </row>
    <row r="55" spans="1:3">
      <c r="A55" s="80"/>
      <c r="B55" s="80" t="s">
        <v>386</v>
      </c>
      <c r="C55" s="79">
        <v>1</v>
      </c>
    </row>
    <row r="56" spans="1:3">
      <c r="A56" s="81"/>
      <c r="B56" s="81"/>
      <c r="C56" s="81"/>
    </row>
    <row r="57" spans="1:3" ht="21" customHeight="1">
      <c r="A57" s="89" t="s">
        <v>459</v>
      </c>
      <c r="B57" s="80" t="s">
        <v>409</v>
      </c>
      <c r="C57" s="79">
        <v>1</v>
      </c>
    </row>
    <row r="58" spans="1:3">
      <c r="A58" s="80"/>
      <c r="B58" s="80" t="s">
        <v>396</v>
      </c>
      <c r="C58" s="79">
        <v>0.98</v>
      </c>
    </row>
    <row r="59" spans="1:3">
      <c r="A59" s="80"/>
      <c r="B59" s="80"/>
      <c r="C59" s="80"/>
    </row>
    <row r="60" spans="1:3">
      <c r="A60" s="81"/>
      <c r="B60" s="81"/>
      <c r="C60" s="81"/>
    </row>
    <row r="61" spans="1:3" ht="21" customHeight="1">
      <c r="A61" s="77" t="s">
        <v>406</v>
      </c>
      <c r="B61" s="80" t="s">
        <v>409</v>
      </c>
      <c r="C61" s="79">
        <v>1</v>
      </c>
    </row>
    <row r="62" spans="1:3">
      <c r="A62" s="80"/>
      <c r="B62" s="80"/>
      <c r="C62" s="79"/>
    </row>
    <row r="63" spans="1:3" ht="15.75">
      <c r="A63" s="413"/>
      <c r="B63" s="414"/>
      <c r="C63" s="82"/>
    </row>
    <row r="64" spans="1:3" ht="15.75">
      <c r="A64" s="77" t="s">
        <v>766</v>
      </c>
      <c r="B64" s="78" t="s">
        <v>687</v>
      </c>
      <c r="C64" s="79">
        <v>1</v>
      </c>
    </row>
    <row r="65" spans="1:3" ht="15.75">
      <c r="A65" s="251"/>
      <c r="B65" s="415"/>
      <c r="C65" s="82"/>
    </row>
    <row r="66" spans="1:3" ht="15.75">
      <c r="A66" s="77" t="s">
        <v>767</v>
      </c>
      <c r="B66" s="159" t="s">
        <v>688</v>
      </c>
      <c r="C66" s="79">
        <v>1</v>
      </c>
    </row>
    <row r="67" spans="1:3">
      <c r="A67" s="81"/>
      <c r="B67" s="81"/>
      <c r="C67" s="81"/>
    </row>
    <row r="68" spans="1:3" ht="15.75">
      <c r="A68" s="77" t="s">
        <v>685</v>
      </c>
      <c r="B68" s="78" t="s">
        <v>687</v>
      </c>
      <c r="C68" s="156">
        <v>1</v>
      </c>
    </row>
    <row r="69" spans="1:3">
      <c r="A69" s="81"/>
      <c r="B69" s="81"/>
      <c r="C69" s="81"/>
    </row>
    <row r="70" spans="1:3" ht="15.75" customHeight="1">
      <c r="A70" s="77" t="s">
        <v>686</v>
      </c>
      <c r="B70" s="159" t="s">
        <v>688</v>
      </c>
      <c r="C70" s="156">
        <v>1</v>
      </c>
    </row>
    <row r="71" spans="1:3" ht="30" customHeight="1">
      <c r="A71" s="251"/>
      <c r="B71" s="252"/>
      <c r="C71" s="253"/>
    </row>
    <row r="72" spans="1:3" ht="15.75" customHeight="1">
      <c r="A72" s="77" t="s">
        <v>755</v>
      </c>
      <c r="B72" s="80" t="s">
        <v>409</v>
      </c>
      <c r="C72" s="156">
        <v>1</v>
      </c>
    </row>
    <row r="73" spans="1:3" ht="15.75">
      <c r="A73" s="251"/>
      <c r="B73" s="252"/>
      <c r="C73" s="253"/>
    </row>
    <row r="74" spans="1:3">
      <c r="A74" s="728" t="s">
        <v>968</v>
      </c>
      <c r="B74" s="80" t="s">
        <v>390</v>
      </c>
      <c r="C74" s="699">
        <v>0.83330000000000004</v>
      </c>
    </row>
    <row r="75" spans="1:3" ht="15.75">
      <c r="A75" s="251"/>
      <c r="B75" s="252"/>
      <c r="C75" s="253"/>
    </row>
    <row r="76" spans="1:3" ht="15.75">
      <c r="A76" s="77" t="s">
        <v>1124</v>
      </c>
      <c r="B76" s="78" t="s">
        <v>687</v>
      </c>
      <c r="C76" s="156">
        <v>1</v>
      </c>
    </row>
    <row r="77" spans="1:3" ht="15.75">
      <c r="A77" s="251"/>
      <c r="B77" s="252"/>
      <c r="C77" s="253"/>
    </row>
    <row r="79" spans="1:3" ht="15.75">
      <c r="A79" s="87" t="s">
        <v>430</v>
      </c>
    </row>
    <row r="80" spans="1:3" ht="15.75">
      <c r="A80" s="119" t="s">
        <v>769</v>
      </c>
    </row>
    <row r="81" spans="1:1" ht="15.75">
      <c r="A81" s="87" t="s">
        <v>1040</v>
      </c>
    </row>
    <row r="82" spans="1:1" ht="15.75">
      <c r="A82" s="120"/>
    </row>
  </sheetData>
  <mergeCells count="3">
    <mergeCell ref="A5:G5"/>
    <mergeCell ref="A6:G6"/>
    <mergeCell ref="A7:G7"/>
  </mergeCells>
  <pageMargins left="0.7" right="0.7" top="0.75" bottom="0.75" header="0.3" footer="0.3"/>
  <pageSetup paperSize="5" scale="52"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7"/>
  <sheetViews>
    <sheetView topLeftCell="D1" zoomScale="89" zoomScaleNormal="89" workbookViewId="0">
      <selection activeCell="G22" sqref="G22"/>
    </sheetView>
  </sheetViews>
  <sheetFormatPr baseColWidth="10"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8.28515625" style="1" customWidth="1"/>
    <col min="7" max="7" width="10.42578125" style="1" customWidth="1"/>
    <col min="8" max="8" width="7.5703125" style="1" customWidth="1"/>
    <col min="9" max="9" width="8.8554687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762"/>
      <c r="B2" s="763"/>
      <c r="C2" s="763"/>
      <c r="D2" s="763"/>
      <c r="E2" s="764"/>
      <c r="F2" s="771" t="s">
        <v>18</v>
      </c>
      <c r="G2" s="772"/>
      <c r="H2" s="772"/>
      <c r="I2" s="772"/>
      <c r="J2" s="772"/>
      <c r="K2" s="772"/>
      <c r="L2" s="772"/>
      <c r="M2" s="773"/>
      <c r="N2" s="740" t="s">
        <v>689</v>
      </c>
      <c r="O2" s="741"/>
      <c r="P2" s="741"/>
      <c r="Q2" s="741"/>
      <c r="R2" s="741"/>
      <c r="S2" s="741"/>
      <c r="T2" s="742"/>
    </row>
    <row r="3" spans="1:20" ht="14.25" thickBot="1">
      <c r="A3" s="765"/>
      <c r="B3" s="766"/>
      <c r="C3" s="766"/>
      <c r="D3" s="766"/>
      <c r="E3" s="767"/>
      <c r="F3" s="743" t="s">
        <v>17</v>
      </c>
      <c r="G3" s="744"/>
      <c r="H3" s="744"/>
      <c r="I3" s="744"/>
      <c r="J3" s="744"/>
      <c r="K3" s="744"/>
      <c r="L3" s="744"/>
      <c r="M3" s="745"/>
      <c r="N3" s="749" t="s">
        <v>23</v>
      </c>
      <c r="O3" s="750"/>
      <c r="P3" s="750"/>
      <c r="Q3" s="750"/>
      <c r="R3" s="750"/>
      <c r="S3" s="750"/>
      <c r="T3" s="751"/>
    </row>
    <row r="4" spans="1:20" ht="14.25" thickBot="1">
      <c r="A4" s="768"/>
      <c r="B4" s="769"/>
      <c r="C4" s="769"/>
      <c r="D4" s="769"/>
      <c r="E4" s="770"/>
      <c r="F4" s="746"/>
      <c r="G4" s="747"/>
      <c r="H4" s="747"/>
      <c r="I4" s="747"/>
      <c r="J4" s="747"/>
      <c r="K4" s="747"/>
      <c r="L4" s="747"/>
      <c r="M4" s="748"/>
      <c r="N4" s="752" t="s">
        <v>8</v>
      </c>
      <c r="O4" s="753"/>
      <c r="P4" s="753"/>
      <c r="Q4" s="753"/>
      <c r="R4" s="753"/>
      <c r="S4" s="753"/>
      <c r="T4" s="754"/>
    </row>
    <row r="5" spans="1:20">
      <c r="A5" s="2"/>
      <c r="B5" s="2"/>
      <c r="C5" s="2"/>
      <c r="D5" s="2"/>
      <c r="E5" s="2"/>
      <c r="F5" s="2"/>
      <c r="G5" s="2"/>
      <c r="H5" s="2"/>
      <c r="I5" s="2"/>
      <c r="J5" s="3"/>
      <c r="K5" s="3"/>
      <c r="L5" s="4"/>
      <c r="M5" s="4"/>
      <c r="N5" s="4"/>
      <c r="O5" s="4"/>
      <c r="P5" s="4"/>
      <c r="Q5" s="4"/>
      <c r="R5" s="4"/>
      <c r="S5" s="4"/>
      <c r="T5" s="4"/>
    </row>
    <row r="6" spans="1:20">
      <c r="A6" s="755" t="s">
        <v>10</v>
      </c>
      <c r="B6" s="755"/>
      <c r="C6" s="755"/>
      <c r="D6" s="755"/>
      <c r="E6" s="755"/>
      <c r="F6" s="759" t="s">
        <v>223</v>
      </c>
      <c r="G6" s="760"/>
      <c r="H6" s="760"/>
      <c r="I6" s="760"/>
      <c r="J6" s="760"/>
      <c r="K6" s="760"/>
      <c r="L6" s="760"/>
      <c r="M6" s="761"/>
      <c r="N6" s="4"/>
      <c r="O6" s="4"/>
      <c r="P6" s="4"/>
      <c r="Q6" s="4"/>
      <c r="R6" s="4"/>
      <c r="S6" s="4"/>
      <c r="T6" s="4"/>
    </row>
    <row r="7" spans="1:20" ht="15">
      <c r="A7" s="755" t="s">
        <v>25</v>
      </c>
      <c r="B7" s="755"/>
      <c r="C7" s="755"/>
      <c r="D7" s="755"/>
      <c r="E7" s="755"/>
      <c r="F7" s="756">
        <v>2024</v>
      </c>
      <c r="G7" s="757"/>
      <c r="H7" s="757"/>
      <c r="I7" s="757"/>
      <c r="J7" s="757"/>
      <c r="K7" s="757"/>
      <c r="L7" s="757"/>
      <c r="M7" s="758"/>
      <c r="N7" s="4"/>
      <c r="O7" s="4"/>
      <c r="P7" s="4"/>
      <c r="Q7" s="4"/>
      <c r="R7" s="4"/>
      <c r="S7" s="4"/>
      <c r="T7" s="4"/>
    </row>
    <row r="8" spans="1:20" ht="15">
      <c r="A8" s="755" t="s">
        <v>6</v>
      </c>
      <c r="B8" s="755"/>
      <c r="C8" s="755"/>
      <c r="D8" s="755"/>
      <c r="E8" s="755"/>
      <c r="F8" s="756" t="s">
        <v>770</v>
      </c>
      <c r="G8" s="757"/>
      <c r="H8" s="757"/>
      <c r="I8" s="757"/>
      <c r="J8" s="757"/>
      <c r="K8" s="757"/>
      <c r="L8" s="757"/>
      <c r="M8" s="758"/>
      <c r="N8" s="4"/>
      <c r="O8" s="4"/>
      <c r="P8" s="4"/>
      <c r="Q8" s="4"/>
      <c r="R8" s="4"/>
      <c r="S8" s="4"/>
      <c r="T8" s="4"/>
    </row>
    <row r="9" spans="1:20" ht="15">
      <c r="A9" s="755" t="s">
        <v>7</v>
      </c>
      <c r="B9" s="755"/>
      <c r="C9" s="755"/>
      <c r="D9" s="755"/>
      <c r="E9" s="755"/>
      <c r="F9" s="756" t="s">
        <v>772</v>
      </c>
      <c r="G9" s="757"/>
      <c r="H9" s="757"/>
      <c r="I9" s="757"/>
      <c r="J9" s="757"/>
      <c r="K9" s="757"/>
      <c r="L9" s="757"/>
      <c r="M9" s="75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181" t="s">
        <v>9</v>
      </c>
      <c r="B11" s="1182"/>
      <c r="C11" s="1182"/>
      <c r="D11" s="1182"/>
      <c r="E11" s="1182"/>
      <c r="F11" s="1182"/>
      <c r="G11" s="1182"/>
      <c r="H11" s="1182"/>
      <c r="I11" s="1182"/>
      <c r="J11" s="1182"/>
      <c r="K11" s="1182"/>
      <c r="L11" s="1182"/>
      <c r="M11" s="1182"/>
      <c r="N11" s="1182"/>
      <c r="O11" s="1182"/>
      <c r="P11" s="1182"/>
      <c r="Q11" s="1182"/>
      <c r="R11" s="1182"/>
      <c r="S11" s="1182"/>
      <c r="T11" s="1183"/>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89" t="s">
        <v>16</v>
      </c>
      <c r="B13" s="790"/>
      <c r="C13" s="790"/>
      <c r="D13" s="790"/>
      <c r="E13" s="790"/>
      <c r="F13" s="790"/>
      <c r="G13" s="790"/>
      <c r="H13" s="790"/>
      <c r="I13" s="790"/>
      <c r="J13" s="790"/>
      <c r="K13" s="790"/>
      <c r="L13" s="791"/>
      <c r="M13" s="792" t="s">
        <v>1</v>
      </c>
      <c r="N13" s="792"/>
      <c r="O13" s="792"/>
      <c r="P13" s="792"/>
      <c r="Q13" s="792"/>
      <c r="R13" s="792"/>
      <c r="S13" s="792"/>
      <c r="T13" s="793"/>
    </row>
    <row r="14" spans="1:20" ht="15.75" customHeight="1" thickBot="1">
      <c r="A14" s="798" t="s">
        <v>27</v>
      </c>
      <c r="B14" s="807" t="s">
        <v>315</v>
      </c>
      <c r="C14" s="807" t="s">
        <v>316</v>
      </c>
      <c r="D14" s="798" t="s">
        <v>26</v>
      </c>
      <c r="E14" s="802" t="s">
        <v>19</v>
      </c>
      <c r="F14" s="804" t="s">
        <v>11</v>
      </c>
      <c r="G14" s="805"/>
      <c r="H14" s="805"/>
      <c r="I14" s="806"/>
      <c r="J14" s="794" t="s">
        <v>20</v>
      </c>
      <c r="K14" s="794" t="s">
        <v>21</v>
      </c>
      <c r="L14" s="794" t="s">
        <v>2</v>
      </c>
      <c r="M14" s="796" t="s">
        <v>22</v>
      </c>
      <c r="N14" s="777" t="s">
        <v>3</v>
      </c>
      <c r="O14" s="778"/>
      <c r="P14" s="779"/>
      <c r="Q14" s="780" t="s">
        <v>210</v>
      </c>
      <c r="R14" s="782" t="s">
        <v>5</v>
      </c>
      <c r="S14" s="10" t="s">
        <v>29</v>
      </c>
      <c r="T14" s="784" t="s">
        <v>0</v>
      </c>
    </row>
    <row r="15" spans="1:20" ht="39.75" customHeight="1" thickBot="1">
      <c r="A15" s="799"/>
      <c r="B15" s="808"/>
      <c r="C15" s="808"/>
      <c r="D15" s="799"/>
      <c r="E15" s="803"/>
      <c r="F15" s="11" t="s">
        <v>12</v>
      </c>
      <c r="G15" s="11" t="s">
        <v>13</v>
      </c>
      <c r="H15" s="11" t="s">
        <v>14</v>
      </c>
      <c r="I15" s="11" t="s">
        <v>15</v>
      </c>
      <c r="J15" s="795"/>
      <c r="K15" s="795"/>
      <c r="L15" s="795"/>
      <c r="M15" s="797"/>
      <c r="N15" s="38" t="s">
        <v>30</v>
      </c>
      <c r="O15" s="13" t="s">
        <v>28</v>
      </c>
      <c r="P15" s="14" t="s">
        <v>31</v>
      </c>
      <c r="Q15" s="781"/>
      <c r="R15" s="783"/>
      <c r="S15" s="15"/>
      <c r="T15" s="785"/>
    </row>
    <row r="16" spans="1:20" ht="14.25" thickBot="1">
      <c r="A16" s="2"/>
      <c r="B16" s="2"/>
      <c r="C16" s="2"/>
      <c r="D16" s="2"/>
      <c r="E16" s="2"/>
      <c r="F16" s="2"/>
      <c r="G16" s="2"/>
      <c r="H16" s="2"/>
      <c r="I16" s="2"/>
      <c r="J16" s="2"/>
      <c r="K16" s="2"/>
      <c r="L16" s="16"/>
      <c r="M16" s="2"/>
      <c r="P16" s="123"/>
      <c r="Q16" s="2"/>
      <c r="R16" s="2"/>
      <c r="S16" s="2"/>
      <c r="T16" s="2"/>
    </row>
    <row r="17" spans="1:20" ht="50.25" customHeight="1">
      <c r="A17" s="838">
        <v>1</v>
      </c>
      <c r="B17" s="837" t="s">
        <v>326</v>
      </c>
      <c r="C17" s="837" t="s">
        <v>401</v>
      </c>
      <c r="D17" s="837" t="s">
        <v>533</v>
      </c>
      <c r="E17" s="375" t="s">
        <v>224</v>
      </c>
      <c r="F17" s="368">
        <v>1</v>
      </c>
      <c r="G17" s="368"/>
      <c r="H17" s="272"/>
      <c r="I17" s="272"/>
      <c r="J17" s="284" t="s">
        <v>443</v>
      </c>
      <c r="K17" s="441">
        <v>0</v>
      </c>
      <c r="L17" s="376">
        <v>0</v>
      </c>
      <c r="M17" s="368">
        <v>1</v>
      </c>
      <c r="N17" s="364">
        <v>1</v>
      </c>
      <c r="O17" s="320">
        <v>1</v>
      </c>
      <c r="P17" s="17" t="str">
        <f t="shared" ref="P17:P33" si="0">IF(O17&lt;=V$17,"T",IF(O17&lt;$Y$17,"R",IF(O17&gt;=$Y$17,"P")))</f>
        <v>P</v>
      </c>
      <c r="Q17" s="40"/>
      <c r="R17" s="40"/>
      <c r="S17" s="1174" t="s">
        <v>225</v>
      </c>
      <c r="T17" s="1172" t="s">
        <v>226</v>
      </c>
    </row>
    <row r="18" spans="1:20" ht="36">
      <c r="A18" s="839"/>
      <c r="B18" s="829"/>
      <c r="C18" s="829"/>
      <c r="D18" s="829"/>
      <c r="E18" s="331" t="s">
        <v>227</v>
      </c>
      <c r="F18" s="267">
        <v>1</v>
      </c>
      <c r="G18" s="267"/>
      <c r="H18" s="322"/>
      <c r="I18" s="322"/>
      <c r="J18" s="307" t="s">
        <v>444</v>
      </c>
      <c r="K18" s="287">
        <v>0</v>
      </c>
      <c r="L18" s="286">
        <v>0</v>
      </c>
      <c r="M18" s="267">
        <v>1</v>
      </c>
      <c r="N18" s="309">
        <f>G18-M18</f>
        <v>-1</v>
      </c>
      <c r="O18" s="282">
        <v>1</v>
      </c>
      <c r="P18" s="23" t="str">
        <f t="shared" si="0"/>
        <v>P</v>
      </c>
      <c r="Q18" s="896"/>
      <c r="R18" s="896"/>
      <c r="S18" s="1170"/>
      <c r="T18" s="1173"/>
    </row>
    <row r="19" spans="1:20" ht="25.5" customHeight="1">
      <c r="A19" s="839"/>
      <c r="B19" s="829"/>
      <c r="C19" s="829"/>
      <c r="D19" s="829"/>
      <c r="E19" s="331" t="s">
        <v>228</v>
      </c>
      <c r="F19" s="267">
        <v>1</v>
      </c>
      <c r="G19" s="267"/>
      <c r="H19" s="322"/>
      <c r="I19" s="322"/>
      <c r="J19" s="307" t="s">
        <v>445</v>
      </c>
      <c r="K19" s="287">
        <v>0</v>
      </c>
      <c r="L19" s="286">
        <v>0</v>
      </c>
      <c r="M19" s="267">
        <v>1</v>
      </c>
      <c r="N19" s="281">
        <f>G19-M19</f>
        <v>-1</v>
      </c>
      <c r="O19" s="282">
        <v>1</v>
      </c>
      <c r="P19" s="23" t="str">
        <f t="shared" si="0"/>
        <v>P</v>
      </c>
      <c r="Q19" s="896"/>
      <c r="R19" s="896"/>
      <c r="S19" s="1170"/>
      <c r="T19" s="1173"/>
    </row>
    <row r="20" spans="1:20" ht="63.75" customHeight="1">
      <c r="A20" s="839"/>
      <c r="B20" s="829"/>
      <c r="C20" s="829"/>
      <c r="D20" s="829"/>
      <c r="E20" s="331" t="s">
        <v>229</v>
      </c>
      <c r="F20" s="267">
        <v>1</v>
      </c>
      <c r="G20" s="267"/>
      <c r="H20" s="322"/>
      <c r="I20" s="322"/>
      <c r="J20" s="307" t="s">
        <v>443</v>
      </c>
      <c r="K20" s="287">
        <v>0</v>
      </c>
      <c r="L20" s="286">
        <v>0</v>
      </c>
      <c r="M20" s="267">
        <v>1</v>
      </c>
      <c r="N20" s="309">
        <f>G20-M20</f>
        <v>-1</v>
      </c>
      <c r="O20" s="282">
        <v>1</v>
      </c>
      <c r="P20" s="23" t="str">
        <f t="shared" si="0"/>
        <v>P</v>
      </c>
      <c r="Q20" s="896"/>
      <c r="R20" s="896"/>
      <c r="S20" s="1170"/>
      <c r="T20" s="1173"/>
    </row>
    <row r="21" spans="1:20" ht="51" customHeight="1">
      <c r="A21" s="839"/>
      <c r="B21" s="829"/>
      <c r="C21" s="829"/>
      <c r="D21" s="829"/>
      <c r="E21" s="331" t="s">
        <v>230</v>
      </c>
      <c r="F21" s="267">
        <v>1</v>
      </c>
      <c r="G21" s="267"/>
      <c r="H21" s="322"/>
      <c r="I21" s="322"/>
      <c r="J21" s="307" t="s">
        <v>446</v>
      </c>
      <c r="K21" s="287">
        <v>0</v>
      </c>
      <c r="L21" s="286">
        <v>0</v>
      </c>
      <c r="M21" s="267">
        <v>1</v>
      </c>
      <c r="N21" s="281">
        <v>-2</v>
      </c>
      <c r="O21" s="282">
        <v>1</v>
      </c>
      <c r="P21" s="23" t="str">
        <f t="shared" si="0"/>
        <v>P</v>
      </c>
      <c r="Q21" s="896"/>
      <c r="R21" s="896"/>
      <c r="S21" s="1170"/>
      <c r="T21" s="1173"/>
    </row>
    <row r="22" spans="1:20" ht="44.25" customHeight="1">
      <c r="A22" s="839"/>
      <c r="B22" s="829"/>
      <c r="C22" s="829"/>
      <c r="D22" s="829"/>
      <c r="E22" s="331" t="s">
        <v>231</v>
      </c>
      <c r="F22" s="267">
        <v>1</v>
      </c>
      <c r="G22" s="267"/>
      <c r="H22" s="322"/>
      <c r="I22" s="322"/>
      <c r="J22" s="307" t="s">
        <v>446</v>
      </c>
      <c r="K22" s="287">
        <v>0</v>
      </c>
      <c r="L22" s="286">
        <v>0</v>
      </c>
      <c r="M22" s="267">
        <v>1</v>
      </c>
      <c r="N22" s="309">
        <f>G22-M22</f>
        <v>-1</v>
      </c>
      <c r="O22" s="282">
        <v>1</v>
      </c>
      <c r="P22" s="23" t="str">
        <f t="shared" si="0"/>
        <v>P</v>
      </c>
      <c r="Q22" s="896"/>
      <c r="R22" s="896"/>
      <c r="S22" s="1170"/>
      <c r="T22" s="1173"/>
    </row>
    <row r="23" spans="1:20" ht="38.25" customHeight="1">
      <c r="A23" s="839"/>
      <c r="B23" s="829"/>
      <c r="C23" s="829"/>
      <c r="D23" s="829"/>
      <c r="E23" s="371" t="s">
        <v>441</v>
      </c>
      <c r="F23" s="267">
        <v>1</v>
      </c>
      <c r="G23" s="262"/>
      <c r="H23" s="322"/>
      <c r="I23" s="322"/>
      <c r="J23" s="307" t="s">
        <v>442</v>
      </c>
      <c r="K23" s="291">
        <v>500000</v>
      </c>
      <c r="L23" s="308"/>
      <c r="M23" s="267">
        <v>1</v>
      </c>
      <c r="N23" s="309">
        <f t="shared" ref="N23:N28" si="1">G23-M23</f>
        <v>-1</v>
      </c>
      <c r="O23" s="282">
        <v>0.01</v>
      </c>
      <c r="P23" s="23" t="str">
        <f t="shared" si="0"/>
        <v>P</v>
      </c>
      <c r="Q23" s="24"/>
      <c r="R23" s="24"/>
      <c r="S23" s="1175" t="s">
        <v>233</v>
      </c>
      <c r="T23" s="1178" t="s">
        <v>234</v>
      </c>
    </row>
    <row r="24" spans="1:20" ht="38.25" customHeight="1">
      <c r="A24" s="839"/>
      <c r="B24" s="829" t="s">
        <v>324</v>
      </c>
      <c r="C24" s="829"/>
      <c r="D24" s="829" t="s">
        <v>540</v>
      </c>
      <c r="E24" s="306" t="s">
        <v>534</v>
      </c>
      <c r="F24" s="267">
        <v>1</v>
      </c>
      <c r="G24" s="267"/>
      <c r="H24" s="322"/>
      <c r="I24" s="322"/>
      <c r="J24" s="307"/>
      <c r="K24" s="291"/>
      <c r="L24" s="308"/>
      <c r="M24" s="267">
        <v>1</v>
      </c>
      <c r="N24" s="309">
        <f t="shared" si="1"/>
        <v>-1</v>
      </c>
      <c r="O24" s="282">
        <v>1</v>
      </c>
      <c r="P24" s="23" t="str">
        <f t="shared" si="0"/>
        <v>P</v>
      </c>
      <c r="Q24" s="24"/>
      <c r="R24" s="24"/>
      <c r="S24" s="1176"/>
      <c r="T24" s="1179"/>
    </row>
    <row r="25" spans="1:20" ht="38.25" customHeight="1">
      <c r="A25" s="839"/>
      <c r="B25" s="829"/>
      <c r="C25" s="829"/>
      <c r="D25" s="829"/>
      <c r="E25" s="306" t="s">
        <v>535</v>
      </c>
      <c r="F25" s="267">
        <v>1</v>
      </c>
      <c r="G25" s="267"/>
      <c r="H25" s="322"/>
      <c r="I25" s="322"/>
      <c r="J25" s="307"/>
      <c r="K25" s="291"/>
      <c r="L25" s="308"/>
      <c r="M25" s="267">
        <v>1</v>
      </c>
      <c r="N25" s="309">
        <f t="shared" si="1"/>
        <v>-1</v>
      </c>
      <c r="O25" s="282">
        <v>0.01</v>
      </c>
      <c r="P25" s="23" t="str">
        <f t="shared" si="0"/>
        <v>P</v>
      </c>
      <c r="Q25" s="24"/>
      <c r="R25" s="24"/>
      <c r="S25" s="1176"/>
      <c r="T25" s="1179"/>
    </row>
    <row r="26" spans="1:20" ht="38.25" customHeight="1">
      <c r="A26" s="839"/>
      <c r="B26" s="829"/>
      <c r="C26" s="829"/>
      <c r="D26" s="829"/>
      <c r="E26" s="306" t="s">
        <v>536</v>
      </c>
      <c r="F26" s="267">
        <v>1</v>
      </c>
      <c r="G26" s="267"/>
      <c r="H26" s="322"/>
      <c r="I26" s="322"/>
      <c r="J26" s="307"/>
      <c r="K26" s="291"/>
      <c r="L26" s="308"/>
      <c r="M26" s="267">
        <v>1</v>
      </c>
      <c r="N26" s="309">
        <f t="shared" si="1"/>
        <v>-1</v>
      </c>
      <c r="O26" s="282">
        <v>0.01</v>
      </c>
      <c r="P26" s="23" t="str">
        <f t="shared" si="0"/>
        <v>P</v>
      </c>
      <c r="Q26" s="24"/>
      <c r="R26" s="24"/>
      <c r="S26" s="1176"/>
      <c r="T26" s="1179"/>
    </row>
    <row r="27" spans="1:20" ht="38.25" customHeight="1">
      <c r="A27" s="839"/>
      <c r="B27" s="829"/>
      <c r="C27" s="829"/>
      <c r="D27" s="829"/>
      <c r="E27" s="306" t="s">
        <v>537</v>
      </c>
      <c r="F27" s="267">
        <v>1</v>
      </c>
      <c r="G27" s="267"/>
      <c r="H27" s="322"/>
      <c r="I27" s="322"/>
      <c r="J27" s="307"/>
      <c r="K27" s="291"/>
      <c r="L27" s="308"/>
      <c r="M27" s="267">
        <v>1</v>
      </c>
      <c r="N27" s="309">
        <f t="shared" si="1"/>
        <v>-1</v>
      </c>
      <c r="O27" s="282">
        <v>0.01</v>
      </c>
      <c r="P27" s="23" t="str">
        <f t="shared" si="0"/>
        <v>P</v>
      </c>
      <c r="Q27" s="24"/>
      <c r="R27" s="24"/>
      <c r="S27" s="1176"/>
      <c r="T27" s="1179"/>
    </row>
    <row r="28" spans="1:20" ht="38.25" customHeight="1">
      <c r="A28" s="839"/>
      <c r="B28" s="829"/>
      <c r="C28" s="829"/>
      <c r="D28" s="829"/>
      <c r="E28" s="306" t="s">
        <v>538</v>
      </c>
      <c r="F28" s="267">
        <v>1</v>
      </c>
      <c r="G28" s="267"/>
      <c r="H28" s="322"/>
      <c r="I28" s="322"/>
      <c r="J28" s="307"/>
      <c r="K28" s="291"/>
      <c r="L28" s="308"/>
      <c r="M28" s="267">
        <v>1</v>
      </c>
      <c r="N28" s="309">
        <f t="shared" si="1"/>
        <v>-1</v>
      </c>
      <c r="O28" s="282">
        <v>0.01</v>
      </c>
      <c r="P28" s="23" t="str">
        <f t="shared" si="0"/>
        <v>P</v>
      </c>
      <c r="Q28" s="24"/>
      <c r="R28" s="24"/>
      <c r="S28" s="1176"/>
      <c r="T28" s="1179"/>
    </row>
    <row r="29" spans="1:20" ht="47.25" customHeight="1">
      <c r="A29" s="839"/>
      <c r="B29" s="829"/>
      <c r="C29" s="829"/>
      <c r="D29" s="829"/>
      <c r="E29" s="306" t="s">
        <v>539</v>
      </c>
      <c r="F29" s="267">
        <v>1</v>
      </c>
      <c r="G29" s="267"/>
      <c r="H29" s="322"/>
      <c r="I29" s="322"/>
      <c r="J29" s="307" t="s">
        <v>232</v>
      </c>
      <c r="K29" s="308">
        <v>0</v>
      </c>
      <c r="L29" s="326">
        <v>0</v>
      </c>
      <c r="M29" s="267">
        <v>1</v>
      </c>
      <c r="N29" s="281">
        <v>0</v>
      </c>
      <c r="O29" s="282">
        <v>0.01</v>
      </c>
      <c r="P29" s="23" t="str">
        <f t="shared" si="0"/>
        <v>P</v>
      </c>
      <c r="Q29" s="24"/>
      <c r="R29" s="24"/>
      <c r="S29" s="1177"/>
      <c r="T29" s="1180"/>
    </row>
    <row r="30" spans="1:20" ht="27" customHeight="1">
      <c r="A30" s="839"/>
      <c r="B30" s="829" t="s">
        <v>323</v>
      </c>
      <c r="C30" s="829"/>
      <c r="D30" s="824" t="s">
        <v>541</v>
      </c>
      <c r="E30" s="306" t="s">
        <v>542</v>
      </c>
      <c r="F30" s="267">
        <v>1</v>
      </c>
      <c r="G30" s="329"/>
      <c r="H30" s="322"/>
      <c r="I30" s="330"/>
      <c r="J30" s="868" t="s">
        <v>447</v>
      </c>
      <c r="K30" s="361">
        <v>0</v>
      </c>
      <c r="L30" s="361">
        <v>0</v>
      </c>
      <c r="M30" s="267">
        <v>1</v>
      </c>
      <c r="N30" s="314">
        <v>0</v>
      </c>
      <c r="O30" s="314">
        <v>1</v>
      </c>
      <c r="P30" s="23" t="str">
        <f t="shared" si="0"/>
        <v>P</v>
      </c>
      <c r="Q30" s="45" t="s">
        <v>448</v>
      </c>
      <c r="R30" s="45" t="s">
        <v>448</v>
      </c>
      <c r="S30" s="1170" t="s">
        <v>449</v>
      </c>
      <c r="T30" s="442" t="s">
        <v>450</v>
      </c>
    </row>
    <row r="31" spans="1:20" ht="15.75" customHeight="1">
      <c r="A31" s="839"/>
      <c r="B31" s="829"/>
      <c r="C31" s="829"/>
      <c r="D31" s="824"/>
      <c r="E31" s="306" t="s">
        <v>543</v>
      </c>
      <c r="F31" s="267">
        <v>1</v>
      </c>
      <c r="G31" s="329"/>
      <c r="H31" s="322"/>
      <c r="I31" s="330"/>
      <c r="J31" s="868"/>
      <c r="K31" s="361">
        <v>0</v>
      </c>
      <c r="L31" s="361">
        <v>0</v>
      </c>
      <c r="M31" s="267">
        <v>1</v>
      </c>
      <c r="N31" s="314">
        <v>0</v>
      </c>
      <c r="O31" s="314">
        <v>1</v>
      </c>
      <c r="P31" s="23" t="str">
        <f t="shared" si="0"/>
        <v>P</v>
      </c>
      <c r="Q31" s="45" t="s">
        <v>448</v>
      </c>
      <c r="R31" s="45" t="s">
        <v>448</v>
      </c>
      <c r="S31" s="1170"/>
      <c r="T31" s="1171" t="s">
        <v>451</v>
      </c>
    </row>
    <row r="32" spans="1:20" ht="27" customHeight="1">
      <c r="A32" s="839"/>
      <c r="B32" s="829"/>
      <c r="C32" s="829"/>
      <c r="D32" s="824"/>
      <c r="E32" s="306" t="s">
        <v>544</v>
      </c>
      <c r="F32" s="267">
        <v>1</v>
      </c>
      <c r="G32" s="329"/>
      <c r="H32" s="322"/>
      <c r="I32" s="330"/>
      <c r="J32" s="868"/>
      <c r="K32" s="361">
        <v>0</v>
      </c>
      <c r="L32" s="361">
        <v>0</v>
      </c>
      <c r="M32" s="267">
        <v>1</v>
      </c>
      <c r="N32" s="314">
        <v>0</v>
      </c>
      <c r="O32" s="314">
        <v>1</v>
      </c>
      <c r="P32" s="23" t="str">
        <f t="shared" si="0"/>
        <v>P</v>
      </c>
      <c r="Q32" s="45" t="s">
        <v>448</v>
      </c>
      <c r="R32" s="45" t="s">
        <v>448</v>
      </c>
      <c r="S32" s="1170"/>
      <c r="T32" s="1171"/>
    </row>
    <row r="33" spans="1:20" ht="24">
      <c r="A33" s="839"/>
      <c r="B33" s="829"/>
      <c r="C33" s="829"/>
      <c r="D33" s="824"/>
      <c r="E33" s="306" t="s">
        <v>545</v>
      </c>
      <c r="F33" s="267">
        <v>1</v>
      </c>
      <c r="G33" s="329"/>
      <c r="H33" s="322"/>
      <c r="I33" s="330"/>
      <c r="J33" s="307"/>
      <c r="K33" s="292"/>
      <c r="L33" s="266"/>
      <c r="M33" s="267">
        <v>1</v>
      </c>
      <c r="N33" s="281">
        <v>0</v>
      </c>
      <c r="O33" s="282">
        <v>1</v>
      </c>
      <c r="P33" s="23" t="str">
        <f t="shared" si="0"/>
        <v>P</v>
      </c>
      <c r="Q33" s="24"/>
      <c r="R33" s="24"/>
      <c r="S33" s="24"/>
      <c r="T33" s="26"/>
    </row>
    <row r="34" spans="1:20" ht="49.5" customHeight="1">
      <c r="A34" s="839">
        <v>2</v>
      </c>
      <c r="B34" s="823" t="s">
        <v>697</v>
      </c>
      <c r="C34" s="824" t="s">
        <v>691</v>
      </c>
      <c r="D34" s="824" t="s">
        <v>692</v>
      </c>
      <c r="E34" s="371" t="s">
        <v>693</v>
      </c>
      <c r="F34" s="1000"/>
      <c r="G34" s="1184"/>
      <c r="H34" s="1059"/>
      <c r="I34" s="1059"/>
      <c r="J34" s="829" t="s">
        <v>694</v>
      </c>
      <c r="K34" s="885">
        <v>0</v>
      </c>
      <c r="L34" s="885">
        <v>0</v>
      </c>
      <c r="M34" s="1184">
        <v>1</v>
      </c>
      <c r="N34" s="1197">
        <v>0</v>
      </c>
      <c r="O34" s="1001">
        <v>100</v>
      </c>
      <c r="P34" s="1190" t="str">
        <f t="shared" ref="P34" si="2">IF(O34&lt;=V$21,"T",IF(O34&lt;$Y$21,"R",IF(O34&gt;=$Y$21,"P")))</f>
        <v>P</v>
      </c>
      <c r="Q34" s="1192" t="s">
        <v>448</v>
      </c>
      <c r="R34" s="1192" t="s">
        <v>448</v>
      </c>
      <c r="S34" s="1194" t="s">
        <v>449</v>
      </c>
      <c r="T34" s="1187" t="s">
        <v>695</v>
      </c>
    </row>
    <row r="35" spans="1:20" ht="60.75" thickBot="1">
      <c r="A35" s="856"/>
      <c r="B35" s="831"/>
      <c r="C35" s="1189"/>
      <c r="D35" s="1189"/>
      <c r="E35" s="429" t="s">
        <v>696</v>
      </c>
      <c r="F35" s="1008"/>
      <c r="G35" s="1185"/>
      <c r="H35" s="1186"/>
      <c r="I35" s="1186"/>
      <c r="J35" s="830"/>
      <c r="K35" s="912"/>
      <c r="L35" s="912"/>
      <c r="M35" s="1196"/>
      <c r="N35" s="1198"/>
      <c r="O35" s="1008"/>
      <c r="P35" s="1191"/>
      <c r="Q35" s="1193"/>
      <c r="R35" s="1193"/>
      <c r="S35" s="1195"/>
      <c r="T35" s="1188"/>
    </row>
    <row r="36" spans="1:20">
      <c r="A36" s="32" t="s">
        <v>24</v>
      </c>
      <c r="B36" s="510"/>
      <c r="C36" s="510"/>
      <c r="D36" s="510"/>
      <c r="E36" s="511"/>
      <c r="F36" s="510"/>
      <c r="G36" s="510"/>
      <c r="H36" s="510"/>
      <c r="I36" s="510"/>
      <c r="J36" s="510"/>
      <c r="K36" s="510"/>
      <c r="L36" s="510"/>
      <c r="M36" s="510"/>
      <c r="N36" s="510"/>
      <c r="O36" s="223"/>
      <c r="P36" s="223"/>
      <c r="Q36" s="223"/>
      <c r="R36" s="223"/>
      <c r="S36" s="223"/>
      <c r="T36" s="227"/>
    </row>
    <row r="37" spans="1:20">
      <c r="A37" s="66"/>
      <c r="B37" s="67"/>
      <c r="C37" s="67"/>
      <c r="D37" s="67"/>
      <c r="E37" s="67"/>
      <c r="F37" s="67"/>
      <c r="G37" s="67"/>
      <c r="H37" s="67"/>
      <c r="I37" s="67"/>
      <c r="J37" s="67"/>
      <c r="K37" s="67"/>
      <c r="L37" s="67"/>
      <c r="M37" s="67"/>
      <c r="N37" s="67"/>
      <c r="O37" s="67"/>
      <c r="P37" s="67"/>
      <c r="Q37" s="67"/>
      <c r="R37" s="67"/>
      <c r="S37" s="67"/>
      <c r="T37" s="68"/>
    </row>
    <row r="38" spans="1:20">
      <c r="A38" s="66"/>
      <c r="B38" s="67"/>
      <c r="C38" s="67"/>
      <c r="D38" s="67"/>
      <c r="E38" s="67"/>
      <c r="F38" s="67"/>
      <c r="G38" s="67"/>
      <c r="H38" s="67"/>
      <c r="I38" s="67"/>
      <c r="J38" s="67"/>
      <c r="K38" s="67"/>
      <c r="L38" s="67"/>
      <c r="M38" s="67"/>
      <c r="N38" s="67"/>
      <c r="O38" s="67"/>
      <c r="P38" s="67"/>
      <c r="Q38" s="67"/>
      <c r="R38" s="67"/>
      <c r="S38" s="67"/>
      <c r="T38" s="68"/>
    </row>
    <row r="39" spans="1:20">
      <c r="A39" s="66"/>
      <c r="B39" s="67"/>
      <c r="C39" s="67"/>
      <c r="D39" s="67"/>
      <c r="E39" s="67"/>
      <c r="F39" s="67"/>
      <c r="G39" s="67"/>
      <c r="H39" s="67"/>
      <c r="I39" s="67"/>
      <c r="J39" s="67"/>
      <c r="K39" s="67"/>
      <c r="L39" s="67"/>
      <c r="M39" s="67"/>
      <c r="N39" s="67"/>
      <c r="O39" s="67"/>
      <c r="P39" s="67"/>
      <c r="Q39" s="67"/>
      <c r="R39" s="67"/>
      <c r="S39" s="67"/>
      <c r="T39" s="68"/>
    </row>
    <row r="40" spans="1:20">
      <c r="A40" s="66"/>
      <c r="B40" s="67"/>
      <c r="C40" s="67"/>
      <c r="D40" s="67"/>
      <c r="E40" s="67"/>
      <c r="F40" s="67"/>
      <c r="G40" s="67"/>
      <c r="H40" s="67"/>
      <c r="I40" s="67"/>
      <c r="J40" s="67"/>
      <c r="K40" s="67"/>
      <c r="L40" s="67"/>
      <c r="M40" s="67"/>
      <c r="N40" s="67"/>
      <c r="O40" s="67"/>
      <c r="P40" s="67"/>
      <c r="Q40" s="67"/>
      <c r="R40" s="67"/>
      <c r="S40" s="67"/>
      <c r="T40" s="68"/>
    </row>
    <row r="41" spans="1:20">
      <c r="A41" s="66"/>
      <c r="B41" s="67"/>
      <c r="C41" s="67"/>
      <c r="D41" s="67"/>
      <c r="E41" s="67"/>
      <c r="F41" s="67"/>
      <c r="G41" s="67"/>
      <c r="H41" s="67"/>
      <c r="I41" s="67"/>
      <c r="J41" s="67"/>
      <c r="K41" s="67"/>
      <c r="L41" s="67"/>
      <c r="M41" s="67"/>
      <c r="N41" s="67"/>
      <c r="O41" s="67"/>
      <c r="P41" s="67"/>
      <c r="Q41" s="67"/>
      <c r="R41" s="67"/>
      <c r="S41" s="67"/>
      <c r="T41" s="68"/>
    </row>
    <row r="42" spans="1:20">
      <c r="A42" s="66"/>
      <c r="B42" s="67"/>
      <c r="C42" s="67"/>
      <c r="D42" s="67"/>
      <c r="E42" s="67"/>
      <c r="F42" s="67"/>
      <c r="G42" s="67"/>
      <c r="H42" s="67"/>
      <c r="I42" s="67"/>
      <c r="J42" s="67"/>
      <c r="K42" s="67"/>
      <c r="L42" s="67"/>
      <c r="M42" s="67"/>
      <c r="N42" s="67"/>
      <c r="O42" s="67"/>
      <c r="P42" s="67"/>
      <c r="Q42" s="67"/>
      <c r="R42" s="67"/>
      <c r="S42" s="67"/>
      <c r="T42" s="68"/>
    </row>
    <row r="43" spans="1:20">
      <c r="A43" s="66"/>
      <c r="B43" s="67"/>
      <c r="C43" s="67"/>
      <c r="D43" s="67"/>
      <c r="E43" s="67"/>
      <c r="F43" s="67"/>
      <c r="G43" s="67"/>
      <c r="H43" s="67"/>
      <c r="I43" s="67"/>
      <c r="J43" s="67"/>
      <c r="K43" s="67"/>
      <c r="L43" s="67"/>
      <c r="M43" s="67"/>
      <c r="N43" s="67"/>
      <c r="O43" s="67"/>
      <c r="P43" s="67"/>
      <c r="Q43" s="67"/>
      <c r="R43" s="67"/>
      <c r="S43" s="67"/>
      <c r="T43" s="68"/>
    </row>
    <row r="44" spans="1:20">
      <c r="A44" s="66"/>
      <c r="B44" s="67"/>
      <c r="C44" s="67"/>
      <c r="D44" s="67"/>
      <c r="E44" s="67"/>
      <c r="F44" s="67"/>
      <c r="G44" s="67"/>
      <c r="H44" s="67"/>
      <c r="I44" s="67"/>
      <c r="J44" s="67"/>
      <c r="K44" s="67"/>
      <c r="L44" s="67"/>
      <c r="M44" s="67"/>
      <c r="N44" s="67"/>
      <c r="O44" s="67"/>
      <c r="P44" s="67"/>
      <c r="Q44" s="67"/>
      <c r="R44" s="67"/>
      <c r="S44" s="67"/>
      <c r="T44" s="68"/>
    </row>
    <row r="45" spans="1:20">
      <c r="A45" s="66"/>
      <c r="B45" s="67"/>
      <c r="C45" s="67"/>
      <c r="D45" s="67"/>
      <c r="E45" s="67"/>
      <c r="F45" s="67"/>
      <c r="G45" s="67"/>
      <c r="H45" s="67"/>
      <c r="I45" s="67"/>
      <c r="J45" s="67"/>
      <c r="K45" s="67"/>
      <c r="L45" s="67"/>
      <c r="M45" s="67"/>
      <c r="N45" s="67"/>
      <c r="O45" s="67"/>
      <c r="P45" s="67"/>
      <c r="Q45" s="67"/>
      <c r="R45" s="67"/>
      <c r="S45" s="67"/>
      <c r="T45" s="68"/>
    </row>
    <row r="46" spans="1:20">
      <c r="A46" s="66"/>
      <c r="B46" s="67"/>
      <c r="C46" s="67"/>
      <c r="D46" s="67"/>
      <c r="E46" s="67"/>
      <c r="F46" s="67"/>
      <c r="G46" s="67"/>
      <c r="H46" s="67"/>
      <c r="I46" s="67"/>
      <c r="J46" s="67"/>
      <c r="K46" s="67"/>
      <c r="L46" s="67"/>
      <c r="M46" s="67"/>
      <c r="N46" s="67"/>
      <c r="O46" s="67"/>
      <c r="P46" s="67"/>
      <c r="Q46" s="67"/>
      <c r="R46" s="67"/>
      <c r="S46" s="67"/>
      <c r="T46" s="68"/>
    </row>
    <row r="47" spans="1:20">
      <c r="E47" s="122"/>
    </row>
  </sheetData>
  <mergeCells count="67">
    <mergeCell ref="A34:A35"/>
    <mergeCell ref="T34:T35"/>
    <mergeCell ref="C34:C35"/>
    <mergeCell ref="F34:F35"/>
    <mergeCell ref="B34:B35"/>
    <mergeCell ref="O34:O35"/>
    <mergeCell ref="P34:P35"/>
    <mergeCell ref="Q34:Q35"/>
    <mergeCell ref="R34:R35"/>
    <mergeCell ref="S34:S35"/>
    <mergeCell ref="J34:J35"/>
    <mergeCell ref="K34:K35"/>
    <mergeCell ref="L34:L35"/>
    <mergeCell ref="M34:M35"/>
    <mergeCell ref="N34:N35"/>
    <mergeCell ref="D34:D35"/>
    <mergeCell ref="G34:G35"/>
    <mergeCell ref="H34:H35"/>
    <mergeCell ref="I34:I35"/>
    <mergeCell ref="N14:P14"/>
    <mergeCell ref="Q14:Q15"/>
    <mergeCell ref="R14:R15"/>
    <mergeCell ref="A7:E7"/>
    <mergeCell ref="F7:M7"/>
    <mergeCell ref="A8:E8"/>
    <mergeCell ref="F8:M8"/>
    <mergeCell ref="M14:M15"/>
    <mergeCell ref="A14:A15"/>
    <mergeCell ref="D14:D15"/>
    <mergeCell ref="E14:E15"/>
    <mergeCell ref="F14:I14"/>
    <mergeCell ref="J14:J15"/>
    <mergeCell ref="B14:B15"/>
    <mergeCell ref="C14:C15"/>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S30:S32"/>
    <mergeCell ref="T31:T32"/>
    <mergeCell ref="T17:T22"/>
    <mergeCell ref="S17:S22"/>
    <mergeCell ref="Q18:Q22"/>
    <mergeCell ref="R18:R22"/>
    <mergeCell ref="S23:S29"/>
    <mergeCell ref="T23:T29"/>
    <mergeCell ref="A17:A33"/>
    <mergeCell ref="D24:D29"/>
    <mergeCell ref="D30:D33"/>
    <mergeCell ref="C17:C33"/>
    <mergeCell ref="J30:J32"/>
    <mergeCell ref="B17:B23"/>
    <mergeCell ref="D17:D23"/>
    <mergeCell ref="B30:B33"/>
    <mergeCell ref="B24:B29"/>
  </mergeCells>
  <conditionalFormatting sqref="P16:P33">
    <cfRule type="iconSet" priority="160">
      <iconSet iconSet="3Symbols2">
        <cfvo type="percent" val="0"/>
        <cfvo type="percent" val="0.74"/>
        <cfvo type="percent" val="0.85"/>
      </iconSet>
    </cfRule>
  </conditionalFormatting>
  <conditionalFormatting sqref="P16:P34">
    <cfRule type="containsText" dxfId="85" priority="1" stopIfTrue="1" operator="containsText" text="P">
      <formula>NOT(ISERROR(SEARCH("P",P16)))</formula>
    </cfRule>
    <cfRule type="containsText" dxfId="84" priority="2" stopIfTrue="1" operator="containsText" text="R">
      <formula>NOT(ISERROR(SEARCH("R",P16)))</formula>
    </cfRule>
    <cfRule type="containsText" dxfId="83" priority="3" operator="containsText" text="T">
      <formula>NOT(ISERROR(SEARCH("T",P16)))</formula>
    </cfRule>
  </conditionalFormatting>
  <conditionalFormatting sqref="P34">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7"/>
  <sheetViews>
    <sheetView topLeftCell="P18" zoomScale="75" zoomScaleNormal="75" workbookViewId="0">
      <selection activeCell="S20" sqref="S20"/>
    </sheetView>
  </sheetViews>
  <sheetFormatPr baseColWidth="10"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762"/>
      <c r="B2" s="763"/>
      <c r="C2" s="763"/>
      <c r="D2" s="763"/>
      <c r="E2" s="764"/>
      <c r="F2" s="771" t="s">
        <v>18</v>
      </c>
      <c r="G2" s="772"/>
      <c r="H2" s="772"/>
      <c r="I2" s="772"/>
      <c r="J2" s="772"/>
      <c r="K2" s="772"/>
      <c r="L2" s="772"/>
      <c r="M2" s="773"/>
      <c r="N2" s="740" t="s">
        <v>689</v>
      </c>
      <c r="O2" s="741"/>
      <c r="P2" s="741"/>
      <c r="Q2" s="741"/>
      <c r="R2" s="741"/>
      <c r="S2" s="741"/>
      <c r="T2" s="742"/>
    </row>
    <row r="3" spans="1:20" ht="14.25" thickBot="1">
      <c r="A3" s="765"/>
      <c r="B3" s="766"/>
      <c r="C3" s="766"/>
      <c r="D3" s="766"/>
      <c r="E3" s="767"/>
      <c r="F3" s="743" t="s">
        <v>17</v>
      </c>
      <c r="G3" s="744"/>
      <c r="H3" s="744"/>
      <c r="I3" s="744"/>
      <c r="J3" s="744"/>
      <c r="K3" s="744"/>
      <c r="L3" s="744"/>
      <c r="M3" s="745"/>
      <c r="N3" s="749" t="s">
        <v>23</v>
      </c>
      <c r="O3" s="750"/>
      <c r="P3" s="750"/>
      <c r="Q3" s="750"/>
      <c r="R3" s="750"/>
      <c r="S3" s="750"/>
      <c r="T3" s="751"/>
    </row>
    <row r="4" spans="1:20" ht="14.25" thickBot="1">
      <c r="A4" s="768"/>
      <c r="B4" s="769"/>
      <c r="C4" s="769"/>
      <c r="D4" s="769"/>
      <c r="E4" s="770"/>
      <c r="F4" s="746"/>
      <c r="G4" s="747"/>
      <c r="H4" s="747"/>
      <c r="I4" s="747"/>
      <c r="J4" s="747"/>
      <c r="K4" s="747"/>
      <c r="L4" s="747"/>
      <c r="M4" s="748"/>
      <c r="N4" s="752" t="s">
        <v>8</v>
      </c>
      <c r="O4" s="753"/>
      <c r="P4" s="753"/>
      <c r="Q4" s="753"/>
      <c r="R4" s="753"/>
      <c r="S4" s="753"/>
      <c r="T4" s="754"/>
    </row>
    <row r="5" spans="1:20">
      <c r="A5" s="2"/>
      <c r="B5" s="2"/>
      <c r="C5" s="2"/>
      <c r="D5" s="2"/>
      <c r="E5" s="2"/>
      <c r="F5" s="2"/>
      <c r="G5" s="2"/>
      <c r="H5" s="2"/>
      <c r="I5" s="2"/>
      <c r="J5" s="3"/>
      <c r="K5" s="3"/>
      <c r="L5" s="4"/>
      <c r="M5" s="4"/>
      <c r="N5" s="4"/>
      <c r="O5" s="4"/>
      <c r="P5" s="4"/>
      <c r="Q5" s="4"/>
      <c r="R5" s="4"/>
      <c r="S5" s="4"/>
      <c r="T5" s="4"/>
    </row>
    <row r="6" spans="1:20" ht="14.25" thickBot="1">
      <c r="A6" s="1199" t="s">
        <v>10</v>
      </c>
      <c r="B6" s="1199"/>
      <c r="C6" s="1199"/>
      <c r="D6" s="1199"/>
      <c r="E6" s="1199"/>
      <c r="F6" s="759" t="s">
        <v>33</v>
      </c>
      <c r="G6" s="760"/>
      <c r="H6" s="760"/>
      <c r="I6" s="760"/>
      <c r="J6" s="760"/>
      <c r="K6" s="760"/>
      <c r="L6" s="760"/>
      <c r="M6" s="761"/>
      <c r="N6" s="4"/>
      <c r="O6" s="4"/>
      <c r="P6" s="4"/>
      <c r="Q6" s="4"/>
      <c r="R6" s="4"/>
      <c r="S6" s="4"/>
      <c r="T6" s="4"/>
    </row>
    <row r="7" spans="1:20" ht="15.75" thickBot="1">
      <c r="A7" s="1200" t="s">
        <v>25</v>
      </c>
      <c r="B7" s="1201"/>
      <c r="C7" s="1201"/>
      <c r="D7" s="1201"/>
      <c r="E7" s="1202"/>
      <c r="F7" s="757">
        <v>2024</v>
      </c>
      <c r="G7" s="757"/>
      <c r="H7" s="757"/>
      <c r="I7" s="757"/>
      <c r="J7" s="757"/>
      <c r="K7" s="757"/>
      <c r="L7" s="757"/>
      <c r="M7" s="758"/>
      <c r="N7" s="4"/>
      <c r="O7" s="4"/>
      <c r="P7" s="4"/>
      <c r="Q7" s="4"/>
      <c r="R7" s="4"/>
      <c r="S7" s="4"/>
      <c r="T7" s="4"/>
    </row>
    <row r="8" spans="1:20" ht="15">
      <c r="A8" s="1203" t="s">
        <v>6</v>
      </c>
      <c r="B8" s="1203"/>
      <c r="C8" s="1203"/>
      <c r="D8" s="1203"/>
      <c r="E8" s="1203"/>
      <c r="F8" s="756" t="s">
        <v>770</v>
      </c>
      <c r="G8" s="757"/>
      <c r="H8" s="757"/>
      <c r="I8" s="757"/>
      <c r="J8" s="757"/>
      <c r="K8" s="757"/>
      <c r="L8" s="757"/>
      <c r="M8" s="758"/>
      <c r="N8" s="4"/>
      <c r="O8" s="4"/>
      <c r="P8" s="4"/>
      <c r="Q8" s="4"/>
      <c r="R8" s="4"/>
      <c r="S8" s="4"/>
      <c r="T8" s="4"/>
    </row>
    <row r="9" spans="1:20" ht="15">
      <c r="A9" s="755" t="s">
        <v>7</v>
      </c>
      <c r="B9" s="755"/>
      <c r="C9" s="755"/>
      <c r="D9" s="755"/>
      <c r="E9" s="755"/>
      <c r="F9" s="756" t="s">
        <v>772</v>
      </c>
      <c r="G9" s="757"/>
      <c r="H9" s="757"/>
      <c r="I9" s="757"/>
      <c r="J9" s="757"/>
      <c r="K9" s="757"/>
      <c r="L9" s="757"/>
      <c r="M9" s="75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86" t="s">
        <v>9</v>
      </c>
      <c r="B11" s="787"/>
      <c r="C11" s="787"/>
      <c r="D11" s="787"/>
      <c r="E11" s="787"/>
      <c r="F11" s="787"/>
      <c r="G11" s="787"/>
      <c r="H11" s="787"/>
      <c r="I11" s="787"/>
      <c r="J11" s="787"/>
      <c r="K11" s="787"/>
      <c r="L11" s="787"/>
      <c r="M11" s="787"/>
      <c r="N11" s="787"/>
      <c r="O11" s="787"/>
      <c r="P11" s="787"/>
      <c r="Q11" s="787"/>
      <c r="R11" s="787"/>
      <c r="S11" s="787"/>
      <c r="T11" s="788"/>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89" t="s">
        <v>16</v>
      </c>
      <c r="B13" s="790"/>
      <c r="C13" s="790"/>
      <c r="D13" s="790"/>
      <c r="E13" s="790"/>
      <c r="F13" s="790"/>
      <c r="G13" s="790"/>
      <c r="H13" s="790"/>
      <c r="I13" s="790"/>
      <c r="J13" s="790"/>
      <c r="K13" s="790"/>
      <c r="L13" s="791"/>
      <c r="M13" s="792" t="s">
        <v>1</v>
      </c>
      <c r="N13" s="792"/>
      <c r="O13" s="792"/>
      <c r="P13" s="792"/>
      <c r="Q13" s="792"/>
      <c r="R13" s="792"/>
      <c r="S13" s="792"/>
      <c r="T13" s="793"/>
    </row>
    <row r="14" spans="1:20" ht="26.25" customHeight="1" thickBot="1">
      <c r="A14" s="798" t="s">
        <v>27</v>
      </c>
      <c r="B14" s="807" t="s">
        <v>315</v>
      </c>
      <c r="C14" s="807" t="s">
        <v>316</v>
      </c>
      <c r="D14" s="798" t="s">
        <v>26</v>
      </c>
      <c r="E14" s="802" t="s">
        <v>19</v>
      </c>
      <c r="F14" s="804" t="s">
        <v>11</v>
      </c>
      <c r="G14" s="805"/>
      <c r="H14" s="805"/>
      <c r="I14" s="806"/>
      <c r="J14" s="794" t="s">
        <v>20</v>
      </c>
      <c r="K14" s="794" t="s">
        <v>21</v>
      </c>
      <c r="L14" s="794" t="s">
        <v>2</v>
      </c>
      <c r="M14" s="796" t="s">
        <v>22</v>
      </c>
      <c r="N14" s="777" t="s">
        <v>3</v>
      </c>
      <c r="O14" s="778"/>
      <c r="P14" s="779"/>
      <c r="Q14" s="780" t="s">
        <v>4</v>
      </c>
      <c r="R14" s="782" t="s">
        <v>5</v>
      </c>
      <c r="S14" s="10" t="s">
        <v>29</v>
      </c>
      <c r="T14" s="784" t="s">
        <v>0</v>
      </c>
    </row>
    <row r="15" spans="1:20" ht="23.25" customHeight="1" thickBot="1">
      <c r="A15" s="799"/>
      <c r="B15" s="808"/>
      <c r="C15" s="808"/>
      <c r="D15" s="799"/>
      <c r="E15" s="803"/>
      <c r="F15" s="11" t="s">
        <v>12</v>
      </c>
      <c r="G15" s="11" t="s">
        <v>13</v>
      </c>
      <c r="H15" s="11" t="s">
        <v>14</v>
      </c>
      <c r="I15" s="11" t="s">
        <v>15</v>
      </c>
      <c r="J15" s="795"/>
      <c r="K15" s="795"/>
      <c r="L15" s="795"/>
      <c r="M15" s="797"/>
      <c r="N15" s="38" t="s">
        <v>30</v>
      </c>
      <c r="O15" s="13" t="s">
        <v>28</v>
      </c>
      <c r="P15" s="14" t="s">
        <v>31</v>
      </c>
      <c r="Q15" s="781"/>
      <c r="R15" s="783"/>
      <c r="S15" s="15"/>
      <c r="T15" s="785"/>
    </row>
    <row r="16" spans="1:20" ht="14.25" thickBot="1">
      <c r="A16" s="2"/>
      <c r="B16" s="2"/>
      <c r="C16" s="2"/>
      <c r="D16" s="2"/>
      <c r="E16" s="2"/>
      <c r="F16" s="2"/>
      <c r="G16" s="2"/>
      <c r="H16" s="2"/>
      <c r="I16" s="2"/>
      <c r="J16" s="2"/>
      <c r="K16" s="2"/>
      <c r="L16" s="16"/>
      <c r="M16" s="2"/>
      <c r="Q16" s="2"/>
      <c r="R16" s="2"/>
      <c r="S16" s="2"/>
      <c r="T16" s="2"/>
    </row>
    <row r="17" spans="1:20" ht="27" customHeight="1">
      <c r="A17" s="1167">
        <v>1</v>
      </c>
      <c r="B17" s="1224" t="s">
        <v>327</v>
      </c>
      <c r="C17" s="837" t="s">
        <v>407</v>
      </c>
      <c r="D17" s="952" t="s">
        <v>34</v>
      </c>
      <c r="E17" s="492" t="s">
        <v>894</v>
      </c>
      <c r="F17" s="303">
        <v>30</v>
      </c>
      <c r="G17" s="303"/>
      <c r="H17" s="434"/>
      <c r="I17" s="368"/>
      <c r="J17" s="284" t="s">
        <v>40</v>
      </c>
      <c r="K17" s="1206">
        <v>3485000</v>
      </c>
      <c r="L17" s="1205"/>
      <c r="M17" s="521">
        <v>100</v>
      </c>
      <c r="N17" s="364">
        <f>IF(M17&lt;1,M17-AVERAGE(F17:I17),M17-(SUM(F17:I17)))</f>
        <v>70</v>
      </c>
      <c r="O17" s="517">
        <v>1</v>
      </c>
      <c r="P17" s="512" t="str">
        <f t="shared" ref="P17:P29" si="0">IF(O17&lt;=V$17,"T",IF(O17&lt;$Y$17,"R",IF(O17&gt;=$Y$17,"P")))</f>
        <v>P</v>
      </c>
      <c r="Q17" s="40"/>
      <c r="R17" s="664" t="s">
        <v>1092</v>
      </c>
      <c r="S17" s="665" t="s">
        <v>51</v>
      </c>
      <c r="T17" s="63"/>
    </row>
    <row r="18" spans="1:20" ht="24">
      <c r="A18" s="1168"/>
      <c r="B18" s="824"/>
      <c r="C18" s="829"/>
      <c r="D18" s="953"/>
      <c r="E18" s="306" t="s">
        <v>895</v>
      </c>
      <c r="F18" s="262">
        <v>155</v>
      </c>
      <c r="G18" s="262"/>
      <c r="H18" s="262"/>
      <c r="I18" s="262"/>
      <c r="J18" s="307" t="s">
        <v>39</v>
      </c>
      <c r="K18" s="1207"/>
      <c r="L18" s="1065"/>
      <c r="M18" s="369">
        <v>200</v>
      </c>
      <c r="N18" s="281">
        <f>IF(M18&lt;1,M18-AVERAGE(F18:I18),M18-(SUM(F18:I18)))</f>
        <v>45</v>
      </c>
      <c r="O18" s="518">
        <v>1</v>
      </c>
      <c r="P18" s="513" t="str">
        <f t="shared" si="0"/>
        <v>P</v>
      </c>
      <c r="Q18" s="69" t="e">
        <f>L17/#REF!</f>
        <v>#REF!</v>
      </c>
      <c r="R18" s="664" t="s">
        <v>1093</v>
      </c>
      <c r="S18" s="666" t="s">
        <v>51</v>
      </c>
      <c r="T18" s="26"/>
    </row>
    <row r="19" spans="1:20" ht="60">
      <c r="A19" s="1168"/>
      <c r="B19" s="824"/>
      <c r="C19" s="829"/>
      <c r="D19" s="1204"/>
      <c r="E19" s="306" t="s">
        <v>896</v>
      </c>
      <c r="F19" s="292">
        <v>15</v>
      </c>
      <c r="G19" s="292"/>
      <c r="H19" s="292"/>
      <c r="I19" s="292"/>
      <c r="J19" s="307" t="s">
        <v>41</v>
      </c>
      <c r="K19" s="1208"/>
      <c r="L19" s="1065"/>
      <c r="M19" s="370">
        <v>20</v>
      </c>
      <c r="N19" s="281">
        <f t="shared" ref="N19:N30" si="1">IF(M19&lt;1,M19-AVERAGE(F19:I19),M19-(SUM(F19:I19)))</f>
        <v>5</v>
      </c>
      <c r="O19" s="518">
        <v>1</v>
      </c>
      <c r="P19" s="513" t="str">
        <f t="shared" si="0"/>
        <v>P</v>
      </c>
      <c r="Q19" s="24"/>
      <c r="R19" s="664" t="s">
        <v>1094</v>
      </c>
      <c r="S19" s="666" t="s">
        <v>52</v>
      </c>
      <c r="T19" s="26"/>
    </row>
    <row r="20" spans="1:20" ht="54" customHeight="1">
      <c r="A20" s="1168"/>
      <c r="B20" s="824"/>
      <c r="C20" s="829"/>
      <c r="D20" s="824" t="s">
        <v>909</v>
      </c>
      <c r="E20" s="306" t="s">
        <v>897</v>
      </c>
      <c r="F20" s="292">
        <v>3</v>
      </c>
      <c r="G20" s="292"/>
      <c r="H20" s="292"/>
      <c r="I20" s="292"/>
      <c r="J20" s="307" t="s">
        <v>42</v>
      </c>
      <c r="K20" s="1217">
        <v>600000</v>
      </c>
      <c r="L20" s="1065"/>
      <c r="M20" s="370">
        <v>4</v>
      </c>
      <c r="N20" s="281">
        <f t="shared" si="1"/>
        <v>1</v>
      </c>
      <c r="O20" s="518">
        <f t="shared" ref="O20:O26" si="2">IF(M20&lt;1,(AVERAGE(F20:I20)/M20),SUM(F20:I20)/M20)</f>
        <v>0.75</v>
      </c>
      <c r="P20" s="513" t="str">
        <f t="shared" si="0"/>
        <v>P</v>
      </c>
      <c r="Q20" s="24"/>
      <c r="R20" s="664" t="s">
        <v>1095</v>
      </c>
      <c r="S20" s="667" t="s">
        <v>53</v>
      </c>
      <c r="T20" s="26"/>
    </row>
    <row r="21" spans="1:20" ht="60">
      <c r="A21" s="1168"/>
      <c r="B21" s="824"/>
      <c r="C21" s="829"/>
      <c r="D21" s="824"/>
      <c r="E21" s="306" t="s">
        <v>898</v>
      </c>
      <c r="F21" s="292">
        <v>30</v>
      </c>
      <c r="G21" s="292"/>
      <c r="H21" s="292"/>
      <c r="I21" s="292"/>
      <c r="J21" s="307" t="s">
        <v>43</v>
      </c>
      <c r="K21" s="1218"/>
      <c r="L21" s="1065"/>
      <c r="M21" s="370">
        <v>40</v>
      </c>
      <c r="N21" s="281">
        <f t="shared" si="1"/>
        <v>10</v>
      </c>
      <c r="O21" s="518">
        <f t="shared" si="2"/>
        <v>0.75</v>
      </c>
      <c r="P21" s="513" t="str">
        <f t="shared" si="0"/>
        <v>P</v>
      </c>
      <c r="Q21" s="24"/>
      <c r="R21" s="664" t="s">
        <v>1096</v>
      </c>
      <c r="S21" s="667" t="s">
        <v>59</v>
      </c>
      <c r="T21" s="26"/>
    </row>
    <row r="22" spans="1:20" ht="75">
      <c r="A22" s="1168"/>
      <c r="B22" s="824"/>
      <c r="C22" s="829"/>
      <c r="D22" s="824"/>
      <c r="E22" s="306" t="s">
        <v>899</v>
      </c>
      <c r="F22" s="292">
        <v>36</v>
      </c>
      <c r="G22" s="292"/>
      <c r="H22" s="292"/>
      <c r="I22" s="292"/>
      <c r="J22" s="307" t="s">
        <v>44</v>
      </c>
      <c r="K22" s="1218"/>
      <c r="L22" s="1065"/>
      <c r="M22" s="370">
        <v>40</v>
      </c>
      <c r="N22" s="281">
        <f t="shared" si="1"/>
        <v>4</v>
      </c>
      <c r="O22" s="518">
        <f t="shared" si="2"/>
        <v>0.9</v>
      </c>
      <c r="P22" s="513" t="str">
        <f t="shared" si="0"/>
        <v>P</v>
      </c>
      <c r="Q22" s="24"/>
      <c r="R22" s="664" t="s">
        <v>1097</v>
      </c>
      <c r="S22" s="667" t="s">
        <v>60</v>
      </c>
      <c r="T22" s="26"/>
    </row>
    <row r="23" spans="1:20" ht="60">
      <c r="A23" s="1168"/>
      <c r="B23" s="824"/>
      <c r="C23" s="829"/>
      <c r="D23" s="824"/>
      <c r="E23" s="306" t="s">
        <v>900</v>
      </c>
      <c r="F23" s="292">
        <v>3</v>
      </c>
      <c r="G23" s="292"/>
      <c r="H23" s="292"/>
      <c r="I23" s="292"/>
      <c r="J23" s="307" t="s">
        <v>45</v>
      </c>
      <c r="K23" s="1219"/>
      <c r="L23" s="1065"/>
      <c r="M23" s="370">
        <v>6</v>
      </c>
      <c r="N23" s="281">
        <f t="shared" si="1"/>
        <v>3</v>
      </c>
      <c r="O23" s="518">
        <v>1</v>
      </c>
      <c r="P23" s="513" t="str">
        <f t="shared" si="0"/>
        <v>P</v>
      </c>
      <c r="Q23" s="24"/>
      <c r="R23" s="664" t="s">
        <v>1098</v>
      </c>
      <c r="S23" s="667" t="s">
        <v>61</v>
      </c>
      <c r="T23" s="26"/>
    </row>
    <row r="24" spans="1:20" ht="48">
      <c r="A24" s="871">
        <v>2</v>
      </c>
      <c r="B24" s="829" t="s">
        <v>318</v>
      </c>
      <c r="C24" s="829" t="s">
        <v>395</v>
      </c>
      <c r="D24" s="1211" t="s">
        <v>36</v>
      </c>
      <c r="E24" s="306" t="s">
        <v>901</v>
      </c>
      <c r="F24" s="292">
        <v>3</v>
      </c>
      <c r="G24" s="292"/>
      <c r="H24" s="292"/>
      <c r="I24" s="292"/>
      <c r="J24" s="307" t="s">
        <v>47</v>
      </c>
      <c r="K24" s="1220">
        <v>600000</v>
      </c>
      <c r="L24" s="1065"/>
      <c r="M24" s="370">
        <v>4</v>
      </c>
      <c r="N24" s="281">
        <f t="shared" si="1"/>
        <v>1</v>
      </c>
      <c r="O24" s="518">
        <f t="shared" si="2"/>
        <v>0.75</v>
      </c>
      <c r="P24" s="513" t="str">
        <f t="shared" si="0"/>
        <v>P</v>
      </c>
      <c r="Q24" s="945">
        <f>L24/K24</f>
        <v>0</v>
      </c>
      <c r="R24" s="664" t="s">
        <v>1098</v>
      </c>
      <c r="S24" s="667" t="s">
        <v>54</v>
      </c>
      <c r="T24" s="26"/>
    </row>
    <row r="25" spans="1:20" ht="36">
      <c r="A25" s="871"/>
      <c r="B25" s="829"/>
      <c r="C25" s="829"/>
      <c r="D25" s="1212"/>
      <c r="E25" s="306" t="s">
        <v>35</v>
      </c>
      <c r="F25" s="292">
        <v>2</v>
      </c>
      <c r="G25" s="292"/>
      <c r="H25" s="292"/>
      <c r="I25" s="292"/>
      <c r="J25" s="307" t="s">
        <v>46</v>
      </c>
      <c r="K25" s="1221"/>
      <c r="L25" s="1065"/>
      <c r="M25" s="370">
        <v>4</v>
      </c>
      <c r="N25" s="281">
        <f t="shared" si="1"/>
        <v>2</v>
      </c>
      <c r="O25" s="518">
        <f t="shared" si="2"/>
        <v>0.5</v>
      </c>
      <c r="P25" s="513" t="str">
        <f t="shared" si="0"/>
        <v>P</v>
      </c>
      <c r="Q25" s="945"/>
      <c r="R25" s="664" t="s">
        <v>1099</v>
      </c>
      <c r="S25" s="667" t="s">
        <v>55</v>
      </c>
      <c r="T25" s="26"/>
    </row>
    <row r="26" spans="1:20" ht="105" customHeight="1">
      <c r="A26" s="871"/>
      <c r="B26" s="829"/>
      <c r="C26" s="829"/>
      <c r="D26" s="1212"/>
      <c r="E26" s="306" t="s">
        <v>902</v>
      </c>
      <c r="F26" s="292">
        <v>9</v>
      </c>
      <c r="G26" s="292"/>
      <c r="H26" s="292"/>
      <c r="I26" s="292"/>
      <c r="J26" s="307" t="s">
        <v>328</v>
      </c>
      <c r="K26" s="1221"/>
      <c r="L26" s="1065"/>
      <c r="M26" s="370">
        <v>10</v>
      </c>
      <c r="N26" s="281">
        <f t="shared" si="1"/>
        <v>1</v>
      </c>
      <c r="O26" s="518">
        <f t="shared" si="2"/>
        <v>0.9</v>
      </c>
      <c r="P26" s="513" t="str">
        <f t="shared" si="0"/>
        <v>P</v>
      </c>
      <c r="Q26" s="945"/>
      <c r="R26" s="664" t="s">
        <v>1098</v>
      </c>
      <c r="S26" s="667" t="s">
        <v>56</v>
      </c>
      <c r="T26" s="26"/>
    </row>
    <row r="27" spans="1:20" ht="42" customHeight="1">
      <c r="A27" s="871"/>
      <c r="B27" s="829"/>
      <c r="C27" s="829"/>
      <c r="D27" s="1212"/>
      <c r="E27" s="306" t="s">
        <v>903</v>
      </c>
      <c r="F27" s="292">
        <v>3</v>
      </c>
      <c r="G27" s="292"/>
      <c r="H27" s="292"/>
      <c r="I27" s="292"/>
      <c r="J27" s="307" t="s">
        <v>48</v>
      </c>
      <c r="K27" s="1221"/>
      <c r="L27" s="1065"/>
      <c r="M27" s="370">
        <v>4</v>
      </c>
      <c r="N27" s="281">
        <f>F27-M27</f>
        <v>-1</v>
      </c>
      <c r="O27" s="518">
        <v>1</v>
      </c>
      <c r="P27" s="513" t="str">
        <f t="shared" si="0"/>
        <v>P</v>
      </c>
      <c r="Q27" s="945"/>
      <c r="R27" s="664" t="s">
        <v>1098</v>
      </c>
      <c r="S27" s="667" t="s">
        <v>57</v>
      </c>
      <c r="T27" s="26"/>
    </row>
    <row r="28" spans="1:20" ht="30">
      <c r="A28" s="871"/>
      <c r="B28" s="829"/>
      <c r="C28" s="829"/>
      <c r="D28" s="1213"/>
      <c r="E28" s="306" t="s">
        <v>904</v>
      </c>
      <c r="F28" s="292">
        <v>1</v>
      </c>
      <c r="G28" s="292"/>
      <c r="H28" s="292"/>
      <c r="I28" s="292"/>
      <c r="J28" s="307" t="s">
        <v>48</v>
      </c>
      <c r="K28" s="1222"/>
      <c r="L28" s="1065"/>
      <c r="M28" s="370">
        <v>2</v>
      </c>
      <c r="N28" s="281">
        <f>F28-M28</f>
        <v>-1</v>
      </c>
      <c r="O28" s="518">
        <v>1</v>
      </c>
      <c r="P28" s="513" t="str">
        <f t="shared" si="0"/>
        <v>P</v>
      </c>
      <c r="Q28" s="945"/>
      <c r="R28" s="664" t="s">
        <v>1098</v>
      </c>
      <c r="S28" s="667" t="s">
        <v>58</v>
      </c>
      <c r="T28" s="26"/>
    </row>
    <row r="29" spans="1:20" ht="75">
      <c r="A29" s="871"/>
      <c r="B29" s="829"/>
      <c r="C29" s="829"/>
      <c r="D29" s="1214" t="s">
        <v>37</v>
      </c>
      <c r="E29" s="306" t="s">
        <v>38</v>
      </c>
      <c r="F29" s="292">
        <v>3</v>
      </c>
      <c r="G29" s="292"/>
      <c r="H29" s="292"/>
      <c r="I29" s="292"/>
      <c r="J29" s="307" t="s">
        <v>49</v>
      </c>
      <c r="K29" s="1209">
        <v>34549350</v>
      </c>
      <c r="L29" s="1223"/>
      <c r="M29" s="370">
        <v>4</v>
      </c>
      <c r="N29" s="281">
        <f t="shared" si="1"/>
        <v>1</v>
      </c>
      <c r="O29" s="518">
        <v>1</v>
      </c>
      <c r="P29" s="513" t="str">
        <f t="shared" si="0"/>
        <v>P</v>
      </c>
      <c r="Q29" s="24"/>
      <c r="R29" s="664" t="s">
        <v>1100</v>
      </c>
      <c r="S29" s="667" t="s">
        <v>62</v>
      </c>
      <c r="T29" s="26"/>
    </row>
    <row r="30" spans="1:20" ht="60">
      <c r="A30" s="871"/>
      <c r="B30" s="829"/>
      <c r="C30" s="829"/>
      <c r="D30" s="1214"/>
      <c r="E30" s="306" t="s">
        <v>905</v>
      </c>
      <c r="F30" s="292">
        <v>4</v>
      </c>
      <c r="G30" s="292"/>
      <c r="H30" s="292"/>
      <c r="I30" s="292"/>
      <c r="J30" s="269" t="s">
        <v>50</v>
      </c>
      <c r="K30" s="1209"/>
      <c r="L30" s="1223"/>
      <c r="M30" s="370">
        <v>4</v>
      </c>
      <c r="N30" s="281">
        <f t="shared" si="1"/>
        <v>0</v>
      </c>
      <c r="O30" s="518">
        <v>1</v>
      </c>
      <c r="P30" s="513" t="str">
        <f>IF(O29&lt;=V$17,"T",IF(O29&lt;$Y$17,"R",IF(O29&gt;=$Y$17,"P")))</f>
        <v>P</v>
      </c>
      <c r="Q30" s="24"/>
      <c r="R30" s="664" t="s">
        <v>1100</v>
      </c>
      <c r="S30" s="667" t="s">
        <v>63</v>
      </c>
      <c r="T30" s="26"/>
    </row>
    <row r="31" spans="1:20" ht="23.25" customHeight="1">
      <c r="A31" s="871"/>
      <c r="B31" s="829"/>
      <c r="C31" s="829"/>
      <c r="D31" s="1214"/>
      <c r="E31" s="306" t="s">
        <v>906</v>
      </c>
      <c r="F31" s="292">
        <v>1</v>
      </c>
      <c r="G31" s="292"/>
      <c r="H31" s="292"/>
      <c r="I31" s="292"/>
      <c r="J31" s="269" t="s">
        <v>432</v>
      </c>
      <c r="K31" s="1209"/>
      <c r="L31" s="326"/>
      <c r="M31" s="370">
        <v>3</v>
      </c>
      <c r="N31" s="312">
        <v>0</v>
      </c>
      <c r="O31" s="518">
        <v>1</v>
      </c>
      <c r="P31" s="513" t="str">
        <f>IF(O30&lt;=V$17,"T",IF(O30&lt;$Y$17,"R",IF(O30&gt;=$Y$17,"P")))</f>
        <v>P</v>
      </c>
      <c r="Q31" s="24"/>
      <c r="R31" s="664" t="s">
        <v>1101</v>
      </c>
      <c r="S31" s="667" t="s">
        <v>1102</v>
      </c>
      <c r="T31" s="26"/>
    </row>
    <row r="32" spans="1:20" ht="21" customHeight="1">
      <c r="A32" s="871"/>
      <c r="B32" s="829"/>
      <c r="C32" s="829"/>
      <c r="D32" s="1214"/>
      <c r="E32" s="306" t="s">
        <v>907</v>
      </c>
      <c r="F32" s="292">
        <v>22</v>
      </c>
      <c r="G32" s="292"/>
      <c r="H32" s="292"/>
      <c r="I32" s="292"/>
      <c r="J32" s="360" t="s">
        <v>432</v>
      </c>
      <c r="K32" s="1209"/>
      <c r="L32" s="372"/>
      <c r="M32" s="370">
        <v>20</v>
      </c>
      <c r="N32" s="281">
        <v>0</v>
      </c>
      <c r="O32" s="519">
        <v>100</v>
      </c>
      <c r="P32" s="513" t="str">
        <f>IF(O31&lt;=V$17,"T",IF(O31&lt;$Y$17,"R",IF(O31&gt;=$Y$17,"P")))</f>
        <v>P</v>
      </c>
      <c r="Q32" s="24"/>
      <c r="R32" s="664" t="s">
        <v>1101</v>
      </c>
      <c r="S32" s="667" t="s">
        <v>1103</v>
      </c>
      <c r="T32" s="26"/>
    </row>
    <row r="33" spans="1:20" ht="27" customHeight="1" thickBot="1">
      <c r="A33" s="1216"/>
      <c r="B33" s="830"/>
      <c r="C33" s="830"/>
      <c r="D33" s="1215"/>
      <c r="E33" s="429" t="s">
        <v>908</v>
      </c>
      <c r="F33" s="373">
        <v>8</v>
      </c>
      <c r="G33" s="373"/>
      <c r="H33" s="373"/>
      <c r="I33" s="373"/>
      <c r="J33" s="353" t="s">
        <v>432</v>
      </c>
      <c r="K33" s="1210"/>
      <c r="L33" s="374"/>
      <c r="M33" s="522">
        <v>10</v>
      </c>
      <c r="N33" s="373">
        <v>0</v>
      </c>
      <c r="O33" s="520">
        <v>100</v>
      </c>
      <c r="P33" s="514" t="str">
        <f>IF(O30&lt;=V$17,"T",IF(O30&lt;$Y$17,"R",IF(O30&gt;=$Y$17,"P")))</f>
        <v>P</v>
      </c>
      <c r="Q33" s="30"/>
      <c r="R33" s="668" t="s">
        <v>1101</v>
      </c>
      <c r="S33" s="669" t="s">
        <v>1104</v>
      </c>
      <c r="T33" s="44"/>
    </row>
    <row r="34" spans="1:20" ht="15.75" thickBot="1">
      <c r="A34" s="32" t="s">
        <v>24</v>
      </c>
      <c r="B34" s="32"/>
      <c r="C34" s="32"/>
      <c r="D34" s="32"/>
      <c r="E34" s="2"/>
      <c r="F34" s="2"/>
      <c r="G34" s="2"/>
      <c r="H34" s="2"/>
      <c r="I34" s="2"/>
      <c r="J34" s="2"/>
      <c r="K34" s="515">
        <f>SUM(K17:K33)</f>
        <v>39234350</v>
      </c>
      <c r="L34" s="2"/>
      <c r="M34" s="516">
        <f>SUM(M17:M33)</f>
        <v>475</v>
      </c>
      <c r="N34" s="2"/>
      <c r="O34" s="2"/>
      <c r="P34" s="125"/>
      <c r="Q34" s="2"/>
      <c r="R34" s="2"/>
      <c r="S34" s="2"/>
      <c r="T34" s="2"/>
    </row>
    <row r="35" spans="1:20">
      <c r="A35" s="2"/>
      <c r="B35" s="2"/>
      <c r="C35" s="2"/>
      <c r="D35" s="2"/>
      <c r="E35" s="125"/>
      <c r="F35" s="2"/>
      <c r="G35" s="2"/>
      <c r="H35" s="2"/>
      <c r="I35" s="2"/>
      <c r="J35" s="2"/>
      <c r="K35" s="2"/>
      <c r="L35" s="2"/>
      <c r="M35" s="2"/>
      <c r="N35" s="2"/>
      <c r="O35" s="2"/>
      <c r="P35" s="2"/>
      <c r="Q35" s="2"/>
      <c r="R35" s="2"/>
      <c r="S35" s="2"/>
      <c r="T35" s="2"/>
    </row>
    <row r="36" spans="1:20">
      <c r="A36" s="66"/>
      <c r="B36" s="67"/>
      <c r="C36" s="67"/>
      <c r="D36" s="67"/>
      <c r="E36" s="125"/>
      <c r="F36" s="67"/>
      <c r="G36" s="67"/>
      <c r="H36" s="67"/>
      <c r="I36" s="67"/>
      <c r="J36" s="67"/>
      <c r="K36" s="223"/>
      <c r="L36" s="223"/>
      <c r="M36" s="223"/>
      <c r="N36" s="67"/>
      <c r="O36" s="67"/>
      <c r="P36" s="67"/>
      <c r="Q36" s="67"/>
      <c r="R36" s="67"/>
      <c r="S36" s="67"/>
      <c r="T36" s="68"/>
    </row>
    <row r="37" spans="1:20">
      <c r="A37" s="66"/>
      <c r="B37" s="67"/>
      <c r="C37" s="67"/>
      <c r="D37" s="67"/>
      <c r="E37" s="67"/>
      <c r="F37" s="67"/>
      <c r="G37" s="67"/>
      <c r="H37" s="67"/>
      <c r="I37" s="67"/>
      <c r="J37" s="67"/>
      <c r="K37" s="67"/>
      <c r="L37" s="67"/>
      <c r="M37" s="67"/>
      <c r="N37" s="67"/>
      <c r="O37" s="67"/>
      <c r="P37" s="67"/>
      <c r="Q37" s="67"/>
      <c r="R37" s="67"/>
      <c r="S37" s="67"/>
      <c r="T37" s="68"/>
    </row>
    <row r="38" spans="1:20">
      <c r="A38" s="66"/>
      <c r="B38" s="67"/>
      <c r="C38" s="67"/>
      <c r="D38" s="67"/>
      <c r="E38" s="67"/>
      <c r="F38" s="67"/>
      <c r="G38" s="67"/>
      <c r="H38" s="67"/>
      <c r="I38" s="67"/>
      <c r="J38" s="67"/>
      <c r="K38" s="67"/>
      <c r="L38" s="67"/>
      <c r="M38" s="67"/>
      <c r="N38" s="67"/>
      <c r="O38" s="67"/>
      <c r="P38" s="67"/>
      <c r="Q38" s="67"/>
      <c r="R38" s="67"/>
      <c r="S38" s="67"/>
      <c r="T38" s="68"/>
    </row>
    <row r="39" spans="1:20">
      <c r="A39" s="66"/>
      <c r="B39" s="67"/>
      <c r="C39" s="67"/>
      <c r="D39" s="67"/>
      <c r="E39" s="67"/>
      <c r="F39" s="67"/>
      <c r="G39" s="67"/>
      <c r="H39" s="67"/>
      <c r="I39" s="67"/>
      <c r="J39" s="67"/>
      <c r="K39" s="67"/>
      <c r="L39" s="67"/>
      <c r="M39" s="67"/>
      <c r="N39" s="67"/>
      <c r="O39" s="67"/>
      <c r="P39" s="67"/>
      <c r="Q39" s="67"/>
      <c r="R39" s="67"/>
      <c r="S39" s="67"/>
      <c r="T39" s="68"/>
    </row>
    <row r="40" spans="1:20">
      <c r="A40" s="66"/>
      <c r="B40" s="67"/>
      <c r="C40" s="67"/>
      <c r="D40" s="67"/>
      <c r="E40" s="67"/>
      <c r="F40" s="67"/>
      <c r="G40" s="67"/>
      <c r="H40" s="67"/>
      <c r="I40" s="67"/>
      <c r="J40" s="67"/>
      <c r="K40" s="67"/>
      <c r="L40" s="67"/>
      <c r="M40" s="67"/>
      <c r="N40" s="67"/>
      <c r="O40" s="67"/>
      <c r="P40" s="67"/>
      <c r="Q40" s="67"/>
      <c r="R40" s="67"/>
      <c r="S40" s="67"/>
      <c r="T40" s="68"/>
    </row>
    <row r="41" spans="1:20">
      <c r="A41" s="66"/>
      <c r="B41" s="67"/>
      <c r="C41" s="67"/>
      <c r="D41" s="67"/>
      <c r="E41" s="67"/>
      <c r="F41" s="67"/>
      <c r="G41" s="67"/>
      <c r="H41" s="67"/>
      <c r="I41" s="67"/>
      <c r="J41" s="67"/>
      <c r="K41" s="67"/>
      <c r="L41" s="67"/>
      <c r="M41" s="67"/>
      <c r="N41" s="67"/>
      <c r="O41" s="67"/>
      <c r="P41" s="67"/>
      <c r="Q41" s="67"/>
      <c r="R41" s="67"/>
      <c r="S41" s="67"/>
      <c r="T41" s="68"/>
    </row>
    <row r="42" spans="1:20">
      <c r="A42" s="66"/>
      <c r="B42" s="67"/>
      <c r="C42" s="67"/>
      <c r="D42" s="67"/>
      <c r="E42" s="67"/>
      <c r="F42" s="67"/>
      <c r="G42" s="67"/>
      <c r="H42" s="67"/>
      <c r="I42" s="67"/>
      <c r="J42" s="67"/>
      <c r="K42" s="67"/>
      <c r="L42" s="67"/>
      <c r="M42" s="67"/>
      <c r="N42" s="67"/>
      <c r="O42" s="67"/>
      <c r="P42" s="67"/>
      <c r="Q42" s="67"/>
      <c r="R42" s="67"/>
      <c r="S42" s="67"/>
      <c r="T42" s="68"/>
    </row>
    <row r="43" spans="1:20">
      <c r="A43" s="66"/>
      <c r="B43" s="67"/>
      <c r="C43" s="67"/>
      <c r="D43" s="67"/>
      <c r="E43" s="67"/>
      <c r="F43" s="67"/>
      <c r="G43" s="67"/>
      <c r="H43" s="67"/>
      <c r="I43" s="67"/>
      <c r="J43" s="67"/>
      <c r="K43" s="67"/>
      <c r="L43" s="67"/>
      <c r="M43" s="67"/>
      <c r="N43" s="67"/>
      <c r="O43" s="67"/>
      <c r="P43" s="67"/>
      <c r="Q43" s="67"/>
      <c r="R43" s="67"/>
      <c r="S43" s="67"/>
      <c r="T43" s="68"/>
    </row>
    <row r="44" spans="1:20">
      <c r="A44" s="66"/>
      <c r="B44" s="67"/>
      <c r="C44" s="67"/>
      <c r="D44" s="67"/>
      <c r="E44" s="67"/>
      <c r="F44" s="67"/>
      <c r="G44" s="67"/>
      <c r="H44" s="67"/>
      <c r="I44" s="67"/>
      <c r="J44" s="67"/>
      <c r="K44" s="67"/>
      <c r="L44" s="67"/>
      <c r="M44" s="67"/>
      <c r="N44" s="67"/>
      <c r="O44" s="67"/>
      <c r="P44" s="67"/>
      <c r="Q44" s="67"/>
      <c r="R44" s="67"/>
      <c r="S44" s="67"/>
      <c r="T44" s="68"/>
    </row>
    <row r="45" spans="1:20">
      <c r="A45" s="66"/>
      <c r="B45" s="67"/>
      <c r="C45" s="67"/>
      <c r="D45" s="67"/>
      <c r="E45" s="67"/>
      <c r="F45" s="67"/>
      <c r="G45" s="67"/>
      <c r="H45" s="67"/>
      <c r="I45" s="67"/>
      <c r="J45" s="67"/>
      <c r="K45" s="67"/>
      <c r="L45" s="67"/>
      <c r="M45" s="67"/>
      <c r="N45" s="67"/>
      <c r="O45" s="67"/>
      <c r="P45" s="67"/>
      <c r="Q45" s="67"/>
      <c r="R45" s="67"/>
      <c r="S45" s="67"/>
      <c r="T45" s="68"/>
    </row>
    <row r="46" spans="1:20">
      <c r="A46" s="66"/>
      <c r="B46" s="67"/>
      <c r="C46" s="67"/>
      <c r="D46" s="67"/>
      <c r="E46" s="67"/>
      <c r="F46" s="67"/>
      <c r="G46" s="67"/>
      <c r="H46" s="67"/>
      <c r="I46" s="67"/>
      <c r="J46" s="67"/>
      <c r="K46" s="67"/>
      <c r="L46" s="67"/>
      <c r="M46" s="67"/>
      <c r="N46" s="67"/>
      <c r="O46" s="67"/>
      <c r="P46" s="67"/>
      <c r="Q46" s="67"/>
      <c r="R46" s="67"/>
      <c r="S46" s="67"/>
      <c r="T46" s="68"/>
    </row>
    <row r="47" spans="1:20">
      <c r="E47" s="122"/>
    </row>
  </sheetData>
  <mergeCells count="50">
    <mergeCell ref="A24:A33"/>
    <mergeCell ref="K20:K23"/>
    <mergeCell ref="K24:K28"/>
    <mergeCell ref="L29:L30"/>
    <mergeCell ref="C17:C23"/>
    <mergeCell ref="B17:B23"/>
    <mergeCell ref="L20:L23"/>
    <mergeCell ref="D20:D23"/>
    <mergeCell ref="Q24:Q28"/>
    <mergeCell ref="K29:K33"/>
    <mergeCell ref="L24:L28"/>
    <mergeCell ref="D24:D28"/>
    <mergeCell ref="B24:B33"/>
    <mergeCell ref="C24:C33"/>
    <mergeCell ref="D29:D33"/>
    <mergeCell ref="R14:R15"/>
    <mergeCell ref="A14:A15"/>
    <mergeCell ref="D14:D15"/>
    <mergeCell ref="E14:E15"/>
    <mergeCell ref="F14:I14"/>
    <mergeCell ref="J14:J15"/>
    <mergeCell ref="N14:P14"/>
    <mergeCell ref="M14:M15"/>
    <mergeCell ref="Q14:Q15"/>
    <mergeCell ref="A7:E7"/>
    <mergeCell ref="F7:M7"/>
    <mergeCell ref="A8:E8"/>
    <mergeCell ref="F8:M8"/>
    <mergeCell ref="D17:D19"/>
    <mergeCell ref="B14:B15"/>
    <mergeCell ref="C14:C15"/>
    <mergeCell ref="L17:L19"/>
    <mergeCell ref="K17:K19"/>
    <mergeCell ref="A17:A23"/>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s>
  <conditionalFormatting sqref="P17:P33">
    <cfRule type="containsText" dxfId="82" priority="2" stopIfTrue="1" operator="containsText" text="P">
      <formula>NOT(ISERROR(SEARCH("P",P17)))</formula>
    </cfRule>
    <cfRule type="containsText" dxfId="81" priority="3" stopIfTrue="1" operator="containsText" text="R">
      <formula>NOT(ISERROR(SEARCH("R",P17)))</formula>
    </cfRule>
    <cfRule type="containsText" dxfId="80" priority="4" operator="containsText" text="T">
      <formula>NOT(ISERROR(SEARCH("T",P17)))</formula>
    </cfRule>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38"/>
  <sheetViews>
    <sheetView topLeftCell="Q8" zoomScale="86" zoomScaleNormal="86" workbookViewId="0">
      <selection activeCell="S21" sqref="S21:S22"/>
    </sheetView>
  </sheetViews>
  <sheetFormatPr baseColWidth="10" defaultColWidth="11.42578125" defaultRowHeight="13.5"/>
  <cols>
    <col min="1" max="1" width="11.42578125" style="1"/>
    <col min="2" max="2" width="24.42578125" style="1" customWidth="1"/>
    <col min="3" max="3" width="28.5703125" style="1" customWidth="1"/>
    <col min="4" max="4" width="33.140625" style="1" customWidth="1"/>
    <col min="5" max="5" width="43.28515625" style="1" customWidth="1"/>
    <col min="6" max="6" width="7" style="1" customWidth="1"/>
    <col min="7" max="7" width="6" style="1" customWidth="1"/>
    <col min="8" max="8" width="7" style="1" customWidth="1"/>
    <col min="9" max="9" width="11.28515625" style="1" customWidth="1"/>
    <col min="10" max="10" width="40.28515625" style="1" customWidth="1"/>
    <col min="11" max="11" width="17.85546875" style="1" customWidth="1"/>
    <col min="12" max="12" width="21.140625" style="1" customWidth="1"/>
    <col min="13" max="13" width="9.28515625" style="1" customWidth="1"/>
    <col min="14" max="14" width="13.85546875" style="1" customWidth="1"/>
    <col min="15" max="15" width="9.5703125" style="1" customWidth="1"/>
    <col min="16" max="16" width="10" style="1" customWidth="1"/>
    <col min="17" max="17" width="28.5703125" style="1" customWidth="1"/>
    <col min="18" max="18" width="29.28515625" style="1" customWidth="1"/>
    <col min="19" max="19" width="58.85546875" style="1" customWidth="1"/>
    <col min="20" max="20" width="36" style="1" customWidth="1"/>
    <col min="21" max="16384" width="11.42578125" style="1"/>
  </cols>
  <sheetData>
    <row r="1" spans="1:20" ht="14.25" thickBot="1"/>
    <row r="2" spans="1:20" ht="14.25" thickBot="1">
      <c r="A2" s="762"/>
      <c r="B2" s="763"/>
      <c r="C2" s="763"/>
      <c r="D2" s="763"/>
      <c r="E2" s="764"/>
      <c r="F2" s="771" t="s">
        <v>18</v>
      </c>
      <c r="G2" s="772"/>
      <c r="H2" s="772"/>
      <c r="I2" s="772"/>
      <c r="J2" s="772"/>
      <c r="K2" s="772"/>
      <c r="L2" s="772"/>
      <c r="M2" s="773"/>
      <c r="N2" s="740" t="s">
        <v>689</v>
      </c>
      <c r="O2" s="741"/>
      <c r="P2" s="741"/>
      <c r="Q2" s="741"/>
      <c r="R2" s="741"/>
      <c r="S2" s="741"/>
      <c r="T2" s="742"/>
    </row>
    <row r="3" spans="1:20" ht="14.25" thickBot="1">
      <c r="A3" s="765"/>
      <c r="B3" s="766"/>
      <c r="C3" s="766"/>
      <c r="D3" s="766"/>
      <c r="E3" s="767"/>
      <c r="F3" s="743" t="s">
        <v>17</v>
      </c>
      <c r="G3" s="744"/>
      <c r="H3" s="744"/>
      <c r="I3" s="744"/>
      <c r="J3" s="744"/>
      <c r="K3" s="744"/>
      <c r="L3" s="744"/>
      <c r="M3" s="745"/>
      <c r="N3" s="749" t="s">
        <v>23</v>
      </c>
      <c r="O3" s="750"/>
      <c r="P3" s="750"/>
      <c r="Q3" s="750"/>
      <c r="R3" s="750"/>
      <c r="S3" s="750"/>
      <c r="T3" s="751"/>
    </row>
    <row r="4" spans="1:20" ht="14.25" thickBot="1">
      <c r="A4" s="768"/>
      <c r="B4" s="769"/>
      <c r="C4" s="769"/>
      <c r="D4" s="769"/>
      <c r="E4" s="770"/>
      <c r="F4" s="746"/>
      <c r="G4" s="747"/>
      <c r="H4" s="747"/>
      <c r="I4" s="747"/>
      <c r="J4" s="747"/>
      <c r="K4" s="747"/>
      <c r="L4" s="747"/>
      <c r="M4" s="748"/>
      <c r="N4" s="752" t="s">
        <v>8</v>
      </c>
      <c r="O4" s="753"/>
      <c r="P4" s="753"/>
      <c r="Q4" s="753"/>
      <c r="R4" s="753"/>
      <c r="S4" s="753"/>
      <c r="T4" s="754"/>
    </row>
    <row r="5" spans="1:20">
      <c r="A5" s="2"/>
      <c r="B5" s="2"/>
      <c r="C5" s="2"/>
      <c r="D5" s="2"/>
      <c r="E5" s="2"/>
      <c r="F5" s="2"/>
      <c r="G5" s="2"/>
      <c r="H5" s="2"/>
      <c r="I5" s="2"/>
      <c r="J5" s="3"/>
      <c r="K5" s="3"/>
      <c r="L5" s="4"/>
      <c r="M5" s="4"/>
      <c r="N5" s="4"/>
      <c r="O5" s="4"/>
      <c r="P5" s="4"/>
      <c r="Q5" s="4"/>
      <c r="R5" s="4"/>
      <c r="S5" s="4"/>
      <c r="T5" s="4"/>
    </row>
    <row r="6" spans="1:20">
      <c r="A6" s="755" t="s">
        <v>10</v>
      </c>
      <c r="B6" s="755"/>
      <c r="C6" s="755"/>
      <c r="D6" s="755"/>
      <c r="E6" s="755"/>
      <c r="F6" s="759" t="s">
        <v>85</v>
      </c>
      <c r="G6" s="760"/>
      <c r="H6" s="760"/>
      <c r="I6" s="760"/>
      <c r="J6" s="760"/>
      <c r="K6" s="760"/>
      <c r="L6" s="760"/>
      <c r="M6" s="761"/>
      <c r="N6" s="4"/>
      <c r="O6" s="4"/>
      <c r="P6" s="4"/>
      <c r="Q6" s="4"/>
      <c r="R6" s="4"/>
      <c r="S6" s="4"/>
      <c r="T6" s="4"/>
    </row>
    <row r="7" spans="1:20" ht="15">
      <c r="A7" s="755" t="s">
        <v>25</v>
      </c>
      <c r="B7" s="755"/>
      <c r="C7" s="755"/>
      <c r="D7" s="755"/>
      <c r="E7" s="755"/>
      <c r="F7" s="756">
        <v>2023</v>
      </c>
      <c r="G7" s="757"/>
      <c r="H7" s="757"/>
      <c r="I7" s="757"/>
      <c r="J7" s="757"/>
      <c r="K7" s="757"/>
      <c r="L7" s="757"/>
      <c r="M7" s="758"/>
      <c r="N7" s="4"/>
      <c r="O7" s="4"/>
      <c r="P7" s="4"/>
      <c r="Q7" s="4"/>
      <c r="R7" s="4"/>
      <c r="S7" s="4"/>
      <c r="T7" s="4"/>
    </row>
    <row r="8" spans="1:20" ht="15">
      <c r="A8" s="755" t="s">
        <v>6</v>
      </c>
      <c r="B8" s="755"/>
      <c r="C8" s="755"/>
      <c r="D8" s="755"/>
      <c r="E8" s="755"/>
      <c r="F8" s="756" t="s">
        <v>609</v>
      </c>
      <c r="G8" s="757"/>
      <c r="H8" s="757"/>
      <c r="I8" s="757"/>
      <c r="J8" s="757"/>
      <c r="K8" s="757"/>
      <c r="L8" s="757"/>
      <c r="M8" s="758"/>
      <c r="N8" s="4"/>
      <c r="O8" s="4"/>
      <c r="P8" s="4"/>
      <c r="Q8" s="4"/>
      <c r="R8" s="4"/>
      <c r="S8" s="4"/>
      <c r="T8" s="4"/>
    </row>
    <row r="9" spans="1:20" ht="15">
      <c r="A9" s="755" t="s">
        <v>7</v>
      </c>
      <c r="B9" s="755"/>
      <c r="C9" s="755"/>
      <c r="D9" s="755"/>
      <c r="E9" s="755"/>
      <c r="F9" s="756" t="s">
        <v>768</v>
      </c>
      <c r="G9" s="757"/>
      <c r="H9" s="757"/>
      <c r="I9" s="757"/>
      <c r="J9" s="757"/>
      <c r="K9" s="757"/>
      <c r="L9" s="757"/>
      <c r="M9" s="75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86" t="s">
        <v>9</v>
      </c>
      <c r="B11" s="787"/>
      <c r="C11" s="787"/>
      <c r="D11" s="787"/>
      <c r="E11" s="787"/>
      <c r="F11" s="787"/>
      <c r="G11" s="787"/>
      <c r="H11" s="787"/>
      <c r="I11" s="787"/>
      <c r="J11" s="787"/>
      <c r="K11" s="787"/>
      <c r="L11" s="787"/>
      <c r="M11" s="787"/>
      <c r="N11" s="787"/>
      <c r="O11" s="787"/>
      <c r="P11" s="787"/>
      <c r="Q11" s="787"/>
      <c r="R11" s="787"/>
      <c r="S11" s="787"/>
      <c r="T11" s="788"/>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89" t="s">
        <v>16</v>
      </c>
      <c r="B13" s="790"/>
      <c r="C13" s="790"/>
      <c r="D13" s="790"/>
      <c r="E13" s="790"/>
      <c r="F13" s="790"/>
      <c r="G13" s="790"/>
      <c r="H13" s="790"/>
      <c r="I13" s="790"/>
      <c r="J13" s="790"/>
      <c r="K13" s="790"/>
      <c r="L13" s="791"/>
      <c r="M13" s="792" t="s">
        <v>1</v>
      </c>
      <c r="N13" s="792"/>
      <c r="O13" s="792"/>
      <c r="P13" s="792"/>
      <c r="Q13" s="792"/>
      <c r="R13" s="792"/>
      <c r="S13" s="792"/>
      <c r="T13" s="793"/>
    </row>
    <row r="14" spans="1:20" ht="14.25" thickBot="1">
      <c r="A14" s="798" t="s">
        <v>27</v>
      </c>
      <c r="B14" s="64" t="s">
        <v>315</v>
      </c>
      <c r="C14" s="64" t="s">
        <v>316</v>
      </c>
      <c r="D14" s="798" t="s">
        <v>26</v>
      </c>
      <c r="E14" s="802" t="s">
        <v>19</v>
      </c>
      <c r="F14" s="804" t="s">
        <v>11</v>
      </c>
      <c r="G14" s="805"/>
      <c r="H14" s="805"/>
      <c r="I14" s="806"/>
      <c r="J14" s="794" t="s">
        <v>20</v>
      </c>
      <c r="K14" s="794" t="s">
        <v>21</v>
      </c>
      <c r="L14" s="794" t="s">
        <v>2</v>
      </c>
      <c r="M14" s="796" t="s">
        <v>22</v>
      </c>
      <c r="N14" s="777" t="s">
        <v>3</v>
      </c>
      <c r="O14" s="778"/>
      <c r="P14" s="779"/>
      <c r="Q14" s="780" t="s">
        <v>210</v>
      </c>
      <c r="R14" s="782" t="s">
        <v>5</v>
      </c>
      <c r="S14" s="10" t="s">
        <v>29</v>
      </c>
      <c r="T14" s="784" t="s">
        <v>0</v>
      </c>
    </row>
    <row r="15" spans="1:20" ht="40.5" customHeight="1" thickBot="1">
      <c r="A15" s="799"/>
      <c r="B15" s="65"/>
      <c r="C15" s="65"/>
      <c r="D15" s="799"/>
      <c r="E15" s="803"/>
      <c r="F15" s="11" t="s">
        <v>12</v>
      </c>
      <c r="G15" s="11" t="s">
        <v>13</v>
      </c>
      <c r="H15" s="11" t="s">
        <v>14</v>
      </c>
      <c r="I15" s="11" t="s">
        <v>15</v>
      </c>
      <c r="J15" s="795"/>
      <c r="K15" s="795"/>
      <c r="L15" s="795"/>
      <c r="M15" s="797"/>
      <c r="N15" s="38" t="s">
        <v>30</v>
      </c>
      <c r="O15" s="13" t="s">
        <v>28</v>
      </c>
      <c r="P15" s="14" t="s">
        <v>31</v>
      </c>
      <c r="Q15" s="781"/>
      <c r="R15" s="783"/>
      <c r="S15" s="15"/>
      <c r="T15" s="785"/>
    </row>
    <row r="16" spans="1:20" ht="14.25" thickBot="1">
      <c r="A16" s="2"/>
      <c r="B16" s="2"/>
      <c r="C16" s="2"/>
      <c r="D16" s="72"/>
      <c r="E16" s="72"/>
      <c r="F16" s="2"/>
      <c r="G16" s="2"/>
      <c r="H16" s="2"/>
      <c r="I16" s="2"/>
      <c r="J16" s="2"/>
      <c r="K16" s="2"/>
      <c r="L16" s="16"/>
      <c r="M16" s="2"/>
      <c r="Q16" s="2"/>
      <c r="R16" s="2"/>
      <c r="S16" s="2"/>
      <c r="T16" s="2"/>
    </row>
    <row r="17" spans="1:20" ht="25.5" customHeight="1">
      <c r="A17" s="838">
        <v>1</v>
      </c>
      <c r="B17" s="737" t="s">
        <v>320</v>
      </c>
      <c r="C17" s="737" t="s">
        <v>387</v>
      </c>
      <c r="D17" s="837" t="s">
        <v>100</v>
      </c>
      <c r="E17" s="362" t="s">
        <v>101</v>
      </c>
      <c r="F17" s="1231">
        <v>1</v>
      </c>
      <c r="G17" s="1232"/>
      <c r="H17" s="1232"/>
      <c r="I17" s="1232"/>
      <c r="J17" s="837" t="s">
        <v>330</v>
      </c>
      <c r="K17" s="1205">
        <v>0</v>
      </c>
      <c r="L17" s="1205">
        <v>0</v>
      </c>
      <c r="M17" s="1231">
        <v>1</v>
      </c>
      <c r="N17" s="1235">
        <f>F17+G17-2</f>
        <v>-1</v>
      </c>
      <c r="O17" s="1229">
        <f>IF(M17&lt;1,(AVERAGE(F17:I17)/M17),SUM(F17:I17)/M17)</f>
        <v>1</v>
      </c>
      <c r="P17" s="892" t="str">
        <f>IF(O17&lt;=V$23,"T",IF(O17&lt;$Y$23,"R",IF(O17&gt;=$Y$23,"P")))</f>
        <v>P</v>
      </c>
      <c r="Q17" s="882"/>
      <c r="R17" s="1233" t="s">
        <v>102</v>
      </c>
      <c r="S17" s="1233" t="s">
        <v>103</v>
      </c>
      <c r="T17" s="205"/>
    </row>
    <row r="18" spans="1:20" ht="27.75" customHeight="1">
      <c r="A18" s="839"/>
      <c r="B18" s="738"/>
      <c r="C18" s="738"/>
      <c r="D18" s="829"/>
      <c r="E18" s="269" t="s">
        <v>104</v>
      </c>
      <c r="F18" s="1058"/>
      <c r="G18" s="1227"/>
      <c r="H18" s="1227"/>
      <c r="I18" s="1227"/>
      <c r="J18" s="829"/>
      <c r="K18" s="1065"/>
      <c r="L18" s="1065"/>
      <c r="M18" s="1058"/>
      <c r="N18" s="1225"/>
      <c r="O18" s="1000"/>
      <c r="P18" s="893"/>
      <c r="Q18" s="883"/>
      <c r="R18" s="1234"/>
      <c r="S18" s="1234"/>
      <c r="T18" s="206"/>
    </row>
    <row r="19" spans="1:20" ht="119.25" customHeight="1">
      <c r="A19" s="839"/>
      <c r="B19" s="739"/>
      <c r="C19" s="739"/>
      <c r="D19" s="365" t="s">
        <v>331</v>
      </c>
      <c r="E19" s="269" t="s">
        <v>506</v>
      </c>
      <c r="F19" s="267">
        <v>0.25</v>
      </c>
      <c r="G19" s="329"/>
      <c r="H19" s="329"/>
      <c r="I19" s="292"/>
      <c r="J19" s="307" t="s">
        <v>507</v>
      </c>
      <c r="K19" s="308"/>
      <c r="L19" s="308">
        <v>0</v>
      </c>
      <c r="M19" s="267">
        <v>0.25</v>
      </c>
      <c r="N19" s="281">
        <f>IF(M19&lt;1,M19-AVERAGE(F19:I19),M19-(SUM(F19:I19)))</f>
        <v>0</v>
      </c>
      <c r="O19" s="282">
        <f>IF(M19&lt;1,(AVERAGE(F19:I19)/M19),SUM(F19:I19)/M19)</f>
        <v>1</v>
      </c>
      <c r="P19" s="23" t="str">
        <f>IF(O19&lt;=V$23,"T",IF(O19&lt;$Y$23,"R",IF(O19&gt;=$Y$23,"P")))</f>
        <v>P</v>
      </c>
      <c r="Q19" s="45"/>
      <c r="R19" s="624" t="s">
        <v>105</v>
      </c>
      <c r="S19" s="623" t="s">
        <v>106</v>
      </c>
      <c r="T19" s="207" t="s">
        <v>107</v>
      </c>
    </row>
    <row r="20" spans="1:20" ht="32.25" customHeight="1">
      <c r="A20" s="839">
        <v>2</v>
      </c>
      <c r="B20" s="829" t="s">
        <v>329</v>
      </c>
      <c r="C20" s="829" t="s">
        <v>408</v>
      </c>
      <c r="D20" s="829" t="s">
        <v>546</v>
      </c>
      <c r="E20" s="269" t="s">
        <v>547</v>
      </c>
      <c r="F20" s="1059">
        <v>0.25</v>
      </c>
      <c r="G20" s="1059"/>
      <c r="H20" s="1059"/>
      <c r="I20" s="1058"/>
      <c r="J20" s="829" t="s">
        <v>108</v>
      </c>
      <c r="K20" s="1065">
        <v>0</v>
      </c>
      <c r="L20" s="1065">
        <v>0</v>
      </c>
      <c r="M20" s="1058">
        <v>25</v>
      </c>
      <c r="N20" s="1197">
        <v>0</v>
      </c>
      <c r="O20" s="1000">
        <v>1</v>
      </c>
      <c r="P20" s="893" t="str">
        <f>IF(O20&lt;=V$23,"T",IF(O20&lt;$Y$23,"R",IF(O20&gt;=$Y$23,"P")))</f>
        <v>P</v>
      </c>
      <c r="Q20" s="45"/>
      <c r="R20" s="624"/>
      <c r="S20" s="623"/>
      <c r="T20" s="207"/>
    </row>
    <row r="21" spans="1:20" ht="12.75" customHeight="1">
      <c r="A21" s="839"/>
      <c r="B21" s="829"/>
      <c r="C21" s="829"/>
      <c r="D21" s="829"/>
      <c r="E21" s="269" t="s">
        <v>548</v>
      </c>
      <c r="F21" s="1058"/>
      <c r="G21" s="1059"/>
      <c r="H21" s="1059"/>
      <c r="I21" s="1058"/>
      <c r="J21" s="829"/>
      <c r="K21" s="1065"/>
      <c r="L21" s="1065"/>
      <c r="M21" s="1058"/>
      <c r="N21" s="1225"/>
      <c r="O21" s="1000"/>
      <c r="P21" s="893"/>
      <c r="Q21" s="883"/>
      <c r="R21" s="1234" t="s">
        <v>109</v>
      </c>
      <c r="S21" s="1234" t="s">
        <v>110</v>
      </c>
      <c r="T21" s="1228" t="s">
        <v>111</v>
      </c>
    </row>
    <row r="22" spans="1:20">
      <c r="A22" s="839"/>
      <c r="B22" s="829"/>
      <c r="C22" s="829"/>
      <c r="D22" s="829"/>
      <c r="E22" s="269" t="s">
        <v>549</v>
      </c>
      <c r="F22" s="1058"/>
      <c r="G22" s="1059"/>
      <c r="H22" s="1059"/>
      <c r="I22" s="1058"/>
      <c r="J22" s="829"/>
      <c r="K22" s="1065"/>
      <c r="L22" s="1065"/>
      <c r="M22" s="1058"/>
      <c r="N22" s="1225"/>
      <c r="O22" s="1000"/>
      <c r="P22" s="893"/>
      <c r="Q22" s="883"/>
      <c r="R22" s="1234"/>
      <c r="S22" s="1236"/>
      <c r="T22" s="1228"/>
    </row>
    <row r="23" spans="1:20" ht="26.25" customHeight="1">
      <c r="A23" s="839">
        <v>3</v>
      </c>
      <c r="B23" s="829" t="s">
        <v>329</v>
      </c>
      <c r="C23" s="829" t="s">
        <v>408</v>
      </c>
      <c r="D23" s="829" t="s">
        <v>86</v>
      </c>
      <c r="E23" s="269" t="s">
        <v>87</v>
      </c>
      <c r="F23" s="1226">
        <v>4824</v>
      </c>
      <c r="G23" s="1227"/>
      <c r="H23" s="1226"/>
      <c r="I23" s="1184"/>
      <c r="J23" s="307" t="s">
        <v>508</v>
      </c>
      <c r="K23" s="1065">
        <v>0</v>
      </c>
      <c r="L23" s="1065">
        <v>0</v>
      </c>
      <c r="M23" s="1226">
        <v>4850</v>
      </c>
      <c r="N23" s="1225">
        <f>IF(M23&lt;1,M23-AVERAGE(F23:I23),M23-(SUM(F23:I23)))</f>
        <v>26</v>
      </c>
      <c r="O23" s="1000">
        <f>IF(M23&lt;1,(AVERAGE(F23:I23)/M23),SUM(F23:I23)/M23)</f>
        <v>0.99463917525773193</v>
      </c>
      <c r="P23" s="893" t="str">
        <f>IF(O23&lt;=V$23,"T",IF(O23&lt;$Y$23,"R",IF(O23&gt;=$Y$23,"P")))</f>
        <v>P</v>
      </c>
      <c r="Q23" s="50"/>
      <c r="R23" s="623" t="s">
        <v>88</v>
      </c>
      <c r="S23" s="623" t="s">
        <v>89</v>
      </c>
      <c r="T23" s="1228" t="s">
        <v>90</v>
      </c>
    </row>
    <row r="24" spans="1:20" ht="46.5" customHeight="1">
      <c r="A24" s="839"/>
      <c r="B24" s="829"/>
      <c r="C24" s="829"/>
      <c r="D24" s="829"/>
      <c r="E24" s="269" t="s">
        <v>91</v>
      </c>
      <c r="F24" s="1226"/>
      <c r="G24" s="1227"/>
      <c r="H24" s="1227"/>
      <c r="I24" s="1184"/>
      <c r="J24" s="307" t="s">
        <v>765</v>
      </c>
      <c r="K24" s="1065"/>
      <c r="L24" s="1065"/>
      <c r="M24" s="1226"/>
      <c r="N24" s="1225"/>
      <c r="O24" s="1000"/>
      <c r="P24" s="893"/>
      <c r="Q24" s="50"/>
      <c r="R24" s="623" t="s">
        <v>92</v>
      </c>
      <c r="S24" s="623" t="s">
        <v>93</v>
      </c>
      <c r="T24" s="1230"/>
    </row>
    <row r="25" spans="1:20" ht="51.75" customHeight="1" thickBot="1">
      <c r="A25" s="856"/>
      <c r="B25" s="830"/>
      <c r="C25" s="830"/>
      <c r="D25" s="315" t="s">
        <v>94</v>
      </c>
      <c r="E25" s="315" t="s">
        <v>95</v>
      </c>
      <c r="F25" s="366"/>
      <c r="G25" s="366"/>
      <c r="H25" s="366"/>
      <c r="I25" s="366"/>
      <c r="J25" s="479" t="s">
        <v>96</v>
      </c>
      <c r="K25" s="484">
        <v>0</v>
      </c>
      <c r="L25" s="484">
        <v>0</v>
      </c>
      <c r="M25" s="373">
        <v>115</v>
      </c>
      <c r="N25" s="378">
        <f>IF(M25&lt;1,M25-AVERAGE(F25:I25),M25-(SUM(F25:I25)))</f>
        <v>115</v>
      </c>
      <c r="O25" s="355">
        <v>1</v>
      </c>
      <c r="P25" s="29" t="str">
        <f>IF(O25&lt;=V$23,"T",IF(O25&lt;$Y$23,"R",IF(O25&gt;=$Y$23,"P")))</f>
        <v>P</v>
      </c>
      <c r="Q25" s="30"/>
      <c r="R25" s="625" t="s">
        <v>97</v>
      </c>
      <c r="S25" s="625" t="s">
        <v>98</v>
      </c>
      <c r="T25" s="480" t="s">
        <v>99</v>
      </c>
    </row>
    <row r="26" spans="1:20">
      <c r="A26" s="32" t="s">
        <v>24</v>
      </c>
      <c r="B26" s="32"/>
      <c r="C26" s="32"/>
      <c r="D26" s="32"/>
      <c r="E26" s="2"/>
      <c r="F26" s="2"/>
      <c r="G26" s="2"/>
      <c r="H26" s="2"/>
      <c r="I26" s="2"/>
      <c r="J26" s="2"/>
      <c r="K26" s="2"/>
      <c r="L26" s="2"/>
      <c r="M26" s="2"/>
      <c r="N26" s="2"/>
      <c r="O26" s="2"/>
      <c r="P26" s="2"/>
      <c r="Q26" s="2"/>
      <c r="R26" s="2"/>
      <c r="S26" s="2"/>
      <c r="T26" s="2"/>
    </row>
    <row r="27" spans="1:20">
      <c r="A27" s="2"/>
      <c r="B27" s="2"/>
      <c r="C27" s="2"/>
      <c r="D27" s="2"/>
      <c r="E27" s="2"/>
      <c r="F27" s="2"/>
      <c r="G27" s="2"/>
      <c r="H27" s="2"/>
      <c r="I27" s="2"/>
      <c r="J27" s="2"/>
      <c r="K27" s="2"/>
      <c r="L27" s="2"/>
      <c r="M27" s="2"/>
      <c r="N27" s="2"/>
      <c r="O27" s="2"/>
      <c r="P27" s="2"/>
      <c r="Q27" s="2"/>
      <c r="R27" s="2"/>
      <c r="S27" s="2"/>
      <c r="T27" s="2"/>
    </row>
    <row r="28" spans="1:20">
      <c r="A28" s="66"/>
      <c r="B28" s="67"/>
      <c r="C28" s="67"/>
      <c r="D28" s="67"/>
      <c r="E28" s="67"/>
      <c r="F28" s="67"/>
      <c r="G28" s="67"/>
      <c r="H28" s="67"/>
      <c r="I28" s="67"/>
      <c r="J28" s="67"/>
      <c r="K28" s="67"/>
      <c r="L28" s="67"/>
      <c r="M28" s="67"/>
      <c r="N28" s="70"/>
      <c r="O28" s="70"/>
      <c r="P28" s="70"/>
      <c r="Q28" s="67"/>
      <c r="R28" s="67"/>
      <c r="S28" s="67"/>
      <c r="T28" s="68"/>
    </row>
    <row r="29" spans="1:20">
      <c r="A29" s="66"/>
      <c r="B29" s="67"/>
      <c r="C29" s="67"/>
      <c r="D29" s="67"/>
      <c r="E29" s="67"/>
      <c r="F29" s="67"/>
      <c r="G29" s="67"/>
      <c r="H29" s="67"/>
      <c r="I29" s="67"/>
      <c r="J29" s="67"/>
      <c r="K29" s="67"/>
      <c r="L29" s="67"/>
      <c r="M29" s="67"/>
      <c r="N29" s="70"/>
      <c r="O29" s="70"/>
      <c r="P29" s="70"/>
      <c r="Q29" s="67"/>
      <c r="R29" s="67"/>
      <c r="S29" s="67"/>
      <c r="T29" s="68"/>
    </row>
    <row r="30" spans="1:20">
      <c r="A30" s="66"/>
      <c r="B30" s="67"/>
      <c r="C30" s="67"/>
      <c r="D30" s="67"/>
      <c r="E30" s="67"/>
      <c r="F30" s="67"/>
      <c r="G30" s="67"/>
      <c r="H30" s="67"/>
      <c r="I30" s="67"/>
      <c r="J30" s="67"/>
      <c r="K30" s="67"/>
      <c r="L30" s="67"/>
      <c r="M30" s="67"/>
      <c r="N30" s="70"/>
      <c r="O30" s="70"/>
      <c r="P30" s="70"/>
      <c r="Q30" s="67"/>
      <c r="R30" s="67"/>
      <c r="S30" s="67"/>
      <c r="T30" s="68"/>
    </row>
    <row r="31" spans="1:20">
      <c r="A31" s="66"/>
      <c r="B31" s="67"/>
      <c r="C31" s="67"/>
      <c r="D31" s="67"/>
      <c r="E31" s="67"/>
      <c r="F31" s="67"/>
      <c r="G31" s="67"/>
      <c r="H31" s="67"/>
      <c r="I31" s="67"/>
      <c r="J31" s="67"/>
      <c r="K31" s="67"/>
      <c r="L31" s="67"/>
      <c r="M31" s="67"/>
      <c r="N31" s="70"/>
      <c r="O31" s="70"/>
      <c r="P31" s="70"/>
      <c r="Q31" s="67"/>
      <c r="R31" s="67"/>
      <c r="S31" s="67"/>
      <c r="T31" s="68"/>
    </row>
    <row r="32" spans="1:20">
      <c r="A32" s="66"/>
      <c r="B32" s="67"/>
      <c r="C32" s="67"/>
      <c r="D32" s="67"/>
      <c r="E32" s="67"/>
      <c r="F32" s="67"/>
      <c r="G32" s="67"/>
      <c r="H32" s="67"/>
      <c r="I32" s="67"/>
      <c r="J32" s="67"/>
      <c r="K32" s="67"/>
      <c r="L32" s="67"/>
      <c r="M32" s="67"/>
      <c r="N32" s="70"/>
      <c r="O32" s="70"/>
      <c r="P32" s="70"/>
      <c r="Q32" s="67"/>
      <c r="R32" s="67"/>
      <c r="S32" s="67"/>
      <c r="T32" s="68"/>
    </row>
    <row r="33" spans="1:20">
      <c r="A33" s="66"/>
      <c r="B33" s="67"/>
      <c r="C33" s="67"/>
      <c r="D33" s="67"/>
      <c r="E33" s="67"/>
      <c r="F33" s="67"/>
      <c r="G33" s="67"/>
      <c r="H33" s="67"/>
      <c r="I33" s="67"/>
      <c r="J33" s="67"/>
      <c r="K33" s="67"/>
      <c r="L33" s="67"/>
      <c r="M33" s="67"/>
      <c r="N33" s="70"/>
      <c r="O33" s="70"/>
      <c r="P33" s="70"/>
      <c r="Q33" s="67"/>
      <c r="R33" s="67"/>
      <c r="S33" s="67"/>
      <c r="T33" s="68"/>
    </row>
    <row r="34" spans="1:20">
      <c r="A34" s="66"/>
      <c r="B34" s="67"/>
      <c r="C34" s="67"/>
      <c r="D34" s="67"/>
      <c r="E34" s="67"/>
      <c r="F34" s="67"/>
      <c r="G34" s="67"/>
      <c r="H34" s="67"/>
      <c r="I34" s="67"/>
      <c r="J34" s="67"/>
      <c r="K34" s="67"/>
      <c r="L34" s="67"/>
      <c r="M34" s="67"/>
      <c r="N34" s="70"/>
      <c r="O34" s="70"/>
      <c r="P34" s="70"/>
      <c r="Q34" s="67"/>
      <c r="R34" s="67"/>
      <c r="S34" s="67"/>
      <c r="T34" s="68"/>
    </row>
    <row r="35" spans="1:20">
      <c r="A35" s="66"/>
      <c r="B35" s="67"/>
      <c r="C35" s="67"/>
      <c r="D35" s="67"/>
      <c r="E35" s="67"/>
      <c r="F35" s="67"/>
      <c r="G35" s="67"/>
      <c r="H35" s="67"/>
      <c r="I35" s="67"/>
      <c r="J35" s="67"/>
      <c r="K35" s="67"/>
      <c r="L35" s="67"/>
      <c r="M35" s="67"/>
      <c r="N35" s="70"/>
      <c r="O35" s="70"/>
      <c r="P35" s="70"/>
      <c r="Q35" s="67"/>
      <c r="R35" s="67"/>
      <c r="S35" s="67"/>
      <c r="T35" s="68"/>
    </row>
    <row r="36" spans="1:20">
      <c r="A36" s="66"/>
      <c r="B36" s="67"/>
      <c r="C36" s="67"/>
      <c r="D36" s="67"/>
      <c r="E36" s="67"/>
      <c r="F36" s="67"/>
      <c r="G36" s="67"/>
      <c r="H36" s="67"/>
      <c r="I36" s="67"/>
      <c r="J36" s="67"/>
      <c r="K36" s="67"/>
      <c r="L36" s="67"/>
      <c r="M36" s="67"/>
      <c r="N36" s="70"/>
      <c r="O36" s="70"/>
      <c r="P36" s="70"/>
      <c r="Q36" s="67"/>
      <c r="R36" s="67"/>
      <c r="S36" s="67"/>
      <c r="T36" s="68"/>
    </row>
    <row r="37" spans="1:20">
      <c r="A37" s="66"/>
      <c r="B37" s="67"/>
      <c r="C37" s="67"/>
      <c r="D37" s="67"/>
      <c r="E37" s="67"/>
      <c r="F37" s="67"/>
      <c r="G37" s="67"/>
      <c r="H37" s="67"/>
      <c r="I37" s="67"/>
      <c r="J37" s="67"/>
      <c r="K37" s="67"/>
      <c r="L37" s="67"/>
      <c r="M37" s="67"/>
      <c r="N37" s="70"/>
      <c r="O37" s="70"/>
      <c r="P37" s="70"/>
      <c r="Q37" s="67"/>
      <c r="R37" s="67"/>
      <c r="S37" s="67"/>
      <c r="T37" s="68"/>
    </row>
    <row r="38" spans="1:20">
      <c r="A38" s="66"/>
      <c r="B38" s="67"/>
      <c r="C38" s="67"/>
      <c r="D38" s="67"/>
      <c r="E38" s="67"/>
      <c r="F38" s="67"/>
      <c r="G38" s="67"/>
      <c r="H38" s="67"/>
      <c r="I38" s="67"/>
      <c r="J38" s="67"/>
      <c r="K38" s="67"/>
      <c r="L38" s="67"/>
      <c r="M38" s="67"/>
      <c r="N38" s="71"/>
      <c r="O38" s="71"/>
      <c r="P38" s="71"/>
      <c r="Q38" s="67"/>
      <c r="R38" s="67"/>
      <c r="S38" s="67"/>
      <c r="T38" s="68"/>
    </row>
  </sheetData>
  <mergeCells count="81">
    <mergeCell ref="A23:A25"/>
    <mergeCell ref="I20:I22"/>
    <mergeCell ref="J20:J22"/>
    <mergeCell ref="K20:K22"/>
    <mergeCell ref="N23:N24"/>
    <mergeCell ref="L20:L22"/>
    <mergeCell ref="F23:F24"/>
    <mergeCell ref="D20:D22"/>
    <mergeCell ref="F20:F22"/>
    <mergeCell ref="G20:G22"/>
    <mergeCell ref="H20:H22"/>
    <mergeCell ref="M23:M24"/>
    <mergeCell ref="L23:L24"/>
    <mergeCell ref="B23:B25"/>
    <mergeCell ref="D23:D24"/>
    <mergeCell ref="G23:G24"/>
    <mergeCell ref="T23:T24"/>
    <mergeCell ref="D17:D18"/>
    <mergeCell ref="F17:F18"/>
    <mergeCell ref="G17:G18"/>
    <mergeCell ref="H17:H18"/>
    <mergeCell ref="I17:I18"/>
    <mergeCell ref="P17:P18"/>
    <mergeCell ref="R17:R18"/>
    <mergeCell ref="S17:S18"/>
    <mergeCell ref="M17:M18"/>
    <mergeCell ref="N17:N18"/>
    <mergeCell ref="R21:R22"/>
    <mergeCell ref="S21:S22"/>
    <mergeCell ref="O23:O24"/>
    <mergeCell ref="P23:P24"/>
    <mergeCell ref="K23:K24"/>
    <mergeCell ref="A14:A15"/>
    <mergeCell ref="D14:D15"/>
    <mergeCell ref="Q17:Q18"/>
    <mergeCell ref="Q21:Q22"/>
    <mergeCell ref="O17:O18"/>
    <mergeCell ref="A17:A19"/>
    <mergeCell ref="A20:A22"/>
    <mergeCell ref="C20:C22"/>
    <mergeCell ref="B20:B22"/>
    <mergeCell ref="B17:B19"/>
    <mergeCell ref="C17:C19"/>
    <mergeCell ref="E14:E15"/>
    <mergeCell ref="F14:I14"/>
    <mergeCell ref="L14:L15"/>
    <mergeCell ref="K17:K18"/>
    <mergeCell ref="L17:L18"/>
    <mergeCell ref="H23:H24"/>
    <mergeCell ref="I23:I24"/>
    <mergeCell ref="C23:C25"/>
    <mergeCell ref="A6:E6"/>
    <mergeCell ref="F6:M6"/>
    <mergeCell ref="A7:E7"/>
    <mergeCell ref="F7:M7"/>
    <mergeCell ref="A8:E8"/>
    <mergeCell ref="F8:M8"/>
    <mergeCell ref="A9:E9"/>
    <mergeCell ref="F9:M9"/>
    <mergeCell ref="A11:T11"/>
    <mergeCell ref="A13:L13"/>
    <mergeCell ref="M13:T13"/>
    <mergeCell ref="T21:T22"/>
    <mergeCell ref="J17:J18"/>
    <mergeCell ref="A2:E4"/>
    <mergeCell ref="F2:M2"/>
    <mergeCell ref="N2:T2"/>
    <mergeCell ref="F3:M4"/>
    <mergeCell ref="N3:T3"/>
    <mergeCell ref="N4:T4"/>
    <mergeCell ref="T14:T15"/>
    <mergeCell ref="K14:K15"/>
    <mergeCell ref="R14:R15"/>
    <mergeCell ref="M14:M15"/>
    <mergeCell ref="N14:P14"/>
    <mergeCell ref="O20:O22"/>
    <mergeCell ref="P20:P22"/>
    <mergeCell ref="J14:J15"/>
    <mergeCell ref="Q14:Q15"/>
    <mergeCell ref="M20:M22"/>
    <mergeCell ref="N20:N22"/>
  </mergeCells>
  <conditionalFormatting sqref="P17 P19:P20 P23">
    <cfRule type="containsText" dxfId="79" priority="5" stopIfTrue="1" operator="containsText" text="P">
      <formula>NOT(ISERROR(SEARCH("P",P17)))</formula>
    </cfRule>
    <cfRule type="containsText" dxfId="78" priority="6" stopIfTrue="1" operator="containsText" text="R">
      <formula>NOT(ISERROR(SEARCH("R",P17)))</formula>
    </cfRule>
    <cfRule type="containsText" dxfId="77" priority="7" operator="containsText" text="T">
      <formula>NOT(ISERROR(SEARCH("T",P17)))</formula>
    </cfRule>
  </conditionalFormatting>
  <conditionalFormatting sqref="P23 P25 P17 P19:P20">
    <cfRule type="iconSet" priority="8">
      <iconSet iconSet="3Symbols2">
        <cfvo type="percent" val="0"/>
        <cfvo type="percent" val="0.74"/>
        <cfvo type="percent" val="0.85"/>
      </iconSet>
    </cfRule>
  </conditionalFormatting>
  <conditionalFormatting sqref="P25">
    <cfRule type="containsText" dxfId="76" priority="1" stopIfTrue="1" operator="containsText" text="P">
      <formula>NOT(ISERROR(SEARCH("P",P25)))</formula>
    </cfRule>
    <cfRule type="containsText" dxfId="75" priority="2" stopIfTrue="1" operator="containsText" text="R">
      <formula>NOT(ISERROR(SEARCH("R",P25)))</formula>
    </cfRule>
    <cfRule type="containsText" dxfId="74" priority="3" operator="containsText" text="T">
      <formula>NOT(ISERROR(SEARCH("T",P25)))</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41"/>
  <sheetViews>
    <sheetView topLeftCell="A6" zoomScale="83" zoomScaleNormal="83" workbookViewId="0">
      <selection activeCell="Q28" sqref="Q28:Q31"/>
    </sheetView>
  </sheetViews>
  <sheetFormatPr baseColWidth="10" defaultColWidth="39.140625" defaultRowHeight="15.75"/>
  <cols>
    <col min="1" max="1" width="4.28515625" style="87" customWidth="1"/>
    <col min="2" max="2" width="23.42578125" style="74" customWidth="1"/>
    <col min="3" max="3" width="20.7109375" style="74" customWidth="1"/>
    <col min="4" max="4" width="65.140625" style="74" customWidth="1"/>
    <col min="5" max="5" width="48.28515625" style="74" customWidth="1"/>
    <col min="6" max="6" width="6.140625" style="74" customWidth="1"/>
    <col min="7" max="7" width="9.28515625" style="74" customWidth="1"/>
    <col min="8" max="8" width="7.140625" style="74" customWidth="1"/>
    <col min="9" max="9" width="8" style="74" customWidth="1"/>
    <col min="10" max="10" width="43.7109375" style="74" customWidth="1"/>
    <col min="11" max="11" width="18.28515625" style="74" customWidth="1"/>
    <col min="12" max="12" width="19.85546875" style="74" customWidth="1"/>
    <col min="13" max="13" width="9.42578125" style="74" customWidth="1"/>
    <col min="14" max="14" width="16" style="74" customWidth="1"/>
    <col min="15" max="15" width="8.85546875" style="74" customWidth="1"/>
    <col min="16" max="16" width="12.7109375" style="74" customWidth="1"/>
    <col min="17" max="17" width="27.85546875" style="74" customWidth="1"/>
    <col min="18" max="18" width="19.42578125" style="74" customWidth="1"/>
    <col min="19" max="19" width="30.28515625" style="74" customWidth="1"/>
    <col min="20" max="20" width="32.42578125" style="74" customWidth="1"/>
    <col min="21" max="16384" width="39.140625" style="74"/>
  </cols>
  <sheetData>
    <row r="1" spans="1:20" ht="16.5" thickBot="1"/>
    <row r="2" spans="1:20" ht="16.5" thickBot="1">
      <c r="A2" s="1256"/>
      <c r="B2" s="1257"/>
      <c r="C2" s="1257"/>
      <c r="D2" s="1257"/>
      <c r="E2" s="1258"/>
      <c r="F2" s="1265" t="s">
        <v>18</v>
      </c>
      <c r="G2" s="1266"/>
      <c r="H2" s="1266"/>
      <c r="I2" s="1266"/>
      <c r="J2" s="1266"/>
      <c r="K2" s="1266"/>
      <c r="L2" s="1266"/>
      <c r="M2" s="1267"/>
      <c r="N2" s="1306" t="s">
        <v>689</v>
      </c>
      <c r="O2" s="1307"/>
      <c r="P2" s="1307"/>
      <c r="Q2" s="1307"/>
      <c r="R2" s="1307"/>
      <c r="S2" s="1307"/>
      <c r="T2" s="1308"/>
    </row>
    <row r="3" spans="1:20" ht="16.5" customHeight="1" thickBot="1">
      <c r="A3" s="1259"/>
      <c r="B3" s="1260"/>
      <c r="C3" s="1260"/>
      <c r="D3" s="1260"/>
      <c r="E3" s="1261"/>
      <c r="F3" s="1294" t="s">
        <v>17</v>
      </c>
      <c r="G3" s="1295"/>
      <c r="H3" s="1295"/>
      <c r="I3" s="1295"/>
      <c r="J3" s="1295"/>
      <c r="K3" s="1295"/>
      <c r="L3" s="1295"/>
      <c r="M3" s="1296"/>
      <c r="N3" s="1320" t="s">
        <v>23</v>
      </c>
      <c r="O3" s="1321"/>
      <c r="P3" s="1321"/>
      <c r="Q3" s="1321"/>
      <c r="R3" s="1321"/>
      <c r="S3" s="1321"/>
      <c r="T3" s="1322"/>
    </row>
    <row r="4" spans="1:20" ht="16.5" thickBot="1">
      <c r="A4" s="1262"/>
      <c r="B4" s="1263"/>
      <c r="C4" s="1263"/>
      <c r="D4" s="1263"/>
      <c r="E4" s="1264"/>
      <c r="F4" s="1297"/>
      <c r="G4" s="1298"/>
      <c r="H4" s="1298"/>
      <c r="I4" s="1298"/>
      <c r="J4" s="1298"/>
      <c r="K4" s="1298"/>
      <c r="L4" s="1298"/>
      <c r="M4" s="1299"/>
      <c r="N4" s="1323" t="s">
        <v>8</v>
      </c>
      <c r="O4" s="1324"/>
      <c r="P4" s="1324"/>
      <c r="Q4" s="1324"/>
      <c r="R4" s="1324"/>
      <c r="S4" s="1324"/>
      <c r="T4" s="1325"/>
    </row>
    <row r="5" spans="1:20" ht="16.5" thickBot="1">
      <c r="A5" s="151"/>
      <c r="B5" s="109"/>
      <c r="C5" s="109"/>
      <c r="D5" s="109"/>
      <c r="E5" s="109"/>
      <c r="F5" s="109"/>
      <c r="G5" s="109"/>
      <c r="H5" s="109"/>
      <c r="I5" s="109"/>
      <c r="J5" s="135"/>
      <c r="K5" s="135"/>
      <c r="L5" s="136"/>
      <c r="M5" s="136"/>
      <c r="N5" s="136"/>
      <c r="O5" s="136"/>
      <c r="P5" s="136"/>
      <c r="Q5" s="136"/>
      <c r="R5" s="136"/>
      <c r="S5" s="136"/>
      <c r="T5" s="136"/>
    </row>
    <row r="6" spans="1:20" ht="16.5" thickBot="1">
      <c r="A6" s="1288" t="s">
        <v>112</v>
      </c>
      <c r="B6" s="1289"/>
      <c r="C6" s="1289"/>
      <c r="D6" s="1289"/>
      <c r="E6" s="1290"/>
      <c r="F6" s="1291" t="s">
        <v>113</v>
      </c>
      <c r="G6" s="1291"/>
      <c r="H6" s="1291"/>
      <c r="I6" s="1291"/>
      <c r="J6" s="1291"/>
      <c r="K6" s="1291"/>
      <c r="L6" s="1291"/>
      <c r="M6" s="1292"/>
      <c r="N6" s="136"/>
      <c r="O6" s="136"/>
      <c r="P6" s="136"/>
      <c r="Q6" s="136"/>
      <c r="R6" s="136"/>
      <c r="S6" s="136"/>
      <c r="T6" s="136"/>
    </row>
    <row r="7" spans="1:20">
      <c r="A7" s="1293" t="s">
        <v>25</v>
      </c>
      <c r="B7" s="1293"/>
      <c r="C7" s="1293"/>
      <c r="D7" s="1293"/>
      <c r="E7" s="1293"/>
      <c r="F7" s="756">
        <v>2024</v>
      </c>
      <c r="G7" s="757"/>
      <c r="H7" s="757"/>
      <c r="I7" s="757"/>
      <c r="J7" s="757"/>
      <c r="K7" s="757"/>
      <c r="L7" s="757"/>
      <c r="M7" s="758"/>
      <c r="N7" s="136"/>
      <c r="O7" s="136"/>
      <c r="P7" s="136"/>
      <c r="Q7" s="136"/>
      <c r="R7" s="136"/>
      <c r="S7" s="136"/>
      <c r="T7" s="136"/>
    </row>
    <row r="8" spans="1:20">
      <c r="A8" s="1279" t="s">
        <v>6</v>
      </c>
      <c r="B8" s="1279"/>
      <c r="C8" s="1279"/>
      <c r="D8" s="1279"/>
      <c r="E8" s="1279"/>
      <c r="F8" s="756" t="s">
        <v>770</v>
      </c>
      <c r="G8" s="757"/>
      <c r="H8" s="757"/>
      <c r="I8" s="757"/>
      <c r="J8" s="757"/>
      <c r="K8" s="757"/>
      <c r="L8" s="757"/>
      <c r="M8" s="758"/>
      <c r="N8" s="136"/>
      <c r="O8" s="136"/>
      <c r="P8" s="136"/>
      <c r="Q8" s="136"/>
      <c r="R8" s="136"/>
      <c r="S8" s="136"/>
      <c r="T8" s="136"/>
    </row>
    <row r="9" spans="1:20">
      <c r="A9" s="1279" t="s">
        <v>7</v>
      </c>
      <c r="B9" s="1279"/>
      <c r="C9" s="1279"/>
      <c r="D9" s="1279"/>
      <c r="E9" s="1279"/>
      <c r="F9" s="756" t="s">
        <v>772</v>
      </c>
      <c r="G9" s="757"/>
      <c r="H9" s="757"/>
      <c r="I9" s="757"/>
      <c r="J9" s="757"/>
      <c r="K9" s="757"/>
      <c r="L9" s="757"/>
      <c r="M9" s="758"/>
      <c r="N9" s="136"/>
      <c r="O9" s="136"/>
      <c r="P9" s="136"/>
      <c r="Q9" s="136"/>
      <c r="R9" s="136"/>
      <c r="S9" s="136"/>
      <c r="T9" s="136"/>
    </row>
    <row r="10" spans="1:20" ht="16.5" thickBot="1">
      <c r="A10" s="137"/>
      <c r="B10" s="137"/>
      <c r="C10" s="137"/>
      <c r="D10" s="137"/>
      <c r="E10" s="137"/>
      <c r="F10" s="137"/>
      <c r="G10" s="137"/>
      <c r="H10" s="137"/>
      <c r="I10" s="137"/>
      <c r="J10" s="135"/>
      <c r="K10" s="135"/>
      <c r="L10" s="135"/>
      <c r="M10" s="135"/>
      <c r="N10" s="136"/>
      <c r="O10" s="136"/>
      <c r="P10" s="136"/>
      <c r="Q10" s="136"/>
      <c r="R10" s="136"/>
      <c r="S10" s="136"/>
      <c r="T10" s="136"/>
    </row>
    <row r="11" spans="1:20" ht="16.5" thickBot="1">
      <c r="A11" s="1280" t="s">
        <v>9</v>
      </c>
      <c r="B11" s="1281"/>
      <c r="C11" s="1281"/>
      <c r="D11" s="1281"/>
      <c r="E11" s="1281"/>
      <c r="F11" s="1281"/>
      <c r="G11" s="1281"/>
      <c r="H11" s="1281"/>
      <c r="I11" s="1281"/>
      <c r="J11" s="1281"/>
      <c r="K11" s="1281"/>
      <c r="L11" s="1281"/>
      <c r="M11" s="1281"/>
      <c r="N11" s="1281"/>
      <c r="O11" s="1281"/>
      <c r="P11" s="1281"/>
      <c r="Q11" s="1281"/>
      <c r="R11" s="1281"/>
      <c r="S11" s="1281"/>
      <c r="T11" s="1282"/>
    </row>
    <row r="12" spans="1:20" ht="16.5" thickBot="1">
      <c r="A12" s="138"/>
      <c r="B12" s="139"/>
      <c r="C12" s="139"/>
      <c r="D12" s="248"/>
      <c r="E12" s="139"/>
      <c r="F12" s="139"/>
      <c r="G12" s="139"/>
      <c r="H12" s="139"/>
      <c r="I12" s="139"/>
      <c r="J12" s="139"/>
      <c r="K12" s="139"/>
      <c r="L12" s="139"/>
      <c r="M12" s="139"/>
      <c r="N12" s="139"/>
      <c r="O12" s="139"/>
      <c r="P12" s="139"/>
      <c r="Q12" s="139"/>
      <c r="R12" s="139"/>
      <c r="S12" s="139"/>
      <c r="T12" s="140"/>
    </row>
    <row r="13" spans="1:20" ht="16.5" thickBot="1">
      <c r="A13" s="1283" t="s">
        <v>16</v>
      </c>
      <c r="B13" s="1284"/>
      <c r="C13" s="1284"/>
      <c r="D13" s="1284"/>
      <c r="E13" s="1284"/>
      <c r="F13" s="1284"/>
      <c r="G13" s="1284"/>
      <c r="H13" s="1284"/>
      <c r="I13" s="1284"/>
      <c r="J13" s="1284"/>
      <c r="K13" s="1284"/>
      <c r="L13" s="1285"/>
      <c r="M13" s="1286" t="s">
        <v>1</v>
      </c>
      <c r="N13" s="1286"/>
      <c r="O13" s="1286"/>
      <c r="P13" s="1286"/>
      <c r="Q13" s="1286"/>
      <c r="R13" s="1286"/>
      <c r="S13" s="1286"/>
      <c r="T13" s="1287"/>
    </row>
    <row r="14" spans="1:20" ht="24.75" customHeight="1" thickBot="1">
      <c r="A14" s="1268" t="s">
        <v>27</v>
      </c>
      <c r="B14" s="1254" t="s">
        <v>315</v>
      </c>
      <c r="C14" s="1254" t="s">
        <v>316</v>
      </c>
      <c r="D14" s="1270" t="s">
        <v>26</v>
      </c>
      <c r="E14" s="1272" t="s">
        <v>19</v>
      </c>
      <c r="F14" s="1274" t="s">
        <v>11</v>
      </c>
      <c r="G14" s="1275"/>
      <c r="H14" s="1275"/>
      <c r="I14" s="1276"/>
      <c r="J14" s="1277" t="s">
        <v>20</v>
      </c>
      <c r="K14" s="1277" t="s">
        <v>21</v>
      </c>
      <c r="L14" s="1277" t="s">
        <v>2</v>
      </c>
      <c r="M14" s="1301" t="s">
        <v>22</v>
      </c>
      <c r="N14" s="1313" t="s">
        <v>3</v>
      </c>
      <c r="O14" s="1314"/>
      <c r="P14" s="1315"/>
      <c r="Q14" s="1318" t="s">
        <v>210</v>
      </c>
      <c r="R14" s="1316" t="s">
        <v>5</v>
      </c>
      <c r="S14" s="141" t="s">
        <v>29</v>
      </c>
      <c r="T14" s="1311" t="s">
        <v>0</v>
      </c>
    </row>
    <row r="15" spans="1:20" ht="38.25" customHeight="1" thickBot="1">
      <c r="A15" s="1269"/>
      <c r="B15" s="1255"/>
      <c r="C15" s="1255"/>
      <c r="D15" s="1271"/>
      <c r="E15" s="1273"/>
      <c r="F15" s="142" t="s">
        <v>12</v>
      </c>
      <c r="G15" s="142" t="s">
        <v>13</v>
      </c>
      <c r="H15" s="142" t="s">
        <v>14</v>
      </c>
      <c r="I15" s="142" t="s">
        <v>15</v>
      </c>
      <c r="J15" s="1278"/>
      <c r="K15" s="1278"/>
      <c r="L15" s="1278"/>
      <c r="M15" s="1302"/>
      <c r="N15" s="143" t="s">
        <v>30</v>
      </c>
      <c r="O15" s="144" t="s">
        <v>28</v>
      </c>
      <c r="P15" s="145" t="s">
        <v>31</v>
      </c>
      <c r="Q15" s="1319"/>
      <c r="R15" s="1317"/>
      <c r="S15" s="146"/>
      <c r="T15" s="1312"/>
    </row>
    <row r="16" spans="1:20" ht="16.5" thickBot="1">
      <c r="A16" s="151"/>
      <c r="B16" s="109"/>
      <c r="C16" s="109"/>
      <c r="D16" s="109"/>
      <c r="E16" s="109"/>
      <c r="F16" s="109"/>
      <c r="G16" s="109"/>
      <c r="H16" s="109"/>
      <c r="I16" s="109"/>
      <c r="J16" s="109"/>
      <c r="K16" s="109"/>
      <c r="L16" s="147"/>
      <c r="M16" s="109"/>
      <c r="Q16" s="109"/>
      <c r="R16" s="109"/>
      <c r="S16" s="109"/>
      <c r="T16" s="109"/>
    </row>
    <row r="17" spans="1:20" ht="48" customHeight="1">
      <c r="A17" s="1237">
        <v>1</v>
      </c>
      <c r="B17" s="837" t="s">
        <v>371</v>
      </c>
      <c r="C17" s="837" t="s">
        <v>411</v>
      </c>
      <c r="D17" s="540" t="s">
        <v>975</v>
      </c>
      <c r="E17" s="567" t="s">
        <v>976</v>
      </c>
      <c r="F17" s="538">
        <v>1</v>
      </c>
      <c r="G17" s="445"/>
      <c r="H17" s="272"/>
      <c r="I17" s="272"/>
      <c r="J17" s="444" t="s">
        <v>532</v>
      </c>
      <c r="K17" s="563">
        <v>30000</v>
      </c>
      <c r="L17" s="1205"/>
      <c r="M17" s="1253"/>
      <c r="N17" s="1235">
        <v>100</v>
      </c>
      <c r="O17" s="1229">
        <v>1</v>
      </c>
      <c r="P17" s="1310" t="str">
        <f>IF(O17&lt;=V$17,"T",IF(O17&lt;$X$17,"R",IF(O17&gt;=$X$17,"P")))</f>
        <v>P</v>
      </c>
      <c r="Q17" s="1303"/>
      <c r="R17" s="498" t="s">
        <v>994</v>
      </c>
      <c r="S17" s="568" t="s">
        <v>995</v>
      </c>
      <c r="T17" s="1305" t="s">
        <v>336</v>
      </c>
    </row>
    <row r="18" spans="1:20" ht="15">
      <c r="A18" s="1238"/>
      <c r="B18" s="829"/>
      <c r="C18" s="829"/>
      <c r="D18" s="734" t="s">
        <v>977</v>
      </c>
      <c r="E18" s="537" t="s">
        <v>978</v>
      </c>
      <c r="F18" s="1069">
        <v>1</v>
      </c>
      <c r="G18" s="1245"/>
      <c r="H18" s="1332"/>
      <c r="I18" s="1332"/>
      <c r="J18" s="1045" t="s">
        <v>530</v>
      </c>
      <c r="K18" s="1340">
        <v>500000</v>
      </c>
      <c r="L18" s="1065"/>
      <c r="M18" s="1184"/>
      <c r="N18" s="1225"/>
      <c r="O18" s="1000"/>
      <c r="P18" s="1309"/>
      <c r="Q18" s="1304"/>
      <c r="R18" s="1326" t="s">
        <v>996</v>
      </c>
      <c r="S18" s="857" t="s">
        <v>997</v>
      </c>
      <c r="T18" s="942"/>
    </row>
    <row r="19" spans="1:20" ht="15">
      <c r="A19" s="1238"/>
      <c r="B19" s="829"/>
      <c r="C19" s="829"/>
      <c r="D19" s="735"/>
      <c r="E19" s="537" t="s">
        <v>979</v>
      </c>
      <c r="F19" s="1091"/>
      <c r="G19" s="1246"/>
      <c r="H19" s="1333"/>
      <c r="I19" s="1333"/>
      <c r="J19" s="1046"/>
      <c r="K19" s="1341"/>
      <c r="L19" s="1065"/>
      <c r="M19" s="1184"/>
      <c r="N19" s="1225"/>
      <c r="O19" s="1000"/>
      <c r="P19" s="1309"/>
      <c r="Q19" s="1304"/>
      <c r="R19" s="1326"/>
      <c r="S19" s="858"/>
      <c r="T19" s="942"/>
    </row>
    <row r="20" spans="1:20" ht="15">
      <c r="A20" s="1238"/>
      <c r="B20" s="829"/>
      <c r="C20" s="829"/>
      <c r="D20" s="735"/>
      <c r="E20" s="537" t="s">
        <v>980</v>
      </c>
      <c r="F20" s="1091"/>
      <c r="G20" s="1246"/>
      <c r="H20" s="1333"/>
      <c r="I20" s="1333"/>
      <c r="J20" s="1046"/>
      <c r="K20" s="1341"/>
      <c r="L20" s="1065"/>
      <c r="M20" s="1184"/>
      <c r="N20" s="1225"/>
      <c r="O20" s="1000"/>
      <c r="P20" s="1309"/>
      <c r="Q20" s="1304"/>
      <c r="R20" s="1326"/>
      <c r="S20" s="858"/>
      <c r="T20" s="942"/>
    </row>
    <row r="21" spans="1:20" ht="15" customHeight="1">
      <c r="A21" s="1238"/>
      <c r="B21" s="829"/>
      <c r="C21" s="829"/>
      <c r="D21" s="735"/>
      <c r="E21" s="537" t="s">
        <v>981</v>
      </c>
      <c r="F21" s="1091"/>
      <c r="G21" s="1246"/>
      <c r="H21" s="1333"/>
      <c r="I21" s="1333"/>
      <c r="J21" s="1046"/>
      <c r="K21" s="1341"/>
      <c r="L21" s="1240"/>
      <c r="M21" s="1184">
        <v>1</v>
      </c>
      <c r="N21" s="1225">
        <f>IF(M21&lt;1,M21-AVERAGE(F21:I21),M21-(SUM(F21:I21)))</f>
        <v>1</v>
      </c>
      <c r="O21" s="1000">
        <v>1</v>
      </c>
      <c r="P21" s="1309" t="str">
        <f>IF(O21&lt;=V$17,"T",IF(O21&lt;$X$17,"R",IF(O21&gt;=$X$17,"P")))</f>
        <v>P</v>
      </c>
      <c r="Q21" s="1300"/>
      <c r="R21" s="1326"/>
      <c r="S21" s="858"/>
      <c r="T21" s="942" t="s">
        <v>116</v>
      </c>
    </row>
    <row r="22" spans="1:20" ht="15">
      <c r="A22" s="1238"/>
      <c r="B22" s="829"/>
      <c r="C22" s="829"/>
      <c r="D22" s="1241"/>
      <c r="E22" s="537" t="s">
        <v>982</v>
      </c>
      <c r="F22" s="848"/>
      <c r="G22" s="1331"/>
      <c r="H22" s="1334"/>
      <c r="I22" s="1334"/>
      <c r="J22" s="1047"/>
      <c r="K22" s="1342"/>
      <c r="L22" s="1240"/>
      <c r="M22" s="1184"/>
      <c r="N22" s="1225"/>
      <c r="O22" s="1000"/>
      <c r="P22" s="1309"/>
      <c r="Q22" s="1300"/>
      <c r="R22" s="1327"/>
      <c r="S22" s="859"/>
      <c r="T22" s="942"/>
    </row>
    <row r="23" spans="1:20" ht="15">
      <c r="A23" s="1238"/>
      <c r="B23" s="829"/>
      <c r="C23" s="829"/>
      <c r="D23" s="734" t="s">
        <v>983</v>
      </c>
      <c r="E23" s="537" t="s">
        <v>984</v>
      </c>
      <c r="F23" s="1069">
        <v>1</v>
      </c>
      <c r="G23" s="1245"/>
      <c r="H23" s="1332"/>
      <c r="I23" s="1332"/>
      <c r="J23" s="1045" t="s">
        <v>531</v>
      </c>
      <c r="K23" s="1340">
        <v>60000</v>
      </c>
      <c r="L23" s="1240"/>
      <c r="M23" s="1184"/>
      <c r="N23" s="1225"/>
      <c r="O23" s="1000"/>
      <c r="P23" s="1309"/>
      <c r="Q23" s="1300"/>
      <c r="R23" s="1344" t="s">
        <v>998</v>
      </c>
      <c r="S23" s="857" t="s">
        <v>997</v>
      </c>
      <c r="T23" s="942"/>
    </row>
    <row r="24" spans="1:20" ht="15" customHeight="1">
      <c r="A24" s="1238"/>
      <c r="B24" s="829"/>
      <c r="C24" s="829"/>
      <c r="D24" s="735"/>
      <c r="E24" s="537" t="s">
        <v>985</v>
      </c>
      <c r="F24" s="1091"/>
      <c r="G24" s="1246"/>
      <c r="H24" s="1333"/>
      <c r="I24" s="1333"/>
      <c r="J24" s="1046"/>
      <c r="K24" s="1341"/>
      <c r="L24" s="1240"/>
      <c r="M24" s="1184"/>
      <c r="N24" s="1225">
        <f>F24-M24</f>
        <v>0</v>
      </c>
      <c r="O24" s="1000">
        <v>1</v>
      </c>
      <c r="P24" s="1309" t="str">
        <f>IF(O24&lt;=V$17,"T",IF(O24&lt;$X$17,"R",IF(O24&gt;=$X$17,"P")))</f>
        <v>P</v>
      </c>
      <c r="Q24" s="1300"/>
      <c r="R24" s="1345"/>
      <c r="S24" s="858"/>
      <c r="T24" s="1338" t="s">
        <v>117</v>
      </c>
    </row>
    <row r="25" spans="1:20" ht="15">
      <c r="A25" s="1238"/>
      <c r="B25" s="829"/>
      <c r="C25" s="829"/>
      <c r="D25" s="735"/>
      <c r="E25" s="537" t="s">
        <v>986</v>
      </c>
      <c r="F25" s="1091"/>
      <c r="G25" s="1246"/>
      <c r="H25" s="1333"/>
      <c r="I25" s="1333"/>
      <c r="J25" s="1046"/>
      <c r="K25" s="1341"/>
      <c r="L25" s="1240"/>
      <c r="M25" s="1184"/>
      <c r="N25" s="1225"/>
      <c r="O25" s="1000"/>
      <c r="P25" s="1309"/>
      <c r="Q25" s="1300"/>
      <c r="R25" s="1345"/>
      <c r="S25" s="858"/>
      <c r="T25" s="934"/>
    </row>
    <row r="26" spans="1:20" ht="15">
      <c r="A26" s="1238"/>
      <c r="B26" s="829"/>
      <c r="C26" s="829"/>
      <c r="D26" s="735"/>
      <c r="E26" s="537" t="s">
        <v>987</v>
      </c>
      <c r="F26" s="1091"/>
      <c r="G26" s="1246"/>
      <c r="H26" s="1333"/>
      <c r="I26" s="1333"/>
      <c r="J26" s="1046"/>
      <c r="K26" s="1341"/>
      <c r="L26" s="1240"/>
      <c r="M26" s="1184"/>
      <c r="N26" s="1225"/>
      <c r="O26" s="1000"/>
      <c r="P26" s="1309"/>
      <c r="Q26" s="1300"/>
      <c r="R26" s="1345"/>
      <c r="S26" s="858"/>
      <c r="T26" s="934"/>
    </row>
    <row r="27" spans="1:20" ht="15">
      <c r="A27" s="1238"/>
      <c r="B27" s="829"/>
      <c r="C27" s="829"/>
      <c r="D27" s="735"/>
      <c r="E27" s="537" t="s">
        <v>988</v>
      </c>
      <c r="F27" s="1091"/>
      <c r="G27" s="1246"/>
      <c r="H27" s="1333"/>
      <c r="I27" s="1333"/>
      <c r="J27" s="1046"/>
      <c r="K27" s="1341"/>
      <c r="L27" s="1240"/>
      <c r="M27" s="1184"/>
      <c r="N27" s="1225"/>
      <c r="O27" s="1000"/>
      <c r="P27" s="1309"/>
      <c r="Q27" s="1300"/>
      <c r="R27" s="1345"/>
      <c r="S27" s="858"/>
      <c r="T27" s="934"/>
    </row>
    <row r="28" spans="1:20" ht="15">
      <c r="A28" s="1238"/>
      <c r="B28" s="829"/>
      <c r="C28" s="829"/>
      <c r="D28" s="1241"/>
      <c r="E28" s="537" t="s">
        <v>989</v>
      </c>
      <c r="F28" s="848"/>
      <c r="G28" s="1331"/>
      <c r="H28" s="1334"/>
      <c r="I28" s="1334"/>
      <c r="J28" s="1047"/>
      <c r="K28" s="1342"/>
      <c r="L28" s="1251"/>
      <c r="M28" s="1349">
        <v>1</v>
      </c>
      <c r="N28" s="1058">
        <v>100</v>
      </c>
      <c r="O28" s="1058">
        <v>100</v>
      </c>
      <c r="P28" s="1309" t="str">
        <f>IF(O28&lt;=V$17,"T",IF(O28&lt;$X$17,"R",IF(O28&gt;=$X$17,"P")))</f>
        <v>P</v>
      </c>
      <c r="Q28" s="1300"/>
      <c r="R28" s="1346"/>
      <c r="S28" s="859"/>
      <c r="T28" s="934"/>
    </row>
    <row r="29" spans="1:20" ht="24.75">
      <c r="A29" s="1238"/>
      <c r="B29" s="829"/>
      <c r="C29" s="829"/>
      <c r="D29" s="734" t="s">
        <v>990</v>
      </c>
      <c r="E29" s="537" t="s">
        <v>991</v>
      </c>
      <c r="F29" s="1242">
        <v>1</v>
      </c>
      <c r="G29" s="1245"/>
      <c r="H29" s="1248"/>
      <c r="I29" s="1248"/>
      <c r="J29" s="1328"/>
      <c r="K29" s="1340">
        <v>250000</v>
      </c>
      <c r="L29" s="1251"/>
      <c r="M29" s="1349"/>
      <c r="N29" s="1058"/>
      <c r="O29" s="1058"/>
      <c r="P29" s="1309"/>
      <c r="Q29" s="1300"/>
      <c r="R29" s="1335" t="s">
        <v>999</v>
      </c>
      <c r="S29" s="857" t="s">
        <v>997</v>
      </c>
      <c r="T29" s="934"/>
    </row>
    <row r="30" spans="1:20" ht="24.75">
      <c r="A30" s="1238"/>
      <c r="B30" s="829"/>
      <c r="C30" s="829"/>
      <c r="D30" s="735"/>
      <c r="E30" s="537" t="s">
        <v>992</v>
      </c>
      <c r="F30" s="1243"/>
      <c r="G30" s="1246"/>
      <c r="H30" s="1249"/>
      <c r="I30" s="1249"/>
      <c r="J30" s="1329"/>
      <c r="K30" s="1341"/>
      <c r="L30" s="1251"/>
      <c r="M30" s="1349"/>
      <c r="N30" s="1058"/>
      <c r="O30" s="1058"/>
      <c r="P30" s="1309"/>
      <c r="Q30" s="1300"/>
      <c r="R30" s="1326"/>
      <c r="S30" s="858"/>
      <c r="T30" s="934"/>
    </row>
    <row r="31" spans="1:20" thickBot="1">
      <c r="A31" s="1239"/>
      <c r="B31" s="830"/>
      <c r="C31" s="830"/>
      <c r="D31" s="736"/>
      <c r="E31" s="542" t="s">
        <v>993</v>
      </c>
      <c r="F31" s="1244"/>
      <c r="G31" s="1247"/>
      <c r="H31" s="1250"/>
      <c r="I31" s="1250"/>
      <c r="J31" s="1330"/>
      <c r="K31" s="1343"/>
      <c r="L31" s="1252"/>
      <c r="M31" s="1350"/>
      <c r="N31" s="1186"/>
      <c r="O31" s="1186"/>
      <c r="P31" s="1347"/>
      <c r="Q31" s="1348"/>
      <c r="R31" s="1336"/>
      <c r="S31" s="1337"/>
      <c r="T31" s="1339"/>
    </row>
    <row r="32" spans="1:20" ht="19.5">
      <c r="A32" s="435"/>
      <c r="B32" s="229" t="s">
        <v>24</v>
      </c>
      <c r="C32" s="223"/>
      <c r="D32" s="223"/>
      <c r="E32" s="223"/>
      <c r="F32" s="223"/>
      <c r="G32" s="223"/>
      <c r="H32" s="223"/>
      <c r="I32" s="223"/>
      <c r="J32" s="223"/>
      <c r="K32" s="539"/>
      <c r="L32" s="223"/>
      <c r="M32" s="223"/>
      <c r="N32" s="2"/>
      <c r="O32" s="2"/>
      <c r="P32" s="125"/>
      <c r="Q32" s="223"/>
      <c r="R32" s="223"/>
      <c r="S32" s="223"/>
      <c r="T32" s="227"/>
    </row>
    <row r="33" spans="1:20" ht="15">
      <c r="A33" s="66"/>
      <c r="B33" s="67"/>
      <c r="C33" s="67"/>
      <c r="D33" s="67"/>
      <c r="E33" s="67"/>
      <c r="F33" s="67"/>
      <c r="G33" s="67"/>
      <c r="H33" s="67"/>
      <c r="I33" s="67"/>
      <c r="J33" s="67"/>
      <c r="K33" s="67"/>
      <c r="L33" s="67"/>
      <c r="M33" s="67"/>
      <c r="N33" s="70"/>
      <c r="O33" s="70"/>
      <c r="P33" s="70"/>
      <c r="Q33" s="67"/>
      <c r="R33" s="67"/>
      <c r="S33" s="67"/>
      <c r="T33" s="68"/>
    </row>
    <row r="34" spans="1:20" ht="15">
      <c r="A34" s="66"/>
      <c r="B34" s="67"/>
      <c r="C34" s="67"/>
      <c r="D34" s="67"/>
      <c r="E34" s="67"/>
      <c r="F34" s="67"/>
      <c r="G34" s="67"/>
      <c r="H34" s="67"/>
      <c r="I34" s="67"/>
      <c r="J34" s="67"/>
      <c r="K34" s="67"/>
      <c r="L34" s="67"/>
      <c r="M34" s="67"/>
      <c r="N34" s="70"/>
      <c r="O34" s="70"/>
      <c r="P34" s="70"/>
      <c r="Q34" s="67"/>
      <c r="R34" s="67"/>
      <c r="S34" s="67"/>
      <c r="T34" s="68"/>
    </row>
    <row r="35" spans="1:20" ht="15">
      <c r="A35" s="66"/>
      <c r="B35" s="67"/>
      <c r="C35" s="67"/>
      <c r="D35" s="67"/>
      <c r="E35" s="67"/>
      <c r="F35" s="67"/>
      <c r="G35" s="67"/>
      <c r="H35" s="67"/>
      <c r="I35" s="67"/>
      <c r="J35" s="67"/>
      <c r="K35" s="67"/>
      <c r="L35" s="67"/>
      <c r="M35" s="67"/>
      <c r="N35" s="70"/>
      <c r="O35" s="70"/>
      <c r="P35" s="70"/>
      <c r="Q35" s="67"/>
      <c r="R35" s="67"/>
      <c r="S35" s="67"/>
      <c r="T35" s="68"/>
    </row>
    <row r="36" spans="1:20" ht="15">
      <c r="A36" s="66"/>
      <c r="B36" s="67"/>
      <c r="C36" s="67"/>
      <c r="D36" s="67"/>
      <c r="E36" s="67"/>
      <c r="F36" s="67"/>
      <c r="G36" s="67"/>
      <c r="H36" s="67"/>
      <c r="I36" s="67"/>
      <c r="J36" s="67"/>
      <c r="K36" s="67"/>
      <c r="L36" s="67"/>
      <c r="M36" s="67"/>
      <c r="N36" s="70"/>
      <c r="O36" s="70"/>
      <c r="P36" s="70"/>
      <c r="Q36" s="67"/>
      <c r="R36" s="67"/>
      <c r="S36" s="67"/>
      <c r="T36" s="68"/>
    </row>
    <row r="37" spans="1:20" ht="15">
      <c r="A37" s="66"/>
      <c r="B37" s="67"/>
      <c r="C37" s="67"/>
      <c r="D37" s="67"/>
      <c r="E37" s="67"/>
      <c r="F37" s="67"/>
      <c r="G37" s="67"/>
      <c r="H37" s="67"/>
      <c r="I37" s="67"/>
      <c r="J37" s="67"/>
      <c r="K37" s="67"/>
      <c r="L37" s="67"/>
      <c r="M37" s="67"/>
      <c r="N37" s="70"/>
      <c r="O37" s="70"/>
      <c r="P37" s="70"/>
      <c r="Q37" s="67"/>
      <c r="R37" s="67"/>
      <c r="S37" s="67"/>
      <c r="T37" s="68"/>
    </row>
    <row r="38" spans="1:20" ht="15">
      <c r="A38" s="66"/>
      <c r="B38" s="67"/>
      <c r="C38" s="67"/>
      <c r="D38" s="67"/>
      <c r="E38" s="67"/>
      <c r="F38" s="67"/>
      <c r="G38" s="67"/>
      <c r="H38" s="67"/>
      <c r="I38" s="67"/>
      <c r="J38" s="67"/>
      <c r="K38" s="67"/>
      <c r="L38" s="67"/>
      <c r="M38" s="67"/>
      <c r="N38" s="70"/>
      <c r="O38" s="70"/>
      <c r="P38" s="70"/>
      <c r="Q38" s="67"/>
      <c r="R38" s="67"/>
      <c r="S38" s="67"/>
      <c r="T38" s="68"/>
    </row>
    <row r="39" spans="1:20" ht="15">
      <c r="A39" s="66"/>
      <c r="B39" s="67"/>
      <c r="C39" s="67"/>
      <c r="D39" s="67"/>
      <c r="E39" s="67"/>
      <c r="F39" s="67"/>
      <c r="G39" s="67"/>
      <c r="H39" s="67"/>
      <c r="I39" s="67"/>
      <c r="J39" s="67"/>
      <c r="K39" s="67"/>
      <c r="L39" s="67"/>
      <c r="M39" s="67"/>
      <c r="N39" s="70"/>
      <c r="O39" s="70"/>
      <c r="P39" s="70"/>
      <c r="Q39" s="67"/>
      <c r="R39" s="67"/>
      <c r="S39" s="67"/>
      <c r="T39" s="68"/>
    </row>
    <row r="40" spans="1:20" ht="15">
      <c r="A40" s="66"/>
      <c r="B40" s="67"/>
      <c r="C40" s="67"/>
      <c r="D40" s="67"/>
      <c r="E40" s="67"/>
      <c r="F40" s="67"/>
      <c r="G40" s="67"/>
      <c r="H40" s="67"/>
      <c r="I40" s="67"/>
      <c r="J40" s="67"/>
      <c r="K40" s="67"/>
      <c r="L40" s="67"/>
      <c r="M40" s="67"/>
      <c r="N40" s="71"/>
      <c r="O40" s="71"/>
      <c r="P40" s="71"/>
      <c r="Q40" s="67"/>
      <c r="R40" s="67"/>
      <c r="S40" s="67"/>
      <c r="T40" s="68"/>
    </row>
    <row r="41" spans="1:20" ht="15">
      <c r="A41" s="1"/>
      <c r="B41" s="1"/>
      <c r="C41" s="1"/>
      <c r="D41" s="1"/>
      <c r="E41" s="1"/>
      <c r="F41" s="1"/>
      <c r="G41" s="1"/>
      <c r="H41" s="1"/>
      <c r="I41" s="1"/>
      <c r="J41" s="1"/>
      <c r="K41" s="1"/>
      <c r="L41" s="1"/>
      <c r="M41" s="1"/>
      <c r="N41" s="1"/>
      <c r="O41" s="1"/>
      <c r="P41" s="1"/>
      <c r="Q41" s="1"/>
      <c r="R41" s="1"/>
      <c r="S41" s="1"/>
      <c r="T41" s="1"/>
    </row>
  </sheetData>
  <mergeCells count="88">
    <mergeCell ref="R29:R31"/>
    <mergeCell ref="S29:S31"/>
    <mergeCell ref="T24:T31"/>
    <mergeCell ref="K18:K22"/>
    <mergeCell ref="K23:K28"/>
    <mergeCell ref="K29:K31"/>
    <mergeCell ref="Q24:Q27"/>
    <mergeCell ref="O24:O27"/>
    <mergeCell ref="P24:P27"/>
    <mergeCell ref="R23:R28"/>
    <mergeCell ref="S23:S28"/>
    <mergeCell ref="O28:O31"/>
    <mergeCell ref="P28:P31"/>
    <mergeCell ref="Q28:Q31"/>
    <mergeCell ref="M28:M31"/>
    <mergeCell ref="N28:N31"/>
    <mergeCell ref="J18:J22"/>
    <mergeCell ref="J23:J28"/>
    <mergeCell ref="J29:J31"/>
    <mergeCell ref="G18:G22"/>
    <mergeCell ref="H18:H22"/>
    <mergeCell ref="I18:I22"/>
    <mergeCell ref="G23:G28"/>
    <mergeCell ref="H23:H28"/>
    <mergeCell ref="I23:I28"/>
    <mergeCell ref="N2:T2"/>
    <mergeCell ref="P21:P23"/>
    <mergeCell ref="P17:P20"/>
    <mergeCell ref="N17:N20"/>
    <mergeCell ref="O17:O20"/>
    <mergeCell ref="O21:O23"/>
    <mergeCell ref="T14:T15"/>
    <mergeCell ref="N14:P14"/>
    <mergeCell ref="R14:R15"/>
    <mergeCell ref="Q14:Q15"/>
    <mergeCell ref="N3:T3"/>
    <mergeCell ref="N4:T4"/>
    <mergeCell ref="R18:R22"/>
    <mergeCell ref="S18:S22"/>
    <mergeCell ref="K14:K15"/>
    <mergeCell ref="L14:L15"/>
    <mergeCell ref="T21:T23"/>
    <mergeCell ref="Q21:Q23"/>
    <mergeCell ref="M14:M15"/>
    <mergeCell ref="Q17:Q20"/>
    <mergeCell ref="T17:T20"/>
    <mergeCell ref="A7:E7"/>
    <mergeCell ref="F7:M7"/>
    <mergeCell ref="A8:E8"/>
    <mergeCell ref="F8:M8"/>
    <mergeCell ref="F3:M4"/>
    <mergeCell ref="B14:B15"/>
    <mergeCell ref="C14:C15"/>
    <mergeCell ref="A2:E4"/>
    <mergeCell ref="F2:M2"/>
    <mergeCell ref="A14:A15"/>
    <mergeCell ref="D14:D15"/>
    <mergeCell ref="E14:E15"/>
    <mergeCell ref="F14:I14"/>
    <mergeCell ref="J14:J15"/>
    <mergeCell ref="A9:E9"/>
    <mergeCell ref="F9:M9"/>
    <mergeCell ref="A11:T11"/>
    <mergeCell ref="A13:L13"/>
    <mergeCell ref="M13:T13"/>
    <mergeCell ref="A6:E6"/>
    <mergeCell ref="F6:M6"/>
    <mergeCell ref="N24:N27"/>
    <mergeCell ref="N21:N23"/>
    <mergeCell ref="L28:L31"/>
    <mergeCell ref="L17:L20"/>
    <mergeCell ref="M17:M20"/>
    <mergeCell ref="A17:A31"/>
    <mergeCell ref="B17:B31"/>
    <mergeCell ref="C17:C31"/>
    <mergeCell ref="M24:M27"/>
    <mergeCell ref="L24:L27"/>
    <mergeCell ref="L21:L23"/>
    <mergeCell ref="M21:M23"/>
    <mergeCell ref="D18:D22"/>
    <mergeCell ref="D23:D28"/>
    <mergeCell ref="D29:D31"/>
    <mergeCell ref="F23:F28"/>
    <mergeCell ref="F18:F22"/>
    <mergeCell ref="F29:F31"/>
    <mergeCell ref="G29:G31"/>
    <mergeCell ref="H29:H31"/>
    <mergeCell ref="I29:I31"/>
  </mergeCells>
  <conditionalFormatting sqref="P17 P21 P24 P28">
    <cfRule type="containsText" dxfId="73" priority="9" stopIfTrue="1" operator="containsText" text="P">
      <formula>NOT(ISERROR(SEARCH("P",P17)))</formula>
    </cfRule>
    <cfRule type="containsText" dxfId="72" priority="10" stopIfTrue="1" operator="containsText" text="R">
      <formula>NOT(ISERROR(SEARCH("R",P17)))</formula>
    </cfRule>
    <cfRule type="containsText" dxfId="71" priority="11" operator="containsText" text="T">
      <formula>NOT(ISERROR(SEARCH("T",P17)))</formula>
    </cfRule>
  </conditionalFormatting>
  <conditionalFormatting sqref="P24 P17 P21 P28">
    <cfRule type="iconSet" priority="348">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18098-B8CB-404D-818C-B0FEC971A8BB}">
  <dimension ref="A1:T41"/>
  <sheetViews>
    <sheetView topLeftCell="K15" zoomScale="83" zoomScaleNormal="83" workbookViewId="0">
      <selection activeCell="A2" sqref="A2:T36"/>
    </sheetView>
  </sheetViews>
  <sheetFormatPr baseColWidth="10" defaultColWidth="39.140625" defaultRowHeight="15"/>
  <cols>
    <col min="1" max="1" width="4.28515625" style="543" customWidth="1"/>
    <col min="2" max="2" width="23.42578125" customWidth="1"/>
    <col min="3" max="3" width="20.7109375" customWidth="1"/>
    <col min="4" max="4" width="65.140625" customWidth="1"/>
    <col min="5" max="5" width="48.28515625" customWidth="1"/>
    <col min="6" max="6" width="6.140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1.28515625" customWidth="1"/>
  </cols>
  <sheetData>
    <row r="1" spans="1:20" ht="15.75" thickBot="1"/>
    <row r="2" spans="1:20" ht="15.75" thickBot="1">
      <c r="A2" s="1356"/>
      <c r="B2" s="1357"/>
      <c r="C2" s="1357"/>
      <c r="D2" s="1357"/>
      <c r="E2" s="1358"/>
      <c r="F2" s="1365" t="s">
        <v>18</v>
      </c>
      <c r="G2" s="1366"/>
      <c r="H2" s="1366"/>
      <c r="I2" s="1366"/>
      <c r="J2" s="1366"/>
      <c r="K2" s="1366"/>
      <c r="L2" s="1366"/>
      <c r="M2" s="1367"/>
      <c r="N2" s="1368" t="s">
        <v>689</v>
      </c>
      <c r="O2" s="1369"/>
      <c r="P2" s="1369"/>
      <c r="Q2" s="1369"/>
      <c r="R2" s="1369"/>
      <c r="S2" s="1369"/>
      <c r="T2" s="1370"/>
    </row>
    <row r="3" spans="1:20" ht="16.5" customHeight="1" thickBot="1">
      <c r="A3" s="1359"/>
      <c r="B3" s="1360"/>
      <c r="C3" s="1360"/>
      <c r="D3" s="1360"/>
      <c r="E3" s="1361"/>
      <c r="F3" s="1371" t="s">
        <v>17</v>
      </c>
      <c r="G3" s="1372"/>
      <c r="H3" s="1372"/>
      <c r="I3" s="1372"/>
      <c r="J3" s="1372"/>
      <c r="K3" s="1372"/>
      <c r="L3" s="1372"/>
      <c r="M3" s="1373"/>
      <c r="N3" s="1377" t="s">
        <v>23</v>
      </c>
      <c r="O3" s="1378"/>
      <c r="P3" s="1378"/>
      <c r="Q3" s="1378"/>
      <c r="R3" s="1378"/>
      <c r="S3" s="1378"/>
      <c r="T3" s="1379"/>
    </row>
    <row r="4" spans="1:20" ht="15.75" thickBot="1">
      <c r="A4" s="1362"/>
      <c r="B4" s="1363"/>
      <c r="C4" s="1363"/>
      <c r="D4" s="1363"/>
      <c r="E4" s="1364"/>
      <c r="F4" s="1374"/>
      <c r="G4" s="1375"/>
      <c r="H4" s="1375"/>
      <c r="I4" s="1375"/>
      <c r="J4" s="1375"/>
      <c r="K4" s="1375"/>
      <c r="L4" s="1375"/>
      <c r="M4" s="1376"/>
      <c r="N4" s="1380" t="s">
        <v>8</v>
      </c>
      <c r="O4" s="1381"/>
      <c r="P4" s="1381"/>
      <c r="Q4" s="1381"/>
      <c r="R4" s="1381"/>
      <c r="S4" s="1381"/>
      <c r="T4" s="1382"/>
    </row>
    <row r="5" spans="1:20" ht="15.75" thickBot="1">
      <c r="A5" s="544"/>
      <c r="B5" s="209"/>
      <c r="C5" s="209"/>
      <c r="D5" s="209"/>
      <c r="E5" s="209"/>
      <c r="F5" s="209"/>
      <c r="G5" s="209"/>
      <c r="H5" s="209"/>
      <c r="I5" s="209"/>
      <c r="J5" s="210"/>
      <c r="K5" s="210"/>
      <c r="L5" s="545"/>
      <c r="M5" s="545"/>
      <c r="N5" s="545"/>
      <c r="O5" s="545"/>
      <c r="P5" s="545"/>
      <c r="Q5" s="545"/>
      <c r="R5" s="545"/>
      <c r="S5" s="545"/>
      <c r="T5" s="545"/>
    </row>
    <row r="6" spans="1:20" ht="15.75" thickBot="1">
      <c r="A6" s="1351" t="s">
        <v>112</v>
      </c>
      <c r="B6" s="1352"/>
      <c r="C6" s="1352"/>
      <c r="D6" s="1352"/>
      <c r="E6" s="1353"/>
      <c r="F6" s="757" t="s">
        <v>1032</v>
      </c>
      <c r="G6" s="757"/>
      <c r="H6" s="757"/>
      <c r="I6" s="757"/>
      <c r="J6" s="757"/>
      <c r="K6" s="757"/>
      <c r="L6" s="757"/>
      <c r="M6" s="758"/>
      <c r="N6" s="545"/>
      <c r="O6" s="545"/>
      <c r="P6" s="545"/>
      <c r="Q6" s="545"/>
      <c r="R6" s="545"/>
      <c r="S6" s="545"/>
      <c r="T6" s="545"/>
    </row>
    <row r="7" spans="1:20">
      <c r="A7" s="1354" t="s">
        <v>25</v>
      </c>
      <c r="B7" s="1354"/>
      <c r="C7" s="1354"/>
      <c r="D7" s="1354"/>
      <c r="E7" s="1354"/>
      <c r="F7" s="756">
        <v>2024</v>
      </c>
      <c r="G7" s="757"/>
      <c r="H7" s="757"/>
      <c r="I7" s="757"/>
      <c r="J7" s="757"/>
      <c r="K7" s="757"/>
      <c r="L7" s="757"/>
      <c r="M7" s="758"/>
      <c r="N7" s="545"/>
      <c r="O7" s="545"/>
      <c r="P7" s="545"/>
      <c r="Q7" s="545"/>
      <c r="R7" s="545"/>
      <c r="S7" s="545"/>
      <c r="T7" s="545"/>
    </row>
    <row r="8" spans="1:20">
      <c r="A8" s="1355" t="s">
        <v>6</v>
      </c>
      <c r="B8" s="1355"/>
      <c r="C8" s="1355"/>
      <c r="D8" s="1355"/>
      <c r="E8" s="1355"/>
      <c r="F8" s="756" t="s">
        <v>770</v>
      </c>
      <c r="G8" s="757"/>
      <c r="H8" s="757"/>
      <c r="I8" s="757"/>
      <c r="J8" s="757"/>
      <c r="K8" s="757"/>
      <c r="L8" s="757"/>
      <c r="M8" s="758"/>
      <c r="N8" s="545"/>
      <c r="O8" s="545"/>
      <c r="P8" s="545"/>
      <c r="Q8" s="545"/>
      <c r="R8" s="545"/>
      <c r="S8" s="545"/>
      <c r="T8" s="545"/>
    </row>
    <row r="9" spans="1:20">
      <c r="A9" s="1355" t="s">
        <v>7</v>
      </c>
      <c r="B9" s="1355"/>
      <c r="C9" s="1355"/>
      <c r="D9" s="1355"/>
      <c r="E9" s="1355"/>
      <c r="F9" s="756" t="s">
        <v>772</v>
      </c>
      <c r="G9" s="757"/>
      <c r="H9" s="757"/>
      <c r="I9" s="757"/>
      <c r="J9" s="757"/>
      <c r="K9" s="757"/>
      <c r="L9" s="757"/>
      <c r="M9" s="758"/>
      <c r="N9" s="545"/>
      <c r="O9" s="545"/>
      <c r="P9" s="545"/>
      <c r="Q9" s="545"/>
      <c r="R9" s="545"/>
      <c r="S9" s="545"/>
      <c r="T9" s="545"/>
    </row>
    <row r="10" spans="1:20" ht="15.75" thickBot="1">
      <c r="A10" s="212"/>
      <c r="B10" s="212"/>
      <c r="C10" s="212"/>
      <c r="D10" s="212"/>
      <c r="E10" s="212"/>
      <c r="F10" s="212"/>
      <c r="G10" s="212"/>
      <c r="H10" s="212"/>
      <c r="I10" s="212"/>
      <c r="J10" s="210"/>
      <c r="K10" s="210"/>
      <c r="L10" s="210"/>
      <c r="M10" s="210"/>
      <c r="N10" s="545"/>
      <c r="O10" s="545"/>
      <c r="P10" s="545"/>
      <c r="Q10" s="545"/>
      <c r="R10" s="545"/>
      <c r="S10" s="545"/>
      <c r="T10" s="545"/>
    </row>
    <row r="11" spans="1:20" ht="15.75" thickBot="1">
      <c r="A11" s="1393" t="s">
        <v>9</v>
      </c>
      <c r="B11" s="1394"/>
      <c r="C11" s="1394"/>
      <c r="D11" s="1394"/>
      <c r="E11" s="1394"/>
      <c r="F11" s="1394"/>
      <c r="G11" s="1394"/>
      <c r="H11" s="1394"/>
      <c r="I11" s="1394"/>
      <c r="J11" s="1394"/>
      <c r="K11" s="1394"/>
      <c r="L11" s="1394"/>
      <c r="M11" s="1394"/>
      <c r="N11" s="1394"/>
      <c r="O11" s="1394"/>
      <c r="P11" s="1394"/>
      <c r="Q11" s="1394"/>
      <c r="R11" s="1394"/>
      <c r="S11" s="1394"/>
      <c r="T11" s="1395"/>
    </row>
    <row r="12" spans="1:20" ht="15.75" thickBot="1">
      <c r="A12" s="546"/>
      <c r="B12" s="547"/>
      <c r="C12" s="547"/>
      <c r="D12" s="549"/>
      <c r="E12" s="547"/>
      <c r="F12" s="547"/>
      <c r="G12" s="547"/>
      <c r="H12" s="547"/>
      <c r="I12" s="547"/>
      <c r="J12" s="547"/>
      <c r="K12" s="547"/>
      <c r="L12" s="547"/>
      <c r="M12" s="547"/>
      <c r="N12" s="547"/>
      <c r="O12" s="547"/>
      <c r="P12" s="547"/>
      <c r="Q12" s="547"/>
      <c r="R12" s="547"/>
      <c r="S12" s="547"/>
      <c r="T12" s="548"/>
    </row>
    <row r="13" spans="1:20" ht="15.75" thickBot="1">
      <c r="A13" s="1396" t="s">
        <v>16</v>
      </c>
      <c r="B13" s="1397"/>
      <c r="C13" s="1397"/>
      <c r="D13" s="1397"/>
      <c r="E13" s="1397"/>
      <c r="F13" s="1397"/>
      <c r="G13" s="1397"/>
      <c r="H13" s="1397"/>
      <c r="I13" s="1397"/>
      <c r="J13" s="1397"/>
      <c r="K13" s="1397"/>
      <c r="L13" s="1398"/>
      <c r="M13" s="1399" t="s">
        <v>1</v>
      </c>
      <c r="N13" s="1399"/>
      <c r="O13" s="1399"/>
      <c r="P13" s="1399"/>
      <c r="Q13" s="1399"/>
      <c r="R13" s="1399"/>
      <c r="S13" s="1399"/>
      <c r="T13" s="1400"/>
    </row>
    <row r="14" spans="1:20" ht="24.75" customHeight="1" thickBot="1">
      <c r="A14" s="1401" t="s">
        <v>27</v>
      </c>
      <c r="B14" s="1403" t="s">
        <v>315</v>
      </c>
      <c r="C14" s="1403" t="s">
        <v>316</v>
      </c>
      <c r="D14" s="1405" t="s">
        <v>26</v>
      </c>
      <c r="E14" s="1407" t="s">
        <v>19</v>
      </c>
      <c r="F14" s="1383" t="s">
        <v>11</v>
      </c>
      <c r="G14" s="1384"/>
      <c r="H14" s="1384"/>
      <c r="I14" s="1385"/>
      <c r="J14" s="1386" t="s">
        <v>20</v>
      </c>
      <c r="K14" s="1386" t="s">
        <v>21</v>
      </c>
      <c r="L14" s="1386" t="s">
        <v>2</v>
      </c>
      <c r="M14" s="1388" t="s">
        <v>22</v>
      </c>
      <c r="N14" s="1390" t="s">
        <v>3</v>
      </c>
      <c r="O14" s="1391"/>
      <c r="P14" s="1392"/>
      <c r="Q14" s="1415" t="s">
        <v>210</v>
      </c>
      <c r="R14" s="1417" t="s">
        <v>5</v>
      </c>
      <c r="S14" s="216" t="s">
        <v>29</v>
      </c>
      <c r="T14" s="1419" t="s">
        <v>0</v>
      </c>
    </row>
    <row r="15" spans="1:20" ht="38.25" customHeight="1" thickBot="1">
      <c r="A15" s="1402"/>
      <c r="B15" s="1404"/>
      <c r="C15" s="1404"/>
      <c r="D15" s="1406"/>
      <c r="E15" s="1408"/>
      <c r="F15" s="217" t="s">
        <v>12</v>
      </c>
      <c r="G15" s="217" t="s">
        <v>13</v>
      </c>
      <c r="H15" s="217" t="s">
        <v>14</v>
      </c>
      <c r="I15" s="217" t="s">
        <v>15</v>
      </c>
      <c r="J15" s="1387"/>
      <c r="K15" s="1387"/>
      <c r="L15" s="1387"/>
      <c r="M15" s="1389"/>
      <c r="N15" s="218" t="s">
        <v>30</v>
      </c>
      <c r="O15" s="219" t="s">
        <v>28</v>
      </c>
      <c r="P15" s="220" t="s">
        <v>31</v>
      </c>
      <c r="Q15" s="1416"/>
      <c r="R15" s="1418"/>
      <c r="S15" s="221"/>
      <c r="T15" s="1420"/>
    </row>
    <row r="16" spans="1:20" ht="15.75" thickBot="1">
      <c r="A16" s="544"/>
      <c r="B16" s="209"/>
      <c r="C16" s="209"/>
      <c r="D16" s="209"/>
      <c r="E16" s="209"/>
      <c r="F16" s="209"/>
      <c r="G16" s="209"/>
      <c r="H16" s="209"/>
      <c r="I16" s="209"/>
      <c r="J16" s="209"/>
      <c r="K16" s="209"/>
      <c r="L16" s="243"/>
      <c r="M16" s="209"/>
      <c r="Q16" s="209"/>
      <c r="R16" s="209"/>
      <c r="S16" s="209"/>
      <c r="T16" s="209"/>
    </row>
    <row r="17" spans="1:20" ht="15" customHeight="1">
      <c r="A17" s="1424">
        <v>1</v>
      </c>
      <c r="B17" s="1163" t="s">
        <v>371</v>
      </c>
      <c r="C17" s="1421" t="s">
        <v>411</v>
      </c>
      <c r="D17" s="1430" t="s">
        <v>1000</v>
      </c>
      <c r="E17" s="541" t="s">
        <v>1001</v>
      </c>
      <c r="F17" s="1440">
        <v>0.9</v>
      </c>
      <c r="G17" s="1431"/>
      <c r="H17" s="1433"/>
      <c r="I17" s="1433"/>
      <c r="J17" s="1445" t="s">
        <v>532</v>
      </c>
      <c r="K17" s="1446">
        <v>390000</v>
      </c>
      <c r="L17" s="1447"/>
      <c r="M17" s="1433">
        <v>1</v>
      </c>
      <c r="N17" s="1235">
        <v>100</v>
      </c>
      <c r="O17" s="1229">
        <v>1</v>
      </c>
      <c r="P17" s="1411" t="str">
        <f>IF(O17&lt;=V$17,"T",IF(O17&lt;$X$17,"R",IF(O17&gt;=$X$17,"P")))</f>
        <v>P</v>
      </c>
      <c r="Q17" s="1413"/>
      <c r="R17" s="1434" t="s">
        <v>1023</v>
      </c>
      <c r="S17" s="860" t="s">
        <v>1024</v>
      </c>
      <c r="T17" s="1409" t="s">
        <v>336</v>
      </c>
    </row>
    <row r="18" spans="1:20">
      <c r="A18" s="1425"/>
      <c r="B18" s="908"/>
      <c r="C18" s="1422"/>
      <c r="D18" s="735"/>
      <c r="E18" s="537" t="s">
        <v>1002</v>
      </c>
      <c r="F18" s="1326"/>
      <c r="G18" s="1243"/>
      <c r="H18" s="1333"/>
      <c r="I18" s="1333"/>
      <c r="J18" s="1046"/>
      <c r="K18" s="1341"/>
      <c r="L18" s="1448"/>
      <c r="M18" s="1333"/>
      <c r="N18" s="1225"/>
      <c r="O18" s="1000"/>
      <c r="P18" s="1412"/>
      <c r="Q18" s="1414"/>
      <c r="R18" s="1345"/>
      <c r="S18" s="858"/>
      <c r="T18" s="1410"/>
    </row>
    <row r="19" spans="1:20">
      <c r="A19" s="1425"/>
      <c r="B19" s="908"/>
      <c r="C19" s="1422"/>
      <c r="D19" s="735"/>
      <c r="E19" s="537" t="s">
        <v>1003</v>
      </c>
      <c r="F19" s="1326"/>
      <c r="G19" s="1243"/>
      <c r="H19" s="1333"/>
      <c r="I19" s="1333"/>
      <c r="J19" s="1046"/>
      <c r="K19" s="1341"/>
      <c r="L19" s="1448"/>
      <c r="M19" s="1333"/>
      <c r="N19" s="1225"/>
      <c r="O19" s="1000"/>
      <c r="P19" s="1412"/>
      <c r="Q19" s="1414"/>
      <c r="R19" s="1345"/>
      <c r="S19" s="858"/>
      <c r="T19" s="1410"/>
    </row>
    <row r="20" spans="1:20">
      <c r="A20" s="1425"/>
      <c r="B20" s="908"/>
      <c r="C20" s="1422"/>
      <c r="D20" s="735"/>
      <c r="E20" s="537" t="s">
        <v>1004</v>
      </c>
      <c r="F20" s="1326"/>
      <c r="G20" s="1243"/>
      <c r="H20" s="1333"/>
      <c r="I20" s="1333"/>
      <c r="J20" s="1046"/>
      <c r="K20" s="1341"/>
      <c r="L20" s="1448"/>
      <c r="M20" s="1333"/>
      <c r="N20" s="1225"/>
      <c r="O20" s="1000"/>
      <c r="P20" s="1412"/>
      <c r="Q20" s="1414"/>
      <c r="R20" s="1345"/>
      <c r="S20" s="858"/>
      <c r="T20" s="1410"/>
    </row>
    <row r="21" spans="1:20" ht="15" customHeight="1">
      <c r="A21" s="1425"/>
      <c r="B21" s="908"/>
      <c r="C21" s="1422"/>
      <c r="D21" s="735"/>
      <c r="E21" s="537" t="s">
        <v>1005</v>
      </c>
      <c r="F21" s="1326"/>
      <c r="G21" s="1243"/>
      <c r="H21" s="1333"/>
      <c r="I21" s="1333"/>
      <c r="J21" s="1046"/>
      <c r="K21" s="1341"/>
      <c r="L21" s="1448"/>
      <c r="M21" s="1333"/>
      <c r="N21" s="1225">
        <f>IF(M17&lt;1,M17-AVERAGE(F21:I21),M17-(SUM(F21:I21)))</f>
        <v>1</v>
      </c>
      <c r="O21" s="1000">
        <v>1</v>
      </c>
      <c r="P21" s="1412" t="str">
        <f>IF(O21&lt;=V$17,"T",IF(O21&lt;$X$17,"R",IF(O21&gt;=$X$17,"P")))</f>
        <v>P</v>
      </c>
      <c r="Q21" s="1435"/>
      <c r="R21" s="1345"/>
      <c r="S21" s="858"/>
      <c r="T21" s="1410" t="s">
        <v>116</v>
      </c>
    </row>
    <row r="22" spans="1:20">
      <c r="A22" s="1425"/>
      <c r="B22" s="908"/>
      <c r="C22" s="1422"/>
      <c r="D22" s="1241"/>
      <c r="E22" s="537" t="s">
        <v>1006</v>
      </c>
      <c r="F22" s="1327"/>
      <c r="G22" s="1432"/>
      <c r="H22" s="1334"/>
      <c r="I22" s="1334"/>
      <c r="J22" s="1047"/>
      <c r="K22" s="1342"/>
      <c r="L22" s="1449"/>
      <c r="M22" s="1334"/>
      <c r="N22" s="1225"/>
      <c r="O22" s="1000"/>
      <c r="P22" s="1412"/>
      <c r="Q22" s="1435"/>
      <c r="R22" s="1346"/>
      <c r="S22" s="859"/>
      <c r="T22" s="1410"/>
    </row>
    <row r="23" spans="1:20" ht="24.75">
      <c r="A23" s="1425"/>
      <c r="B23" s="908"/>
      <c r="C23" s="1422"/>
      <c r="D23" s="734" t="s">
        <v>1007</v>
      </c>
      <c r="E23" s="537" t="s">
        <v>1008</v>
      </c>
      <c r="F23" s="1441">
        <v>1</v>
      </c>
      <c r="G23" s="1245"/>
      <c r="H23" s="1332"/>
      <c r="I23" s="1332"/>
      <c r="J23" s="1045" t="s">
        <v>531</v>
      </c>
      <c r="K23" s="1340">
        <v>200000</v>
      </c>
      <c r="L23" s="1060"/>
      <c r="M23" s="1332">
        <v>1</v>
      </c>
      <c r="N23" s="1225"/>
      <c r="O23" s="1000"/>
      <c r="P23" s="1412"/>
      <c r="Q23" s="1435"/>
      <c r="R23" s="1344" t="s">
        <v>1025</v>
      </c>
      <c r="S23" s="857" t="s">
        <v>1026</v>
      </c>
      <c r="T23" s="1410"/>
    </row>
    <row r="24" spans="1:20" ht="15" customHeight="1">
      <c r="A24" s="1425"/>
      <c r="B24" s="908"/>
      <c r="C24" s="1422"/>
      <c r="D24" s="735"/>
      <c r="E24" s="537" t="s">
        <v>1009</v>
      </c>
      <c r="F24" s="1345"/>
      <c r="G24" s="1246"/>
      <c r="H24" s="1333"/>
      <c r="I24" s="1333"/>
      <c r="J24" s="1046"/>
      <c r="K24" s="1341"/>
      <c r="L24" s="1072"/>
      <c r="M24" s="1333"/>
      <c r="N24" s="1225">
        <f>F24-M24</f>
        <v>0</v>
      </c>
      <c r="O24" s="1000">
        <v>1</v>
      </c>
      <c r="P24" s="1412" t="str">
        <f>IF(O24&lt;=V$17,"T",IF(O24&lt;$X$17,"R",IF(O24&gt;=$X$17,"P")))</f>
        <v>P</v>
      </c>
      <c r="Q24" s="1435"/>
      <c r="R24" s="1345"/>
      <c r="S24" s="858"/>
      <c r="T24" s="1437" t="s">
        <v>117</v>
      </c>
    </row>
    <row r="25" spans="1:20" ht="24.75">
      <c r="A25" s="1425"/>
      <c r="B25" s="908"/>
      <c r="C25" s="1422"/>
      <c r="D25" s="735"/>
      <c r="E25" s="537" t="s">
        <v>1010</v>
      </c>
      <c r="F25" s="1345"/>
      <c r="G25" s="1246"/>
      <c r="H25" s="1333"/>
      <c r="I25" s="1333"/>
      <c r="J25" s="1046"/>
      <c r="K25" s="1341"/>
      <c r="L25" s="1072"/>
      <c r="M25" s="1333"/>
      <c r="N25" s="1225"/>
      <c r="O25" s="1000"/>
      <c r="P25" s="1412"/>
      <c r="Q25" s="1435"/>
      <c r="R25" s="1345"/>
      <c r="S25" s="858"/>
      <c r="T25" s="1438"/>
    </row>
    <row r="26" spans="1:20" ht="24.75">
      <c r="A26" s="1425"/>
      <c r="B26" s="908"/>
      <c r="C26" s="1422"/>
      <c r="D26" s="735"/>
      <c r="E26" s="537" t="s">
        <v>1011</v>
      </c>
      <c r="F26" s="1345"/>
      <c r="G26" s="1246"/>
      <c r="H26" s="1333"/>
      <c r="I26" s="1333"/>
      <c r="J26" s="1046"/>
      <c r="K26" s="1341"/>
      <c r="L26" s="1072"/>
      <c r="M26" s="1333"/>
      <c r="N26" s="1225"/>
      <c r="O26" s="1000"/>
      <c r="P26" s="1412"/>
      <c r="Q26" s="1435"/>
      <c r="R26" s="1345"/>
      <c r="S26" s="858"/>
      <c r="T26" s="1438"/>
    </row>
    <row r="27" spans="1:20" ht="24.75">
      <c r="A27" s="1425"/>
      <c r="B27" s="908"/>
      <c r="C27" s="1422"/>
      <c r="D27" s="1241"/>
      <c r="E27" s="537" t="s">
        <v>1012</v>
      </c>
      <c r="F27" s="1346"/>
      <c r="G27" s="1331"/>
      <c r="H27" s="1334"/>
      <c r="I27" s="1334"/>
      <c r="J27" s="1047"/>
      <c r="K27" s="1342"/>
      <c r="L27" s="1061"/>
      <c r="M27" s="1334"/>
      <c r="N27" s="1225"/>
      <c r="O27" s="1000"/>
      <c r="P27" s="1412"/>
      <c r="Q27" s="1435"/>
      <c r="R27" s="1346"/>
      <c r="S27" s="859"/>
      <c r="T27" s="1438"/>
    </row>
    <row r="28" spans="1:20">
      <c r="A28" s="1425"/>
      <c r="B28" s="908"/>
      <c r="C28" s="1422"/>
      <c r="D28" s="734" t="s">
        <v>1013</v>
      </c>
      <c r="E28" s="537" t="s">
        <v>1014</v>
      </c>
      <c r="F28" s="1441">
        <v>1</v>
      </c>
      <c r="G28" s="1245"/>
      <c r="H28" s="1062"/>
      <c r="I28" s="1062"/>
      <c r="J28" s="824" t="s">
        <v>1029</v>
      </c>
      <c r="K28" s="1340">
        <v>0</v>
      </c>
      <c r="L28" s="1251"/>
      <c r="M28" s="1349">
        <v>1</v>
      </c>
      <c r="N28" s="1058">
        <v>100</v>
      </c>
      <c r="O28" s="1058">
        <v>100</v>
      </c>
      <c r="P28" s="1412" t="str">
        <f>IF(O28&lt;=V$17,"T",IF(O28&lt;$X$17,"R",IF(O28&gt;=$X$17,"P")))</f>
        <v>P</v>
      </c>
      <c r="Q28" s="1435"/>
      <c r="R28" s="1344" t="s">
        <v>114</v>
      </c>
      <c r="S28" s="857" t="s">
        <v>115</v>
      </c>
      <c r="T28" s="1438"/>
    </row>
    <row r="29" spans="1:20">
      <c r="A29" s="1425"/>
      <c r="B29" s="908"/>
      <c r="C29" s="1422"/>
      <c r="D29" s="735"/>
      <c r="E29" s="537" t="s">
        <v>1015</v>
      </c>
      <c r="F29" s="1345"/>
      <c r="G29" s="1246"/>
      <c r="H29" s="1089"/>
      <c r="I29" s="1089"/>
      <c r="J29" s="824"/>
      <c r="K29" s="1341"/>
      <c r="L29" s="1251"/>
      <c r="M29" s="1349"/>
      <c r="N29" s="1058"/>
      <c r="O29" s="1058"/>
      <c r="P29" s="1412"/>
      <c r="Q29" s="1435"/>
      <c r="R29" s="1345"/>
      <c r="S29" s="858"/>
      <c r="T29" s="1438"/>
    </row>
    <row r="30" spans="1:20" ht="24.75">
      <c r="A30" s="1425"/>
      <c r="B30" s="908"/>
      <c r="C30" s="1422"/>
      <c r="D30" s="735"/>
      <c r="E30" s="537" t="s">
        <v>1016</v>
      </c>
      <c r="F30" s="1345"/>
      <c r="G30" s="1246"/>
      <c r="H30" s="1089"/>
      <c r="I30" s="1089"/>
      <c r="J30" s="824"/>
      <c r="K30" s="1341"/>
      <c r="L30" s="1251"/>
      <c r="M30" s="1349"/>
      <c r="N30" s="1058"/>
      <c r="O30" s="1058"/>
      <c r="P30" s="1412"/>
      <c r="Q30" s="1435"/>
      <c r="R30" s="1345"/>
      <c r="S30" s="858"/>
      <c r="T30" s="1438"/>
    </row>
    <row r="31" spans="1:20">
      <c r="A31" s="1425"/>
      <c r="B31" s="908"/>
      <c r="C31" s="1422"/>
      <c r="D31" s="1241"/>
      <c r="E31" s="537" t="s">
        <v>1017</v>
      </c>
      <c r="F31" s="1346"/>
      <c r="G31" s="1331"/>
      <c r="H31" s="1063"/>
      <c r="I31" s="1063"/>
      <c r="J31" s="824"/>
      <c r="K31" s="1342"/>
      <c r="L31" s="1251"/>
      <c r="M31" s="1349"/>
      <c r="N31" s="1058"/>
      <c r="O31" s="1058"/>
      <c r="P31" s="1412"/>
      <c r="Q31" s="1435"/>
      <c r="R31" s="1346"/>
      <c r="S31" s="859"/>
      <c r="T31" s="1438"/>
    </row>
    <row r="32" spans="1:20" ht="24.75">
      <c r="A32" s="1425"/>
      <c r="B32" s="908"/>
      <c r="C32" s="1422"/>
      <c r="D32" s="734" t="s">
        <v>1018</v>
      </c>
      <c r="E32" s="537" t="s">
        <v>1019</v>
      </c>
      <c r="F32" s="1441">
        <v>1</v>
      </c>
      <c r="G32" s="1427"/>
      <c r="H32" s="1427"/>
      <c r="I32" s="1427"/>
      <c r="J32" s="1066" t="s">
        <v>1029</v>
      </c>
      <c r="K32" s="1340">
        <v>0</v>
      </c>
      <c r="L32" s="1427"/>
      <c r="M32" s="1452">
        <v>1</v>
      </c>
      <c r="N32" s="1062">
        <v>101</v>
      </c>
      <c r="O32" s="1062">
        <v>101</v>
      </c>
      <c r="P32" s="1442" t="str">
        <f>IF(O32&lt;=V$17,"T",IF(O32&lt;$X$17,"R",IF(O32&gt;=$X$17,"P")))</f>
        <v>P</v>
      </c>
      <c r="Q32" s="1427"/>
      <c r="R32" s="1344" t="s">
        <v>1027</v>
      </c>
      <c r="S32" s="857" t="s">
        <v>1028</v>
      </c>
      <c r="T32" s="1438"/>
    </row>
    <row r="33" spans="1:20" ht="15" customHeight="1">
      <c r="A33" s="1425"/>
      <c r="B33" s="908"/>
      <c r="C33" s="1422"/>
      <c r="D33" s="735"/>
      <c r="E33" s="537" t="s">
        <v>1020</v>
      </c>
      <c r="F33" s="1345"/>
      <c r="G33" s="1428"/>
      <c r="H33" s="1428"/>
      <c r="I33" s="1428"/>
      <c r="J33" s="1450"/>
      <c r="K33" s="1341"/>
      <c r="L33" s="1428"/>
      <c r="M33" s="1453"/>
      <c r="N33" s="1089"/>
      <c r="O33" s="1089"/>
      <c r="P33" s="1443"/>
      <c r="Q33" s="1428"/>
      <c r="R33" s="1345"/>
      <c r="S33" s="858"/>
      <c r="T33" s="1438"/>
    </row>
    <row r="34" spans="1:20" ht="24.75">
      <c r="A34" s="1425"/>
      <c r="B34" s="908"/>
      <c r="C34" s="1422"/>
      <c r="D34" s="735"/>
      <c r="E34" s="537" t="s">
        <v>1021</v>
      </c>
      <c r="F34" s="1345"/>
      <c r="G34" s="1428"/>
      <c r="H34" s="1428"/>
      <c r="I34" s="1428"/>
      <c r="J34" s="1450"/>
      <c r="K34" s="1341"/>
      <c r="L34" s="1428"/>
      <c r="M34" s="1453"/>
      <c r="N34" s="1089"/>
      <c r="O34" s="1089"/>
      <c r="P34" s="1443"/>
      <c r="Q34" s="1428"/>
      <c r="R34" s="1345"/>
      <c r="S34" s="858"/>
      <c r="T34" s="1438"/>
    </row>
    <row r="35" spans="1:20" ht="24.75">
      <c r="A35" s="1425"/>
      <c r="B35" s="908"/>
      <c r="C35" s="1422"/>
      <c r="D35" s="735"/>
      <c r="E35" s="537" t="s">
        <v>1022</v>
      </c>
      <c r="F35" s="1345"/>
      <c r="G35" s="1428"/>
      <c r="H35" s="1428"/>
      <c r="I35" s="1428"/>
      <c r="J35" s="1450"/>
      <c r="K35" s="1341"/>
      <c r="L35" s="1428"/>
      <c r="M35" s="1453"/>
      <c r="N35" s="1089"/>
      <c r="O35" s="1089"/>
      <c r="P35" s="1443"/>
      <c r="Q35" s="1428"/>
      <c r="R35" s="1345"/>
      <c r="S35" s="858"/>
      <c r="T35" s="1438"/>
    </row>
    <row r="36" spans="1:20" ht="25.5" thickBot="1">
      <c r="A36" s="1426"/>
      <c r="B36" s="909"/>
      <c r="C36" s="1423"/>
      <c r="D36" s="736"/>
      <c r="E36" s="542" t="s">
        <v>1012</v>
      </c>
      <c r="F36" s="1436"/>
      <c r="G36" s="1429"/>
      <c r="H36" s="1429"/>
      <c r="I36" s="1429"/>
      <c r="J36" s="1451"/>
      <c r="K36" s="1343"/>
      <c r="L36" s="1429"/>
      <c r="M36" s="1454"/>
      <c r="N36" s="1455"/>
      <c r="O36" s="1455"/>
      <c r="P36" s="1444"/>
      <c r="Q36" s="1429"/>
      <c r="R36" s="1436"/>
      <c r="S36" s="1337"/>
      <c r="T36" s="1439"/>
    </row>
    <row r="37" spans="1:20" ht="18.75">
      <c r="A37" s="550"/>
      <c r="B37" s="551" t="s">
        <v>24</v>
      </c>
      <c r="C37" s="552"/>
      <c r="D37" s="552"/>
      <c r="E37" s="552"/>
      <c r="F37" s="552"/>
      <c r="G37" s="552"/>
      <c r="H37" s="552"/>
      <c r="I37" s="552"/>
      <c r="J37" s="552"/>
      <c r="K37" s="552"/>
      <c r="L37" s="552"/>
      <c r="M37" s="552"/>
      <c r="N37" s="553"/>
      <c r="O37" s="553"/>
      <c r="P37" s="553"/>
      <c r="Q37" s="552"/>
      <c r="R37" s="552"/>
      <c r="S37" s="552"/>
      <c r="T37" s="554"/>
    </row>
    <row r="38" spans="1:20">
      <c r="A38" s="555"/>
      <c r="B38" s="556"/>
      <c r="C38" s="556"/>
      <c r="D38" s="556"/>
      <c r="E38" s="556"/>
      <c r="F38" s="556"/>
      <c r="G38" s="556"/>
      <c r="H38" s="556"/>
      <c r="I38" s="556"/>
      <c r="J38" s="556"/>
      <c r="K38" s="556"/>
      <c r="L38" s="556"/>
      <c r="M38" s="556"/>
      <c r="N38" s="557"/>
      <c r="O38" s="557"/>
      <c r="P38" s="557"/>
      <c r="Q38" s="556"/>
      <c r="R38" s="556"/>
      <c r="S38" s="556"/>
      <c r="T38" s="558"/>
    </row>
    <row r="39" spans="1:20">
      <c r="A39" s="555"/>
      <c r="B39" s="556"/>
      <c r="C39" s="556"/>
      <c r="D39" s="556"/>
      <c r="E39" s="556"/>
      <c r="F39" s="556"/>
      <c r="G39" s="556"/>
      <c r="H39" s="556"/>
      <c r="I39" s="556"/>
      <c r="J39" s="556"/>
      <c r="K39" s="556"/>
      <c r="L39" s="556"/>
      <c r="M39" s="556"/>
      <c r="N39" s="557"/>
      <c r="O39" s="557"/>
      <c r="P39" s="557"/>
      <c r="Q39" s="556"/>
      <c r="R39" s="556"/>
      <c r="S39" s="556"/>
      <c r="T39" s="558"/>
    </row>
    <row r="40" spans="1:20">
      <c r="A40" s="559"/>
      <c r="B40" s="560"/>
      <c r="C40" s="560"/>
      <c r="D40" s="560"/>
      <c r="E40" s="560"/>
      <c r="F40" s="560"/>
      <c r="G40" s="560"/>
      <c r="H40" s="560"/>
      <c r="I40" s="560"/>
      <c r="J40" s="560"/>
      <c r="K40" s="560"/>
      <c r="L40" s="560"/>
      <c r="M40" s="560"/>
      <c r="N40" s="557"/>
      <c r="O40" s="557"/>
      <c r="P40" s="557"/>
      <c r="Q40" s="560"/>
      <c r="R40" s="560"/>
      <c r="S40" s="560"/>
      <c r="T40" s="561"/>
    </row>
    <row r="41" spans="1:20">
      <c r="A41" s="562"/>
      <c r="B41" s="562"/>
      <c r="C41" s="562"/>
      <c r="D41" s="562"/>
      <c r="E41" s="562"/>
      <c r="F41" s="562"/>
      <c r="G41" s="562"/>
      <c r="H41" s="562"/>
      <c r="I41" s="562"/>
      <c r="J41" s="562"/>
      <c r="K41" s="562"/>
      <c r="L41" s="562"/>
      <c r="M41" s="562"/>
      <c r="N41" s="562"/>
      <c r="O41" s="562"/>
      <c r="P41" s="562"/>
      <c r="Q41" s="562"/>
      <c r="R41" s="562"/>
      <c r="S41" s="562"/>
      <c r="T41" s="562"/>
    </row>
  </sheetData>
  <mergeCells count="101">
    <mergeCell ref="P32:P36"/>
    <mergeCell ref="Q32:Q36"/>
    <mergeCell ref="J17:J22"/>
    <mergeCell ref="J23:J27"/>
    <mergeCell ref="K17:K22"/>
    <mergeCell ref="K23:K27"/>
    <mergeCell ref="L17:L22"/>
    <mergeCell ref="L23:L27"/>
    <mergeCell ref="M17:M22"/>
    <mergeCell ref="M23:M27"/>
    <mergeCell ref="J32:J36"/>
    <mergeCell ref="K32:K36"/>
    <mergeCell ref="L32:L36"/>
    <mergeCell ref="M32:M36"/>
    <mergeCell ref="N32:N36"/>
    <mergeCell ref="O32:O36"/>
    <mergeCell ref="R23:R27"/>
    <mergeCell ref="S23:S27"/>
    <mergeCell ref="R32:R36"/>
    <mergeCell ref="S32:S36"/>
    <mergeCell ref="T24:T36"/>
    <mergeCell ref="F17:F22"/>
    <mergeCell ref="F23:F27"/>
    <mergeCell ref="F28:F31"/>
    <mergeCell ref="F32:F36"/>
    <mergeCell ref="G28:G31"/>
    <mergeCell ref="H28:H31"/>
    <mergeCell ref="I28:I31"/>
    <mergeCell ref="G32:G36"/>
    <mergeCell ref="H32:H36"/>
    <mergeCell ref="L28:L31"/>
    <mergeCell ref="T21:T23"/>
    <mergeCell ref="N24:N27"/>
    <mergeCell ref="O24:O27"/>
    <mergeCell ref="P24:P27"/>
    <mergeCell ref="Q24:Q27"/>
    <mergeCell ref="N21:N23"/>
    <mergeCell ref="O21:O23"/>
    <mergeCell ref="P21:P23"/>
    <mergeCell ref="Q21:Q23"/>
    <mergeCell ref="D32:D36"/>
    <mergeCell ref="B17:B36"/>
    <mergeCell ref="C17:C36"/>
    <mergeCell ref="A17:A36"/>
    <mergeCell ref="I32:I36"/>
    <mergeCell ref="G23:G27"/>
    <mergeCell ref="H23:H27"/>
    <mergeCell ref="I23:I27"/>
    <mergeCell ref="S28:S31"/>
    <mergeCell ref="D17:D22"/>
    <mergeCell ref="D23:D27"/>
    <mergeCell ref="D28:D31"/>
    <mergeCell ref="G17:G22"/>
    <mergeCell ref="H17:H22"/>
    <mergeCell ref="I17:I22"/>
    <mergeCell ref="R17:R22"/>
    <mergeCell ref="M28:M31"/>
    <mergeCell ref="N28:N31"/>
    <mergeCell ref="O28:O31"/>
    <mergeCell ref="P28:P31"/>
    <mergeCell ref="Q28:Q31"/>
    <mergeCell ref="R28:R31"/>
    <mergeCell ref="J28:J31"/>
    <mergeCell ref="K28:K31"/>
    <mergeCell ref="S17:S22"/>
    <mergeCell ref="T17:T20"/>
    <mergeCell ref="N17:N20"/>
    <mergeCell ref="O17:O20"/>
    <mergeCell ref="P17:P20"/>
    <mergeCell ref="Q17:Q20"/>
    <mergeCell ref="Q14:Q15"/>
    <mergeCell ref="R14:R15"/>
    <mergeCell ref="T14:T15"/>
    <mergeCell ref="F14:I14"/>
    <mergeCell ref="J14:J15"/>
    <mergeCell ref="K14:K15"/>
    <mergeCell ref="L14:L15"/>
    <mergeCell ref="M14:M15"/>
    <mergeCell ref="N14:P14"/>
    <mergeCell ref="A9:E9"/>
    <mergeCell ref="F9:M9"/>
    <mergeCell ref="A11:T11"/>
    <mergeCell ref="A13:L13"/>
    <mergeCell ref="M13:T13"/>
    <mergeCell ref="A14:A15"/>
    <mergeCell ref="B14:B15"/>
    <mergeCell ref="C14:C15"/>
    <mergeCell ref="D14:D15"/>
    <mergeCell ref="E14:E15"/>
    <mergeCell ref="A6:E6"/>
    <mergeCell ref="F6:M6"/>
    <mergeCell ref="A7:E7"/>
    <mergeCell ref="F7:M7"/>
    <mergeCell ref="A8:E8"/>
    <mergeCell ref="F8:M8"/>
    <mergeCell ref="A2:E4"/>
    <mergeCell ref="F2:M2"/>
    <mergeCell ref="N2:T2"/>
    <mergeCell ref="F3:M4"/>
    <mergeCell ref="N3:T3"/>
    <mergeCell ref="N4:T4"/>
  </mergeCells>
  <conditionalFormatting sqref="P17 P21 P24 P28 P32">
    <cfRule type="containsText" dxfId="70" priority="1" stopIfTrue="1" operator="containsText" text="P">
      <formula>NOT(ISERROR(SEARCH("P",P17)))</formula>
    </cfRule>
    <cfRule type="containsText" dxfId="69" priority="2" stopIfTrue="1" operator="containsText" text="R">
      <formula>NOT(ISERROR(SEARCH("R",P17)))</formula>
    </cfRule>
    <cfRule type="containsText" dxfId="68" priority="3" operator="containsText" text="T">
      <formula>NOT(ISERROR(SEARCH("T",P17)))</formula>
    </cfRule>
  </conditionalFormatting>
  <conditionalFormatting sqref="P24 P17 P21 P28 P32">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67"/>
  <sheetViews>
    <sheetView topLeftCell="L7" zoomScale="77" zoomScaleNormal="77" workbookViewId="0">
      <selection activeCell="D29" sqref="D29:D33"/>
    </sheetView>
  </sheetViews>
  <sheetFormatPr baseColWidth="10" defaultColWidth="11.42578125" defaultRowHeight="15"/>
  <cols>
    <col min="1" max="1" width="11.42578125" style="74"/>
    <col min="2" max="2" width="34.5703125" style="74" customWidth="1"/>
    <col min="3" max="3" width="30" style="74" customWidth="1"/>
    <col min="4" max="4" width="46.5703125" style="74" customWidth="1"/>
    <col min="5" max="5" width="81.85546875" style="74" customWidth="1"/>
    <col min="6" max="9" width="11.42578125" style="74"/>
    <col min="10" max="10" width="67.42578125" style="74" customWidth="1"/>
    <col min="11" max="11" width="27" style="74" customWidth="1"/>
    <col min="12" max="12" width="31.5703125" style="74" customWidth="1"/>
    <col min="13" max="13" width="11.42578125" style="74"/>
    <col min="14" max="14" width="21" style="74" customWidth="1"/>
    <col min="15" max="16" width="11.42578125" style="74"/>
    <col min="17" max="17" width="31.85546875" style="74" customWidth="1"/>
    <col min="18" max="18" width="24.140625" style="74" customWidth="1"/>
    <col min="19" max="19" width="11.42578125" style="74"/>
    <col min="20" max="20" width="19.42578125" style="74" customWidth="1"/>
    <col min="21" max="16384" width="11.42578125" style="74"/>
  </cols>
  <sheetData>
    <row r="1" spans="1:20" ht="15.75" thickBot="1"/>
    <row r="2" spans="1:20" ht="16.5" thickBot="1">
      <c r="A2" s="1256"/>
      <c r="B2" s="1257"/>
      <c r="C2" s="1257"/>
      <c r="D2" s="1257"/>
      <c r="E2" s="1258"/>
      <c r="F2" s="1265" t="s">
        <v>18</v>
      </c>
      <c r="G2" s="1266"/>
      <c r="H2" s="1266"/>
      <c r="I2" s="1266"/>
      <c r="J2" s="1266"/>
      <c r="K2" s="1266"/>
      <c r="L2" s="1266"/>
      <c r="M2" s="1267"/>
      <c r="N2" s="1306" t="s">
        <v>689</v>
      </c>
      <c r="O2" s="1307"/>
      <c r="P2" s="1307"/>
      <c r="Q2" s="1307"/>
      <c r="R2" s="1307"/>
      <c r="S2" s="1307"/>
      <c r="T2" s="1308"/>
    </row>
    <row r="3" spans="1:20" ht="16.5" thickBot="1">
      <c r="A3" s="1259"/>
      <c r="B3" s="1260"/>
      <c r="C3" s="1260"/>
      <c r="D3" s="1260"/>
      <c r="E3" s="1261"/>
      <c r="F3" s="1294" t="s">
        <v>17</v>
      </c>
      <c r="G3" s="1295"/>
      <c r="H3" s="1295"/>
      <c r="I3" s="1295"/>
      <c r="J3" s="1295"/>
      <c r="K3" s="1295"/>
      <c r="L3" s="1295"/>
      <c r="M3" s="1296"/>
      <c r="N3" s="1320" t="s">
        <v>118</v>
      </c>
      <c r="O3" s="1321"/>
      <c r="P3" s="1321"/>
      <c r="Q3" s="1321"/>
      <c r="R3" s="1321"/>
      <c r="S3" s="1321"/>
      <c r="T3" s="1322"/>
    </row>
    <row r="4" spans="1:20" ht="16.5" thickBot="1">
      <c r="A4" s="1262"/>
      <c r="B4" s="1263"/>
      <c r="C4" s="1263"/>
      <c r="D4" s="1263"/>
      <c r="E4" s="1264"/>
      <c r="F4" s="1297"/>
      <c r="G4" s="1298"/>
      <c r="H4" s="1298"/>
      <c r="I4" s="1298"/>
      <c r="J4" s="1298"/>
      <c r="K4" s="1298"/>
      <c r="L4" s="1298"/>
      <c r="M4" s="1299"/>
      <c r="N4" s="1323" t="s">
        <v>8</v>
      </c>
      <c r="O4" s="1324"/>
      <c r="P4" s="1324"/>
      <c r="Q4" s="1324"/>
      <c r="R4" s="1324"/>
      <c r="S4" s="1324"/>
      <c r="T4" s="1325"/>
    </row>
    <row r="5" spans="1:20" ht="15.75">
      <c r="A5" s="109"/>
      <c r="B5" s="109"/>
      <c r="C5" s="109"/>
      <c r="D5" s="109"/>
      <c r="E5" s="109"/>
      <c r="F5" s="109"/>
      <c r="G5" s="109"/>
      <c r="H5" s="109"/>
      <c r="I5" s="109"/>
      <c r="J5" s="135"/>
      <c r="K5" s="135"/>
      <c r="L5" s="136"/>
      <c r="M5" s="136"/>
      <c r="N5" s="136"/>
      <c r="O5" s="136"/>
      <c r="P5" s="136"/>
      <c r="Q5" s="136"/>
      <c r="R5" s="136"/>
      <c r="S5" s="136"/>
      <c r="T5" s="136"/>
    </row>
    <row r="6" spans="1:20" ht="15.75">
      <c r="A6" s="1279" t="s">
        <v>10</v>
      </c>
      <c r="B6" s="1279"/>
      <c r="C6" s="1279"/>
      <c r="D6" s="1279"/>
      <c r="E6" s="1279"/>
      <c r="F6" s="1508" t="s">
        <v>264</v>
      </c>
      <c r="G6" s="1291"/>
      <c r="H6" s="1291"/>
      <c r="I6" s="1291"/>
      <c r="J6" s="1291"/>
      <c r="K6" s="1291"/>
      <c r="L6" s="1291"/>
      <c r="M6" s="1292"/>
      <c r="N6" s="136"/>
      <c r="O6" s="136"/>
      <c r="P6" s="136"/>
      <c r="Q6" s="136"/>
      <c r="R6" s="136"/>
      <c r="S6" s="136"/>
      <c r="T6" s="136"/>
    </row>
    <row r="7" spans="1:20" ht="15.75">
      <c r="A7" s="1509">
        <f t="array" aca="1" ref="A7" ca="1">+#REF!+A7:T16</f>
        <v>3</v>
      </c>
      <c r="B7" s="1279"/>
      <c r="C7" s="1279"/>
      <c r="D7" s="1279"/>
      <c r="E7" s="1279"/>
      <c r="F7" s="756" t="s">
        <v>776</v>
      </c>
      <c r="G7" s="757"/>
      <c r="H7" s="757"/>
      <c r="I7" s="757"/>
      <c r="J7" s="757"/>
      <c r="K7" s="757"/>
      <c r="L7" s="757"/>
      <c r="M7" s="758"/>
      <c r="N7" s="136"/>
      <c r="O7" s="136"/>
      <c r="P7" s="136"/>
      <c r="Q7" s="136"/>
      <c r="R7" s="136"/>
      <c r="S7" s="136"/>
      <c r="T7" s="136"/>
    </row>
    <row r="8" spans="1:20" ht="15.75">
      <c r="A8" s="1279" t="s">
        <v>6</v>
      </c>
      <c r="B8" s="1279"/>
      <c r="C8" s="1279"/>
      <c r="D8" s="1279"/>
      <c r="E8" s="1279"/>
      <c r="F8" s="756" t="s">
        <v>770</v>
      </c>
      <c r="G8" s="757"/>
      <c r="H8" s="757"/>
      <c r="I8" s="757"/>
      <c r="J8" s="757"/>
      <c r="K8" s="757"/>
      <c r="L8" s="757"/>
      <c r="M8" s="758"/>
      <c r="N8" s="136"/>
      <c r="O8" s="136"/>
      <c r="P8" s="136"/>
      <c r="Q8" s="136"/>
      <c r="R8" s="136"/>
      <c r="S8" s="136"/>
      <c r="T8" s="136"/>
    </row>
    <row r="9" spans="1:20" ht="15.75">
      <c r="A9" s="1279" t="s">
        <v>7</v>
      </c>
      <c r="B9" s="1279"/>
      <c r="C9" s="1279"/>
      <c r="D9" s="1279"/>
      <c r="E9" s="1279"/>
      <c r="F9" s="756" t="s">
        <v>775</v>
      </c>
      <c r="G9" s="757"/>
      <c r="H9" s="757"/>
      <c r="I9" s="757"/>
      <c r="J9" s="757"/>
      <c r="K9" s="757"/>
      <c r="L9" s="757"/>
      <c r="M9" s="758"/>
      <c r="N9" s="136"/>
      <c r="O9" s="136"/>
      <c r="P9" s="136"/>
      <c r="Q9" s="136"/>
      <c r="R9" s="136"/>
      <c r="S9" s="136"/>
      <c r="T9" s="136"/>
    </row>
    <row r="10" spans="1:20" ht="16.5" thickBot="1">
      <c r="A10" s="185"/>
      <c r="B10" s="185"/>
      <c r="C10" s="185"/>
      <c r="D10" s="186"/>
      <c r="E10" s="186"/>
      <c r="F10" s="187"/>
      <c r="G10" s="186"/>
      <c r="H10" s="186"/>
      <c r="I10" s="186"/>
      <c r="J10" s="188"/>
      <c r="K10" s="189"/>
      <c r="L10" s="189"/>
      <c r="M10" s="190"/>
      <c r="N10" s="191"/>
      <c r="O10" s="191"/>
      <c r="P10" s="191"/>
      <c r="Q10" s="191"/>
      <c r="R10" s="191"/>
      <c r="S10" s="191"/>
      <c r="T10" s="191"/>
    </row>
    <row r="11" spans="1:20" ht="16.5" thickBot="1">
      <c r="A11" s="1510" t="s">
        <v>9</v>
      </c>
      <c r="B11" s="1511"/>
      <c r="C11" s="1511"/>
      <c r="D11" s="1511"/>
      <c r="E11" s="1511"/>
      <c r="F11" s="1511"/>
      <c r="G11" s="1511"/>
      <c r="H11" s="1511"/>
      <c r="I11" s="1511"/>
      <c r="J11" s="1511"/>
      <c r="K11" s="1511"/>
      <c r="L11" s="1511"/>
      <c r="M11" s="1511"/>
      <c r="N11" s="1511"/>
      <c r="O11" s="1511"/>
      <c r="P11" s="1511"/>
      <c r="Q11" s="1511"/>
      <c r="R11" s="1511"/>
      <c r="S11" s="1511"/>
      <c r="T11" s="1512"/>
    </row>
    <row r="12" spans="1:20" ht="16.5" thickBot="1">
      <c r="A12" s="192"/>
      <c r="B12" s="193"/>
      <c r="C12" s="193"/>
      <c r="D12" s="194"/>
      <c r="E12" s="194"/>
      <c r="F12" s="193"/>
      <c r="G12" s="194"/>
      <c r="H12" s="194"/>
      <c r="I12" s="194"/>
      <c r="J12" s="195"/>
      <c r="K12" s="194"/>
      <c r="L12" s="194"/>
      <c r="M12" s="193"/>
      <c r="N12" s="194"/>
      <c r="O12" s="194"/>
      <c r="P12" s="194"/>
      <c r="Q12" s="194"/>
      <c r="R12" s="194"/>
      <c r="S12" s="194"/>
      <c r="T12" s="196"/>
    </row>
    <row r="13" spans="1:20" ht="16.5" thickBot="1">
      <c r="A13" s="1485" t="s">
        <v>16</v>
      </c>
      <c r="B13" s="1486"/>
      <c r="C13" s="1486"/>
      <c r="D13" s="1486"/>
      <c r="E13" s="1486"/>
      <c r="F13" s="1486"/>
      <c r="G13" s="1486"/>
      <c r="H13" s="1486"/>
      <c r="I13" s="1486"/>
      <c r="J13" s="1486"/>
      <c r="K13" s="1486"/>
      <c r="L13" s="1487"/>
      <c r="M13" s="1488" t="s">
        <v>1</v>
      </c>
      <c r="N13" s="1489"/>
      <c r="O13" s="1489"/>
      <c r="P13" s="1489"/>
      <c r="Q13" s="1489"/>
      <c r="R13" s="1489"/>
      <c r="S13" s="1489"/>
      <c r="T13" s="1490"/>
    </row>
    <row r="14" spans="1:20" ht="32.25" customHeight="1" thickBot="1">
      <c r="A14" s="1495" t="s">
        <v>27</v>
      </c>
      <c r="B14" s="1491" t="s">
        <v>315</v>
      </c>
      <c r="C14" s="1491" t="s">
        <v>316</v>
      </c>
      <c r="D14" s="1495" t="s">
        <v>26</v>
      </c>
      <c r="E14" s="1497" t="s">
        <v>19</v>
      </c>
      <c r="F14" s="1480" t="s">
        <v>11</v>
      </c>
      <c r="G14" s="1481"/>
      <c r="H14" s="1481"/>
      <c r="I14" s="1482"/>
      <c r="J14" s="1483" t="s">
        <v>20</v>
      </c>
      <c r="K14" s="1483" t="s">
        <v>21</v>
      </c>
      <c r="L14" s="1483" t="s">
        <v>2</v>
      </c>
      <c r="M14" s="1499" t="s">
        <v>22</v>
      </c>
      <c r="N14" s="1501" t="s">
        <v>3</v>
      </c>
      <c r="O14" s="1502"/>
      <c r="P14" s="1503"/>
      <c r="Q14" s="1504" t="s">
        <v>210</v>
      </c>
      <c r="R14" s="1506" t="s">
        <v>5</v>
      </c>
      <c r="S14" s="197" t="s">
        <v>29</v>
      </c>
      <c r="T14" s="1493" t="s">
        <v>0</v>
      </c>
    </row>
    <row r="15" spans="1:20" ht="16.5" thickBot="1">
      <c r="A15" s="1496"/>
      <c r="B15" s="1492"/>
      <c r="C15" s="1492"/>
      <c r="D15" s="1496"/>
      <c r="E15" s="1498"/>
      <c r="F15" s="198" t="s">
        <v>12</v>
      </c>
      <c r="G15" s="198" t="s">
        <v>13</v>
      </c>
      <c r="H15" s="198" t="s">
        <v>14</v>
      </c>
      <c r="I15" s="198" t="s">
        <v>15</v>
      </c>
      <c r="J15" s="1484"/>
      <c r="K15" s="1484"/>
      <c r="L15" s="1484"/>
      <c r="M15" s="1500"/>
      <c r="N15" s="143" t="s">
        <v>30</v>
      </c>
      <c r="O15" s="144" t="s">
        <v>28</v>
      </c>
      <c r="P15" s="145" t="s">
        <v>31</v>
      </c>
      <c r="Q15" s="1505"/>
      <c r="R15" s="1507"/>
      <c r="S15" s="199"/>
      <c r="T15" s="1494"/>
    </row>
    <row r="16" spans="1:20" ht="15.75" thickBot="1">
      <c r="A16" s="190"/>
      <c r="B16" s="190"/>
      <c r="C16" s="190"/>
      <c r="F16" s="200"/>
      <c r="J16" s="201"/>
      <c r="L16" s="202"/>
      <c r="M16" s="190"/>
    </row>
    <row r="17" spans="1:20" ht="30" customHeight="1">
      <c r="A17" s="1458">
        <v>1</v>
      </c>
      <c r="B17" s="1224" t="s">
        <v>319</v>
      </c>
      <c r="C17" s="1224" t="s">
        <v>390</v>
      </c>
      <c r="D17" s="1473" t="s">
        <v>698</v>
      </c>
      <c r="E17" s="523" t="s">
        <v>699</v>
      </c>
      <c r="F17" s="1474">
        <v>1</v>
      </c>
      <c r="G17" s="1474"/>
      <c r="H17" s="1229"/>
      <c r="I17" s="1229"/>
      <c r="J17" s="1473" t="s">
        <v>777</v>
      </c>
      <c r="K17" s="1475"/>
      <c r="L17" s="1476"/>
      <c r="M17" s="1477">
        <v>1</v>
      </c>
      <c r="N17" s="1478">
        <v>0</v>
      </c>
      <c r="O17" s="1479">
        <v>1</v>
      </c>
      <c r="P17" s="1310" t="str">
        <f>IF(O17&lt;=V$17,"T",IF(O17&lt;$X$17,"R",IF(O17&gt;=$X$17,"P")))</f>
        <v>P</v>
      </c>
      <c r="Q17" s="1476"/>
      <c r="R17" s="1476"/>
      <c r="S17" s="1476"/>
      <c r="T17" s="1465"/>
    </row>
    <row r="18" spans="1:20">
      <c r="A18" s="1459"/>
      <c r="B18" s="824"/>
      <c r="C18" s="824"/>
      <c r="D18" s="1466"/>
      <c r="E18" s="423" t="s">
        <v>700</v>
      </c>
      <c r="F18" s="1463"/>
      <c r="G18" s="1463"/>
      <c r="H18" s="1001"/>
      <c r="I18" s="1001"/>
      <c r="J18" s="1466"/>
      <c r="K18" s="1467"/>
      <c r="L18" s="1456"/>
      <c r="M18" s="1468"/>
      <c r="N18" s="1469"/>
      <c r="O18" s="1470"/>
      <c r="P18" s="1309"/>
      <c r="Q18" s="1456"/>
      <c r="R18" s="1456"/>
      <c r="S18" s="1456"/>
      <c r="T18" s="1457"/>
    </row>
    <row r="19" spans="1:20" ht="24">
      <c r="A19" s="1459"/>
      <c r="B19" s="824"/>
      <c r="C19" s="824"/>
      <c r="D19" s="1466"/>
      <c r="E19" s="423" t="s">
        <v>701</v>
      </c>
      <c r="F19" s="1463"/>
      <c r="G19" s="1463"/>
      <c r="H19" s="1001"/>
      <c r="I19" s="1001"/>
      <c r="J19" s="1466"/>
      <c r="K19" s="1467"/>
      <c r="L19" s="1456"/>
      <c r="M19" s="1468"/>
      <c r="N19" s="1469"/>
      <c r="O19" s="1470"/>
      <c r="P19" s="1309"/>
      <c r="Q19" s="1456"/>
      <c r="R19" s="1456"/>
      <c r="S19" s="1456"/>
      <c r="T19" s="1457"/>
    </row>
    <row r="20" spans="1:20">
      <c r="A20" s="1459"/>
      <c r="B20" s="824"/>
      <c r="C20" s="824"/>
      <c r="D20" s="1466"/>
      <c r="E20" s="423" t="s">
        <v>702</v>
      </c>
      <c r="F20" s="1463"/>
      <c r="G20" s="1463"/>
      <c r="H20" s="1001"/>
      <c r="I20" s="1001"/>
      <c r="J20" s="1466"/>
      <c r="K20" s="1467"/>
      <c r="L20" s="1456"/>
      <c r="M20" s="1468"/>
      <c r="N20" s="1469"/>
      <c r="O20" s="1470"/>
      <c r="P20" s="1309"/>
      <c r="Q20" s="1456"/>
      <c r="R20" s="1456"/>
      <c r="S20" s="1456"/>
      <c r="T20" s="1457"/>
    </row>
    <row r="21" spans="1:20" ht="30" customHeight="1">
      <c r="A21" s="1459"/>
      <c r="B21" s="824"/>
      <c r="C21" s="824"/>
      <c r="D21" s="1462" t="s">
        <v>703</v>
      </c>
      <c r="E21" s="423" t="s">
        <v>704</v>
      </c>
      <c r="F21" s="1463">
        <v>1</v>
      </c>
      <c r="G21" s="1463"/>
      <c r="H21" s="1000"/>
      <c r="I21" s="1000"/>
      <c r="J21" s="1466" t="s">
        <v>778</v>
      </c>
      <c r="K21" s="1456"/>
      <c r="L21" s="1456"/>
      <c r="M21" s="1468">
        <v>1</v>
      </c>
      <c r="N21" s="1469">
        <f>IF(M21&lt;1,M21-AVERAGE(F21:I21),M21-(SUM(F21:I21)))</f>
        <v>0</v>
      </c>
      <c r="O21" s="1470">
        <v>1</v>
      </c>
      <c r="P21" s="1309" t="str">
        <f>IF(O21&lt;=V$17,"T",IF(O21&lt;$X$17,"R",IF(O21&gt;=$X$17,"P")))</f>
        <v>P</v>
      </c>
      <c r="Q21" s="1456"/>
      <c r="R21" s="1456"/>
      <c r="S21" s="1456"/>
      <c r="T21" s="1457"/>
    </row>
    <row r="22" spans="1:20" ht="24">
      <c r="A22" s="1459"/>
      <c r="B22" s="824"/>
      <c r="C22" s="824"/>
      <c r="D22" s="1462"/>
      <c r="E22" s="423" t="s">
        <v>705</v>
      </c>
      <c r="F22" s="1463"/>
      <c r="G22" s="1463"/>
      <c r="H22" s="1000"/>
      <c r="I22" s="1000"/>
      <c r="J22" s="1466"/>
      <c r="K22" s="1456"/>
      <c r="L22" s="1456"/>
      <c r="M22" s="1468"/>
      <c r="N22" s="1469"/>
      <c r="O22" s="1470"/>
      <c r="P22" s="1309"/>
      <c r="Q22" s="1456"/>
      <c r="R22" s="1456"/>
      <c r="S22" s="1456"/>
      <c r="T22" s="1457"/>
    </row>
    <row r="23" spans="1:20" ht="24">
      <c r="A23" s="1459"/>
      <c r="B23" s="824"/>
      <c r="C23" s="824"/>
      <c r="D23" s="1462"/>
      <c r="E23" s="423" t="s">
        <v>706</v>
      </c>
      <c r="F23" s="1463"/>
      <c r="G23" s="1463"/>
      <c r="H23" s="1000"/>
      <c r="I23" s="1000"/>
      <c r="J23" s="1466"/>
      <c r="K23" s="1456"/>
      <c r="L23" s="1456"/>
      <c r="M23" s="1468"/>
      <c r="N23" s="1469"/>
      <c r="O23" s="1470"/>
      <c r="P23" s="1309"/>
      <c r="Q23" s="1456"/>
      <c r="R23" s="1456"/>
      <c r="S23" s="1456"/>
      <c r="T23" s="1457"/>
    </row>
    <row r="24" spans="1:20" ht="24">
      <c r="A24" s="1459">
        <v>2</v>
      </c>
      <c r="B24" s="1156" t="s">
        <v>335</v>
      </c>
      <c r="C24" s="824" t="s">
        <v>412</v>
      </c>
      <c r="D24" s="1462"/>
      <c r="E24" s="423" t="s">
        <v>707</v>
      </c>
      <c r="F24" s="1463"/>
      <c r="G24" s="1463"/>
      <c r="H24" s="1000"/>
      <c r="I24" s="1000"/>
      <c r="J24" s="1466"/>
      <c r="K24" s="1456"/>
      <c r="L24" s="1456"/>
      <c r="M24" s="1468"/>
      <c r="N24" s="1469"/>
      <c r="O24" s="1470"/>
      <c r="P24" s="1309"/>
      <c r="Q24" s="1456"/>
      <c r="R24" s="1456"/>
      <c r="S24" s="1456"/>
      <c r="T24" s="1457"/>
    </row>
    <row r="25" spans="1:20" ht="45" customHeight="1">
      <c r="A25" s="1459"/>
      <c r="B25" s="1156"/>
      <c r="C25" s="824"/>
      <c r="D25" s="1462" t="s">
        <v>265</v>
      </c>
      <c r="E25" s="423" t="s">
        <v>708</v>
      </c>
      <c r="F25" s="1463">
        <v>1</v>
      </c>
      <c r="G25" s="1464"/>
      <c r="H25" s="1464"/>
      <c r="I25" s="1463"/>
      <c r="J25" s="1466" t="s">
        <v>779</v>
      </c>
      <c r="K25" s="1471"/>
      <c r="L25" s="1004"/>
      <c r="M25" s="1468">
        <v>1</v>
      </c>
      <c r="N25" s="1469">
        <f>IF(M25&lt;1,M25-AVERAGE(F25:I25),M25-(SUM(F25:I25)))</f>
        <v>0</v>
      </c>
      <c r="O25" s="1470">
        <v>1</v>
      </c>
      <c r="P25" s="1412" t="s">
        <v>417</v>
      </c>
      <c r="Q25" s="1004"/>
      <c r="R25" s="1004"/>
      <c r="S25" s="1004"/>
      <c r="T25" s="1461"/>
    </row>
    <row r="26" spans="1:20" ht="24">
      <c r="A26" s="1459"/>
      <c r="B26" s="1156"/>
      <c r="C26" s="824"/>
      <c r="D26" s="1462"/>
      <c r="E26" s="423" t="s">
        <v>709</v>
      </c>
      <c r="F26" s="1464"/>
      <c r="G26" s="1464"/>
      <c r="H26" s="1464"/>
      <c r="I26" s="1463"/>
      <c r="J26" s="1466"/>
      <c r="K26" s="1471"/>
      <c r="L26" s="1004"/>
      <c r="M26" s="1468"/>
      <c r="N26" s="1469"/>
      <c r="O26" s="1470"/>
      <c r="P26" s="1412"/>
      <c r="Q26" s="1004"/>
      <c r="R26" s="1004"/>
      <c r="S26" s="1004"/>
      <c r="T26" s="1461"/>
    </row>
    <row r="27" spans="1:20" ht="30" customHeight="1">
      <c r="A27" s="1459"/>
      <c r="B27" s="1156"/>
      <c r="C27" s="824"/>
      <c r="D27" s="1462" t="s">
        <v>710</v>
      </c>
      <c r="E27" s="423" t="s">
        <v>711</v>
      </c>
      <c r="F27" s="1463">
        <v>1</v>
      </c>
      <c r="G27" s="1464"/>
      <c r="H27" s="1464"/>
      <c r="I27" s="1464"/>
      <c r="J27" s="1466" t="s">
        <v>712</v>
      </c>
      <c r="K27" s="1467"/>
      <c r="L27" s="1456"/>
      <c r="M27" s="1472">
        <v>100</v>
      </c>
      <c r="N27" s="1469">
        <v>0</v>
      </c>
      <c r="O27" s="1470">
        <v>1</v>
      </c>
      <c r="P27" s="1412" t="s">
        <v>417</v>
      </c>
      <c r="Q27" s="1456"/>
      <c r="R27" s="1456"/>
      <c r="S27" s="1456"/>
      <c r="T27" s="1457"/>
    </row>
    <row r="28" spans="1:20" ht="24">
      <c r="A28" s="1459"/>
      <c r="B28" s="1156"/>
      <c r="C28" s="824"/>
      <c r="D28" s="1462"/>
      <c r="E28" s="423" t="s">
        <v>713</v>
      </c>
      <c r="F28" s="1464"/>
      <c r="G28" s="1464"/>
      <c r="H28" s="1464"/>
      <c r="I28" s="1464"/>
      <c r="J28" s="1466"/>
      <c r="K28" s="1467"/>
      <c r="L28" s="1456"/>
      <c r="M28" s="1472"/>
      <c r="N28" s="1469"/>
      <c r="O28" s="1470"/>
      <c r="P28" s="1412"/>
      <c r="Q28" s="1456"/>
      <c r="R28" s="1456"/>
      <c r="S28" s="1456"/>
      <c r="T28" s="1457"/>
    </row>
    <row r="29" spans="1:20" ht="30" customHeight="1">
      <c r="A29" s="1459"/>
      <c r="B29" s="1156"/>
      <c r="C29" s="824"/>
      <c r="D29" s="1462" t="s">
        <v>714</v>
      </c>
      <c r="E29" s="280" t="s">
        <v>715</v>
      </c>
      <c r="F29" s="1463">
        <v>1</v>
      </c>
      <c r="G29" s="1464"/>
      <c r="H29" s="1001"/>
      <c r="I29" s="1000"/>
      <c r="J29" s="1466" t="s">
        <v>780</v>
      </c>
      <c r="K29" s="1467"/>
      <c r="L29" s="1456"/>
      <c r="M29" s="1468">
        <v>1</v>
      </c>
      <c r="N29" s="1469">
        <v>0</v>
      </c>
      <c r="O29" s="1470">
        <v>1</v>
      </c>
      <c r="P29" s="1412" t="s">
        <v>417</v>
      </c>
      <c r="Q29" s="1456"/>
      <c r="R29" s="1456"/>
      <c r="S29" s="1456"/>
      <c r="T29" s="1457"/>
    </row>
    <row r="30" spans="1:20">
      <c r="A30" s="1459"/>
      <c r="B30" s="1156"/>
      <c r="C30" s="824"/>
      <c r="D30" s="1462"/>
      <c r="E30" s="423" t="s">
        <v>716</v>
      </c>
      <c r="F30" s="1464"/>
      <c r="G30" s="1464"/>
      <c r="H30" s="1001"/>
      <c r="I30" s="1000"/>
      <c r="J30" s="1466"/>
      <c r="K30" s="1467"/>
      <c r="L30" s="1456"/>
      <c r="M30" s="1468"/>
      <c r="N30" s="1469"/>
      <c r="O30" s="1470"/>
      <c r="P30" s="1412"/>
      <c r="Q30" s="1456"/>
      <c r="R30" s="1456"/>
      <c r="S30" s="1456"/>
      <c r="T30" s="1457"/>
    </row>
    <row r="31" spans="1:20">
      <c r="A31" s="1459"/>
      <c r="B31" s="1156"/>
      <c r="C31" s="824"/>
      <c r="D31" s="1462"/>
      <c r="E31" s="423" t="s">
        <v>717</v>
      </c>
      <c r="F31" s="1464"/>
      <c r="G31" s="1464"/>
      <c r="H31" s="1001"/>
      <c r="I31" s="1000"/>
      <c r="J31" s="1466"/>
      <c r="K31" s="1467"/>
      <c r="L31" s="1456"/>
      <c r="M31" s="1468"/>
      <c r="N31" s="1469"/>
      <c r="O31" s="1470"/>
      <c r="P31" s="1412"/>
      <c r="Q31" s="1456"/>
      <c r="R31" s="1456"/>
      <c r="S31" s="1456"/>
      <c r="T31" s="1457"/>
    </row>
    <row r="32" spans="1:20">
      <c r="A32" s="1459"/>
      <c r="B32" s="1156"/>
      <c r="C32" s="824"/>
      <c r="D32" s="1462"/>
      <c r="E32" s="423" t="s">
        <v>718</v>
      </c>
      <c r="F32" s="1464"/>
      <c r="G32" s="1464"/>
      <c r="H32" s="1001"/>
      <c r="I32" s="1000"/>
      <c r="J32" s="1466"/>
      <c r="K32" s="1467"/>
      <c r="L32" s="1456"/>
      <c r="M32" s="1468"/>
      <c r="N32" s="1469"/>
      <c r="O32" s="1470"/>
      <c r="P32" s="1412"/>
      <c r="Q32" s="1456"/>
      <c r="R32" s="1456"/>
      <c r="S32" s="1456"/>
      <c r="T32" s="1457"/>
    </row>
    <row r="33" spans="1:20" ht="24">
      <c r="A33" s="1459"/>
      <c r="B33" s="1156"/>
      <c r="C33" s="824"/>
      <c r="D33" s="1462"/>
      <c r="E33" s="423" t="s">
        <v>719</v>
      </c>
      <c r="F33" s="1464"/>
      <c r="G33" s="1464"/>
      <c r="H33" s="1001"/>
      <c r="I33" s="1000"/>
      <c r="J33" s="1466"/>
      <c r="K33" s="1467"/>
      <c r="L33" s="1456"/>
      <c r="M33" s="1468"/>
      <c r="N33" s="1469"/>
      <c r="O33" s="1470"/>
      <c r="P33" s="1412"/>
      <c r="Q33" s="1456"/>
      <c r="R33" s="1456"/>
      <c r="S33" s="1456"/>
      <c r="T33" s="1457"/>
    </row>
    <row r="34" spans="1:20" ht="30" customHeight="1">
      <c r="A34" s="1459"/>
      <c r="B34" s="1156"/>
      <c r="C34" s="824"/>
      <c r="D34" s="1462" t="s">
        <v>720</v>
      </c>
      <c r="E34" s="423" t="s">
        <v>721</v>
      </c>
      <c r="F34" s="1463">
        <v>1</v>
      </c>
      <c r="G34" s="1464"/>
      <c r="H34" s="1001"/>
      <c r="I34" s="1000"/>
      <c r="J34" s="1466" t="s">
        <v>781</v>
      </c>
      <c r="K34" s="1467"/>
      <c r="L34" s="1456"/>
      <c r="M34" s="1468">
        <v>1</v>
      </c>
      <c r="N34" s="1469">
        <f>IF(M34&lt;1,M34-AVERAGE(F34:I34),M34-(SUM(F34:I34)))</f>
        <v>0</v>
      </c>
      <c r="O34" s="1470">
        <f>IF(M34&lt;1,(AVERAGE(F34:I34)/M34),SUM(F34:I34)/M34)</f>
        <v>1</v>
      </c>
      <c r="P34" s="1412" t="s">
        <v>417</v>
      </c>
      <c r="Q34" s="1456"/>
      <c r="R34" s="1456"/>
      <c r="S34" s="1456"/>
      <c r="T34" s="1457"/>
    </row>
    <row r="35" spans="1:20">
      <c r="A35" s="1459"/>
      <c r="B35" s="1156"/>
      <c r="C35" s="824"/>
      <c r="D35" s="1462"/>
      <c r="E35" s="423" t="s">
        <v>722</v>
      </c>
      <c r="F35" s="1464"/>
      <c r="G35" s="1464"/>
      <c r="H35" s="1001"/>
      <c r="I35" s="1000"/>
      <c r="J35" s="1466"/>
      <c r="K35" s="1467"/>
      <c r="L35" s="1456"/>
      <c r="M35" s="1468"/>
      <c r="N35" s="1469"/>
      <c r="O35" s="1470"/>
      <c r="P35" s="1412"/>
      <c r="Q35" s="1456"/>
      <c r="R35" s="1456"/>
      <c r="S35" s="1456"/>
      <c r="T35" s="1457"/>
    </row>
    <row r="36" spans="1:20" ht="24">
      <c r="A36" s="1459"/>
      <c r="B36" s="1156"/>
      <c r="C36" s="824"/>
      <c r="D36" s="1462"/>
      <c r="E36" s="423" t="s">
        <v>723</v>
      </c>
      <c r="F36" s="1464"/>
      <c r="G36" s="1464"/>
      <c r="H36" s="1001"/>
      <c r="I36" s="1000"/>
      <c r="J36" s="1466"/>
      <c r="K36" s="1467"/>
      <c r="L36" s="1456"/>
      <c r="M36" s="1468"/>
      <c r="N36" s="1469"/>
      <c r="O36" s="1470"/>
      <c r="P36" s="1412"/>
      <c r="Q36" s="1456"/>
      <c r="R36" s="1456"/>
      <c r="S36" s="1456"/>
      <c r="T36" s="1457"/>
    </row>
    <row r="37" spans="1:20" ht="39" thickBot="1">
      <c r="A37" s="1460"/>
      <c r="B37" s="1158"/>
      <c r="C37" s="1189"/>
      <c r="D37" s="524" t="s">
        <v>724</v>
      </c>
      <c r="E37" s="446" t="s">
        <v>725</v>
      </c>
      <c r="F37" s="525">
        <v>1</v>
      </c>
      <c r="G37" s="526"/>
      <c r="H37" s="527"/>
      <c r="I37" s="527"/>
      <c r="J37" s="241" t="s">
        <v>974</v>
      </c>
      <c r="K37" s="451"/>
      <c r="L37" s="452"/>
      <c r="M37" s="449">
        <v>1</v>
      </c>
      <c r="N37" s="453">
        <f>IF(M37&lt;1,M37-AVERAGE(F37:I37),M37-(SUM(F37:I37)))</f>
        <v>0</v>
      </c>
      <c r="O37" s="450">
        <f>IF(M37&lt;1,(AVERAGE(F37:I37)/M37),SUM(F37:I37)/M37)</f>
        <v>1</v>
      </c>
      <c r="P37" s="454" t="str">
        <f>IF(O37&lt;=V$17,"T",IF(O37&lt;$X$17,"R",IF(O37&gt;=$X$17,"P")))</f>
        <v>P</v>
      </c>
      <c r="Q37" s="452"/>
      <c r="R37" s="452"/>
      <c r="S37" s="452"/>
      <c r="T37" s="455"/>
    </row>
    <row r="38" spans="1:20" ht="15" customHeight="1" thickBot="1">
      <c r="P38" s="249"/>
      <c r="Q38" s="448"/>
    </row>
    <row r="39" spans="1:20" ht="15.75">
      <c r="A39" s="187" t="s">
        <v>24</v>
      </c>
      <c r="B39" s="240"/>
      <c r="C39" s="240"/>
      <c r="D39" s="240"/>
      <c r="E39" s="240"/>
      <c r="P39" s="249"/>
    </row>
    <row r="40" spans="1:20" ht="15" customHeight="1">
      <c r="A40" s="190"/>
      <c r="B40" s="238"/>
      <c r="C40" s="238"/>
      <c r="D40" s="238"/>
      <c r="E40" s="238"/>
      <c r="P40" s="249"/>
    </row>
    <row r="41" spans="1:20">
      <c r="A41" s="239" t="s">
        <v>266</v>
      </c>
      <c r="B41" s="238"/>
      <c r="C41" s="238"/>
      <c r="D41" s="238"/>
      <c r="E41" s="238"/>
    </row>
    <row r="44" spans="1:20" ht="30" customHeight="1"/>
    <row r="48" spans="1:20" ht="30" customHeight="1"/>
    <row r="52" ht="30" customHeight="1"/>
    <row r="55" ht="45" customHeight="1"/>
    <row r="57" ht="30" customHeight="1"/>
    <row r="59" ht="30" customHeight="1"/>
    <row r="62" ht="30" customHeight="1"/>
    <row r="67" ht="30" customHeight="1"/>
  </sheetData>
  <mergeCells count="133">
    <mergeCell ref="M14:M15"/>
    <mergeCell ref="N14:P14"/>
    <mergeCell ref="Q14:Q15"/>
    <mergeCell ref="R14:R15"/>
    <mergeCell ref="A6:E6"/>
    <mergeCell ref="F6:M6"/>
    <mergeCell ref="A7:E7"/>
    <mergeCell ref="F7:M7"/>
    <mergeCell ref="A8:E8"/>
    <mergeCell ref="F8:M8"/>
    <mergeCell ref="A9:E9"/>
    <mergeCell ref="F9:M9"/>
    <mergeCell ref="A11:T11"/>
    <mergeCell ref="R17:R20"/>
    <mergeCell ref="S17:S20"/>
    <mergeCell ref="G17:G20"/>
    <mergeCell ref="H17:H20"/>
    <mergeCell ref="I17:I20"/>
    <mergeCell ref="J17:J20"/>
    <mergeCell ref="N2:T2"/>
    <mergeCell ref="F3:M4"/>
    <mergeCell ref="N3:T3"/>
    <mergeCell ref="N4:T4"/>
    <mergeCell ref="F14:I14"/>
    <mergeCell ref="J14:J15"/>
    <mergeCell ref="A13:L13"/>
    <mergeCell ref="M13:T13"/>
    <mergeCell ref="B14:B15"/>
    <mergeCell ref="C14:C15"/>
    <mergeCell ref="T14:T15"/>
    <mergeCell ref="A14:A15"/>
    <mergeCell ref="D14:D15"/>
    <mergeCell ref="E14:E15"/>
    <mergeCell ref="A2:E4"/>
    <mergeCell ref="F2:M2"/>
    <mergeCell ref="K14:K15"/>
    <mergeCell ref="L14:L15"/>
    <mergeCell ref="D17:D20"/>
    <mergeCell ref="F17:F20"/>
    <mergeCell ref="K17:K20"/>
    <mergeCell ref="L17:L20"/>
    <mergeCell ref="M17:M20"/>
    <mergeCell ref="N17:N20"/>
    <mergeCell ref="O17:O20"/>
    <mergeCell ref="P17:P20"/>
    <mergeCell ref="Q17:Q20"/>
    <mergeCell ref="D34:D36"/>
    <mergeCell ref="F34:F36"/>
    <mergeCell ref="G34:G36"/>
    <mergeCell ref="H34:H36"/>
    <mergeCell ref="I34:I36"/>
    <mergeCell ref="J34:J36"/>
    <mergeCell ref="T29:T33"/>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K34:K36"/>
    <mergeCell ref="L34:L36"/>
    <mergeCell ref="M34:M36"/>
    <mergeCell ref="N34:N36"/>
    <mergeCell ref="O34:O36"/>
    <mergeCell ref="P34:P36"/>
    <mergeCell ref="G29:G33"/>
    <mergeCell ref="H29:H33"/>
    <mergeCell ref="I29:I33"/>
    <mergeCell ref="J29:J33"/>
    <mergeCell ref="M21:M24"/>
    <mergeCell ref="N21:N24"/>
    <mergeCell ref="O21:O24"/>
    <mergeCell ref="P21:P24"/>
    <mergeCell ref="G25:G26"/>
    <mergeCell ref="H25:H26"/>
    <mergeCell ref="I25:I26"/>
    <mergeCell ref="J25:J26"/>
    <mergeCell ref="K25:K26"/>
    <mergeCell ref="R21:R24"/>
    <mergeCell ref="S21:S24"/>
    <mergeCell ref="T21:T24"/>
    <mergeCell ref="D29:D33"/>
    <mergeCell ref="F29:F33"/>
    <mergeCell ref="K29:K33"/>
    <mergeCell ref="L29:L33"/>
    <mergeCell ref="M29:M33"/>
    <mergeCell ref="N29:N33"/>
    <mergeCell ref="O29:O33"/>
    <mergeCell ref="P29:P33"/>
    <mergeCell ref="Q29:Q33"/>
    <mergeCell ref="R29:R33"/>
    <mergeCell ref="S29:S33"/>
    <mergeCell ref="L25:L26"/>
    <mergeCell ref="M25:M26"/>
    <mergeCell ref="N25:N26"/>
    <mergeCell ref="O25:O26"/>
    <mergeCell ref="P25:P26"/>
    <mergeCell ref="Q25:Q26"/>
    <mergeCell ref="D25:D26"/>
    <mergeCell ref="F25:F26"/>
    <mergeCell ref="Q21:Q24"/>
    <mergeCell ref="Q34:Q36"/>
    <mergeCell ref="R34:R36"/>
    <mergeCell ref="S34:S36"/>
    <mergeCell ref="T34:T36"/>
    <mergeCell ref="A17:A23"/>
    <mergeCell ref="B17:B23"/>
    <mergeCell ref="C17:C23"/>
    <mergeCell ref="A24:A37"/>
    <mergeCell ref="B24:B37"/>
    <mergeCell ref="C24:C37"/>
    <mergeCell ref="R25:R26"/>
    <mergeCell ref="S25:S26"/>
    <mergeCell ref="T25:T26"/>
    <mergeCell ref="D27:D28"/>
    <mergeCell ref="F27:F28"/>
    <mergeCell ref="T17:T20"/>
    <mergeCell ref="D21:D24"/>
    <mergeCell ref="F21:F24"/>
    <mergeCell ref="G21:G24"/>
    <mergeCell ref="H21:H24"/>
    <mergeCell ref="I21:I24"/>
    <mergeCell ref="J21:J24"/>
    <mergeCell ref="K21:K24"/>
    <mergeCell ref="L21:L24"/>
  </mergeCells>
  <conditionalFormatting sqref="P17">
    <cfRule type="containsText" dxfId="67" priority="9" stopIfTrue="1" operator="containsText" text="P">
      <formula>NOT(ISERROR(SEARCH("P",P17)))</formula>
    </cfRule>
    <cfRule type="containsText" dxfId="66" priority="10" stopIfTrue="1" operator="containsText" text="R">
      <formula>NOT(ISERROR(SEARCH("R",P17)))</formula>
    </cfRule>
    <cfRule type="containsText" dxfId="65" priority="11" operator="containsText" text="T">
      <formula>NOT(ISERROR(SEARCH("T",P17)))</formula>
    </cfRule>
    <cfRule type="iconSet" priority="12">
      <iconSet iconSet="3Symbols2">
        <cfvo type="percent" val="0"/>
        <cfvo type="percent" val="0.74"/>
        <cfvo type="percent" val="0.85"/>
      </iconSet>
    </cfRule>
  </conditionalFormatting>
  <conditionalFormatting sqref="P21">
    <cfRule type="containsText" dxfId="64" priority="5" stopIfTrue="1" operator="containsText" text="P">
      <formula>NOT(ISERROR(SEARCH("P",P21)))</formula>
    </cfRule>
    <cfRule type="containsText" dxfId="63" priority="6" stopIfTrue="1" operator="containsText" text="R">
      <formula>NOT(ISERROR(SEARCH("R",P21)))</formula>
    </cfRule>
    <cfRule type="containsText" dxfId="62" priority="7" operator="containsText" text="T">
      <formula>NOT(ISERROR(SEARCH("T",P21)))</formula>
    </cfRule>
    <cfRule type="iconSet" priority="8">
      <iconSet iconSet="3Symbols2">
        <cfvo type="percent" val="0"/>
        <cfvo type="percent" val="0.74"/>
        <cfvo type="percent" val="0.85"/>
      </iconSet>
    </cfRule>
  </conditionalFormatting>
  <conditionalFormatting sqref="P25 P27 P29 P34">
    <cfRule type="containsText" dxfId="61" priority="16" stopIfTrue="1" operator="containsText" text="P">
      <formula>NOT(ISERROR(SEARCH("P",P25)))</formula>
    </cfRule>
    <cfRule type="containsText" dxfId="60" priority="17" stopIfTrue="1" operator="containsText" text="R">
      <formula>NOT(ISERROR(SEARCH("R",P25)))</formula>
    </cfRule>
    <cfRule type="containsText" dxfId="59" priority="18" operator="containsText" text="T">
      <formula>NOT(ISERROR(SEARCH("T",P25)))</formula>
    </cfRule>
  </conditionalFormatting>
  <conditionalFormatting sqref="P29 P25 P27 P34">
    <cfRule type="iconSet" priority="19">
      <iconSet iconSet="3Symbols2">
        <cfvo type="percent" val="0"/>
        <cfvo type="percent" val="0.74"/>
        <cfvo type="percent" val="0.85"/>
      </iconSet>
    </cfRule>
  </conditionalFormatting>
  <conditionalFormatting sqref="P37">
    <cfRule type="containsText" dxfId="58" priority="1" stopIfTrue="1" operator="containsText" text="P">
      <formula>NOT(ISERROR(SEARCH("P",P37)))</formula>
    </cfRule>
    <cfRule type="containsText" dxfId="57" priority="2" stopIfTrue="1" operator="containsText" text="R">
      <formula>NOT(ISERROR(SEARCH("R",P37)))</formula>
    </cfRule>
    <cfRule type="containsText" dxfId="56" priority="3" operator="containsText" text="T">
      <formula>NOT(ISERROR(SEARCH("T",P37)))</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5"/>
  <sheetViews>
    <sheetView topLeftCell="L14" zoomScale="81" zoomScaleNormal="81" workbookViewId="0">
      <selection activeCell="E28" sqref="E28"/>
    </sheetView>
  </sheetViews>
  <sheetFormatPr baseColWidth="10" defaultColWidth="11.42578125" defaultRowHeight="15"/>
  <cols>
    <col min="1" max="1" width="11.5703125" style="74" bestFit="1" customWidth="1"/>
    <col min="2" max="2" width="39.140625" style="74" customWidth="1"/>
    <col min="3" max="3" width="36.140625" style="74" customWidth="1"/>
    <col min="4" max="4" width="37.7109375" style="74" customWidth="1"/>
    <col min="5" max="5" width="44" style="74" customWidth="1"/>
    <col min="6" max="6" width="13.42578125" style="74" customWidth="1"/>
    <col min="7" max="7" width="7.140625" style="74" bestFit="1" customWidth="1"/>
    <col min="8" max="8" width="8" style="74" customWidth="1"/>
    <col min="9" max="9" width="7" style="74" customWidth="1"/>
    <col min="10" max="10" width="42.28515625" style="74" customWidth="1"/>
    <col min="11" max="11" width="18.7109375" style="74" customWidth="1"/>
    <col min="12" max="12" width="29.7109375" style="74" customWidth="1"/>
    <col min="13" max="13" width="11.5703125" style="74" bestFit="1" customWidth="1"/>
    <col min="14" max="14" width="12.5703125" style="74" customWidth="1"/>
    <col min="15" max="15" width="11.5703125" style="74" bestFit="1" customWidth="1"/>
    <col min="16" max="16" width="11.42578125" style="74"/>
    <col min="17" max="17" width="26.140625" style="74" customWidth="1"/>
    <col min="18" max="18" width="26.28515625" style="74" customWidth="1"/>
    <col min="19" max="19" width="11.42578125" style="74"/>
    <col min="20" max="20" width="27.28515625" style="74" customWidth="1"/>
    <col min="21" max="16384" width="11.42578125" style="74"/>
  </cols>
  <sheetData>
    <row r="1" spans="1:20" ht="15.75" thickBot="1"/>
    <row r="2" spans="1:20" ht="16.5" thickBot="1">
      <c r="A2" s="1256"/>
      <c r="B2" s="1257"/>
      <c r="C2" s="1257"/>
      <c r="D2" s="1257"/>
      <c r="E2" s="1258"/>
      <c r="F2" s="1265" t="s">
        <v>18</v>
      </c>
      <c r="G2" s="1266"/>
      <c r="H2" s="1266"/>
      <c r="I2" s="1266"/>
      <c r="J2" s="1266"/>
      <c r="K2" s="1266"/>
      <c r="L2" s="1266"/>
      <c r="M2" s="1267"/>
      <c r="N2" s="1306" t="s">
        <v>690</v>
      </c>
      <c r="O2" s="1307"/>
      <c r="P2" s="1307"/>
      <c r="Q2" s="1307"/>
      <c r="R2" s="1307"/>
      <c r="S2" s="1307"/>
      <c r="T2" s="1308"/>
    </row>
    <row r="3" spans="1:20" ht="16.5" thickBot="1">
      <c r="A3" s="1259"/>
      <c r="B3" s="1260"/>
      <c r="C3" s="1260"/>
      <c r="D3" s="1260"/>
      <c r="E3" s="1261"/>
      <c r="F3" s="1294" t="s">
        <v>17</v>
      </c>
      <c r="G3" s="1295"/>
      <c r="H3" s="1295"/>
      <c r="I3" s="1295"/>
      <c r="J3" s="1295"/>
      <c r="K3" s="1295"/>
      <c r="L3" s="1295"/>
      <c r="M3" s="1296"/>
      <c r="N3" s="1320" t="s">
        <v>23</v>
      </c>
      <c r="O3" s="1321"/>
      <c r="P3" s="1321"/>
      <c r="Q3" s="1321"/>
      <c r="R3" s="1321"/>
      <c r="S3" s="1321"/>
      <c r="T3" s="1322"/>
    </row>
    <row r="4" spans="1:20" ht="16.5" thickBot="1">
      <c r="A4" s="1262"/>
      <c r="B4" s="1263"/>
      <c r="C4" s="1263"/>
      <c r="D4" s="1263"/>
      <c r="E4" s="1264"/>
      <c r="F4" s="1297"/>
      <c r="G4" s="1298"/>
      <c r="H4" s="1298"/>
      <c r="I4" s="1298"/>
      <c r="J4" s="1298"/>
      <c r="K4" s="1298"/>
      <c r="L4" s="1298"/>
      <c r="M4" s="1299"/>
      <c r="N4" s="1323" t="s">
        <v>8</v>
      </c>
      <c r="O4" s="1324"/>
      <c r="P4" s="1324"/>
      <c r="Q4" s="1324"/>
      <c r="R4" s="1324"/>
      <c r="S4" s="1324"/>
      <c r="T4" s="1325"/>
    </row>
    <row r="5" spans="1:20" ht="15.75">
      <c r="A5" s="109"/>
      <c r="B5" s="109"/>
      <c r="C5" s="109"/>
      <c r="D5" s="109"/>
      <c r="E5" s="109"/>
      <c r="F5" s="109"/>
      <c r="G5" s="109"/>
      <c r="H5" s="109"/>
      <c r="I5" s="109"/>
      <c r="J5" s="135"/>
      <c r="K5" s="135"/>
      <c r="L5" s="136"/>
      <c r="M5" s="136"/>
      <c r="N5" s="136"/>
      <c r="O5" s="136"/>
      <c r="P5" s="136"/>
      <c r="Q5" s="136"/>
      <c r="R5" s="136"/>
      <c r="S5" s="136"/>
      <c r="T5" s="136"/>
    </row>
    <row r="6" spans="1:20" ht="15.75">
      <c r="A6" s="1279" t="s">
        <v>10</v>
      </c>
      <c r="B6" s="1279"/>
      <c r="C6" s="1279"/>
      <c r="D6" s="1279"/>
      <c r="E6" s="1279"/>
      <c r="F6" s="1508" t="s">
        <v>240</v>
      </c>
      <c r="G6" s="1291"/>
      <c r="H6" s="1291"/>
      <c r="I6" s="1291"/>
      <c r="J6" s="1291"/>
      <c r="K6" s="1291"/>
      <c r="L6" s="1291"/>
      <c r="M6" s="1292"/>
      <c r="N6" s="136"/>
      <c r="O6" s="136"/>
      <c r="P6" s="136"/>
      <c r="Q6" s="136"/>
      <c r="R6" s="136"/>
      <c r="S6" s="136"/>
      <c r="T6" s="136"/>
    </row>
    <row r="7" spans="1:20" ht="15.75">
      <c r="A7" s="1279" t="s">
        <v>25</v>
      </c>
      <c r="B7" s="1279"/>
      <c r="C7" s="1279"/>
      <c r="D7" s="1279"/>
      <c r="E7" s="1279"/>
      <c r="F7" s="756">
        <v>2024</v>
      </c>
      <c r="G7" s="757"/>
      <c r="H7" s="757"/>
      <c r="I7" s="757"/>
      <c r="J7" s="757"/>
      <c r="K7" s="757"/>
      <c r="L7" s="757"/>
      <c r="M7" s="758"/>
      <c r="N7" s="136"/>
      <c r="O7" s="136"/>
      <c r="P7" s="136"/>
      <c r="Q7" s="136"/>
      <c r="R7" s="136"/>
      <c r="S7" s="136"/>
      <c r="T7" s="136"/>
    </row>
    <row r="8" spans="1:20" ht="15.75">
      <c r="A8" s="1279" t="s">
        <v>6</v>
      </c>
      <c r="B8" s="1279"/>
      <c r="C8" s="1279"/>
      <c r="D8" s="1279"/>
      <c r="E8" s="1279"/>
      <c r="F8" s="756" t="s">
        <v>770</v>
      </c>
      <c r="G8" s="757"/>
      <c r="H8" s="757"/>
      <c r="I8" s="757"/>
      <c r="J8" s="757"/>
      <c r="K8" s="757"/>
      <c r="L8" s="757"/>
      <c r="M8" s="758"/>
      <c r="N8" s="136"/>
      <c r="O8" s="136"/>
      <c r="P8" s="136"/>
      <c r="Q8" s="136"/>
      <c r="R8" s="136"/>
      <c r="S8" s="136"/>
      <c r="T8" s="136"/>
    </row>
    <row r="9" spans="1:20" ht="15.75">
      <c r="A9" s="1279" t="s">
        <v>7</v>
      </c>
      <c r="B9" s="1279"/>
      <c r="C9" s="1279"/>
      <c r="D9" s="1279"/>
      <c r="E9" s="1279"/>
      <c r="F9" s="756" t="s">
        <v>772</v>
      </c>
      <c r="G9" s="757"/>
      <c r="H9" s="757"/>
      <c r="I9" s="757"/>
      <c r="J9" s="757"/>
      <c r="K9" s="757"/>
      <c r="L9" s="757"/>
      <c r="M9" s="758"/>
      <c r="N9" s="136"/>
      <c r="O9" s="136"/>
      <c r="P9" s="136"/>
      <c r="Q9" s="136"/>
      <c r="R9" s="136"/>
      <c r="S9" s="136"/>
      <c r="T9" s="136"/>
    </row>
    <row r="10" spans="1:20" ht="16.5" thickBot="1">
      <c r="A10" s="137"/>
      <c r="B10" s="137"/>
      <c r="C10" s="137"/>
      <c r="D10" s="137"/>
      <c r="E10" s="137"/>
      <c r="F10" s="137"/>
      <c r="G10" s="137"/>
      <c r="H10" s="137"/>
      <c r="I10" s="137"/>
      <c r="J10" s="135"/>
      <c r="K10" s="135"/>
      <c r="L10" s="135"/>
      <c r="M10" s="135"/>
      <c r="N10" s="136"/>
      <c r="O10" s="136"/>
      <c r="P10" s="136"/>
      <c r="Q10" s="136"/>
      <c r="R10" s="136"/>
      <c r="S10" s="136"/>
      <c r="T10" s="136"/>
    </row>
    <row r="11" spans="1:20" ht="16.5" thickBot="1">
      <c r="A11" s="1280" t="s">
        <v>9</v>
      </c>
      <c r="B11" s="1281"/>
      <c r="C11" s="1281"/>
      <c r="D11" s="1281"/>
      <c r="E11" s="1281"/>
      <c r="F11" s="1281"/>
      <c r="G11" s="1281"/>
      <c r="H11" s="1281"/>
      <c r="I11" s="1281"/>
      <c r="J11" s="1281"/>
      <c r="K11" s="1281"/>
      <c r="L11" s="1281"/>
      <c r="M11" s="1281"/>
      <c r="N11" s="1281"/>
      <c r="O11" s="1281"/>
      <c r="P11" s="1281"/>
      <c r="Q11" s="1281"/>
      <c r="R11" s="1281"/>
      <c r="S11" s="1281"/>
      <c r="T11" s="1282"/>
    </row>
    <row r="12" spans="1:20" ht="16.5" thickBot="1">
      <c r="A12" s="138"/>
      <c r="B12" s="139"/>
      <c r="C12" s="139"/>
      <c r="D12" s="139"/>
      <c r="E12" s="139"/>
      <c r="F12" s="139"/>
      <c r="G12" s="139"/>
      <c r="H12" s="139"/>
      <c r="I12" s="139"/>
      <c r="J12" s="139"/>
      <c r="K12" s="139"/>
      <c r="L12" s="139"/>
      <c r="M12" s="139"/>
      <c r="N12" s="139"/>
      <c r="O12" s="139"/>
      <c r="P12" s="139"/>
      <c r="Q12" s="139"/>
      <c r="R12" s="139"/>
      <c r="S12" s="139"/>
      <c r="T12" s="140"/>
    </row>
    <row r="13" spans="1:20" ht="16.5" thickBot="1">
      <c r="A13" s="1283" t="s">
        <v>16</v>
      </c>
      <c r="B13" s="1284"/>
      <c r="C13" s="1284"/>
      <c r="D13" s="1284"/>
      <c r="E13" s="1284"/>
      <c r="F13" s="1284"/>
      <c r="G13" s="1284"/>
      <c r="H13" s="1284"/>
      <c r="I13" s="1284"/>
      <c r="J13" s="1284"/>
      <c r="K13" s="1284"/>
      <c r="L13" s="1285"/>
      <c r="M13" s="1286" t="s">
        <v>1</v>
      </c>
      <c r="N13" s="1286"/>
      <c r="O13" s="1286"/>
      <c r="P13" s="1286"/>
      <c r="Q13" s="1286"/>
      <c r="R13" s="1286"/>
      <c r="S13" s="1286"/>
      <c r="T13" s="1287"/>
    </row>
    <row r="14" spans="1:20" ht="32.25" customHeight="1" thickBot="1">
      <c r="A14" s="1268" t="s">
        <v>27</v>
      </c>
      <c r="B14" s="1254" t="s">
        <v>315</v>
      </c>
      <c r="C14" s="1254" t="s">
        <v>316</v>
      </c>
      <c r="D14" s="1268" t="s">
        <v>26</v>
      </c>
      <c r="E14" s="1272" t="s">
        <v>19</v>
      </c>
      <c r="F14" s="1274" t="s">
        <v>11</v>
      </c>
      <c r="G14" s="1275"/>
      <c r="H14" s="1275"/>
      <c r="I14" s="1276"/>
      <c r="J14" s="1277" t="s">
        <v>20</v>
      </c>
      <c r="K14" s="1277" t="s">
        <v>21</v>
      </c>
      <c r="L14" s="1277" t="s">
        <v>2</v>
      </c>
      <c r="M14" s="1301" t="s">
        <v>22</v>
      </c>
      <c r="N14" s="1313" t="s">
        <v>3</v>
      </c>
      <c r="O14" s="1314"/>
      <c r="P14" s="1315"/>
      <c r="Q14" s="1318" t="s">
        <v>210</v>
      </c>
      <c r="R14" s="1316" t="s">
        <v>5</v>
      </c>
      <c r="S14" s="141" t="s">
        <v>29</v>
      </c>
      <c r="T14" s="1311" t="s">
        <v>0</v>
      </c>
    </row>
    <row r="15" spans="1:20" ht="28.5" customHeight="1" thickBot="1">
      <c r="A15" s="1269"/>
      <c r="B15" s="1255"/>
      <c r="C15" s="1255"/>
      <c r="D15" s="1269"/>
      <c r="E15" s="1273"/>
      <c r="F15" s="142" t="s">
        <v>12</v>
      </c>
      <c r="G15" s="142" t="s">
        <v>13</v>
      </c>
      <c r="H15" s="142" t="s">
        <v>14</v>
      </c>
      <c r="I15" s="142" t="s">
        <v>15</v>
      </c>
      <c r="J15" s="1278"/>
      <c r="K15" s="1278"/>
      <c r="L15" s="1278"/>
      <c r="M15" s="1302"/>
      <c r="N15" s="143" t="s">
        <v>30</v>
      </c>
      <c r="O15" s="144" t="s">
        <v>28</v>
      </c>
      <c r="P15" s="145" t="s">
        <v>31</v>
      </c>
      <c r="Q15" s="1319"/>
      <c r="R15" s="1317"/>
      <c r="S15" s="146"/>
      <c r="T15" s="1312"/>
    </row>
    <row r="16" spans="1:20" ht="8.25" customHeight="1" thickBot="1">
      <c r="A16" s="109"/>
      <c r="B16" s="109"/>
      <c r="C16" s="109"/>
      <c r="D16" s="109"/>
      <c r="E16" s="109"/>
      <c r="F16" s="109"/>
      <c r="G16" s="109"/>
      <c r="H16" s="109"/>
      <c r="I16" s="109"/>
      <c r="J16" s="109"/>
      <c r="K16" s="109"/>
      <c r="L16" s="147"/>
      <c r="M16" s="109"/>
      <c r="Q16" s="109"/>
      <c r="R16" s="109"/>
      <c r="S16" s="109"/>
      <c r="T16" s="109"/>
    </row>
    <row r="17" spans="1:20" ht="48.75" thickBot="1">
      <c r="A17" s="1513">
        <v>1</v>
      </c>
      <c r="B17" s="829" t="s">
        <v>372</v>
      </c>
      <c r="C17" s="737" t="s">
        <v>413</v>
      </c>
      <c r="D17" s="1224" t="s">
        <v>241</v>
      </c>
      <c r="E17" s="343" t="s">
        <v>242</v>
      </c>
      <c r="F17" s="344">
        <v>1</v>
      </c>
      <c r="G17" s="289"/>
      <c r="H17" s="272"/>
      <c r="I17" s="272"/>
      <c r="J17" s="284" t="s">
        <v>337</v>
      </c>
      <c r="K17" s="318"/>
      <c r="L17" s="288"/>
      <c r="M17" s="276">
        <v>1</v>
      </c>
      <c r="N17" s="304">
        <f>F17-M17</f>
        <v>0</v>
      </c>
      <c r="O17" s="320">
        <f>IF(M17&lt;1,(AVERAGE(F17:I17)/M17),SUM(F17:I17)/M17)</f>
        <v>1</v>
      </c>
      <c r="P17" s="164" t="str">
        <f>IF(O17&lt;=V$17,"T",IF(O17&lt;$Y$17,"R",IF(O17&gt;=$Y$17,"P")))</f>
        <v>P</v>
      </c>
      <c r="Q17" s="163"/>
      <c r="R17" s="163"/>
      <c r="S17" s="165"/>
      <c r="T17" s="166"/>
    </row>
    <row r="18" spans="1:20" ht="48.75" thickBot="1">
      <c r="A18" s="1514"/>
      <c r="B18" s="829"/>
      <c r="C18" s="738"/>
      <c r="D18" s="824"/>
      <c r="E18" s="327" t="s">
        <v>243</v>
      </c>
      <c r="F18" s="267">
        <v>1</v>
      </c>
      <c r="G18" s="345"/>
      <c r="H18" s="322"/>
      <c r="I18" s="322"/>
      <c r="J18" s="307" t="s">
        <v>338</v>
      </c>
      <c r="K18" s="323"/>
      <c r="L18" s="266"/>
      <c r="M18" s="276">
        <v>1</v>
      </c>
      <c r="N18" s="309">
        <f t="shared" ref="N18:N36" si="0">F18-M18</f>
        <v>0</v>
      </c>
      <c r="O18" s="282">
        <f>IF(M18&lt;1,(AVERAGE(F18:I18)/M18),SUM(F18:I18)/M18)</f>
        <v>1</v>
      </c>
      <c r="P18" s="167" t="str">
        <f t="shared" ref="P18:P29" si="1">IF(O18&lt;=V$17,"T",IF(O18&lt;$Y$17,"R",IF(O18&gt;=$Y$17,"P")))</f>
        <v>P</v>
      </c>
      <c r="Q18" s="148"/>
      <c r="R18" s="148"/>
      <c r="S18" s="168"/>
      <c r="T18" s="169"/>
    </row>
    <row r="19" spans="1:20" ht="36.75" thickBot="1">
      <c r="A19" s="1514"/>
      <c r="B19" s="829"/>
      <c r="C19" s="738"/>
      <c r="D19" s="824"/>
      <c r="E19" s="327" t="s">
        <v>244</v>
      </c>
      <c r="F19" s="267">
        <v>1</v>
      </c>
      <c r="G19" s="286"/>
      <c r="H19" s="330"/>
      <c r="I19" s="330"/>
      <c r="J19" s="307" t="s">
        <v>339</v>
      </c>
      <c r="K19" s="278"/>
      <c r="L19" s="266"/>
      <c r="M19" s="276">
        <v>1</v>
      </c>
      <c r="N19" s="309">
        <f t="shared" si="0"/>
        <v>0</v>
      </c>
      <c r="O19" s="282">
        <f t="shared" ref="O19:O39" si="2">IF(M19&lt;1,(AVERAGE(F19:I19)/M19),SUM(F19:I19)/M19)</f>
        <v>1</v>
      </c>
      <c r="P19" s="167" t="str">
        <f t="shared" si="1"/>
        <v>P</v>
      </c>
      <c r="Q19" s="148"/>
      <c r="R19" s="148"/>
      <c r="S19" s="168"/>
      <c r="T19" s="169"/>
    </row>
    <row r="20" spans="1:20" ht="48.75" thickBot="1">
      <c r="A20" s="1514"/>
      <c r="B20" s="829"/>
      <c r="C20" s="738"/>
      <c r="D20" s="824" t="s">
        <v>245</v>
      </c>
      <c r="E20" s="327" t="s">
        <v>246</v>
      </c>
      <c r="F20" s="267">
        <v>1</v>
      </c>
      <c r="G20" s="286"/>
      <c r="H20" s="330"/>
      <c r="I20" s="330"/>
      <c r="J20" s="307" t="s">
        <v>340</v>
      </c>
      <c r="K20" s="323"/>
      <c r="L20" s="266"/>
      <c r="M20" s="276">
        <v>1</v>
      </c>
      <c r="N20" s="309">
        <f t="shared" si="0"/>
        <v>0</v>
      </c>
      <c r="O20" s="282">
        <f t="shared" si="2"/>
        <v>1</v>
      </c>
      <c r="P20" s="167" t="str">
        <f t="shared" si="1"/>
        <v>P</v>
      </c>
      <c r="Q20" s="148"/>
      <c r="R20" s="148"/>
      <c r="S20" s="168"/>
      <c r="T20" s="169"/>
    </row>
    <row r="21" spans="1:20" ht="36.75" thickBot="1">
      <c r="A21" s="1514"/>
      <c r="B21" s="829"/>
      <c r="C21" s="738"/>
      <c r="D21" s="824"/>
      <c r="E21" s="327" t="s">
        <v>247</v>
      </c>
      <c r="F21" s="267">
        <v>1</v>
      </c>
      <c r="G21" s="286"/>
      <c r="H21" s="330"/>
      <c r="I21" s="330"/>
      <c r="J21" s="307" t="s">
        <v>341</v>
      </c>
      <c r="K21" s="323"/>
      <c r="L21" s="266"/>
      <c r="M21" s="276">
        <v>1</v>
      </c>
      <c r="N21" s="309">
        <f t="shared" si="0"/>
        <v>0</v>
      </c>
      <c r="O21" s="282">
        <f t="shared" si="2"/>
        <v>1</v>
      </c>
      <c r="P21" s="167" t="str">
        <f t="shared" si="1"/>
        <v>P</v>
      </c>
      <c r="Q21" s="148"/>
      <c r="R21" s="148"/>
      <c r="S21" s="168"/>
      <c r="T21" s="169"/>
    </row>
    <row r="22" spans="1:20" ht="59.25" customHeight="1" thickBot="1">
      <c r="A22" s="1514"/>
      <c r="B22" s="829"/>
      <c r="C22" s="738"/>
      <c r="D22" s="824"/>
      <c r="E22" s="327" t="s">
        <v>248</v>
      </c>
      <c r="F22" s="283">
        <v>32</v>
      </c>
      <c r="G22" s="286"/>
      <c r="H22" s="330"/>
      <c r="I22" s="330"/>
      <c r="J22" s="307" t="s">
        <v>342</v>
      </c>
      <c r="K22" s="323">
        <v>56700</v>
      </c>
      <c r="L22" s="328">
        <v>36000</v>
      </c>
      <c r="M22" s="319">
        <v>13</v>
      </c>
      <c r="N22" s="309">
        <f t="shared" si="0"/>
        <v>19</v>
      </c>
      <c r="O22" s="282">
        <f t="shared" si="2"/>
        <v>2.4615384615384617</v>
      </c>
      <c r="P22" s="167" t="str">
        <f t="shared" si="1"/>
        <v>P</v>
      </c>
      <c r="Q22" s="148"/>
      <c r="R22" s="148"/>
      <c r="S22" s="168"/>
      <c r="T22" s="169"/>
    </row>
    <row r="23" spans="1:20" ht="45.75" customHeight="1" thickBot="1">
      <c r="A23" s="1514"/>
      <c r="B23" s="829"/>
      <c r="C23" s="738"/>
      <c r="D23" s="824"/>
      <c r="E23" s="327" t="s">
        <v>249</v>
      </c>
      <c r="F23" s="267">
        <v>1</v>
      </c>
      <c r="G23" s="286"/>
      <c r="H23" s="330"/>
      <c r="I23" s="330"/>
      <c r="J23" s="290" t="s">
        <v>343</v>
      </c>
      <c r="K23" s="278"/>
      <c r="L23" s="266"/>
      <c r="M23" s="276">
        <v>1</v>
      </c>
      <c r="N23" s="309">
        <f>F23-M23</f>
        <v>0</v>
      </c>
      <c r="O23" s="282">
        <f t="shared" si="2"/>
        <v>1</v>
      </c>
      <c r="P23" s="167" t="str">
        <f t="shared" si="1"/>
        <v>P</v>
      </c>
      <c r="Q23" s="148"/>
      <c r="R23" s="148"/>
      <c r="S23" s="168"/>
      <c r="T23" s="169"/>
    </row>
    <row r="24" spans="1:20" ht="48.75" thickBot="1">
      <c r="A24" s="1514"/>
      <c r="B24" s="829"/>
      <c r="C24" s="738"/>
      <c r="D24" s="824" t="s">
        <v>250</v>
      </c>
      <c r="E24" s="327" t="s">
        <v>251</v>
      </c>
      <c r="F24" s="267">
        <v>1</v>
      </c>
      <c r="G24" s="264"/>
      <c r="H24" s="346"/>
      <c r="I24" s="346"/>
      <c r="J24" s="307" t="s">
        <v>344</v>
      </c>
      <c r="K24" s="278"/>
      <c r="L24" s="278"/>
      <c r="M24" s="319">
        <v>100</v>
      </c>
      <c r="N24" s="309">
        <f t="shared" si="0"/>
        <v>-99</v>
      </c>
      <c r="O24" s="347">
        <f t="shared" si="2"/>
        <v>0.01</v>
      </c>
      <c r="P24" s="167" t="str">
        <f t="shared" si="1"/>
        <v>P</v>
      </c>
      <c r="Q24" s="170"/>
      <c r="R24" s="170"/>
      <c r="S24" s="171"/>
      <c r="T24" s="172"/>
    </row>
    <row r="25" spans="1:20" ht="37.5" thickBot="1">
      <c r="A25" s="1514"/>
      <c r="B25" s="829"/>
      <c r="C25" s="738"/>
      <c r="D25" s="824"/>
      <c r="E25" s="327" t="s">
        <v>252</v>
      </c>
      <c r="F25" s="262">
        <v>32</v>
      </c>
      <c r="G25" s="286"/>
      <c r="H25" s="330"/>
      <c r="I25" s="286"/>
      <c r="J25" s="290" t="s">
        <v>345</v>
      </c>
      <c r="K25" s="477">
        <v>56700</v>
      </c>
      <c r="L25" s="478">
        <v>36000</v>
      </c>
      <c r="M25" s="319">
        <v>15</v>
      </c>
      <c r="N25" s="281">
        <f t="shared" si="0"/>
        <v>17</v>
      </c>
      <c r="O25" s="282">
        <f t="shared" si="2"/>
        <v>2.1333333333333333</v>
      </c>
      <c r="P25" s="167" t="str">
        <f t="shared" si="1"/>
        <v>P</v>
      </c>
      <c r="Q25" s="173">
        <f>L25/K25</f>
        <v>0.63492063492063489</v>
      </c>
      <c r="R25" s="148"/>
      <c r="S25" s="168"/>
      <c r="T25" s="169"/>
    </row>
    <row r="26" spans="1:20" ht="49.5" thickBot="1">
      <c r="A26" s="1514"/>
      <c r="B26" s="829"/>
      <c r="C26" s="738"/>
      <c r="D26" s="824"/>
      <c r="E26" s="327" t="s">
        <v>280</v>
      </c>
      <c r="F26" s="267">
        <v>1</v>
      </c>
      <c r="G26" s="286"/>
      <c r="H26" s="330"/>
      <c r="I26" s="330"/>
      <c r="J26" s="290" t="s">
        <v>346</v>
      </c>
      <c r="K26" s="278"/>
      <c r="L26" s="266"/>
      <c r="M26" s="276">
        <v>1</v>
      </c>
      <c r="N26" s="309">
        <f t="shared" si="0"/>
        <v>0</v>
      </c>
      <c r="O26" s="282">
        <f t="shared" si="2"/>
        <v>1</v>
      </c>
      <c r="P26" s="167" t="str">
        <f t="shared" si="1"/>
        <v>P</v>
      </c>
      <c r="Q26" s="148"/>
      <c r="R26" s="148"/>
      <c r="S26" s="168"/>
      <c r="T26" s="169"/>
    </row>
    <row r="27" spans="1:20" ht="69" customHeight="1" thickBot="1">
      <c r="A27" s="1514"/>
      <c r="B27" s="829"/>
      <c r="C27" s="738"/>
      <c r="D27" s="824"/>
      <c r="E27" s="327" t="s">
        <v>281</v>
      </c>
      <c r="F27" s="267">
        <v>1</v>
      </c>
      <c r="G27" s="286"/>
      <c r="H27" s="330"/>
      <c r="I27" s="330"/>
      <c r="J27" s="307" t="s">
        <v>347</v>
      </c>
      <c r="K27" s="278"/>
      <c r="L27" s="266"/>
      <c r="M27" s="319">
        <v>2</v>
      </c>
      <c r="N27" s="281">
        <f t="shared" si="0"/>
        <v>-1</v>
      </c>
      <c r="O27" s="282">
        <f t="shared" si="2"/>
        <v>0.5</v>
      </c>
      <c r="P27" s="167" t="str">
        <f t="shared" si="1"/>
        <v>P</v>
      </c>
      <c r="Q27" s="148"/>
      <c r="R27" s="148"/>
      <c r="S27" s="168"/>
      <c r="T27" s="169"/>
    </row>
    <row r="28" spans="1:20" ht="61.5" customHeight="1" thickBot="1">
      <c r="A28" s="1514"/>
      <c r="B28" s="829"/>
      <c r="C28" s="738"/>
      <c r="D28" s="824"/>
      <c r="E28" s="327" t="s">
        <v>253</v>
      </c>
      <c r="F28" s="267">
        <v>1</v>
      </c>
      <c r="G28" s="286"/>
      <c r="H28" s="330"/>
      <c r="I28" s="330"/>
      <c r="J28" s="307" t="s">
        <v>348</v>
      </c>
      <c r="K28" s="278"/>
      <c r="L28" s="266"/>
      <c r="M28" s="319">
        <v>23</v>
      </c>
      <c r="N28" s="281">
        <f t="shared" si="0"/>
        <v>-22</v>
      </c>
      <c r="O28" s="282">
        <f t="shared" si="2"/>
        <v>4.3478260869565216E-2</v>
      </c>
      <c r="P28" s="167" t="str">
        <f t="shared" si="1"/>
        <v>P</v>
      </c>
      <c r="Q28" s="148"/>
      <c r="R28" s="148"/>
      <c r="S28" s="168"/>
      <c r="T28" s="169"/>
    </row>
    <row r="29" spans="1:20" ht="49.5" thickBot="1">
      <c r="A29" s="1514"/>
      <c r="B29" s="829"/>
      <c r="C29" s="738"/>
      <c r="D29" s="824" t="s">
        <v>254</v>
      </c>
      <c r="E29" s="348" t="s">
        <v>255</v>
      </c>
      <c r="F29" s="349">
        <v>1325</v>
      </c>
      <c r="G29" s="350"/>
      <c r="H29" s="350"/>
      <c r="I29" s="286"/>
      <c r="J29" s="307" t="s">
        <v>349</v>
      </c>
      <c r="K29" s="278"/>
      <c r="L29" s="266"/>
      <c r="M29" s="319">
        <v>2150</v>
      </c>
      <c r="N29" s="309">
        <f t="shared" si="0"/>
        <v>-825</v>
      </c>
      <c r="O29" s="282">
        <f t="shared" si="2"/>
        <v>0.61627906976744184</v>
      </c>
      <c r="P29" s="167" t="str">
        <f t="shared" si="1"/>
        <v>P</v>
      </c>
      <c r="Q29" s="148"/>
      <c r="R29" s="148"/>
      <c r="S29" s="168"/>
      <c r="T29" s="169"/>
    </row>
    <row r="30" spans="1:20" ht="48.75">
      <c r="A30" s="1515"/>
      <c r="B30" s="829"/>
      <c r="C30" s="738"/>
      <c r="D30" s="1045"/>
      <c r="E30" s="469" t="s">
        <v>256</v>
      </c>
      <c r="F30" s="468">
        <v>1</v>
      </c>
      <c r="G30" s="470"/>
      <c r="H30" s="356"/>
      <c r="I30" s="356"/>
      <c r="J30" s="433" t="s">
        <v>350</v>
      </c>
      <c r="K30" s="339"/>
      <c r="L30" s="340"/>
      <c r="M30" s="471">
        <v>2150</v>
      </c>
      <c r="N30" s="342">
        <f t="shared" si="0"/>
        <v>-2149</v>
      </c>
      <c r="O30" s="294">
        <f t="shared" si="2"/>
        <v>4.6511627906976747E-4</v>
      </c>
      <c r="P30" s="472" t="str">
        <f t="shared" ref="P30:P39" si="3">IF(O30&lt;=V$17,"T",IF(O30&lt;$Y$17,"R",IF(O30&gt;=$Y$17,"P")))</f>
        <v>P</v>
      </c>
      <c r="Q30" s="473"/>
      <c r="R30" s="473"/>
      <c r="S30" s="474"/>
      <c r="T30" s="475"/>
    </row>
    <row r="31" spans="1:20" ht="48">
      <c r="A31" s="1304">
        <v>2</v>
      </c>
      <c r="B31" s="1422" t="s">
        <v>323</v>
      </c>
      <c r="C31" s="908" t="s">
        <v>370</v>
      </c>
      <c r="D31" s="1156" t="s">
        <v>257</v>
      </c>
      <c r="E31" s="327" t="s">
        <v>258</v>
      </c>
      <c r="F31" s="267">
        <v>1</v>
      </c>
      <c r="G31" s="286"/>
      <c r="H31" s="330"/>
      <c r="I31" s="330"/>
      <c r="J31" s="307" t="s">
        <v>351</v>
      </c>
      <c r="K31" s="278"/>
      <c r="L31" s="266"/>
      <c r="M31" s="267">
        <v>1</v>
      </c>
      <c r="N31" s="309">
        <f t="shared" si="0"/>
        <v>0</v>
      </c>
      <c r="O31" s="282">
        <f t="shared" si="2"/>
        <v>1</v>
      </c>
      <c r="P31" s="157" t="str">
        <f t="shared" si="3"/>
        <v>P</v>
      </c>
      <c r="Q31" s="148"/>
      <c r="R31" s="148"/>
      <c r="S31" s="148"/>
      <c r="T31" s="169"/>
    </row>
    <row r="32" spans="1:20" ht="48">
      <c r="A32" s="1304"/>
      <c r="B32" s="1422"/>
      <c r="C32" s="908"/>
      <c r="D32" s="1156"/>
      <c r="E32" s="331" t="s">
        <v>259</v>
      </c>
      <c r="F32" s="267">
        <v>1</v>
      </c>
      <c r="G32" s="286"/>
      <c r="H32" s="330"/>
      <c r="I32" s="330"/>
      <c r="J32" s="307" t="s">
        <v>352</v>
      </c>
      <c r="K32" s="278"/>
      <c r="L32" s="266"/>
      <c r="M32" s="267">
        <v>1</v>
      </c>
      <c r="N32" s="309">
        <f t="shared" si="0"/>
        <v>0</v>
      </c>
      <c r="O32" s="282">
        <f t="shared" si="2"/>
        <v>1</v>
      </c>
      <c r="P32" s="157" t="str">
        <f t="shared" si="3"/>
        <v>P</v>
      </c>
      <c r="Q32" s="148"/>
      <c r="R32" s="148"/>
      <c r="S32" s="148"/>
      <c r="T32" s="169"/>
    </row>
    <row r="33" spans="1:20" ht="63" customHeight="1">
      <c r="A33" s="1304"/>
      <c r="B33" s="1422"/>
      <c r="C33" s="908"/>
      <c r="D33" s="1156"/>
      <c r="E33" s="327" t="s">
        <v>260</v>
      </c>
      <c r="F33" s="267">
        <v>1</v>
      </c>
      <c r="G33" s="286"/>
      <c r="H33" s="330"/>
      <c r="I33" s="330"/>
      <c r="J33" s="307" t="s">
        <v>353</v>
      </c>
      <c r="K33" s="278"/>
      <c r="L33" s="266"/>
      <c r="M33" s="267">
        <v>1</v>
      </c>
      <c r="N33" s="309">
        <f t="shared" si="0"/>
        <v>0</v>
      </c>
      <c r="O33" s="282">
        <f t="shared" si="2"/>
        <v>1</v>
      </c>
      <c r="P33" s="157" t="str">
        <f t="shared" si="3"/>
        <v>P</v>
      </c>
      <c r="Q33" s="148"/>
      <c r="R33" s="148"/>
      <c r="S33" s="148"/>
      <c r="T33" s="169"/>
    </row>
    <row r="34" spans="1:20" ht="48.75">
      <c r="A34" s="1304"/>
      <c r="B34" s="1422"/>
      <c r="C34" s="908"/>
      <c r="D34" s="1156"/>
      <c r="E34" s="327" t="s">
        <v>261</v>
      </c>
      <c r="F34" s="267">
        <v>1</v>
      </c>
      <c r="G34" s="286"/>
      <c r="H34" s="330"/>
      <c r="I34" s="330"/>
      <c r="J34" s="307" t="s">
        <v>354</v>
      </c>
      <c r="K34" s="278"/>
      <c r="L34" s="266"/>
      <c r="M34" s="267">
        <v>1</v>
      </c>
      <c r="N34" s="309">
        <f t="shared" si="0"/>
        <v>0</v>
      </c>
      <c r="O34" s="282">
        <f t="shared" si="2"/>
        <v>1</v>
      </c>
      <c r="P34" s="157" t="str">
        <f t="shared" si="3"/>
        <v>P</v>
      </c>
      <c r="Q34" s="148"/>
      <c r="R34" s="148"/>
      <c r="S34" s="148"/>
      <c r="T34" s="169"/>
    </row>
    <row r="35" spans="1:20" ht="48.75">
      <c r="A35" s="1304"/>
      <c r="B35" s="1422"/>
      <c r="C35" s="908"/>
      <c r="D35" s="1156"/>
      <c r="E35" s="327" t="s">
        <v>282</v>
      </c>
      <c r="F35" s="267">
        <v>1</v>
      </c>
      <c r="G35" s="286"/>
      <c r="H35" s="330"/>
      <c r="I35" s="330"/>
      <c r="J35" s="290" t="s">
        <v>355</v>
      </c>
      <c r="K35" s="278"/>
      <c r="L35" s="266"/>
      <c r="M35" s="267">
        <v>1</v>
      </c>
      <c r="N35" s="309">
        <f t="shared" si="0"/>
        <v>0</v>
      </c>
      <c r="O35" s="282">
        <f t="shared" si="2"/>
        <v>1</v>
      </c>
      <c r="P35" s="157" t="str">
        <f t="shared" si="3"/>
        <v>P</v>
      </c>
      <c r="Q35" s="148"/>
      <c r="R35" s="148"/>
      <c r="S35" s="148"/>
      <c r="T35" s="169"/>
    </row>
    <row r="36" spans="1:20" ht="36.75">
      <c r="A36" s="1304"/>
      <c r="B36" s="1422"/>
      <c r="C36" s="908"/>
      <c r="D36" s="1156"/>
      <c r="E36" s="327" t="s">
        <v>262</v>
      </c>
      <c r="F36" s="267">
        <v>1</v>
      </c>
      <c r="G36" s="286"/>
      <c r="H36" s="330"/>
      <c r="I36" s="330"/>
      <c r="J36" s="290" t="s">
        <v>356</v>
      </c>
      <c r="K36" s="278"/>
      <c r="L36" s="266"/>
      <c r="M36" s="267">
        <v>1</v>
      </c>
      <c r="N36" s="309">
        <f t="shared" si="0"/>
        <v>0</v>
      </c>
      <c r="O36" s="282">
        <f t="shared" si="2"/>
        <v>1</v>
      </c>
      <c r="P36" s="157" t="str">
        <f t="shared" si="3"/>
        <v>P</v>
      </c>
      <c r="Q36" s="148"/>
      <c r="R36" s="148"/>
      <c r="S36" s="148"/>
      <c r="T36" s="169"/>
    </row>
    <row r="37" spans="1:20" ht="36.75">
      <c r="A37" s="1304"/>
      <c r="B37" s="1422"/>
      <c r="C37" s="908"/>
      <c r="D37" s="1156"/>
      <c r="E37" s="327" t="s">
        <v>263</v>
      </c>
      <c r="F37" s="267">
        <v>1</v>
      </c>
      <c r="G37" s="286"/>
      <c r="H37" s="330"/>
      <c r="I37" s="330"/>
      <c r="J37" s="290" t="s">
        <v>357</v>
      </c>
      <c r="K37" s="278"/>
      <c r="L37" s="266"/>
      <c r="M37" s="267">
        <v>1</v>
      </c>
      <c r="N37" s="309">
        <v>1</v>
      </c>
      <c r="O37" s="282">
        <f t="shared" si="2"/>
        <v>1</v>
      </c>
      <c r="P37" s="157" t="str">
        <f t="shared" si="3"/>
        <v>P</v>
      </c>
      <c r="Q37" s="148"/>
      <c r="R37" s="148"/>
      <c r="S37" s="148"/>
      <c r="T37" s="169"/>
    </row>
    <row r="38" spans="1:20" ht="15.75">
      <c r="A38" s="1304"/>
      <c r="B38" s="1422"/>
      <c r="C38" s="908"/>
      <c r="D38" s="1156"/>
      <c r="E38" s="327" t="s">
        <v>731</v>
      </c>
      <c r="F38" s="262">
        <v>16</v>
      </c>
      <c r="G38" s="266"/>
      <c r="H38" s="266"/>
      <c r="I38" s="266"/>
      <c r="J38" s="290" t="s">
        <v>513</v>
      </c>
      <c r="K38" s="278"/>
      <c r="L38" s="266"/>
      <c r="M38" s="262">
        <v>16</v>
      </c>
      <c r="N38" s="309">
        <v>0</v>
      </c>
      <c r="O38" s="282">
        <f t="shared" si="2"/>
        <v>1</v>
      </c>
      <c r="P38" s="157" t="str">
        <f t="shared" si="3"/>
        <v>P</v>
      </c>
      <c r="Q38" s="148"/>
      <c r="R38" s="148"/>
      <c r="S38" s="148"/>
      <c r="T38" s="169"/>
    </row>
    <row r="39" spans="1:20" ht="16.5" thickBot="1">
      <c r="A39" s="1304"/>
      <c r="B39" s="1423"/>
      <c r="C39" s="909"/>
      <c r="D39" s="1158"/>
      <c r="E39" s="351" t="s">
        <v>732</v>
      </c>
      <c r="F39" s="366">
        <v>5</v>
      </c>
      <c r="G39" s="353"/>
      <c r="H39" s="353"/>
      <c r="I39" s="353"/>
      <c r="J39" s="395" t="s">
        <v>513</v>
      </c>
      <c r="K39" s="352"/>
      <c r="L39" s="353"/>
      <c r="M39" s="366">
        <v>5</v>
      </c>
      <c r="N39" s="354">
        <v>0</v>
      </c>
      <c r="O39" s="355">
        <f t="shared" si="2"/>
        <v>1</v>
      </c>
      <c r="P39" s="447" t="str">
        <f t="shared" si="3"/>
        <v>P</v>
      </c>
      <c r="Q39" s="158"/>
      <c r="R39" s="158"/>
      <c r="S39" s="158"/>
      <c r="T39" s="174"/>
    </row>
    <row r="40" spans="1:20" ht="15.75">
      <c r="A40" s="175"/>
      <c r="B40" s="176"/>
      <c r="C40" s="176"/>
      <c r="D40" s="177"/>
      <c r="E40" s="178"/>
      <c r="F40" s="179"/>
      <c r="G40" s="109"/>
      <c r="H40" s="109"/>
      <c r="I40" s="109"/>
      <c r="J40" s="180"/>
      <c r="K40" s="181"/>
      <c r="L40" s="109"/>
      <c r="M40" s="179"/>
      <c r="N40" s="182"/>
      <c r="O40" s="183"/>
      <c r="P40" s="184"/>
      <c r="Q40" s="109"/>
      <c r="R40" s="109"/>
      <c r="S40" s="109"/>
      <c r="T40" s="109"/>
    </row>
    <row r="41" spans="1:20">
      <c r="A41" s="109"/>
      <c r="B41" s="109"/>
      <c r="C41" s="109"/>
      <c r="D41" s="109"/>
      <c r="E41" s="109"/>
      <c r="F41" s="109"/>
      <c r="G41" s="109"/>
      <c r="H41" s="109"/>
      <c r="I41" s="109"/>
      <c r="J41" s="109"/>
      <c r="K41" s="109"/>
      <c r="L41" s="109"/>
      <c r="M41" s="109"/>
      <c r="N41" s="109"/>
      <c r="O41" s="109"/>
      <c r="P41" s="109"/>
      <c r="Q41" s="109"/>
      <c r="R41" s="109"/>
      <c r="S41" s="109"/>
      <c r="T41" s="109"/>
    </row>
    <row r="42" spans="1:20">
      <c r="A42" s="109"/>
      <c r="B42" s="109"/>
      <c r="C42" s="109"/>
      <c r="D42" s="109"/>
      <c r="E42" s="109"/>
      <c r="F42" s="109"/>
      <c r="G42" s="109"/>
      <c r="H42" s="109"/>
      <c r="I42" s="109"/>
      <c r="J42" s="109"/>
      <c r="K42" s="109"/>
      <c r="L42" s="109"/>
      <c r="M42" s="109"/>
      <c r="N42" s="109"/>
      <c r="O42" s="109"/>
      <c r="P42" s="109"/>
      <c r="Q42" s="109"/>
      <c r="R42" s="109"/>
      <c r="S42" s="109"/>
      <c r="T42" s="109"/>
    </row>
    <row r="43" spans="1:20" ht="15.75">
      <c r="A43" s="151" t="s">
        <v>24</v>
      </c>
      <c r="B43" s="151"/>
      <c r="C43" s="151"/>
      <c r="D43" s="151"/>
      <c r="E43" s="109"/>
      <c r="F43" s="109"/>
      <c r="G43" s="109"/>
      <c r="H43" s="109"/>
      <c r="I43" s="109"/>
      <c r="J43" s="109"/>
      <c r="K43" s="109"/>
      <c r="L43" s="109"/>
      <c r="M43" s="109"/>
      <c r="N43" s="109"/>
      <c r="O43" s="109"/>
      <c r="P43" s="109"/>
      <c r="Q43" s="109"/>
      <c r="R43" s="109"/>
      <c r="S43" s="109"/>
      <c r="T43" s="109"/>
    </row>
    <row r="44" spans="1:20">
      <c r="A44" s="109"/>
      <c r="B44" s="109"/>
      <c r="C44" s="109"/>
      <c r="D44" s="109"/>
      <c r="E44" s="109"/>
      <c r="F44" s="109"/>
      <c r="G44" s="109"/>
      <c r="H44" s="109"/>
      <c r="I44" s="109"/>
      <c r="J44" s="109"/>
      <c r="K44" s="109"/>
      <c r="L44" s="109"/>
      <c r="M44" s="109"/>
      <c r="N44" s="109"/>
      <c r="O44" s="109"/>
      <c r="P44" s="109"/>
      <c r="Q44" s="109"/>
      <c r="R44" s="109"/>
      <c r="S44" s="109"/>
      <c r="T44" s="109"/>
    </row>
    <row r="45" spans="1:20">
      <c r="A45" s="1516"/>
      <c r="B45" s="1517"/>
      <c r="C45" s="1517"/>
      <c r="D45" s="1517"/>
      <c r="E45" s="1517"/>
      <c r="F45" s="1517"/>
      <c r="G45" s="1517"/>
      <c r="H45" s="1517"/>
      <c r="I45" s="1517"/>
      <c r="J45" s="1517"/>
      <c r="K45" s="1517"/>
      <c r="L45" s="1517"/>
      <c r="M45" s="1517"/>
      <c r="N45" s="1517"/>
      <c r="O45" s="1517"/>
      <c r="P45" s="1517"/>
      <c r="Q45" s="1517"/>
      <c r="R45" s="1517"/>
      <c r="S45" s="1517"/>
      <c r="T45" s="1518"/>
    </row>
    <row r="46" spans="1:20">
      <c r="A46" s="1516"/>
      <c r="B46" s="1517"/>
      <c r="C46" s="1517"/>
      <c r="D46" s="1517"/>
      <c r="E46" s="1517"/>
      <c r="F46" s="1517"/>
      <c r="G46" s="1517"/>
      <c r="H46" s="1517"/>
      <c r="I46" s="1517"/>
      <c r="J46" s="1517"/>
      <c r="K46" s="1517"/>
      <c r="L46" s="1517"/>
      <c r="M46" s="1517"/>
      <c r="N46" s="1517"/>
      <c r="O46" s="1517"/>
      <c r="P46" s="1517"/>
      <c r="Q46" s="1517"/>
      <c r="R46" s="1517"/>
      <c r="S46" s="1517"/>
      <c r="T46" s="1518"/>
    </row>
    <row r="47" spans="1:20">
      <c r="A47" s="1516"/>
      <c r="B47" s="1517"/>
      <c r="C47" s="1517"/>
      <c r="D47" s="1517"/>
      <c r="E47" s="1517"/>
      <c r="F47" s="1517"/>
      <c r="G47" s="1517"/>
      <c r="H47" s="1517"/>
      <c r="I47" s="1517"/>
      <c r="J47" s="1517"/>
      <c r="K47" s="1517"/>
      <c r="L47" s="1517"/>
      <c r="M47" s="1517"/>
      <c r="N47" s="1517"/>
      <c r="O47" s="1517"/>
      <c r="P47" s="1517"/>
      <c r="Q47" s="1517"/>
      <c r="R47" s="1517"/>
      <c r="S47" s="1517"/>
      <c r="T47" s="1518"/>
    </row>
    <row r="48" spans="1:20">
      <c r="A48" s="1516"/>
      <c r="B48" s="1517"/>
      <c r="C48" s="1517"/>
      <c r="D48" s="1517"/>
      <c r="E48" s="1517"/>
      <c r="F48" s="1517"/>
      <c r="G48" s="1517"/>
      <c r="H48" s="1517"/>
      <c r="I48" s="1517"/>
      <c r="J48" s="1517"/>
      <c r="K48" s="1517"/>
      <c r="L48" s="1517"/>
      <c r="M48" s="1517"/>
      <c r="N48" s="1517"/>
      <c r="O48" s="1517"/>
      <c r="P48" s="1517"/>
      <c r="Q48" s="1517"/>
      <c r="R48" s="1517"/>
      <c r="S48" s="1517"/>
      <c r="T48" s="1518"/>
    </row>
    <row r="49" spans="1:20">
      <c r="A49" s="1516"/>
      <c r="B49" s="1517"/>
      <c r="C49" s="1517"/>
      <c r="D49" s="1517"/>
      <c r="E49" s="1517"/>
      <c r="F49" s="1517"/>
      <c r="G49" s="1517"/>
      <c r="H49" s="1517"/>
      <c r="I49" s="1517"/>
      <c r="J49" s="1517"/>
      <c r="K49" s="1517"/>
      <c r="L49" s="1517"/>
      <c r="M49" s="1517"/>
      <c r="N49" s="1517"/>
      <c r="O49" s="1517"/>
      <c r="P49" s="1517"/>
      <c r="Q49" s="1517"/>
      <c r="R49" s="1517"/>
      <c r="S49" s="1517"/>
      <c r="T49" s="1518"/>
    </row>
    <row r="50" spans="1:20">
      <c r="A50" s="1516"/>
      <c r="B50" s="1517"/>
      <c r="C50" s="1517"/>
      <c r="D50" s="1517"/>
      <c r="E50" s="1517"/>
      <c r="F50" s="1517"/>
      <c r="G50" s="1517"/>
      <c r="H50" s="1517"/>
      <c r="I50" s="1517"/>
      <c r="J50" s="1517"/>
      <c r="K50" s="1517"/>
      <c r="L50" s="1517"/>
      <c r="M50" s="1517"/>
      <c r="N50" s="1517"/>
      <c r="O50" s="1517"/>
      <c r="P50" s="1517"/>
      <c r="Q50" s="1517"/>
      <c r="R50" s="1517"/>
      <c r="S50" s="1517"/>
      <c r="T50" s="1518"/>
    </row>
    <row r="51" spans="1:20">
      <c r="A51" s="1516"/>
      <c r="B51" s="1517"/>
      <c r="C51" s="1517"/>
      <c r="D51" s="1517"/>
      <c r="E51" s="1517"/>
      <c r="F51" s="1517"/>
      <c r="G51" s="1517"/>
      <c r="H51" s="1517"/>
      <c r="I51" s="1517"/>
      <c r="J51" s="1517"/>
      <c r="K51" s="1517"/>
      <c r="L51" s="1517"/>
      <c r="M51" s="1517"/>
      <c r="N51" s="1517"/>
      <c r="O51" s="1517"/>
      <c r="P51" s="1517"/>
      <c r="Q51" s="1517"/>
      <c r="R51" s="1517"/>
      <c r="S51" s="1517"/>
      <c r="T51" s="1518"/>
    </row>
    <row r="52" spans="1:20">
      <c r="A52" s="1516"/>
      <c r="B52" s="1517"/>
      <c r="C52" s="1517"/>
      <c r="D52" s="1517"/>
      <c r="E52" s="1517"/>
      <c r="F52" s="1517"/>
      <c r="G52" s="1517"/>
      <c r="H52" s="1517"/>
      <c r="I52" s="1517"/>
      <c r="J52" s="1517"/>
      <c r="K52" s="1517"/>
      <c r="L52" s="1517"/>
      <c r="M52" s="1517"/>
      <c r="N52" s="1517"/>
      <c r="O52" s="1517"/>
      <c r="P52" s="1517"/>
      <c r="Q52" s="1517"/>
      <c r="R52" s="1517"/>
      <c r="S52" s="1517"/>
      <c r="T52" s="1518"/>
    </row>
    <row r="53" spans="1:20">
      <c r="A53" s="1516"/>
      <c r="B53" s="1517"/>
      <c r="C53" s="1517"/>
      <c r="D53" s="1517"/>
      <c r="E53" s="1517"/>
      <c r="F53" s="1517"/>
      <c r="G53" s="1517"/>
      <c r="H53" s="1517"/>
      <c r="I53" s="1517"/>
      <c r="J53" s="1517"/>
      <c r="K53" s="1517"/>
      <c r="L53" s="1517"/>
      <c r="M53" s="1517"/>
      <c r="N53" s="1517"/>
      <c r="O53" s="1517"/>
      <c r="P53" s="1517"/>
      <c r="Q53" s="1517"/>
      <c r="R53" s="1517"/>
      <c r="S53" s="1517"/>
      <c r="T53" s="1518"/>
    </row>
    <row r="54" spans="1:20">
      <c r="A54" s="1516"/>
      <c r="B54" s="1517"/>
      <c r="C54" s="1517"/>
      <c r="D54" s="1517"/>
      <c r="E54" s="1517"/>
      <c r="F54" s="1517"/>
      <c r="G54" s="1517"/>
      <c r="H54" s="1517"/>
      <c r="I54" s="1517"/>
      <c r="J54" s="1517"/>
      <c r="K54" s="1517"/>
      <c r="L54" s="1517"/>
      <c r="M54" s="1517"/>
      <c r="N54" s="1517"/>
      <c r="O54" s="1517"/>
      <c r="P54" s="1517"/>
      <c r="Q54" s="1517"/>
      <c r="R54" s="1517"/>
      <c r="S54" s="1517"/>
      <c r="T54" s="1518"/>
    </row>
    <row r="55" spans="1:20">
      <c r="A55" s="1516"/>
      <c r="B55" s="1517"/>
      <c r="C55" s="1517"/>
      <c r="D55" s="1517"/>
      <c r="E55" s="1517"/>
      <c r="F55" s="1517"/>
      <c r="G55" s="1517"/>
      <c r="H55" s="1517"/>
      <c r="I55" s="1517"/>
      <c r="J55" s="1517"/>
      <c r="K55" s="1517"/>
      <c r="L55" s="1517"/>
      <c r="M55" s="1517"/>
      <c r="N55" s="1517"/>
      <c r="O55" s="1517"/>
      <c r="P55" s="1517"/>
      <c r="Q55" s="1517"/>
      <c r="R55" s="1517"/>
      <c r="S55" s="1517"/>
      <c r="T55" s="1518"/>
    </row>
  </sheetData>
  <mergeCells count="53">
    <mergeCell ref="A45:T45"/>
    <mergeCell ref="A53:T53"/>
    <mergeCell ref="A54:T54"/>
    <mergeCell ref="A55:T55"/>
    <mergeCell ref="A47:T47"/>
    <mergeCell ref="A48:T48"/>
    <mergeCell ref="A49:T49"/>
    <mergeCell ref="A50:T50"/>
    <mergeCell ref="A51:T51"/>
    <mergeCell ref="A52:T52"/>
    <mergeCell ref="A46:T46"/>
    <mergeCell ref="F9:M9"/>
    <mergeCell ref="A11:T11"/>
    <mergeCell ref="A13:L13"/>
    <mergeCell ref="M13:T13"/>
    <mergeCell ref="T14:T15"/>
    <mergeCell ref="R14:R15"/>
    <mergeCell ref="A14:A15"/>
    <mergeCell ref="D14:D15"/>
    <mergeCell ref="F14:I14"/>
    <mergeCell ref="J14:J15"/>
    <mergeCell ref="B14:B15"/>
    <mergeCell ref="N14:P14"/>
    <mergeCell ref="Q14:Q15"/>
    <mergeCell ref="K14:K15"/>
    <mergeCell ref="L14:L15"/>
    <mergeCell ref="M14:M15"/>
    <mergeCell ref="F6:M6"/>
    <mergeCell ref="A7:E7"/>
    <mergeCell ref="F7:M7"/>
    <mergeCell ref="A8:E8"/>
    <mergeCell ref="F8:M8"/>
    <mergeCell ref="F2:M2"/>
    <mergeCell ref="N2:T2"/>
    <mergeCell ref="F3:M4"/>
    <mergeCell ref="N3:T3"/>
    <mergeCell ref="N4:T4"/>
    <mergeCell ref="D31:D39"/>
    <mergeCell ref="C31:C39"/>
    <mergeCell ref="B31:B39"/>
    <mergeCell ref="A31:A39"/>
    <mergeCell ref="A2:E4"/>
    <mergeCell ref="E14:E15"/>
    <mergeCell ref="D29:D30"/>
    <mergeCell ref="A9:E9"/>
    <mergeCell ref="D24:D28"/>
    <mergeCell ref="C17:C30"/>
    <mergeCell ref="B17:B30"/>
    <mergeCell ref="A6:E6"/>
    <mergeCell ref="C14:C15"/>
    <mergeCell ref="A17:A30"/>
    <mergeCell ref="D17:D19"/>
    <mergeCell ref="D20:D23"/>
  </mergeCells>
  <conditionalFormatting sqref="P17:P40">
    <cfRule type="containsText" dxfId="55" priority="1" stopIfTrue="1" operator="containsText" text="P">
      <formula>NOT(ISERROR(SEARCH("P",P17)))</formula>
    </cfRule>
    <cfRule type="containsText" dxfId="54" priority="2" stopIfTrue="1" operator="containsText" text="R">
      <formula>NOT(ISERROR(SEARCH("R",P17)))</formula>
    </cfRule>
    <cfRule type="containsText" dxfId="53" priority="3" operator="containsText" text="T">
      <formula>NOT(ISERROR(SEARCH("T",P17)))</formula>
    </cfRule>
    <cfRule type="iconSet" priority="56">
      <iconSet iconSet="3Symbols2">
        <cfvo type="percent" val="0"/>
        <cfvo type="percent" val="0.74"/>
        <cfvo type="percent" val="0.85"/>
      </iconSet>
    </cfRule>
  </conditionalFormatting>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43"/>
  <sheetViews>
    <sheetView topLeftCell="K6" zoomScale="80" zoomScaleNormal="80" workbookViewId="0">
      <selection activeCell="A41" sqref="A41:T41"/>
    </sheetView>
  </sheetViews>
  <sheetFormatPr baseColWidth="10" defaultColWidth="11.42578125" defaultRowHeight="15.75"/>
  <cols>
    <col min="1" max="1" width="5.140625" style="103" customWidth="1"/>
    <col min="2" max="2" width="23.42578125" style="103" customWidth="1"/>
    <col min="3" max="3" width="32" style="103" customWidth="1"/>
    <col min="4" max="4" width="30.28515625" style="103" customWidth="1"/>
    <col min="5" max="5" width="40" style="103" customWidth="1"/>
    <col min="6" max="6" width="7.7109375" style="103" customWidth="1"/>
    <col min="7" max="7" width="6.7109375" style="103" customWidth="1"/>
    <col min="8" max="8" width="6.28515625" style="103" customWidth="1"/>
    <col min="9" max="9" width="8.28515625" style="103" customWidth="1"/>
    <col min="10" max="10" width="56.140625" style="103" customWidth="1"/>
    <col min="11" max="11" width="18.85546875" style="103" customWidth="1"/>
    <col min="12" max="12" width="23.7109375" style="103" customWidth="1"/>
    <col min="13" max="13" width="11.42578125" style="103"/>
    <col min="14" max="14" width="14.140625" style="103" customWidth="1"/>
    <col min="15" max="16" width="11.42578125" style="103"/>
    <col min="17" max="17" width="17.5703125" style="103" customWidth="1"/>
    <col min="18" max="18" width="21.42578125" style="103" customWidth="1"/>
    <col min="19" max="19" width="11.42578125" style="103"/>
    <col min="20" max="20" width="16.5703125" style="103" customWidth="1"/>
    <col min="21" max="16384" width="11.42578125" style="103"/>
  </cols>
  <sheetData>
    <row r="1" spans="1:20" ht="16.5" thickBot="1"/>
    <row r="2" spans="1:20" ht="17.25" thickBot="1">
      <c r="A2" s="1100"/>
      <c r="B2" s="1101"/>
      <c r="C2" s="1101"/>
      <c r="D2" s="1101"/>
      <c r="E2" s="1102"/>
      <c r="F2" s="1109" t="s">
        <v>18</v>
      </c>
      <c r="G2" s="1110"/>
      <c r="H2" s="1110"/>
      <c r="I2" s="1110"/>
      <c r="J2" s="1110"/>
      <c r="K2" s="1110"/>
      <c r="L2" s="1110"/>
      <c r="M2" s="1111"/>
      <c r="N2" s="1112" t="s">
        <v>689</v>
      </c>
      <c r="O2" s="1113"/>
      <c r="P2" s="1113"/>
      <c r="Q2" s="1113"/>
      <c r="R2" s="1113"/>
      <c r="S2" s="1113"/>
      <c r="T2" s="1114"/>
    </row>
    <row r="3" spans="1:20" ht="17.25" thickBot="1">
      <c r="A3" s="1103"/>
      <c r="B3" s="1104"/>
      <c r="C3" s="1104"/>
      <c r="D3" s="1104"/>
      <c r="E3" s="1105"/>
      <c r="F3" s="1115" t="s">
        <v>17</v>
      </c>
      <c r="G3" s="1116"/>
      <c r="H3" s="1116"/>
      <c r="I3" s="1116"/>
      <c r="J3" s="1116"/>
      <c r="K3" s="1116"/>
      <c r="L3" s="1116"/>
      <c r="M3" s="1117"/>
      <c r="N3" s="1121" t="s">
        <v>23</v>
      </c>
      <c r="O3" s="1122"/>
      <c r="P3" s="1122"/>
      <c r="Q3" s="1122"/>
      <c r="R3" s="1122"/>
      <c r="S3" s="1122"/>
      <c r="T3" s="1123"/>
    </row>
    <row r="4" spans="1:20" ht="17.25" thickBot="1">
      <c r="A4" s="1106"/>
      <c r="B4" s="1107"/>
      <c r="C4" s="1107"/>
      <c r="D4" s="1107"/>
      <c r="E4" s="1108"/>
      <c r="F4" s="1118"/>
      <c r="G4" s="1119"/>
      <c r="H4" s="1119"/>
      <c r="I4" s="1119"/>
      <c r="J4" s="1119"/>
      <c r="K4" s="1119"/>
      <c r="L4" s="1119"/>
      <c r="M4" s="1120"/>
      <c r="N4" s="1124" t="s">
        <v>8</v>
      </c>
      <c r="O4" s="1125"/>
      <c r="P4" s="1125"/>
      <c r="Q4" s="1125"/>
      <c r="R4" s="1125"/>
      <c r="S4" s="1125"/>
      <c r="T4" s="1126"/>
    </row>
    <row r="5" spans="1:20" ht="16.5">
      <c r="A5" s="90"/>
      <c r="B5" s="90"/>
      <c r="C5" s="90"/>
      <c r="D5" s="90"/>
      <c r="E5" s="90"/>
      <c r="F5" s="90"/>
      <c r="G5" s="90"/>
      <c r="H5" s="90"/>
      <c r="I5" s="90"/>
      <c r="J5" s="91"/>
      <c r="K5" s="91"/>
      <c r="L5" s="92"/>
      <c r="M5" s="92"/>
      <c r="N5" s="92"/>
      <c r="O5" s="92"/>
      <c r="P5" s="92"/>
      <c r="Q5" s="92"/>
      <c r="R5" s="92"/>
      <c r="S5" s="92"/>
      <c r="T5" s="92"/>
    </row>
    <row r="6" spans="1:20" ht="16.5">
      <c r="A6" s="1096" t="s">
        <v>10</v>
      </c>
      <c r="B6" s="1096"/>
      <c r="C6" s="1096"/>
      <c r="D6" s="1096"/>
      <c r="E6" s="1096"/>
      <c r="F6" s="1097" t="s">
        <v>460</v>
      </c>
      <c r="G6" s="1098"/>
      <c r="H6" s="1098"/>
      <c r="I6" s="1098"/>
      <c r="J6" s="1098"/>
      <c r="K6" s="1098"/>
      <c r="L6" s="1098"/>
      <c r="M6" s="1099"/>
      <c r="N6" s="92"/>
      <c r="O6" s="92"/>
      <c r="P6" s="92"/>
      <c r="Q6" s="92"/>
      <c r="R6" s="92"/>
      <c r="S6" s="92"/>
      <c r="T6" s="92"/>
    </row>
    <row r="7" spans="1:20" ht="16.5">
      <c r="A7" s="1096" t="s">
        <v>25</v>
      </c>
      <c r="B7" s="1096"/>
      <c r="C7" s="1096"/>
      <c r="D7" s="1096"/>
      <c r="E7" s="1096"/>
      <c r="F7" s="756">
        <v>2024</v>
      </c>
      <c r="G7" s="757"/>
      <c r="H7" s="757"/>
      <c r="I7" s="757"/>
      <c r="J7" s="757"/>
      <c r="K7" s="757"/>
      <c r="L7" s="757"/>
      <c r="M7" s="758"/>
      <c r="N7" s="92"/>
      <c r="O7" s="92"/>
      <c r="P7" s="92"/>
      <c r="Q7" s="92"/>
      <c r="R7" s="92"/>
      <c r="S7" s="92"/>
      <c r="T7" s="92"/>
    </row>
    <row r="8" spans="1:20" ht="16.5">
      <c r="A8" s="1096" t="s">
        <v>6</v>
      </c>
      <c r="B8" s="1096"/>
      <c r="C8" s="1096"/>
      <c r="D8" s="1096"/>
      <c r="E8" s="1096"/>
      <c r="F8" s="756" t="s">
        <v>770</v>
      </c>
      <c r="G8" s="757"/>
      <c r="H8" s="757"/>
      <c r="I8" s="757"/>
      <c r="J8" s="757"/>
      <c r="K8" s="757"/>
      <c r="L8" s="757"/>
      <c r="M8" s="758"/>
      <c r="N8" s="92"/>
      <c r="O8" s="92"/>
      <c r="P8" s="92"/>
      <c r="Q8" s="92"/>
      <c r="R8" s="92"/>
      <c r="S8" s="92"/>
      <c r="T8" s="92"/>
    </row>
    <row r="9" spans="1:20" ht="16.5">
      <c r="A9" s="1096" t="s">
        <v>7</v>
      </c>
      <c r="B9" s="1096"/>
      <c r="C9" s="1096"/>
      <c r="D9" s="1096"/>
      <c r="E9" s="1096"/>
      <c r="F9" s="756" t="s">
        <v>772</v>
      </c>
      <c r="G9" s="757"/>
      <c r="H9" s="757"/>
      <c r="I9" s="757"/>
      <c r="J9" s="757"/>
      <c r="K9" s="757"/>
      <c r="L9" s="757"/>
      <c r="M9" s="758"/>
      <c r="N9" s="92"/>
      <c r="O9" s="92"/>
      <c r="P9" s="92"/>
      <c r="Q9" s="92"/>
      <c r="R9" s="92"/>
      <c r="S9" s="92"/>
      <c r="T9" s="92"/>
    </row>
    <row r="10" spans="1:20" ht="17.25" thickBot="1">
      <c r="A10" s="93"/>
      <c r="B10" s="93"/>
      <c r="C10" s="93"/>
      <c r="D10" s="93"/>
      <c r="E10" s="93"/>
      <c r="F10" s="93"/>
      <c r="G10" s="93"/>
      <c r="H10" s="93"/>
      <c r="I10" s="93"/>
      <c r="J10" s="91"/>
      <c r="K10" s="91"/>
      <c r="L10" s="91"/>
      <c r="M10" s="91"/>
      <c r="N10" s="92"/>
      <c r="O10" s="92"/>
      <c r="P10" s="92"/>
      <c r="Q10" s="92"/>
      <c r="R10" s="92"/>
      <c r="S10" s="92"/>
      <c r="T10" s="92"/>
    </row>
    <row r="11" spans="1:20" ht="17.25" thickBot="1">
      <c r="A11" s="1127" t="s">
        <v>9</v>
      </c>
      <c r="B11" s="1128"/>
      <c r="C11" s="1128"/>
      <c r="D11" s="1128"/>
      <c r="E11" s="1128"/>
      <c r="F11" s="1128"/>
      <c r="G11" s="1128"/>
      <c r="H11" s="1128"/>
      <c r="I11" s="1128"/>
      <c r="J11" s="1128"/>
      <c r="K11" s="1128"/>
      <c r="L11" s="1128"/>
      <c r="M11" s="1128"/>
      <c r="N11" s="1128"/>
      <c r="O11" s="1128"/>
      <c r="P11" s="1128"/>
      <c r="Q11" s="1128"/>
      <c r="R11" s="1128"/>
      <c r="S11" s="1128"/>
      <c r="T11" s="1129"/>
    </row>
    <row r="12" spans="1:20" ht="17.25" thickBot="1">
      <c r="A12" s="94"/>
      <c r="B12" s="95"/>
      <c r="C12" s="95"/>
      <c r="D12" s="95"/>
      <c r="E12" s="95"/>
      <c r="F12" s="95"/>
      <c r="G12" s="95"/>
      <c r="H12" s="95"/>
      <c r="I12" s="95"/>
      <c r="J12" s="95"/>
      <c r="K12" s="95"/>
      <c r="L12" s="95"/>
      <c r="M12" s="95"/>
      <c r="N12" s="95"/>
      <c r="O12" s="95"/>
      <c r="P12" s="95"/>
      <c r="Q12" s="95"/>
      <c r="R12" s="95"/>
      <c r="S12" s="95"/>
      <c r="T12" s="96"/>
    </row>
    <row r="13" spans="1:20" ht="17.25" thickBot="1">
      <c r="A13" s="1130" t="s">
        <v>16</v>
      </c>
      <c r="B13" s="1131"/>
      <c r="C13" s="1131"/>
      <c r="D13" s="1131"/>
      <c r="E13" s="1131"/>
      <c r="F13" s="1131"/>
      <c r="G13" s="1131"/>
      <c r="H13" s="1131"/>
      <c r="I13" s="1131"/>
      <c r="J13" s="1131"/>
      <c r="K13" s="1131"/>
      <c r="L13" s="1132"/>
      <c r="M13" s="1133" t="s">
        <v>1</v>
      </c>
      <c r="N13" s="1133"/>
      <c r="O13" s="1133"/>
      <c r="P13" s="1133"/>
      <c r="Q13" s="1133"/>
      <c r="R13" s="1133"/>
      <c r="S13" s="1133"/>
      <c r="T13" s="1134"/>
    </row>
    <row r="14" spans="1:20" ht="17.25" thickBot="1">
      <c r="A14" s="1135" t="s">
        <v>27</v>
      </c>
      <c r="B14" s="1144" t="s">
        <v>315</v>
      </c>
      <c r="C14" s="1144" t="s">
        <v>316</v>
      </c>
      <c r="D14" s="1135" t="s">
        <v>26</v>
      </c>
      <c r="E14" s="1137" t="s">
        <v>19</v>
      </c>
      <c r="F14" s="1139" t="s">
        <v>11</v>
      </c>
      <c r="G14" s="1140"/>
      <c r="H14" s="1140"/>
      <c r="I14" s="1141"/>
      <c r="J14" s="1142" t="s">
        <v>20</v>
      </c>
      <c r="K14" s="1142" t="s">
        <v>21</v>
      </c>
      <c r="L14" s="1142" t="s">
        <v>2</v>
      </c>
      <c r="M14" s="1146" t="s">
        <v>22</v>
      </c>
      <c r="N14" s="1148" t="s">
        <v>3</v>
      </c>
      <c r="O14" s="1149"/>
      <c r="P14" s="1150"/>
      <c r="Q14" s="1160" t="s">
        <v>4</v>
      </c>
      <c r="R14" s="1159" t="s">
        <v>5</v>
      </c>
      <c r="S14" s="97" t="s">
        <v>29</v>
      </c>
      <c r="T14" s="1153" t="s">
        <v>0</v>
      </c>
    </row>
    <row r="15" spans="1:20" ht="25.5" customHeight="1" thickBot="1">
      <c r="A15" s="1528"/>
      <c r="B15" s="1519"/>
      <c r="C15" s="1519"/>
      <c r="D15" s="1528"/>
      <c r="E15" s="1529"/>
      <c r="F15" s="98" t="s">
        <v>12</v>
      </c>
      <c r="G15" s="98" t="s">
        <v>13</v>
      </c>
      <c r="H15" s="98" t="s">
        <v>14</v>
      </c>
      <c r="I15" s="98" t="s">
        <v>15</v>
      </c>
      <c r="J15" s="1524"/>
      <c r="K15" s="1524"/>
      <c r="L15" s="1524"/>
      <c r="M15" s="1525"/>
      <c r="N15" s="110" t="s">
        <v>30</v>
      </c>
      <c r="O15" s="99" t="s">
        <v>28</v>
      </c>
      <c r="P15" s="100" t="s">
        <v>31</v>
      </c>
      <c r="Q15" s="1526"/>
      <c r="R15" s="1527"/>
      <c r="S15" s="101"/>
      <c r="T15" s="1523"/>
    </row>
    <row r="16" spans="1:20" ht="16.5" thickBot="1">
      <c r="A16" s="90"/>
      <c r="B16" s="90"/>
      <c r="C16" s="90"/>
      <c r="D16" s="90"/>
      <c r="E16" s="90"/>
      <c r="F16" s="90"/>
      <c r="G16" s="90"/>
      <c r="H16" s="90"/>
      <c r="I16" s="90"/>
      <c r="J16" s="90"/>
      <c r="K16" s="90"/>
      <c r="L16" s="102"/>
      <c r="M16" s="90"/>
      <c r="Q16" s="90"/>
      <c r="R16" s="90"/>
      <c r="S16" s="90"/>
      <c r="T16" s="90"/>
    </row>
    <row r="17" spans="1:20" ht="49.5" customHeight="1" thickBot="1">
      <c r="A17" s="1520">
        <v>1</v>
      </c>
      <c r="B17" s="737" t="s">
        <v>369</v>
      </c>
      <c r="C17" s="737" t="s">
        <v>414</v>
      </c>
      <c r="D17" s="1224" t="s">
        <v>276</v>
      </c>
      <c r="E17" s="317" t="s">
        <v>267</v>
      </c>
      <c r="F17" s="302">
        <v>4</v>
      </c>
      <c r="G17" s="303"/>
      <c r="H17" s="272"/>
      <c r="I17" s="272"/>
      <c r="J17" s="284" t="s">
        <v>358</v>
      </c>
      <c r="K17" s="318"/>
      <c r="L17" s="288"/>
      <c r="M17" s="319">
        <v>14</v>
      </c>
      <c r="N17" s="304">
        <f>F17-M17</f>
        <v>-10</v>
      </c>
      <c r="O17" s="320">
        <f>IF(M17&lt;1,(AVERAGE(F17:I17)/M17),SUM(F17:I17)/M17)</f>
        <v>0.2857142857142857</v>
      </c>
      <c r="P17" s="112" t="str">
        <f>IF(O17&lt;=V$17,"T",IF(O17&lt;$Y$17,"R",IF(O17&gt;=$Y$17,"P")))</f>
        <v>P</v>
      </c>
      <c r="Q17" s="111"/>
      <c r="R17" s="111"/>
      <c r="S17" s="113"/>
      <c r="T17" s="114"/>
    </row>
    <row r="18" spans="1:20" ht="25.5" customHeight="1" thickBot="1">
      <c r="A18" s="1521"/>
      <c r="B18" s="738"/>
      <c r="C18" s="738"/>
      <c r="D18" s="824"/>
      <c r="E18" s="321" t="s">
        <v>268</v>
      </c>
      <c r="F18" s="267">
        <v>1</v>
      </c>
      <c r="G18" s="267"/>
      <c r="H18" s="322"/>
      <c r="I18" s="322"/>
      <c r="J18" s="290" t="s">
        <v>359</v>
      </c>
      <c r="K18" s="323"/>
      <c r="L18" s="266"/>
      <c r="M18" s="276">
        <v>1</v>
      </c>
      <c r="N18" s="309">
        <f>F18-M18</f>
        <v>0</v>
      </c>
      <c r="O18" s="282">
        <v>1</v>
      </c>
      <c r="P18" s="115" t="str">
        <f>IF(O18&lt;=V$17,"T",IF(O18&lt;$Y$17,"R",IF(O18&gt;=$Y$17,"P")))</f>
        <v>P</v>
      </c>
      <c r="Q18" s="106"/>
      <c r="R18" s="106"/>
      <c r="S18" s="116"/>
      <c r="T18" s="117"/>
    </row>
    <row r="19" spans="1:20" ht="25.5" customHeight="1" thickBot="1">
      <c r="A19" s="1521"/>
      <c r="B19" s="738"/>
      <c r="C19" s="738"/>
      <c r="D19" s="824"/>
      <c r="E19" s="324" t="s">
        <v>248</v>
      </c>
      <c r="F19" s="262">
        <v>10</v>
      </c>
      <c r="G19" s="292"/>
      <c r="H19" s="286"/>
      <c r="I19" s="286"/>
      <c r="J19" s="290" t="s">
        <v>360</v>
      </c>
      <c r="K19" s="476">
        <v>27010</v>
      </c>
      <c r="L19" s="326"/>
      <c r="M19" s="319">
        <v>18</v>
      </c>
      <c r="N19" s="281">
        <f>F19-M19</f>
        <v>-8</v>
      </c>
      <c r="O19" s="282">
        <f t="shared" ref="O19:O28" si="0">IF(M19&lt;1,(AVERAGE(F19:I19)/M19),SUM(F19:I19)/M19)</f>
        <v>0.55555555555555558</v>
      </c>
      <c r="P19" s="115" t="str">
        <f>IF(O19&lt;=V$17,"T",IF(O19&lt;$Y$17,"R",IF(O19&gt;=$Y$17,"P")))</f>
        <v>P</v>
      </c>
      <c r="Q19" s="107">
        <f>L19/K19</f>
        <v>0</v>
      </c>
      <c r="R19" s="106"/>
      <c r="S19" s="116"/>
      <c r="T19" s="117"/>
    </row>
    <row r="20" spans="1:20" ht="25.5" customHeight="1" thickBot="1">
      <c r="A20" s="1521"/>
      <c r="B20" s="738"/>
      <c r="C20" s="738"/>
      <c r="D20" s="824"/>
      <c r="E20" s="321" t="s">
        <v>269</v>
      </c>
      <c r="F20" s="262">
        <v>4</v>
      </c>
      <c r="G20" s="292"/>
      <c r="H20" s="286"/>
      <c r="I20" s="286"/>
      <c r="J20" s="290" t="s">
        <v>361</v>
      </c>
      <c r="K20" s="323"/>
      <c r="L20" s="326"/>
      <c r="M20" s="319">
        <v>23</v>
      </c>
      <c r="N20" s="309">
        <f>22/23</f>
        <v>0.95652173913043481</v>
      </c>
      <c r="O20" s="282">
        <f t="shared" si="0"/>
        <v>0.17391304347826086</v>
      </c>
      <c r="P20" s="115" t="str">
        <f t="shared" ref="P20:P28" si="1">IF(O20&lt;=V$17,"T",IF(O20&lt;$Y$17,"R",IF(O20&gt;=$Y$17,"P")))</f>
        <v>P</v>
      </c>
      <c r="Q20" s="118"/>
      <c r="R20" s="106"/>
      <c r="S20" s="116"/>
      <c r="T20" s="117"/>
    </row>
    <row r="21" spans="1:20" ht="49.5" customHeight="1" thickBot="1">
      <c r="A21" s="1521"/>
      <c r="B21" s="738"/>
      <c r="C21" s="738"/>
      <c r="D21" s="824"/>
      <c r="E21" s="327" t="s">
        <v>270</v>
      </c>
      <c r="F21" s="262">
        <v>4</v>
      </c>
      <c r="G21" s="292"/>
      <c r="H21" s="286"/>
      <c r="I21" s="286"/>
      <c r="J21" s="290" t="s">
        <v>362</v>
      </c>
      <c r="K21" s="323"/>
      <c r="L21" s="328"/>
      <c r="M21" s="319">
        <v>22</v>
      </c>
      <c r="N21" s="309">
        <f>22/23</f>
        <v>0.95652173913043481</v>
      </c>
      <c r="O21" s="282">
        <f t="shared" si="0"/>
        <v>0.18181818181818182</v>
      </c>
      <c r="P21" s="115" t="str">
        <f t="shared" si="1"/>
        <v>P</v>
      </c>
      <c r="Q21" s="106"/>
      <c r="R21" s="106"/>
      <c r="S21" s="116"/>
      <c r="T21" s="117"/>
    </row>
    <row r="22" spans="1:20" ht="48" customHeight="1" thickBot="1">
      <c r="A22" s="1521"/>
      <c r="B22" s="738"/>
      <c r="C22" s="738"/>
      <c r="D22" s="824" t="s">
        <v>277</v>
      </c>
      <c r="E22" s="327" t="s">
        <v>271</v>
      </c>
      <c r="F22" s="267">
        <v>1</v>
      </c>
      <c r="G22" s="329"/>
      <c r="H22" s="330"/>
      <c r="I22" s="330"/>
      <c r="J22" s="290" t="s">
        <v>363</v>
      </c>
      <c r="K22" s="323"/>
      <c r="L22" s="266"/>
      <c r="M22" s="276">
        <v>1</v>
      </c>
      <c r="N22" s="309">
        <v>0</v>
      </c>
      <c r="O22" s="282">
        <f t="shared" si="0"/>
        <v>1</v>
      </c>
      <c r="P22" s="115" t="str">
        <f t="shared" si="1"/>
        <v>P</v>
      </c>
      <c r="Q22" s="106"/>
      <c r="R22" s="106"/>
      <c r="S22" s="116"/>
      <c r="T22" s="117"/>
    </row>
    <row r="23" spans="1:20" ht="63.75" customHeight="1" thickBot="1">
      <c r="A23" s="1521"/>
      <c r="B23" s="738"/>
      <c r="C23" s="738"/>
      <c r="D23" s="824"/>
      <c r="E23" s="327" t="s">
        <v>272</v>
      </c>
      <c r="F23" s="262">
        <v>4</v>
      </c>
      <c r="G23" s="292"/>
      <c r="H23" s="286"/>
      <c r="I23" s="286"/>
      <c r="J23" s="290" t="s">
        <v>364</v>
      </c>
      <c r="K23" s="323"/>
      <c r="L23" s="266"/>
      <c r="M23" s="276">
        <v>0.1</v>
      </c>
      <c r="N23" s="309">
        <v>0</v>
      </c>
      <c r="O23" s="282">
        <v>1</v>
      </c>
      <c r="P23" s="115" t="str">
        <f t="shared" si="1"/>
        <v>P</v>
      </c>
      <c r="Q23" s="106"/>
      <c r="R23" s="106"/>
      <c r="S23" s="116"/>
      <c r="T23" s="117"/>
    </row>
    <row r="24" spans="1:20" ht="63.75" customHeight="1" thickBot="1">
      <c r="A24" s="1521"/>
      <c r="B24" s="738"/>
      <c r="C24" s="738"/>
      <c r="D24" s="824"/>
      <c r="E24" s="327" t="s">
        <v>273</v>
      </c>
      <c r="F24" s="262">
        <v>4</v>
      </c>
      <c r="G24" s="292"/>
      <c r="H24" s="286"/>
      <c r="I24" s="286"/>
      <c r="J24" s="290" t="s">
        <v>365</v>
      </c>
      <c r="K24" s="278"/>
      <c r="L24" s="266"/>
      <c r="M24" s="319">
        <v>5</v>
      </c>
      <c r="N24" s="309">
        <f>4/5</f>
        <v>0.8</v>
      </c>
      <c r="O24" s="282">
        <f t="shared" si="0"/>
        <v>0.8</v>
      </c>
      <c r="P24" s="115" t="str">
        <f t="shared" si="1"/>
        <v>P</v>
      </c>
      <c r="Q24" s="106"/>
      <c r="R24" s="106"/>
      <c r="S24" s="116"/>
      <c r="T24" s="117"/>
    </row>
    <row r="25" spans="1:20" ht="36.75" thickBot="1">
      <c r="A25" s="1521"/>
      <c r="B25" s="738"/>
      <c r="C25" s="738"/>
      <c r="D25" s="824" t="s">
        <v>278</v>
      </c>
      <c r="E25" s="331" t="s">
        <v>267</v>
      </c>
      <c r="F25" s="262">
        <v>274</v>
      </c>
      <c r="G25" s="292"/>
      <c r="H25" s="286"/>
      <c r="I25" s="286"/>
      <c r="J25" s="307" t="s">
        <v>358</v>
      </c>
      <c r="K25" s="332"/>
      <c r="L25" s="333"/>
      <c r="M25" s="319">
        <v>900</v>
      </c>
      <c r="N25" s="281">
        <f>405+375</f>
        <v>780</v>
      </c>
      <c r="O25" s="282">
        <f t="shared" si="0"/>
        <v>0.30444444444444446</v>
      </c>
      <c r="P25" s="115" t="str">
        <f t="shared" si="1"/>
        <v>P</v>
      </c>
      <c r="Q25" s="106"/>
      <c r="R25" s="106"/>
      <c r="S25" s="116"/>
      <c r="T25" s="117"/>
    </row>
    <row r="26" spans="1:20" ht="25.5" customHeight="1" thickBot="1">
      <c r="A26" s="1521"/>
      <c r="B26" s="738"/>
      <c r="C26" s="738"/>
      <c r="D26" s="824"/>
      <c r="E26" s="331" t="s">
        <v>274</v>
      </c>
      <c r="F26" s="262">
        <v>274</v>
      </c>
      <c r="G26" s="292"/>
      <c r="H26" s="286"/>
      <c r="I26" s="330"/>
      <c r="J26" s="290" t="s">
        <v>366</v>
      </c>
      <c r="K26" s="278"/>
      <c r="L26" s="266"/>
      <c r="M26" s="319">
        <v>800</v>
      </c>
      <c r="N26" s="281">
        <f>F26-M26</f>
        <v>-526</v>
      </c>
      <c r="O26" s="282">
        <f t="shared" si="0"/>
        <v>0.34250000000000003</v>
      </c>
      <c r="P26" s="115" t="str">
        <f t="shared" si="1"/>
        <v>P</v>
      </c>
      <c r="Q26" s="106"/>
      <c r="R26" s="106"/>
      <c r="S26" s="116"/>
      <c r="T26" s="117"/>
    </row>
    <row r="27" spans="1:20" ht="25.5" customHeight="1" thickBot="1">
      <c r="A27" s="1521"/>
      <c r="B27" s="738"/>
      <c r="C27" s="738"/>
      <c r="D27" s="824"/>
      <c r="E27" s="331" t="s">
        <v>279</v>
      </c>
      <c r="F27" s="267">
        <v>1</v>
      </c>
      <c r="G27" s="329"/>
      <c r="H27" s="330"/>
      <c r="I27" s="330"/>
      <c r="J27" s="290" t="s">
        <v>367</v>
      </c>
      <c r="K27" s="278"/>
      <c r="L27" s="266"/>
      <c r="M27" s="276">
        <v>0.99</v>
      </c>
      <c r="N27" s="309">
        <f>F27-M27</f>
        <v>1.0000000000000009E-2</v>
      </c>
      <c r="O27" s="282">
        <f t="shared" si="0"/>
        <v>1.0101010101010102</v>
      </c>
      <c r="P27" s="115" t="str">
        <f t="shared" si="1"/>
        <v>P</v>
      </c>
      <c r="Q27" s="106"/>
      <c r="R27" s="106"/>
      <c r="S27" s="116"/>
      <c r="T27" s="117"/>
    </row>
    <row r="28" spans="1:20" ht="25.5" customHeight="1" thickBot="1">
      <c r="A28" s="1522"/>
      <c r="B28" s="1084"/>
      <c r="C28" s="1084"/>
      <c r="D28" s="1189"/>
      <c r="E28" s="335" t="s">
        <v>275</v>
      </c>
      <c r="F28" s="336">
        <v>1</v>
      </c>
      <c r="G28" s="337"/>
      <c r="H28" s="338"/>
      <c r="I28" s="338"/>
      <c r="J28" s="305" t="s">
        <v>368</v>
      </c>
      <c r="K28" s="339"/>
      <c r="L28" s="340"/>
      <c r="M28" s="341">
        <v>0.99</v>
      </c>
      <c r="N28" s="342">
        <f>F28-M28</f>
        <v>1.0000000000000009E-2</v>
      </c>
      <c r="O28" s="294">
        <f t="shared" si="0"/>
        <v>1.0101010101010102</v>
      </c>
      <c r="P28" s="254" t="str">
        <f t="shared" si="1"/>
        <v>P</v>
      </c>
      <c r="Q28" s="203"/>
      <c r="R28" s="203"/>
      <c r="S28" s="237"/>
      <c r="T28" s="255"/>
    </row>
    <row r="29" spans="1:20" s="204" customFormat="1">
      <c r="A29" s="106"/>
      <c r="B29" s="106"/>
      <c r="C29" s="106" t="s">
        <v>756</v>
      </c>
      <c r="D29" s="106"/>
      <c r="E29" s="106"/>
      <c r="F29" s="106">
        <v>4</v>
      </c>
      <c r="G29" s="106"/>
      <c r="H29" s="106"/>
      <c r="I29" s="106"/>
      <c r="J29" s="106"/>
      <c r="K29" s="106"/>
      <c r="L29" s="106"/>
      <c r="M29" s="106"/>
      <c r="N29" s="106"/>
      <c r="O29" s="106"/>
      <c r="P29" s="106"/>
      <c r="Q29" s="106"/>
      <c r="R29" s="106"/>
      <c r="S29" s="106"/>
      <c r="T29" s="106"/>
    </row>
    <row r="30" spans="1:20">
      <c r="A30" s="90"/>
      <c r="B30" s="90"/>
      <c r="C30" s="90"/>
      <c r="D30" s="90"/>
      <c r="E30" s="90"/>
      <c r="F30" s="90"/>
      <c r="G30" s="90"/>
      <c r="H30" s="90"/>
      <c r="I30" s="90"/>
      <c r="J30" s="90"/>
      <c r="K30" s="90"/>
      <c r="L30" s="90"/>
      <c r="M30" s="90"/>
      <c r="N30" s="90"/>
      <c r="O30" s="90"/>
      <c r="P30" s="90"/>
      <c r="Q30" s="90"/>
      <c r="R30" s="90"/>
      <c r="S30" s="90"/>
      <c r="T30" s="90"/>
    </row>
    <row r="31" spans="1:20" ht="16.5">
      <c r="A31" s="108" t="s">
        <v>24</v>
      </c>
      <c r="B31" s="108"/>
      <c r="C31" s="108"/>
      <c r="D31" s="108"/>
      <c r="E31" s="90"/>
      <c r="F31" s="90"/>
      <c r="G31" s="90"/>
      <c r="H31" s="90"/>
      <c r="I31" s="90"/>
      <c r="J31" s="90"/>
      <c r="K31" s="90"/>
      <c r="L31" s="90"/>
      <c r="M31" s="90"/>
      <c r="N31" s="90"/>
      <c r="O31" s="90"/>
      <c r="P31" s="90"/>
      <c r="Q31" s="90"/>
      <c r="R31" s="90"/>
      <c r="S31" s="90"/>
      <c r="T31" s="90"/>
    </row>
    <row r="32" spans="1:20">
      <c r="A32" s="90"/>
      <c r="B32" s="90"/>
      <c r="C32" s="90"/>
      <c r="D32" s="90"/>
      <c r="E32" s="90"/>
      <c r="F32" s="90"/>
      <c r="G32" s="90"/>
      <c r="H32" s="90"/>
      <c r="I32" s="90"/>
      <c r="J32" s="90"/>
      <c r="K32" s="90"/>
      <c r="L32" s="90"/>
      <c r="M32" s="90"/>
      <c r="N32" s="90"/>
      <c r="O32" s="90"/>
      <c r="P32" s="90"/>
      <c r="Q32" s="90"/>
      <c r="R32" s="90"/>
      <c r="S32" s="90"/>
      <c r="T32" s="90"/>
    </row>
    <row r="33" spans="1:20">
      <c r="A33" s="1164"/>
      <c r="B33" s="1165"/>
      <c r="C33" s="1165"/>
      <c r="D33" s="1165"/>
      <c r="E33" s="1165"/>
      <c r="F33" s="1165"/>
      <c r="G33" s="1165"/>
      <c r="H33" s="1165"/>
      <c r="I33" s="1165"/>
      <c r="J33" s="1165"/>
      <c r="K33" s="1165"/>
      <c r="L33" s="1165"/>
      <c r="M33" s="1165"/>
      <c r="N33" s="1165"/>
      <c r="O33" s="1165"/>
      <c r="P33" s="1165"/>
      <c r="Q33" s="1165"/>
      <c r="R33" s="1165"/>
      <c r="S33" s="1165"/>
      <c r="T33" s="1166"/>
    </row>
    <row r="34" spans="1:20">
      <c r="A34" s="1164"/>
      <c r="B34" s="1165"/>
      <c r="C34" s="1165"/>
      <c r="D34" s="1165"/>
      <c r="E34" s="1165"/>
      <c r="F34" s="1165"/>
      <c r="G34" s="1165"/>
      <c r="H34" s="1165"/>
      <c r="I34" s="1165"/>
      <c r="J34" s="1165"/>
      <c r="K34" s="1165"/>
      <c r="L34" s="1165"/>
      <c r="M34" s="1165"/>
      <c r="N34" s="1165"/>
      <c r="O34" s="1165"/>
      <c r="P34" s="1165"/>
      <c r="Q34" s="1165"/>
      <c r="R34" s="1165"/>
      <c r="S34" s="1165"/>
      <c r="T34" s="1166"/>
    </row>
    <row r="35" spans="1:20">
      <c r="A35" s="1164"/>
      <c r="B35" s="1165"/>
      <c r="C35" s="1165"/>
      <c r="D35" s="1165"/>
      <c r="E35" s="1165"/>
      <c r="F35" s="1165"/>
      <c r="G35" s="1165"/>
      <c r="H35" s="1165"/>
      <c r="I35" s="1165"/>
      <c r="J35" s="1165"/>
      <c r="K35" s="1165"/>
      <c r="L35" s="1165"/>
      <c r="M35" s="1165"/>
      <c r="N35" s="1165"/>
      <c r="O35" s="1165"/>
      <c r="P35" s="1165"/>
      <c r="Q35" s="1165"/>
      <c r="R35" s="1165"/>
      <c r="S35" s="1165"/>
      <c r="T35" s="1166"/>
    </row>
    <row r="36" spans="1:20">
      <c r="A36" s="1164"/>
      <c r="B36" s="1165"/>
      <c r="C36" s="1165"/>
      <c r="D36" s="1165"/>
      <c r="E36" s="1165"/>
      <c r="F36" s="1165"/>
      <c r="G36" s="1165"/>
      <c r="H36" s="1165"/>
      <c r="I36" s="1165"/>
      <c r="J36" s="1165"/>
      <c r="K36" s="1165"/>
      <c r="L36" s="1165"/>
      <c r="M36" s="1165"/>
      <c r="N36" s="1165"/>
      <c r="O36" s="1165"/>
      <c r="P36" s="1165"/>
      <c r="Q36" s="1165"/>
      <c r="R36" s="1165"/>
      <c r="S36" s="1165"/>
      <c r="T36" s="1166"/>
    </row>
    <row r="37" spans="1:20">
      <c r="A37" s="1164"/>
      <c r="B37" s="1165"/>
      <c r="C37" s="1165"/>
      <c r="D37" s="1165"/>
      <c r="E37" s="1165"/>
      <c r="F37" s="1165"/>
      <c r="G37" s="1165"/>
      <c r="H37" s="1165"/>
      <c r="I37" s="1165"/>
      <c r="J37" s="1165"/>
      <c r="K37" s="1165"/>
      <c r="L37" s="1165"/>
      <c r="M37" s="1165"/>
      <c r="N37" s="1165"/>
      <c r="O37" s="1165"/>
      <c r="P37" s="1165"/>
      <c r="Q37" s="1165"/>
      <c r="R37" s="1165"/>
      <c r="S37" s="1165"/>
      <c r="T37" s="1166"/>
    </row>
    <row r="38" spans="1:20">
      <c r="A38" s="1164"/>
      <c r="B38" s="1165"/>
      <c r="C38" s="1165"/>
      <c r="D38" s="1165"/>
      <c r="E38" s="1165"/>
      <c r="F38" s="1165"/>
      <c r="G38" s="1165"/>
      <c r="H38" s="1165"/>
      <c r="I38" s="1165"/>
      <c r="J38" s="1165"/>
      <c r="K38" s="1165"/>
      <c r="L38" s="1165"/>
      <c r="M38" s="1165"/>
      <c r="N38" s="1165"/>
      <c r="O38" s="1165"/>
      <c r="P38" s="1165"/>
      <c r="Q38" s="1165"/>
      <c r="R38" s="1165"/>
      <c r="S38" s="1165"/>
      <c r="T38" s="1166"/>
    </row>
    <row r="39" spans="1:20">
      <c r="A39" s="1164"/>
      <c r="B39" s="1165"/>
      <c r="C39" s="1165"/>
      <c r="D39" s="1165"/>
      <c r="E39" s="1165"/>
      <c r="F39" s="1165"/>
      <c r="G39" s="1165"/>
      <c r="H39" s="1165"/>
      <c r="I39" s="1165"/>
      <c r="J39" s="1165"/>
      <c r="K39" s="1165"/>
      <c r="L39" s="1165"/>
      <c r="M39" s="1165"/>
      <c r="N39" s="1165"/>
      <c r="O39" s="1165"/>
      <c r="P39" s="1165"/>
      <c r="Q39" s="1165"/>
      <c r="R39" s="1165"/>
      <c r="S39" s="1165"/>
      <c r="T39" s="1166"/>
    </row>
    <row r="40" spans="1:20">
      <c r="A40" s="1164"/>
      <c r="B40" s="1165"/>
      <c r="C40" s="1165"/>
      <c r="D40" s="1165"/>
      <c r="E40" s="1165"/>
      <c r="F40" s="1165"/>
      <c r="G40" s="1165"/>
      <c r="H40" s="1165"/>
      <c r="I40" s="1165"/>
      <c r="J40" s="1165"/>
      <c r="K40" s="1165"/>
      <c r="L40" s="1165"/>
      <c r="M40" s="1165"/>
      <c r="N40" s="1165"/>
      <c r="O40" s="1165"/>
      <c r="P40" s="1165"/>
      <c r="Q40" s="1165"/>
      <c r="R40" s="1165"/>
      <c r="S40" s="1165"/>
      <c r="T40" s="1166"/>
    </row>
    <row r="41" spans="1:20">
      <c r="A41" s="1164"/>
      <c r="B41" s="1165"/>
      <c r="C41" s="1165"/>
      <c r="D41" s="1165"/>
      <c r="E41" s="1165"/>
      <c r="F41" s="1165"/>
      <c r="G41" s="1165"/>
      <c r="H41" s="1165"/>
      <c r="I41" s="1165"/>
      <c r="J41" s="1165"/>
      <c r="K41" s="1165"/>
      <c r="L41" s="1165"/>
      <c r="M41" s="1165"/>
      <c r="N41" s="1165"/>
      <c r="O41" s="1165"/>
      <c r="P41" s="1165"/>
      <c r="Q41" s="1165"/>
      <c r="R41" s="1165"/>
      <c r="S41" s="1165"/>
      <c r="T41" s="1166"/>
    </row>
    <row r="42" spans="1:20">
      <c r="A42" s="1164"/>
      <c r="B42" s="1165"/>
      <c r="C42" s="1165"/>
      <c r="D42" s="1165"/>
      <c r="E42" s="1165"/>
      <c r="F42" s="1165"/>
      <c r="G42" s="1165"/>
      <c r="H42" s="1165"/>
      <c r="I42" s="1165"/>
      <c r="J42" s="1165"/>
      <c r="K42" s="1165"/>
      <c r="L42" s="1165"/>
      <c r="M42" s="1165"/>
      <c r="N42" s="1165"/>
      <c r="O42" s="1165"/>
      <c r="P42" s="1165"/>
      <c r="Q42" s="1165"/>
      <c r="R42" s="1165"/>
      <c r="S42" s="1165"/>
      <c r="T42" s="1166"/>
    </row>
    <row r="43" spans="1:20">
      <c r="A43" s="1164"/>
      <c r="B43" s="1165"/>
      <c r="C43" s="1165"/>
      <c r="D43" s="1165"/>
      <c r="E43" s="1165"/>
      <c r="F43" s="1165"/>
      <c r="G43" s="1165"/>
      <c r="H43" s="1165"/>
      <c r="I43" s="1165"/>
      <c r="J43" s="1165"/>
      <c r="K43" s="1165"/>
      <c r="L43" s="1165"/>
      <c r="M43" s="1165"/>
      <c r="N43" s="1165"/>
      <c r="O43" s="1165"/>
      <c r="P43" s="1165"/>
      <c r="Q43" s="1165"/>
      <c r="R43" s="1165"/>
      <c r="S43" s="1165"/>
      <c r="T43" s="1166"/>
    </row>
  </sheetData>
  <mergeCells count="48">
    <mergeCell ref="A41:T41"/>
    <mergeCell ref="A42:T42"/>
    <mergeCell ref="A43:T43"/>
    <mergeCell ref="A35:T35"/>
    <mergeCell ref="A36:T36"/>
    <mergeCell ref="A37:T37"/>
    <mergeCell ref="A38:T38"/>
    <mergeCell ref="A39:T39"/>
    <mergeCell ref="A40:T40"/>
    <mergeCell ref="A34:T34"/>
    <mergeCell ref="T14:T15"/>
    <mergeCell ref="K14:K15"/>
    <mergeCell ref="L14:L15"/>
    <mergeCell ref="M14:M15"/>
    <mergeCell ref="N14:P14"/>
    <mergeCell ref="Q14:Q15"/>
    <mergeCell ref="R14:R15"/>
    <mergeCell ref="A14:A15"/>
    <mergeCell ref="D14:D15"/>
    <mergeCell ref="A33:T33"/>
    <mergeCell ref="E14:E15"/>
    <mergeCell ref="F14:I14"/>
    <mergeCell ref="J14:J15"/>
    <mergeCell ref="D17:D21"/>
    <mergeCell ref="D22:D24"/>
    <mergeCell ref="F9:M9"/>
    <mergeCell ref="A11:T11"/>
    <mergeCell ref="A13:L13"/>
    <mergeCell ref="M13:T13"/>
    <mergeCell ref="A6:E6"/>
    <mergeCell ref="F6:M6"/>
    <mergeCell ref="A7:E7"/>
    <mergeCell ref="F7:M7"/>
    <mergeCell ref="A8:E8"/>
    <mergeCell ref="F8:M8"/>
    <mergeCell ref="F2:M2"/>
    <mergeCell ref="N2:T2"/>
    <mergeCell ref="F3:M4"/>
    <mergeCell ref="N3:T3"/>
    <mergeCell ref="N4:T4"/>
    <mergeCell ref="D25:D28"/>
    <mergeCell ref="A2:E4"/>
    <mergeCell ref="A9:E9"/>
    <mergeCell ref="C17:C28"/>
    <mergeCell ref="B17:B28"/>
    <mergeCell ref="B14:B15"/>
    <mergeCell ref="C14:C15"/>
    <mergeCell ref="A17:A28"/>
  </mergeCells>
  <conditionalFormatting sqref="P17:P28">
    <cfRule type="containsText" dxfId="52" priority="1" stopIfTrue="1" operator="containsText" text="P">
      <formula>NOT(ISERROR(SEARCH("P",P17)))</formula>
    </cfRule>
    <cfRule type="containsText" dxfId="51" priority="2" stopIfTrue="1" operator="containsText" text="R">
      <formula>NOT(ISERROR(SEARCH("R",P17)))</formula>
    </cfRule>
    <cfRule type="containsText" dxfId="50" priority="3" operator="containsText" text="T">
      <formula>NOT(ISERROR(SEARCH("T",P17)))</formula>
    </cfRule>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0"/>
  <sheetViews>
    <sheetView topLeftCell="Q11" zoomScale="77" zoomScaleNormal="77" workbookViewId="0">
      <selection activeCell="A27" sqref="A27:T27"/>
    </sheetView>
  </sheetViews>
  <sheetFormatPr baseColWidth="10" defaultColWidth="11.42578125" defaultRowHeight="15"/>
  <cols>
    <col min="1" max="1" width="11.42578125" style="74"/>
    <col min="2" max="2" width="39.85546875" style="74" customWidth="1"/>
    <col min="3" max="3" width="32.28515625" style="74" customWidth="1"/>
    <col min="4" max="4" width="39.5703125" style="74" customWidth="1"/>
    <col min="5" max="5" width="45.7109375" style="74" customWidth="1"/>
    <col min="6" max="6" width="7.5703125" style="74" customWidth="1"/>
    <col min="7" max="7" width="5" style="74" customWidth="1"/>
    <col min="8" max="8" width="5.140625" style="74" customWidth="1"/>
    <col min="9" max="9" width="4.28515625" style="74" customWidth="1"/>
    <col min="10" max="10" width="97.7109375" style="74" customWidth="1"/>
    <col min="11" max="11" width="19" style="74" customWidth="1"/>
    <col min="12" max="12" width="23.7109375" style="74" customWidth="1"/>
    <col min="13" max="13" width="9.140625" style="74" customWidth="1"/>
    <col min="14" max="14" width="17.140625" style="74" customWidth="1"/>
    <col min="15" max="16" width="11.42578125" style="74"/>
    <col min="17" max="17" width="17.5703125" style="74" customWidth="1"/>
    <col min="18" max="18" width="21.42578125" style="74" customWidth="1"/>
    <col min="19" max="19" width="87" style="74" customWidth="1"/>
    <col min="20" max="20" width="71.140625" style="74" customWidth="1"/>
    <col min="21" max="16384" width="11.42578125" style="74"/>
  </cols>
  <sheetData>
    <row r="1" spans="1:20" ht="15.75" thickBot="1"/>
    <row r="2" spans="1:20" ht="16.5" thickBot="1">
      <c r="A2" s="1256"/>
      <c r="B2" s="1257"/>
      <c r="C2" s="1257"/>
      <c r="D2" s="1257"/>
      <c r="E2" s="1258"/>
      <c r="F2" s="1265" t="s">
        <v>18</v>
      </c>
      <c r="G2" s="1266"/>
      <c r="H2" s="1266"/>
      <c r="I2" s="1266"/>
      <c r="J2" s="1266"/>
      <c r="K2" s="1266"/>
      <c r="L2" s="1266"/>
      <c r="M2" s="1267"/>
      <c r="N2" s="1306" t="s">
        <v>689</v>
      </c>
      <c r="O2" s="1307"/>
      <c r="P2" s="1307"/>
      <c r="Q2" s="1307"/>
      <c r="R2" s="1307"/>
      <c r="S2" s="1307"/>
      <c r="T2" s="1308"/>
    </row>
    <row r="3" spans="1:20" ht="16.5" thickBot="1">
      <c r="A3" s="1259"/>
      <c r="B3" s="1260"/>
      <c r="C3" s="1260"/>
      <c r="D3" s="1260"/>
      <c r="E3" s="1261"/>
      <c r="F3" s="1294" t="s">
        <v>17</v>
      </c>
      <c r="G3" s="1295"/>
      <c r="H3" s="1295"/>
      <c r="I3" s="1295"/>
      <c r="J3" s="1295"/>
      <c r="K3" s="1295"/>
      <c r="L3" s="1295"/>
      <c r="M3" s="1296"/>
      <c r="N3" s="1320" t="s">
        <v>23</v>
      </c>
      <c r="O3" s="1321"/>
      <c r="P3" s="1321"/>
      <c r="Q3" s="1321"/>
      <c r="R3" s="1321"/>
      <c r="S3" s="1321"/>
      <c r="T3" s="1322"/>
    </row>
    <row r="4" spans="1:20" ht="16.5" thickBot="1">
      <c r="A4" s="1262"/>
      <c r="B4" s="1263"/>
      <c r="C4" s="1263"/>
      <c r="D4" s="1263"/>
      <c r="E4" s="1264"/>
      <c r="F4" s="1297"/>
      <c r="G4" s="1298"/>
      <c r="H4" s="1298"/>
      <c r="I4" s="1298"/>
      <c r="J4" s="1298"/>
      <c r="K4" s="1298"/>
      <c r="L4" s="1298"/>
      <c r="M4" s="1299"/>
      <c r="N4" s="1323" t="s">
        <v>8</v>
      </c>
      <c r="O4" s="1324"/>
      <c r="P4" s="1324"/>
      <c r="Q4" s="1324"/>
      <c r="R4" s="1324"/>
      <c r="S4" s="1324"/>
      <c r="T4" s="1325"/>
    </row>
    <row r="5" spans="1:20" ht="15.75">
      <c r="A5" s="109"/>
      <c r="B5" s="109"/>
      <c r="C5" s="109"/>
      <c r="D5" s="109"/>
      <c r="E5" s="109"/>
      <c r="F5" s="109"/>
      <c r="G5" s="109"/>
      <c r="H5" s="109"/>
      <c r="I5" s="109"/>
      <c r="J5" s="135"/>
      <c r="K5" s="135"/>
      <c r="L5" s="136"/>
      <c r="M5" s="136"/>
      <c r="N5" s="136"/>
      <c r="O5" s="136"/>
      <c r="P5" s="136"/>
      <c r="Q5" s="136"/>
      <c r="R5" s="136"/>
      <c r="S5" s="136"/>
      <c r="T5" s="136"/>
    </row>
    <row r="6" spans="1:20" ht="15.75">
      <c r="A6" s="1279" t="s">
        <v>10</v>
      </c>
      <c r="B6" s="1279"/>
      <c r="C6" s="1279"/>
      <c r="D6" s="1279"/>
      <c r="E6" s="1279"/>
      <c r="F6" s="1508" t="s">
        <v>456</v>
      </c>
      <c r="G6" s="1291"/>
      <c r="H6" s="1291"/>
      <c r="I6" s="1291"/>
      <c r="J6" s="1291"/>
      <c r="K6" s="1291"/>
      <c r="L6" s="1291"/>
      <c r="M6" s="1292"/>
      <c r="N6" s="136"/>
      <c r="O6" s="136"/>
      <c r="P6" s="136"/>
      <c r="Q6" s="136"/>
      <c r="R6" s="136"/>
      <c r="S6" s="136"/>
      <c r="T6" s="136"/>
    </row>
    <row r="7" spans="1:20" ht="15.75">
      <c r="A7" s="1279" t="s">
        <v>25</v>
      </c>
      <c r="B7" s="1279"/>
      <c r="C7" s="1279"/>
      <c r="D7" s="1279"/>
      <c r="E7" s="1279"/>
      <c r="F7" s="756">
        <v>2024</v>
      </c>
      <c r="G7" s="757"/>
      <c r="H7" s="757"/>
      <c r="I7" s="757"/>
      <c r="J7" s="757"/>
      <c r="K7" s="757"/>
      <c r="L7" s="757"/>
      <c r="M7" s="758"/>
      <c r="N7" s="136"/>
      <c r="O7" s="136"/>
      <c r="P7" s="136"/>
      <c r="Q7" s="136"/>
      <c r="R7" s="136"/>
      <c r="S7" s="136"/>
      <c r="T7" s="136"/>
    </row>
    <row r="8" spans="1:20" ht="15.75">
      <c r="A8" s="1279" t="s">
        <v>6</v>
      </c>
      <c r="B8" s="1279"/>
      <c r="C8" s="1279"/>
      <c r="D8" s="1279"/>
      <c r="E8" s="1279"/>
      <c r="F8" s="756" t="s">
        <v>770</v>
      </c>
      <c r="G8" s="757"/>
      <c r="H8" s="757"/>
      <c r="I8" s="757"/>
      <c r="J8" s="757"/>
      <c r="K8" s="757"/>
      <c r="L8" s="757"/>
      <c r="M8" s="758"/>
      <c r="N8" s="136"/>
      <c r="O8" s="136"/>
      <c r="P8" s="136"/>
      <c r="Q8" s="136"/>
      <c r="R8" s="136"/>
      <c r="S8" s="136"/>
      <c r="T8" s="136"/>
    </row>
    <row r="9" spans="1:20" ht="15.75">
      <c r="A9" s="1279" t="s">
        <v>7</v>
      </c>
      <c r="B9" s="1279"/>
      <c r="C9" s="1279"/>
      <c r="D9" s="1279"/>
      <c r="E9" s="1279"/>
      <c r="F9" s="756" t="s">
        <v>772</v>
      </c>
      <c r="G9" s="757"/>
      <c r="H9" s="757"/>
      <c r="I9" s="757"/>
      <c r="J9" s="757"/>
      <c r="K9" s="757"/>
      <c r="L9" s="757"/>
      <c r="M9" s="758"/>
      <c r="N9" s="136"/>
      <c r="O9" s="136"/>
      <c r="P9" s="136"/>
      <c r="Q9" s="136"/>
      <c r="R9" s="136"/>
      <c r="S9" s="136"/>
      <c r="T9" s="136"/>
    </row>
    <row r="10" spans="1:20" ht="16.5" thickBot="1">
      <c r="A10" s="137"/>
      <c r="B10" s="137"/>
      <c r="C10" s="137"/>
      <c r="D10" s="137"/>
      <c r="E10" s="137"/>
      <c r="F10" s="137"/>
      <c r="G10" s="137"/>
      <c r="H10" s="137"/>
      <c r="I10" s="137"/>
      <c r="J10" s="135"/>
      <c r="K10" s="135"/>
      <c r="L10" s="135"/>
      <c r="M10" s="135"/>
      <c r="N10" s="136"/>
      <c r="O10" s="136"/>
      <c r="P10" s="136"/>
      <c r="Q10" s="136"/>
      <c r="R10" s="136"/>
      <c r="S10" s="136"/>
      <c r="T10" s="136"/>
    </row>
    <row r="11" spans="1:20" ht="16.5" thickBot="1">
      <c r="A11" s="1280" t="s">
        <v>9</v>
      </c>
      <c r="B11" s="1281"/>
      <c r="C11" s="1281"/>
      <c r="D11" s="1281"/>
      <c r="E11" s="1281"/>
      <c r="F11" s="1281"/>
      <c r="G11" s="1281"/>
      <c r="H11" s="1281"/>
      <c r="I11" s="1281"/>
      <c r="J11" s="1281"/>
      <c r="K11" s="1281"/>
      <c r="L11" s="1281"/>
      <c r="M11" s="1281"/>
      <c r="N11" s="1281"/>
      <c r="O11" s="1281"/>
      <c r="P11" s="1281"/>
      <c r="Q11" s="1281"/>
      <c r="R11" s="1281"/>
      <c r="S11" s="1281"/>
      <c r="T11" s="1282"/>
    </row>
    <row r="12" spans="1:20" ht="16.5" thickBot="1">
      <c r="A12" s="138"/>
      <c r="B12" s="139"/>
      <c r="C12" s="139"/>
      <c r="D12" s="139"/>
      <c r="E12" s="139"/>
      <c r="F12" s="139"/>
      <c r="G12" s="139"/>
      <c r="H12" s="139"/>
      <c r="I12" s="139"/>
      <c r="J12" s="139"/>
      <c r="K12" s="139"/>
      <c r="L12" s="139"/>
      <c r="M12" s="139"/>
      <c r="N12" s="139"/>
      <c r="O12" s="139"/>
      <c r="P12" s="139"/>
      <c r="Q12" s="139"/>
      <c r="R12" s="139"/>
      <c r="S12" s="139"/>
      <c r="T12" s="140"/>
    </row>
    <row r="13" spans="1:20" ht="16.5" thickBot="1">
      <c r="A13" s="1283" t="s">
        <v>16</v>
      </c>
      <c r="B13" s="1284"/>
      <c r="C13" s="1284"/>
      <c r="D13" s="1284"/>
      <c r="E13" s="1284"/>
      <c r="F13" s="1284"/>
      <c r="G13" s="1284"/>
      <c r="H13" s="1284"/>
      <c r="I13" s="1284"/>
      <c r="J13" s="1284"/>
      <c r="K13" s="1284"/>
      <c r="L13" s="1285"/>
      <c r="M13" s="1286" t="s">
        <v>1</v>
      </c>
      <c r="N13" s="1286"/>
      <c r="O13" s="1286"/>
      <c r="P13" s="1286"/>
      <c r="Q13" s="1286"/>
      <c r="R13" s="1286"/>
      <c r="S13" s="1286"/>
      <c r="T13" s="1287"/>
    </row>
    <row r="14" spans="1:20" ht="16.5" thickBot="1">
      <c r="A14" s="1268" t="s">
        <v>27</v>
      </c>
      <c r="B14" s="1254" t="s">
        <v>315</v>
      </c>
      <c r="C14" s="1254" t="s">
        <v>316</v>
      </c>
      <c r="D14" s="1268" t="s">
        <v>26</v>
      </c>
      <c r="E14" s="1272" t="s">
        <v>19</v>
      </c>
      <c r="F14" s="1274" t="s">
        <v>11</v>
      </c>
      <c r="G14" s="1275"/>
      <c r="H14" s="1275"/>
      <c r="I14" s="1276"/>
      <c r="J14" s="1277" t="s">
        <v>20</v>
      </c>
      <c r="K14" s="1277" t="s">
        <v>21</v>
      </c>
      <c r="L14" s="1277" t="s">
        <v>2</v>
      </c>
      <c r="M14" s="1301" t="s">
        <v>22</v>
      </c>
      <c r="N14" s="1313" t="s">
        <v>3</v>
      </c>
      <c r="O14" s="1314"/>
      <c r="P14" s="1315"/>
      <c r="Q14" s="1318" t="s">
        <v>4</v>
      </c>
      <c r="R14" s="1316" t="s">
        <v>5</v>
      </c>
      <c r="S14" s="141" t="s">
        <v>29</v>
      </c>
      <c r="T14" s="1311" t="s">
        <v>0</v>
      </c>
    </row>
    <row r="15" spans="1:20" ht="25.5" customHeight="1" thickBot="1">
      <c r="A15" s="1269"/>
      <c r="B15" s="1255"/>
      <c r="C15" s="1255"/>
      <c r="D15" s="1269"/>
      <c r="E15" s="1273"/>
      <c r="F15" s="142" t="s">
        <v>12</v>
      </c>
      <c r="G15" s="142" t="s">
        <v>13</v>
      </c>
      <c r="H15" s="142" t="s">
        <v>14</v>
      </c>
      <c r="I15" s="142" t="s">
        <v>15</v>
      </c>
      <c r="J15" s="1278"/>
      <c r="K15" s="1278"/>
      <c r="L15" s="1278"/>
      <c r="M15" s="1302"/>
      <c r="N15" s="143" t="s">
        <v>30</v>
      </c>
      <c r="O15" s="144" t="s">
        <v>28</v>
      </c>
      <c r="P15" s="145" t="s">
        <v>31</v>
      </c>
      <c r="Q15" s="1319"/>
      <c r="R15" s="1317"/>
      <c r="S15" s="146"/>
      <c r="T15" s="1312"/>
    </row>
    <row r="16" spans="1:20" ht="15.75" thickBot="1">
      <c r="A16" s="109"/>
      <c r="B16" s="109"/>
      <c r="C16" s="109"/>
      <c r="D16" s="109"/>
      <c r="E16" s="109"/>
      <c r="F16" s="109"/>
      <c r="G16" s="109"/>
      <c r="H16" s="109"/>
      <c r="I16" s="109"/>
      <c r="J16" s="109"/>
      <c r="K16" s="109"/>
      <c r="L16" s="147"/>
      <c r="M16" s="109"/>
      <c r="Q16" s="109"/>
      <c r="R16" s="109"/>
      <c r="S16" s="109"/>
      <c r="T16" s="109"/>
    </row>
    <row r="17" spans="1:20" ht="31.5" customHeight="1">
      <c r="A17" s="1237">
        <v>1</v>
      </c>
      <c r="B17" s="1556" t="s">
        <v>457</v>
      </c>
      <c r="C17" s="1556" t="s">
        <v>1030</v>
      </c>
      <c r="D17" s="1224" t="s">
        <v>455</v>
      </c>
      <c r="E17" s="284" t="s">
        <v>373</v>
      </c>
      <c r="F17" s="1558">
        <v>6</v>
      </c>
      <c r="G17" s="1553"/>
      <c r="H17" s="1433"/>
      <c r="I17" s="1433"/>
      <c r="J17" s="837" t="s">
        <v>416</v>
      </c>
      <c r="K17" s="1205"/>
      <c r="L17" s="1205"/>
      <c r="M17" s="1232">
        <v>2</v>
      </c>
      <c r="N17" s="1547">
        <v>0</v>
      </c>
      <c r="O17" s="1548">
        <f>29/30</f>
        <v>0.96666666666666667</v>
      </c>
      <c r="P17" s="1310" t="str">
        <f>IF(O17&lt;=V$17,"T",IF(O17&lt;$Y$17,"R",IF(O17&gt;=$Y$17,"P")))</f>
        <v>P</v>
      </c>
      <c r="Q17" s="1551" t="e">
        <f>L17/K17</f>
        <v>#DIV/0!</v>
      </c>
      <c r="R17" s="1535" t="s">
        <v>1105</v>
      </c>
      <c r="S17" s="1535" t="s">
        <v>1106</v>
      </c>
      <c r="T17" s="1538" t="s">
        <v>1107</v>
      </c>
    </row>
    <row r="18" spans="1:20" ht="24">
      <c r="A18" s="1238"/>
      <c r="B18" s="1067"/>
      <c r="C18" s="1067"/>
      <c r="D18" s="824"/>
      <c r="E18" s="307" t="s">
        <v>374</v>
      </c>
      <c r="F18" s="1559"/>
      <c r="G18" s="1554"/>
      <c r="H18" s="1333"/>
      <c r="I18" s="1333"/>
      <c r="J18" s="829"/>
      <c r="K18" s="1065"/>
      <c r="L18" s="1065"/>
      <c r="M18" s="1227"/>
      <c r="N18" s="1197"/>
      <c r="O18" s="1549"/>
      <c r="P18" s="1309" t="str">
        <f>IF(O18&lt;=V$17,"T",IF(O18&lt;$Y$17,"R",IF(O18&gt;=$Y$17,"P")))</f>
        <v>T</v>
      </c>
      <c r="Q18" s="1545"/>
      <c r="R18" s="1536"/>
      <c r="S18" s="1536"/>
      <c r="T18" s="1539"/>
    </row>
    <row r="19" spans="1:20" ht="24">
      <c r="A19" s="1238"/>
      <c r="B19" s="1068"/>
      <c r="C19" s="1068"/>
      <c r="D19" s="824"/>
      <c r="E19" s="307" t="s">
        <v>375</v>
      </c>
      <c r="F19" s="1559"/>
      <c r="G19" s="1555"/>
      <c r="H19" s="1334"/>
      <c r="I19" s="1334"/>
      <c r="J19" s="829"/>
      <c r="K19" s="1065"/>
      <c r="L19" s="1065"/>
      <c r="M19" s="1227"/>
      <c r="N19" s="1197"/>
      <c r="O19" s="1550"/>
      <c r="P19" s="1309" t="str">
        <f>IF(O19&lt;=V$17,"T",IF(O19&lt;$Y$17,"R",IF(O19&gt;=$Y$17,"P")))</f>
        <v>T</v>
      </c>
      <c r="Q19" s="1545"/>
      <c r="R19" s="1536"/>
      <c r="S19" s="1536"/>
      <c r="T19" s="1539"/>
    </row>
    <row r="20" spans="1:20" ht="57" customHeight="1">
      <c r="A20" s="1557">
        <v>2</v>
      </c>
      <c r="B20" s="840" t="s">
        <v>323</v>
      </c>
      <c r="C20" s="829" t="s">
        <v>396</v>
      </c>
      <c r="D20" s="824" t="s">
        <v>454</v>
      </c>
      <c r="E20" s="307" t="s">
        <v>376</v>
      </c>
      <c r="F20" s="1227">
        <v>25</v>
      </c>
      <c r="G20" s="1058"/>
      <c r="H20" s="1062"/>
      <c r="I20" s="1062"/>
      <c r="J20" s="829" t="s">
        <v>415</v>
      </c>
      <c r="K20" s="1223">
        <v>0</v>
      </c>
      <c r="L20" s="1223">
        <v>0</v>
      </c>
      <c r="M20" s="1058">
        <v>37</v>
      </c>
      <c r="N20" s="1197">
        <v>0.37</v>
      </c>
      <c r="O20" s="1532">
        <f>85/95</f>
        <v>0.89473684210526316</v>
      </c>
      <c r="P20" s="1309" t="s">
        <v>417</v>
      </c>
      <c r="Q20" s="1545"/>
      <c r="R20" s="1536"/>
      <c r="S20" s="1536"/>
      <c r="T20" s="1539"/>
    </row>
    <row r="21" spans="1:20" ht="44.25" customHeight="1">
      <c r="A21" s="1514"/>
      <c r="B21" s="738"/>
      <c r="C21" s="829"/>
      <c r="D21" s="824"/>
      <c r="E21" s="307" t="s">
        <v>377</v>
      </c>
      <c r="F21" s="1227"/>
      <c r="G21" s="1058"/>
      <c r="H21" s="1063"/>
      <c r="I21" s="1063"/>
      <c r="J21" s="829"/>
      <c r="K21" s="1223"/>
      <c r="L21" s="1223"/>
      <c r="M21" s="1058"/>
      <c r="N21" s="1197"/>
      <c r="O21" s="1550"/>
      <c r="P21" s="1309"/>
      <c r="Q21" s="1545"/>
      <c r="R21" s="1536"/>
      <c r="S21" s="1536"/>
      <c r="T21" s="1539"/>
    </row>
    <row r="22" spans="1:20" ht="54.75" customHeight="1">
      <c r="A22" s="1515"/>
      <c r="B22" s="739"/>
      <c r="C22" s="829"/>
      <c r="D22" s="264" t="s">
        <v>434</v>
      </c>
      <c r="E22" s="286" t="s">
        <v>435</v>
      </c>
      <c r="F22" s="292">
        <v>21</v>
      </c>
      <c r="G22" s="292"/>
      <c r="H22" s="312"/>
      <c r="I22" s="283"/>
      <c r="J22" s="269" t="s">
        <v>433</v>
      </c>
      <c r="K22" s="308">
        <v>0</v>
      </c>
      <c r="L22" s="313">
        <v>0</v>
      </c>
      <c r="M22" s="314">
        <v>45</v>
      </c>
      <c r="N22" s="281">
        <v>45</v>
      </c>
      <c r="O22" s="156">
        <f>92/M22</f>
        <v>2.0444444444444443</v>
      </c>
      <c r="P22" s="157" t="s">
        <v>417</v>
      </c>
      <c r="Q22" s="80"/>
      <c r="R22" s="1536"/>
      <c r="S22" s="1536"/>
      <c r="T22" s="1539"/>
    </row>
    <row r="23" spans="1:20" ht="63" customHeight="1">
      <c r="A23" s="1238">
        <v>3</v>
      </c>
      <c r="B23" s="829" t="s">
        <v>335</v>
      </c>
      <c r="C23" s="739" t="s">
        <v>412</v>
      </c>
      <c r="D23" s="1047" t="s">
        <v>453</v>
      </c>
      <c r="E23" s="311" t="s">
        <v>378</v>
      </c>
      <c r="F23" s="1332">
        <v>7.0000000000000007E-2</v>
      </c>
      <c r="G23" s="1062"/>
      <c r="H23" s="1062"/>
      <c r="I23" s="1062"/>
      <c r="J23" s="739" t="s">
        <v>433</v>
      </c>
      <c r="K23" s="1088">
        <v>0</v>
      </c>
      <c r="L23" s="1088">
        <v>0</v>
      </c>
      <c r="M23" s="1332">
        <v>0.09</v>
      </c>
      <c r="N23" s="1064">
        <v>77</v>
      </c>
      <c r="O23" s="1532">
        <f>IF(M23&lt;1,(AVERAGE(F23:I23)/M23),SUM(F23:I23)/M23)</f>
        <v>0.7777777777777779</v>
      </c>
      <c r="P23" s="1530" t="s">
        <v>417</v>
      </c>
      <c r="Q23" s="1544"/>
      <c r="R23" s="1536"/>
      <c r="S23" s="1536"/>
      <c r="T23" s="1539"/>
    </row>
    <row r="24" spans="1:20" ht="57.75" customHeight="1" thickBot="1">
      <c r="A24" s="1239"/>
      <c r="B24" s="830"/>
      <c r="C24" s="830"/>
      <c r="D24" s="1189"/>
      <c r="E24" s="315" t="s">
        <v>379</v>
      </c>
      <c r="F24" s="1546"/>
      <c r="G24" s="1455"/>
      <c r="H24" s="1455"/>
      <c r="I24" s="1455"/>
      <c r="J24" s="830"/>
      <c r="K24" s="1552"/>
      <c r="L24" s="1552"/>
      <c r="M24" s="1546"/>
      <c r="N24" s="1534"/>
      <c r="O24" s="1533"/>
      <c r="P24" s="1531"/>
      <c r="Q24" s="1348"/>
      <c r="R24" s="1537"/>
      <c r="S24" s="1537"/>
      <c r="T24" s="1540"/>
    </row>
    <row r="25" spans="1:20" ht="15.75">
      <c r="A25" s="151" t="s">
        <v>24</v>
      </c>
      <c r="B25" s="109"/>
      <c r="C25" s="151"/>
      <c r="D25" s="109"/>
      <c r="E25" s="109"/>
      <c r="F25" s="109"/>
      <c r="G25" s="109"/>
      <c r="H25" s="109"/>
      <c r="I25" s="109"/>
      <c r="J25" s="121"/>
      <c r="K25" s="109"/>
      <c r="L25" s="109"/>
      <c r="M25" s="109"/>
      <c r="N25" s="109"/>
      <c r="O25" s="109"/>
      <c r="P25" s="109"/>
      <c r="Q25" s="109"/>
      <c r="R25" s="109"/>
      <c r="S25" s="109"/>
      <c r="T25" s="109"/>
    </row>
    <row r="26" spans="1:20" ht="15.75">
      <c r="A26" s="109"/>
      <c r="B26" s="151"/>
      <c r="C26" s="109"/>
      <c r="D26" s="151"/>
      <c r="E26" s="109"/>
      <c r="F26" s="109"/>
      <c r="G26" s="109"/>
      <c r="H26" s="109"/>
      <c r="I26" s="109"/>
      <c r="J26" s="109"/>
      <c r="K26" s="109"/>
      <c r="L26" s="109"/>
      <c r="M26" s="109"/>
      <c r="N26" s="109"/>
      <c r="O26" s="109"/>
      <c r="P26" s="109"/>
      <c r="Q26" s="109"/>
      <c r="R26" s="109"/>
      <c r="S26" s="109"/>
      <c r="T26" s="109"/>
    </row>
    <row r="27" spans="1:20" ht="49.5" customHeight="1">
      <c r="A27" s="1541" t="s">
        <v>458</v>
      </c>
      <c r="B27" s="1542"/>
      <c r="C27" s="1542"/>
      <c r="D27" s="1542"/>
      <c r="E27" s="1542"/>
      <c r="F27" s="1542"/>
      <c r="G27" s="1542"/>
      <c r="H27" s="1542"/>
      <c r="I27" s="1542"/>
      <c r="J27" s="1542"/>
      <c r="K27" s="1542"/>
      <c r="L27" s="1542"/>
      <c r="M27" s="1542"/>
      <c r="N27" s="1542"/>
      <c r="O27" s="1542"/>
      <c r="P27" s="1542"/>
      <c r="Q27" s="1542"/>
      <c r="R27" s="1542"/>
      <c r="S27" s="1542"/>
      <c r="T27" s="1543"/>
    </row>
    <row r="28" spans="1:20">
      <c r="A28" s="153"/>
      <c r="B28" s="152"/>
      <c r="C28" s="154"/>
      <c r="D28" s="152"/>
      <c r="E28" s="152"/>
      <c r="F28" s="154"/>
      <c r="G28" s="154"/>
      <c r="H28" s="154"/>
      <c r="I28" s="154"/>
      <c r="J28" s="149"/>
      <c r="K28" s="154"/>
      <c r="L28" s="154"/>
      <c r="M28" s="154"/>
      <c r="N28" s="154"/>
      <c r="O28" s="154"/>
      <c r="P28" s="154"/>
      <c r="Q28" s="154"/>
      <c r="R28" s="154"/>
      <c r="S28" s="154"/>
      <c r="T28" s="155"/>
    </row>
    <row r="29" spans="1:20">
      <c r="A29" s="109"/>
      <c r="B29" s="109"/>
      <c r="C29" s="109"/>
      <c r="D29" s="109"/>
      <c r="E29" s="109"/>
      <c r="F29" s="109"/>
      <c r="G29" s="109"/>
      <c r="H29" s="109"/>
      <c r="I29" s="121"/>
      <c r="J29" s="150"/>
      <c r="K29" s="109"/>
      <c r="L29" s="150"/>
      <c r="M29" s="109"/>
      <c r="N29" s="109"/>
      <c r="O29" s="109"/>
      <c r="P29" s="150"/>
      <c r="Q29" s="109"/>
      <c r="R29" s="109"/>
      <c r="S29" s="109"/>
      <c r="T29" s="155"/>
    </row>
    <row r="30" spans="1:20">
      <c r="A30" s="153"/>
      <c r="B30" s="154"/>
      <c r="C30" s="154"/>
      <c r="D30" s="154"/>
      <c r="E30" s="154"/>
      <c r="F30" s="154"/>
      <c r="G30" s="154"/>
      <c r="H30" s="154"/>
      <c r="I30" s="154"/>
      <c r="J30" s="152"/>
      <c r="K30" s="154"/>
      <c r="L30" s="154"/>
      <c r="M30" s="154"/>
      <c r="N30" s="154"/>
      <c r="O30" s="154"/>
      <c r="P30" s="154"/>
      <c r="Q30" s="154"/>
      <c r="R30" s="154"/>
      <c r="S30" s="154"/>
      <c r="T30" s="155"/>
    </row>
    <row r="31" spans="1:20">
      <c r="A31" s="153"/>
      <c r="B31" s="154"/>
      <c r="C31" s="154"/>
      <c r="D31" s="154"/>
      <c r="E31" s="154"/>
      <c r="F31" s="154"/>
      <c r="G31" s="154"/>
      <c r="H31" s="154"/>
      <c r="I31" s="154"/>
      <c r="J31" s="154"/>
      <c r="K31" s="154"/>
      <c r="L31" s="154"/>
      <c r="M31" s="154"/>
      <c r="N31" s="154"/>
      <c r="O31" s="154"/>
      <c r="P31" s="154"/>
      <c r="Q31" s="154"/>
      <c r="R31" s="154"/>
      <c r="S31" s="154"/>
      <c r="T31" s="155"/>
    </row>
    <row r="32" spans="1:20">
      <c r="A32" s="153"/>
      <c r="B32" s="154"/>
      <c r="C32" s="154"/>
      <c r="D32" s="154"/>
      <c r="E32" s="154"/>
      <c r="F32" s="154"/>
      <c r="G32" s="154"/>
      <c r="H32" s="154"/>
      <c r="I32" s="154"/>
      <c r="J32" s="154"/>
      <c r="K32" s="154"/>
      <c r="L32" s="154"/>
      <c r="M32" s="154"/>
      <c r="N32" s="154"/>
      <c r="O32" s="154"/>
      <c r="P32" s="154"/>
      <c r="Q32" s="154"/>
      <c r="R32" s="154"/>
      <c r="S32" s="154"/>
      <c r="T32" s="155"/>
    </row>
    <row r="33" spans="1:20">
      <c r="A33" s="153"/>
      <c r="B33" s="154"/>
      <c r="C33" s="154"/>
      <c r="D33" s="154"/>
      <c r="E33" s="154"/>
      <c r="F33" s="154"/>
      <c r="G33" s="154"/>
      <c r="H33" s="154"/>
      <c r="I33" s="154"/>
      <c r="J33" s="154"/>
      <c r="K33" s="154"/>
      <c r="L33" s="154"/>
      <c r="M33" s="154"/>
      <c r="N33" s="154"/>
      <c r="O33" s="154"/>
      <c r="P33" s="154"/>
      <c r="Q33" s="154"/>
      <c r="R33" s="154"/>
      <c r="S33" s="154"/>
      <c r="T33" s="155"/>
    </row>
    <row r="34" spans="1:20">
      <c r="A34" s="153"/>
      <c r="B34" s="154"/>
      <c r="C34" s="154"/>
      <c r="D34" s="154"/>
      <c r="E34" s="154"/>
      <c r="F34" s="154"/>
      <c r="G34" s="154"/>
      <c r="H34" s="154"/>
      <c r="I34" s="154"/>
      <c r="J34" s="154"/>
      <c r="K34" s="154"/>
      <c r="L34" s="154"/>
      <c r="M34" s="154"/>
      <c r="N34" s="154"/>
      <c r="O34" s="154"/>
      <c r="P34" s="154"/>
      <c r="Q34" s="154"/>
      <c r="R34" s="154"/>
      <c r="S34" s="154"/>
      <c r="T34" s="155"/>
    </row>
    <row r="35" spans="1:20">
      <c r="A35" s="153"/>
      <c r="B35" s="154"/>
      <c r="C35" s="154"/>
      <c r="D35" s="154"/>
      <c r="E35" s="154"/>
      <c r="F35" s="154"/>
      <c r="G35" s="154"/>
      <c r="H35" s="154"/>
      <c r="I35" s="154"/>
      <c r="J35" s="154"/>
      <c r="K35" s="154"/>
      <c r="L35" s="154"/>
      <c r="M35" s="154"/>
      <c r="N35" s="154"/>
      <c r="O35" s="154"/>
      <c r="P35" s="154"/>
      <c r="Q35" s="154"/>
      <c r="R35" s="154"/>
      <c r="S35" s="154"/>
      <c r="T35" s="155"/>
    </row>
    <row r="36" spans="1:20">
      <c r="A36" s="153"/>
      <c r="B36" s="154"/>
      <c r="C36" s="154"/>
      <c r="D36" s="154"/>
      <c r="E36" s="154"/>
      <c r="F36" s="154"/>
      <c r="G36" s="154"/>
      <c r="H36" s="154"/>
      <c r="I36" s="154"/>
      <c r="J36" s="154"/>
      <c r="K36" s="154"/>
      <c r="L36" s="154"/>
      <c r="M36" s="154"/>
      <c r="N36" s="154"/>
      <c r="O36" s="154"/>
      <c r="P36" s="154"/>
      <c r="Q36" s="154"/>
      <c r="R36" s="154"/>
      <c r="S36" s="154"/>
      <c r="T36" s="155"/>
    </row>
    <row r="37" spans="1:20">
      <c r="A37" s="153"/>
      <c r="B37" s="154"/>
      <c r="C37" s="154"/>
      <c r="D37" s="154"/>
      <c r="E37" s="154"/>
      <c r="F37" s="154"/>
      <c r="G37" s="154"/>
      <c r="H37" s="154"/>
      <c r="I37" s="154"/>
      <c r="J37" s="154"/>
      <c r="K37" s="154"/>
      <c r="L37" s="154"/>
      <c r="M37" s="154"/>
      <c r="N37" s="154"/>
      <c r="O37" s="154"/>
      <c r="P37" s="154"/>
      <c r="Q37" s="154"/>
      <c r="R37" s="154"/>
      <c r="S37" s="154"/>
      <c r="T37" s="155"/>
    </row>
    <row r="38" spans="1:20">
      <c r="A38" s="162"/>
      <c r="B38" s="154"/>
      <c r="C38" s="162"/>
      <c r="D38" s="154"/>
      <c r="E38" s="154"/>
      <c r="F38" s="162"/>
      <c r="G38" s="162"/>
      <c r="H38" s="162"/>
      <c r="I38" s="162"/>
      <c r="J38" s="154"/>
      <c r="K38" s="162"/>
      <c r="L38" s="162"/>
      <c r="M38" s="162"/>
      <c r="N38" s="162"/>
      <c r="O38" s="162"/>
      <c r="P38" s="162"/>
      <c r="Q38" s="162"/>
      <c r="R38" s="162"/>
      <c r="S38" s="162"/>
      <c r="T38" s="162"/>
    </row>
    <row r="39" spans="1:20">
      <c r="A39" s="160"/>
      <c r="B39" s="160"/>
      <c r="C39" s="160"/>
      <c r="D39" s="160"/>
      <c r="E39" s="160"/>
      <c r="F39" s="160"/>
      <c r="G39" s="160"/>
      <c r="H39" s="160"/>
      <c r="I39" s="160"/>
      <c r="J39" s="161"/>
      <c r="K39" s="160"/>
      <c r="L39" s="160"/>
      <c r="M39" s="160"/>
      <c r="N39" s="160"/>
      <c r="O39" s="160"/>
      <c r="P39" s="160"/>
      <c r="Q39" s="160"/>
      <c r="R39" s="160"/>
      <c r="S39" s="160"/>
      <c r="T39" s="160"/>
    </row>
    <row r="40" spans="1:20">
      <c r="A40" s="160"/>
      <c r="B40" s="160"/>
      <c r="C40" s="160"/>
      <c r="D40" s="160"/>
      <c r="E40" s="160"/>
      <c r="F40" s="160"/>
      <c r="G40" s="160"/>
      <c r="H40" s="160"/>
      <c r="I40" s="160"/>
      <c r="J40" s="161"/>
      <c r="K40" s="160"/>
      <c r="L40" s="160"/>
      <c r="M40" s="160"/>
      <c r="N40" s="160"/>
      <c r="O40" s="160"/>
      <c r="P40" s="160"/>
      <c r="Q40" s="160"/>
      <c r="R40" s="160"/>
      <c r="S40" s="160"/>
      <c r="T40" s="160"/>
    </row>
  </sheetData>
  <mergeCells count="83">
    <mergeCell ref="A20:A22"/>
    <mergeCell ref="A7:E7"/>
    <mergeCell ref="A8:E8"/>
    <mergeCell ref="K20:K21"/>
    <mergeCell ref="F20:F21"/>
    <mergeCell ref="A9:E9"/>
    <mergeCell ref="D17:D19"/>
    <mergeCell ref="D20:D21"/>
    <mergeCell ref="J17:J19"/>
    <mergeCell ref="J20:J21"/>
    <mergeCell ref="D14:D15"/>
    <mergeCell ref="E14:E15"/>
    <mergeCell ref="A17:A19"/>
    <mergeCell ref="F17:F19"/>
    <mergeCell ref="K17:K19"/>
    <mergeCell ref="A14:A15"/>
    <mergeCell ref="C14:C15"/>
    <mergeCell ref="B14:B15"/>
    <mergeCell ref="B17:B19"/>
    <mergeCell ref="C17:C19"/>
    <mergeCell ref="H17:H19"/>
    <mergeCell ref="F2:M2"/>
    <mergeCell ref="J23:J24"/>
    <mergeCell ref="L20:L21"/>
    <mergeCell ref="M20:M21"/>
    <mergeCell ref="K23:K24"/>
    <mergeCell ref="L23:L24"/>
    <mergeCell ref="M17:M19"/>
    <mergeCell ref="G17:G19"/>
    <mergeCell ref="F7:M7"/>
    <mergeCell ref="L17:L19"/>
    <mergeCell ref="F6:M6"/>
    <mergeCell ref="F14:I14"/>
    <mergeCell ref="G20:G21"/>
    <mergeCell ref="H20:H21"/>
    <mergeCell ref="I17:I19"/>
    <mergeCell ref="I20:I21"/>
    <mergeCell ref="N14:P14"/>
    <mergeCell ref="Q14:Q15"/>
    <mergeCell ref="R14:R15"/>
    <mergeCell ref="M23:M24"/>
    <mergeCell ref="P20:P21"/>
    <mergeCell ref="O20:O21"/>
    <mergeCell ref="N20:N21"/>
    <mergeCell ref="Q17:Q19"/>
    <mergeCell ref="R17:R24"/>
    <mergeCell ref="A2:E4"/>
    <mergeCell ref="K14:K15"/>
    <mergeCell ref="L14:L15"/>
    <mergeCell ref="F8:M8"/>
    <mergeCell ref="F9:M9"/>
    <mergeCell ref="A11:T11"/>
    <mergeCell ref="A13:L13"/>
    <mergeCell ref="M13:T13"/>
    <mergeCell ref="A6:E6"/>
    <mergeCell ref="N2:T2"/>
    <mergeCell ref="F3:M4"/>
    <mergeCell ref="N3:T3"/>
    <mergeCell ref="N4:T4"/>
    <mergeCell ref="J14:J15"/>
    <mergeCell ref="T14:T15"/>
    <mergeCell ref="M14:M15"/>
    <mergeCell ref="S17:S24"/>
    <mergeCell ref="T17:T24"/>
    <mergeCell ref="A27:T27"/>
    <mergeCell ref="B20:B22"/>
    <mergeCell ref="C20:C22"/>
    <mergeCell ref="A23:A24"/>
    <mergeCell ref="B23:B24"/>
    <mergeCell ref="C23:C24"/>
    <mergeCell ref="Q23:Q24"/>
    <mergeCell ref="Q20:Q21"/>
    <mergeCell ref="D23:D24"/>
    <mergeCell ref="F23:F24"/>
    <mergeCell ref="N17:N19"/>
    <mergeCell ref="O17:O19"/>
    <mergeCell ref="P17:P19"/>
    <mergeCell ref="G23:G24"/>
    <mergeCell ref="H23:H24"/>
    <mergeCell ref="I23:I24"/>
    <mergeCell ref="P23:P24"/>
    <mergeCell ref="O23:O24"/>
    <mergeCell ref="N23:N24"/>
  </mergeCells>
  <conditionalFormatting sqref="P17 P20 P23">
    <cfRule type="containsText" dxfId="49" priority="7" operator="containsText" text="T">
      <formula>NOT(ISERROR(SEARCH("T",P17)))</formula>
    </cfRule>
    <cfRule type="iconSet" priority="137">
      <iconSet iconSet="3Symbols2">
        <cfvo type="percent" val="0"/>
        <cfvo type="percent" val="0.74"/>
        <cfvo type="percent" val="0.85"/>
      </iconSet>
    </cfRule>
  </conditionalFormatting>
  <conditionalFormatting sqref="P17 P20">
    <cfRule type="containsText" dxfId="48" priority="5" stopIfTrue="1" operator="containsText" text="P">
      <formula>NOT(ISERROR(SEARCH("P",P17)))</formula>
    </cfRule>
    <cfRule type="containsText" dxfId="47" priority="6" stopIfTrue="1" operator="containsText" text="R">
      <formula>NOT(ISERROR(SEARCH("R",P17)))</formula>
    </cfRule>
  </conditionalFormatting>
  <conditionalFormatting sqref="P22">
    <cfRule type="iconSet" priority="4">
      <iconSet iconSet="3Symbols2">
        <cfvo type="percent" val="0"/>
        <cfvo type="percent" val="0.74"/>
        <cfvo type="percent" val="0.85"/>
      </iconSet>
    </cfRule>
  </conditionalFormatting>
  <conditionalFormatting sqref="P22:P23">
    <cfRule type="containsText" dxfId="46" priority="1" stopIfTrue="1" operator="containsText" text="P">
      <formula>NOT(ISERROR(SEARCH("P",P22)))</formula>
    </cfRule>
    <cfRule type="containsText" dxfId="45" priority="2" stopIfTrue="1" operator="containsText" text="R">
      <formula>NOT(ISERROR(SEARCH("R",P22)))</formula>
    </cfRule>
  </conditionalFormatting>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W66"/>
  <sheetViews>
    <sheetView topLeftCell="N1" zoomScale="80" zoomScaleNormal="80" workbookViewId="0">
      <selection activeCell="R51" sqref="R51:R53"/>
    </sheetView>
  </sheetViews>
  <sheetFormatPr baseColWidth="10" defaultRowHeight="15.75"/>
  <cols>
    <col min="1" max="1" width="8.140625" customWidth="1"/>
    <col min="2" max="2" width="39.140625" customWidth="1"/>
    <col min="3" max="3" width="40.85546875" customWidth="1"/>
    <col min="4" max="4" width="53.140625" customWidth="1"/>
    <col min="5" max="5" width="89.28515625" customWidth="1"/>
    <col min="9" max="9" width="9" customWidth="1"/>
    <col min="10" max="10" width="47.85546875" customWidth="1"/>
    <col min="11" max="11" width="17.85546875" style="259" customWidth="1"/>
    <col min="12" max="12" width="18.85546875" customWidth="1"/>
    <col min="13" max="13" width="37.140625" customWidth="1"/>
    <col min="17" max="17" width="16.140625" customWidth="1"/>
    <col min="18" max="18" width="18.140625" customWidth="1"/>
    <col min="19" max="19" width="28.140625" customWidth="1"/>
    <col min="20" max="20" width="37.140625" customWidth="1"/>
  </cols>
  <sheetData>
    <row r="1" spans="1:20" ht="36" customHeight="1" thickBot="1">
      <c r="A1" s="1356"/>
      <c r="B1" s="1357"/>
      <c r="C1" s="1357"/>
      <c r="D1" s="1357"/>
      <c r="E1" s="1358"/>
      <c r="F1" s="1588" t="s">
        <v>18</v>
      </c>
      <c r="G1" s="1589"/>
      <c r="H1" s="1589"/>
      <c r="I1" s="1589"/>
      <c r="J1" s="1589"/>
      <c r="K1" s="1589"/>
      <c r="L1" s="1589"/>
      <c r="M1" s="1590"/>
      <c r="N1" s="1591" t="s">
        <v>689</v>
      </c>
      <c r="O1" s="1592"/>
      <c r="P1" s="1592"/>
      <c r="Q1" s="1592"/>
      <c r="R1" s="1592"/>
      <c r="S1" s="1592"/>
      <c r="T1" s="1593"/>
    </row>
    <row r="2" spans="1:20" ht="16.5" thickBot="1">
      <c r="A2" s="1359"/>
      <c r="B2" s="1360"/>
      <c r="C2" s="1360"/>
      <c r="D2" s="1360"/>
      <c r="E2" s="1361"/>
      <c r="F2" s="1594" t="s">
        <v>17</v>
      </c>
      <c r="G2" s="1595"/>
      <c r="H2" s="1595"/>
      <c r="I2" s="1595"/>
      <c r="J2" s="1595"/>
      <c r="K2" s="1595"/>
      <c r="L2" s="1595"/>
      <c r="M2" s="1596"/>
      <c r="N2" s="1600" t="s">
        <v>462</v>
      </c>
      <c r="O2" s="1601"/>
      <c r="P2" s="1601"/>
      <c r="Q2" s="1601"/>
      <c r="R2" s="1601"/>
      <c r="S2" s="1601"/>
      <c r="T2" s="1602"/>
    </row>
    <row r="3" spans="1:20" ht="53.25" customHeight="1" thickBot="1">
      <c r="A3" s="1362"/>
      <c r="B3" s="1363"/>
      <c r="C3" s="1363"/>
      <c r="D3" s="1363"/>
      <c r="E3" s="1364"/>
      <c r="F3" s="1597"/>
      <c r="G3" s="1598"/>
      <c r="H3" s="1598"/>
      <c r="I3" s="1598"/>
      <c r="J3" s="1598"/>
      <c r="K3" s="1598"/>
      <c r="L3" s="1598"/>
      <c r="M3" s="1599"/>
      <c r="N3" s="1603" t="s">
        <v>8</v>
      </c>
      <c r="O3" s="1604"/>
      <c r="P3" s="1604"/>
      <c r="Q3" s="1604"/>
      <c r="R3" s="1604"/>
      <c r="S3" s="1604"/>
      <c r="T3" s="1605"/>
    </row>
    <row r="4" spans="1:20">
      <c r="A4" s="209"/>
      <c r="B4" s="209"/>
      <c r="C4" s="209"/>
      <c r="D4" s="209"/>
      <c r="E4" s="209"/>
      <c r="F4" s="209"/>
      <c r="G4" s="209"/>
      <c r="H4" s="209"/>
      <c r="I4" s="209"/>
      <c r="J4" s="210"/>
      <c r="K4" s="257"/>
      <c r="L4" s="211"/>
      <c r="M4" s="211"/>
      <c r="N4" s="211"/>
      <c r="O4" s="211"/>
      <c r="P4" s="211"/>
      <c r="Q4" s="211"/>
      <c r="R4" s="211"/>
      <c r="S4" s="211"/>
      <c r="T4" s="211"/>
    </row>
    <row r="5" spans="1:20" ht="15">
      <c r="A5" s="1355" t="s">
        <v>10</v>
      </c>
      <c r="B5" s="1355"/>
      <c r="C5" s="1355"/>
      <c r="D5" s="1355"/>
      <c r="E5" s="1355"/>
      <c r="F5" s="756" t="s">
        <v>463</v>
      </c>
      <c r="G5" s="757"/>
      <c r="H5" s="757"/>
      <c r="I5" s="757"/>
      <c r="J5" s="757"/>
      <c r="K5" s="757"/>
      <c r="L5" s="757"/>
      <c r="M5" s="758"/>
      <c r="N5" s="211"/>
      <c r="O5" s="211"/>
      <c r="P5" s="211"/>
      <c r="Q5" s="211"/>
      <c r="R5" s="211"/>
      <c r="S5" s="211"/>
      <c r="T5" s="211"/>
    </row>
    <row r="6" spans="1:20" ht="15">
      <c r="A6" s="1355" t="s">
        <v>25</v>
      </c>
      <c r="B6" s="1355"/>
      <c r="C6" s="1355"/>
      <c r="D6" s="1355"/>
      <c r="E6" s="1355"/>
      <c r="F6" s="756">
        <v>2024</v>
      </c>
      <c r="G6" s="757"/>
      <c r="H6" s="757"/>
      <c r="I6" s="757"/>
      <c r="J6" s="757"/>
      <c r="K6" s="757"/>
      <c r="L6" s="757"/>
      <c r="M6" s="758"/>
      <c r="N6" s="211"/>
      <c r="O6" s="211"/>
      <c r="P6" s="211"/>
      <c r="Q6" s="211"/>
      <c r="R6" s="211"/>
      <c r="S6" s="211"/>
      <c r="T6" s="211"/>
    </row>
    <row r="7" spans="1:20" ht="15">
      <c r="A7" s="1355" t="s">
        <v>6</v>
      </c>
      <c r="B7" s="1355"/>
      <c r="C7" s="1355"/>
      <c r="D7" s="1355"/>
      <c r="E7" s="1355"/>
      <c r="F7" s="756" t="s">
        <v>770</v>
      </c>
      <c r="G7" s="757"/>
      <c r="H7" s="757"/>
      <c r="I7" s="757"/>
      <c r="J7" s="757"/>
      <c r="K7" s="757"/>
      <c r="L7" s="757"/>
      <c r="M7" s="758"/>
      <c r="N7" s="211"/>
      <c r="O7" s="211"/>
      <c r="P7" s="211"/>
      <c r="Q7" s="211"/>
      <c r="R7" s="211"/>
      <c r="S7" s="211"/>
      <c r="T7" s="211"/>
    </row>
    <row r="8" spans="1:20" ht="15">
      <c r="A8" s="1355" t="s">
        <v>7</v>
      </c>
      <c r="B8" s="1355"/>
      <c r="C8" s="1355"/>
      <c r="D8" s="1355"/>
      <c r="E8" s="1355"/>
      <c r="F8" s="756" t="s">
        <v>772</v>
      </c>
      <c r="G8" s="757"/>
      <c r="H8" s="757"/>
      <c r="I8" s="757"/>
      <c r="J8" s="757"/>
      <c r="K8" s="757"/>
      <c r="L8" s="757"/>
      <c r="M8" s="758"/>
      <c r="N8" s="211"/>
      <c r="O8" s="211"/>
      <c r="P8" s="211"/>
      <c r="Q8" s="211"/>
      <c r="R8" s="211"/>
      <c r="S8" s="211"/>
      <c r="T8" s="211"/>
    </row>
    <row r="9" spans="1:20" ht="16.5" thickBot="1">
      <c r="A9" s="212"/>
      <c r="B9" s="212"/>
      <c r="C9" s="212"/>
      <c r="D9" s="212"/>
      <c r="E9" s="212"/>
      <c r="F9" s="212"/>
      <c r="G9" s="212"/>
      <c r="H9" s="212"/>
      <c r="I9" s="212"/>
      <c r="J9" s="210"/>
      <c r="K9" s="257"/>
      <c r="L9" s="210"/>
      <c r="M9" s="210"/>
      <c r="N9" s="211"/>
      <c r="O9" s="211"/>
      <c r="P9" s="211"/>
      <c r="Q9" s="211"/>
      <c r="R9" s="211"/>
      <c r="S9" s="211"/>
      <c r="T9" s="211"/>
    </row>
    <row r="10" spans="1:20" ht="32.25" thickBot="1">
      <c r="A10" s="1576" t="s">
        <v>9</v>
      </c>
      <c r="B10" s="1577"/>
      <c r="C10" s="1577"/>
      <c r="D10" s="1577"/>
      <c r="E10" s="1577"/>
      <c r="F10" s="1577"/>
      <c r="G10" s="1577"/>
      <c r="H10" s="1577"/>
      <c r="I10" s="1577"/>
      <c r="J10" s="1577"/>
      <c r="K10" s="1577"/>
      <c r="L10" s="1577"/>
      <c r="M10" s="1577"/>
      <c r="N10" s="1577"/>
      <c r="O10" s="1577"/>
      <c r="P10" s="1577"/>
      <c r="Q10" s="1577"/>
      <c r="R10" s="1577"/>
      <c r="S10" s="1577"/>
      <c r="T10" s="1578"/>
    </row>
    <row r="11" spans="1:20" ht="16.5" thickBot="1">
      <c r="A11" s="213"/>
      <c r="B11" s="214"/>
      <c r="C11" s="214"/>
      <c r="D11" s="214"/>
      <c r="E11" s="214"/>
      <c r="F11" s="214"/>
      <c r="G11" s="214"/>
      <c r="H11" s="214"/>
      <c r="I11" s="214"/>
      <c r="J11" s="214"/>
      <c r="K11" s="214"/>
      <c r="L11" s="214"/>
      <c r="M11" s="214"/>
      <c r="N11" s="214"/>
      <c r="O11" s="214"/>
      <c r="P11" s="214"/>
      <c r="Q11" s="214"/>
      <c r="R11" s="214"/>
      <c r="S11" s="214"/>
      <c r="T11" s="215"/>
    </row>
    <row r="12" spans="1:20" ht="27" thickBot="1">
      <c r="A12" s="1579" t="s">
        <v>16</v>
      </c>
      <c r="B12" s="1580"/>
      <c r="C12" s="1580"/>
      <c r="D12" s="1580"/>
      <c r="E12" s="1580"/>
      <c r="F12" s="1580"/>
      <c r="G12" s="1580"/>
      <c r="H12" s="1580"/>
      <c r="I12" s="1580"/>
      <c r="J12" s="1580"/>
      <c r="K12" s="1580"/>
      <c r="L12" s="1581"/>
      <c r="M12" s="1582" t="s">
        <v>1</v>
      </c>
      <c r="N12" s="1582"/>
      <c r="O12" s="1582"/>
      <c r="P12" s="1582"/>
      <c r="Q12" s="1582"/>
      <c r="R12" s="1582"/>
      <c r="S12" s="1582"/>
      <c r="T12" s="1583"/>
    </row>
    <row r="13" spans="1:20" thickBot="1">
      <c r="A13" s="1401" t="s">
        <v>27</v>
      </c>
      <c r="B13" s="1584" t="s">
        <v>525</v>
      </c>
      <c r="C13" s="1584" t="s">
        <v>524</v>
      </c>
      <c r="D13" s="1401" t="s">
        <v>26</v>
      </c>
      <c r="E13" s="1407" t="s">
        <v>19</v>
      </c>
      <c r="F13" s="1383" t="s">
        <v>11</v>
      </c>
      <c r="G13" s="1384"/>
      <c r="H13" s="1384"/>
      <c r="I13" s="1385"/>
      <c r="J13" s="1386" t="s">
        <v>20</v>
      </c>
      <c r="K13" s="1586" t="s">
        <v>21</v>
      </c>
      <c r="L13" s="1386" t="s">
        <v>2</v>
      </c>
      <c r="M13" s="1388" t="s">
        <v>22</v>
      </c>
      <c r="N13" s="1390" t="s">
        <v>3</v>
      </c>
      <c r="O13" s="1391"/>
      <c r="P13" s="1392"/>
      <c r="Q13" s="1415" t="s">
        <v>4</v>
      </c>
      <c r="R13" s="1417" t="s">
        <v>5</v>
      </c>
      <c r="S13" s="216" t="s">
        <v>29</v>
      </c>
      <c r="T13" s="1419" t="s">
        <v>0</v>
      </c>
    </row>
    <row r="14" spans="1:20" ht="42" customHeight="1" thickBot="1">
      <c r="A14" s="1402"/>
      <c r="B14" s="1585"/>
      <c r="C14" s="1585"/>
      <c r="D14" s="1402"/>
      <c r="E14" s="1408"/>
      <c r="F14" s="217" t="s">
        <v>12</v>
      </c>
      <c r="G14" s="217" t="s">
        <v>13</v>
      </c>
      <c r="H14" s="217" t="s">
        <v>14</v>
      </c>
      <c r="I14" s="217" t="s">
        <v>15</v>
      </c>
      <c r="J14" s="1387"/>
      <c r="K14" s="1587"/>
      <c r="L14" s="1387"/>
      <c r="M14" s="1389"/>
      <c r="N14" s="218" t="s">
        <v>30</v>
      </c>
      <c r="O14" s="219" t="s">
        <v>28</v>
      </c>
      <c r="P14" s="220" t="s">
        <v>31</v>
      </c>
      <c r="Q14" s="1416"/>
      <c r="R14" s="1418"/>
      <c r="S14" s="221"/>
      <c r="T14" s="1420"/>
    </row>
    <row r="15" spans="1:20" ht="16.5" thickBot="1">
      <c r="A15" s="230"/>
      <c r="B15" s="231"/>
      <c r="C15" s="231"/>
      <c r="D15" s="231"/>
      <c r="E15" s="490"/>
      <c r="F15" s="231"/>
      <c r="G15" s="231"/>
      <c r="H15" s="231"/>
      <c r="I15" s="231"/>
      <c r="J15" s="232"/>
      <c r="K15" s="258"/>
      <c r="L15" s="242"/>
      <c r="M15" s="231"/>
      <c r="N15" s="456"/>
      <c r="O15" s="456"/>
      <c r="P15" s="456"/>
      <c r="Q15" s="231"/>
      <c r="R15" s="231"/>
      <c r="S15" s="231"/>
      <c r="T15" s="232"/>
    </row>
    <row r="16" spans="1:20" ht="30.75" customHeight="1">
      <c r="A16" s="1614">
        <v>1</v>
      </c>
      <c r="B16" s="1163" t="s">
        <v>527</v>
      </c>
      <c r="C16" s="1163" t="s">
        <v>526</v>
      </c>
      <c r="D16" s="1574" t="s">
        <v>910</v>
      </c>
      <c r="E16" s="571" t="s">
        <v>911</v>
      </c>
      <c r="F16" s="1232">
        <v>1</v>
      </c>
      <c r="G16" s="1231"/>
      <c r="H16" s="1232"/>
      <c r="I16" s="1232"/>
      <c r="J16" s="1558" t="s">
        <v>730</v>
      </c>
      <c r="K16" s="898">
        <v>0</v>
      </c>
      <c r="L16" s="1609">
        <v>0</v>
      </c>
      <c r="M16" s="899">
        <v>1</v>
      </c>
      <c r="N16" s="890">
        <f>IF(M16&lt;1,M16-AVERAGE(F16:I16),M16-(SUM(F16:I16)))</f>
        <v>0</v>
      </c>
      <c r="O16" s="1618">
        <f t="shared" ref="O16" si="0">IF(M16&lt;1,(AVERAGE(F16:I16)/M16),SUM(F16:I16)/M16)</f>
        <v>1</v>
      </c>
      <c r="P16" s="1617" t="s">
        <v>417</v>
      </c>
      <c r="Q16" s="1253">
        <v>0.25</v>
      </c>
      <c r="R16" s="1606" t="s">
        <v>128</v>
      </c>
      <c r="S16" s="1606" t="s">
        <v>129</v>
      </c>
      <c r="T16" s="1606" t="s">
        <v>1108</v>
      </c>
    </row>
    <row r="17" spans="1:20" ht="39" customHeight="1">
      <c r="A17" s="1615"/>
      <c r="B17" s="908"/>
      <c r="C17" s="908"/>
      <c r="D17" s="1575"/>
      <c r="E17" s="574" t="s">
        <v>912</v>
      </c>
      <c r="F17" s="1227"/>
      <c r="G17" s="1058"/>
      <c r="H17" s="1227"/>
      <c r="I17" s="1227"/>
      <c r="J17" s="1559"/>
      <c r="K17" s="885"/>
      <c r="L17" s="886"/>
      <c r="M17" s="887"/>
      <c r="N17" s="881"/>
      <c r="O17" s="1616"/>
      <c r="P17" s="1572"/>
      <c r="Q17" s="1184"/>
      <c r="R17" s="1607"/>
      <c r="S17" s="1607"/>
      <c r="T17" s="1607"/>
    </row>
    <row r="18" spans="1:20" ht="33.75" customHeight="1">
      <c r="A18" s="1615"/>
      <c r="B18" s="908"/>
      <c r="C18" s="908"/>
      <c r="D18" s="1575"/>
      <c r="E18" s="574" t="s">
        <v>913</v>
      </c>
      <c r="F18" s="1227"/>
      <c r="G18" s="1058"/>
      <c r="H18" s="1227"/>
      <c r="I18" s="1227"/>
      <c r="J18" s="1559"/>
      <c r="K18" s="885"/>
      <c r="L18" s="886"/>
      <c r="M18" s="887"/>
      <c r="N18" s="881"/>
      <c r="O18" s="1616"/>
      <c r="P18" s="1572"/>
      <c r="Q18" s="1184"/>
      <c r="R18" s="1607"/>
      <c r="S18" s="1607"/>
      <c r="T18" s="1607"/>
    </row>
    <row r="19" spans="1:20" ht="30.75" customHeight="1">
      <c r="A19" s="1615"/>
      <c r="B19" s="908"/>
      <c r="C19" s="908"/>
      <c r="D19" s="1575"/>
      <c r="E19" s="574" t="s">
        <v>914</v>
      </c>
      <c r="F19" s="1227"/>
      <c r="G19" s="1058"/>
      <c r="H19" s="1227"/>
      <c r="I19" s="1227"/>
      <c r="J19" s="1559"/>
      <c r="K19" s="885"/>
      <c r="L19" s="886"/>
      <c r="M19" s="887"/>
      <c r="N19" s="881"/>
      <c r="O19" s="1616"/>
      <c r="P19" s="1572"/>
      <c r="Q19" s="1184"/>
      <c r="R19" s="1607"/>
      <c r="S19" s="1607"/>
      <c r="T19" s="1607"/>
    </row>
    <row r="20" spans="1:20" ht="25.5" customHeight="1" thickBot="1">
      <c r="A20" s="1615"/>
      <c r="B20" s="908"/>
      <c r="C20" s="908"/>
      <c r="D20" s="1575"/>
      <c r="E20" s="574" t="s">
        <v>915</v>
      </c>
      <c r="F20" s="1227"/>
      <c r="G20" s="1058"/>
      <c r="H20" s="1227"/>
      <c r="I20" s="1227"/>
      <c r="J20" s="1559"/>
      <c r="K20" s="885"/>
      <c r="L20" s="886"/>
      <c r="M20" s="887"/>
      <c r="N20" s="881"/>
      <c r="O20" s="1616"/>
      <c r="P20" s="1572"/>
      <c r="Q20" s="1184"/>
      <c r="R20" s="1608"/>
      <c r="S20" s="1608"/>
      <c r="T20" s="1608"/>
    </row>
    <row r="21" spans="1:20" ht="15.75" customHeight="1">
      <c r="A21" s="1615"/>
      <c r="B21" s="908"/>
      <c r="C21" s="908"/>
      <c r="D21" s="1575"/>
      <c r="E21" s="574" t="s">
        <v>916</v>
      </c>
      <c r="F21" s="1227">
        <v>1</v>
      </c>
      <c r="G21" s="1227"/>
      <c r="H21" s="1227"/>
      <c r="I21" s="1227"/>
      <c r="J21" s="1559" t="s">
        <v>944</v>
      </c>
      <c r="K21" s="885">
        <v>0</v>
      </c>
      <c r="L21" s="886">
        <v>0</v>
      </c>
      <c r="M21" s="887">
        <v>1</v>
      </c>
      <c r="N21" s="881">
        <v>0</v>
      </c>
      <c r="O21" s="1616" t="e">
        <f t="shared" ref="O21" si="1">IF(M22&lt;1,(AVERAGE(F22:I22)/M22),SUM(F22:I22)/M22)</f>
        <v>#DIV/0!</v>
      </c>
      <c r="P21" s="1572" t="s">
        <v>417</v>
      </c>
      <c r="Q21" s="1184">
        <v>0.25</v>
      </c>
      <c r="R21" s="1606" t="s">
        <v>1109</v>
      </c>
      <c r="S21" s="1610" t="s">
        <v>129</v>
      </c>
      <c r="T21" s="1606" t="s">
        <v>1108</v>
      </c>
    </row>
    <row r="22" spans="1:20" ht="15.75" customHeight="1">
      <c r="A22" s="1615"/>
      <c r="B22" s="908"/>
      <c r="C22" s="908"/>
      <c r="D22" s="1575"/>
      <c r="E22" s="574" t="s">
        <v>917</v>
      </c>
      <c r="F22" s="1227"/>
      <c r="G22" s="1227"/>
      <c r="H22" s="1227"/>
      <c r="I22" s="1227"/>
      <c r="J22" s="1559"/>
      <c r="K22" s="885"/>
      <c r="L22" s="886"/>
      <c r="M22" s="887"/>
      <c r="N22" s="881"/>
      <c r="O22" s="1616"/>
      <c r="P22" s="1572"/>
      <c r="Q22" s="1184"/>
      <c r="R22" s="1607"/>
      <c r="S22" s="1611"/>
      <c r="T22" s="1607"/>
    </row>
    <row r="23" spans="1:20" ht="15.75" customHeight="1">
      <c r="A23" s="1615"/>
      <c r="B23" s="908"/>
      <c r="C23" s="908"/>
      <c r="D23" s="1575"/>
      <c r="E23" s="574" t="s">
        <v>918</v>
      </c>
      <c r="F23" s="1227"/>
      <c r="G23" s="1227"/>
      <c r="H23" s="1227"/>
      <c r="I23" s="1227"/>
      <c r="J23" s="1559"/>
      <c r="K23" s="885"/>
      <c r="L23" s="886"/>
      <c r="M23" s="887"/>
      <c r="N23" s="881"/>
      <c r="O23" s="1616"/>
      <c r="P23" s="1572"/>
      <c r="Q23" s="1184"/>
      <c r="R23" s="1607"/>
      <c r="S23" s="1611"/>
      <c r="T23" s="1607"/>
    </row>
    <row r="24" spans="1:20" ht="15.75" customHeight="1">
      <c r="A24" s="1615"/>
      <c r="B24" s="908"/>
      <c r="C24" s="908"/>
      <c r="D24" s="1575"/>
      <c r="E24" s="574" t="s">
        <v>919</v>
      </c>
      <c r="F24" s="1227"/>
      <c r="G24" s="1227"/>
      <c r="H24" s="1227"/>
      <c r="I24" s="1227"/>
      <c r="J24" s="1559"/>
      <c r="K24" s="885"/>
      <c r="L24" s="886"/>
      <c r="M24" s="887"/>
      <c r="N24" s="881"/>
      <c r="O24" s="1616"/>
      <c r="P24" s="1572"/>
      <c r="Q24" s="1184"/>
      <c r="R24" s="1607"/>
      <c r="S24" s="1611"/>
      <c r="T24" s="1607"/>
    </row>
    <row r="25" spans="1:20" ht="15.75" customHeight="1">
      <c r="A25" s="1615"/>
      <c r="B25" s="908"/>
      <c r="C25" s="908"/>
      <c r="D25" s="1575"/>
      <c r="E25" s="574" t="s">
        <v>920</v>
      </c>
      <c r="F25" s="1227"/>
      <c r="G25" s="1227"/>
      <c r="H25" s="1227"/>
      <c r="I25" s="1227"/>
      <c r="J25" s="1559"/>
      <c r="K25" s="885"/>
      <c r="L25" s="886"/>
      <c r="M25" s="887"/>
      <c r="N25" s="881"/>
      <c r="O25" s="1616"/>
      <c r="P25" s="1572"/>
      <c r="Q25" s="1184"/>
      <c r="R25" s="1607"/>
      <c r="S25" s="1611"/>
      <c r="T25" s="1607"/>
    </row>
    <row r="26" spans="1:20" ht="15.75" customHeight="1" thickBot="1">
      <c r="A26" s="1615"/>
      <c r="B26" s="908"/>
      <c r="C26" s="908"/>
      <c r="D26" s="1575" t="s">
        <v>922</v>
      </c>
      <c r="E26" s="574" t="s">
        <v>921</v>
      </c>
      <c r="F26" s="1227"/>
      <c r="G26" s="1227"/>
      <c r="H26" s="1227"/>
      <c r="I26" s="1227"/>
      <c r="J26" s="1559"/>
      <c r="K26" s="885"/>
      <c r="L26" s="886"/>
      <c r="M26" s="887"/>
      <c r="N26" s="881"/>
      <c r="O26" s="1616"/>
      <c r="P26" s="1572"/>
      <c r="Q26" s="1184"/>
      <c r="R26" s="1608"/>
      <c r="S26" s="1612"/>
      <c r="T26" s="1608"/>
    </row>
    <row r="27" spans="1:20" ht="29.25" customHeight="1">
      <c r="A27" s="1615"/>
      <c r="B27" s="908"/>
      <c r="C27" s="908"/>
      <c r="D27" s="1575"/>
      <c r="E27" s="574" t="s">
        <v>923</v>
      </c>
      <c r="F27" s="1227">
        <v>1</v>
      </c>
      <c r="G27" s="1227"/>
      <c r="H27" s="1227"/>
      <c r="I27" s="1227"/>
      <c r="J27" s="1573" t="s">
        <v>945</v>
      </c>
      <c r="K27" s="886">
        <v>1081338</v>
      </c>
      <c r="L27" s="886">
        <v>220904.94</v>
      </c>
      <c r="M27" s="887">
        <v>1</v>
      </c>
      <c r="N27" s="881" t="e">
        <f t="shared" ref="N27" si="2">IF(M28&lt;1,M28-AVERAGE(F28:I28),M28-(SUM(F28:I28)))</f>
        <v>#DIV/0!</v>
      </c>
      <c r="O27" s="1616" t="e">
        <f t="shared" ref="O27" si="3">IF(M28&lt;1,(AVERAGE(F28:I28)/M28),SUM(F28:I28)/M28)</f>
        <v>#DIV/0!</v>
      </c>
      <c r="P27" s="1572" t="s">
        <v>417</v>
      </c>
      <c r="Q27" s="1059">
        <v>0.25</v>
      </c>
      <c r="R27" s="1566" t="s">
        <v>131</v>
      </c>
      <c r="S27" s="1566" t="s">
        <v>132</v>
      </c>
      <c r="T27" s="1566" t="s">
        <v>133</v>
      </c>
    </row>
    <row r="28" spans="1:20" ht="33" customHeight="1">
      <c r="A28" s="1615"/>
      <c r="B28" s="908"/>
      <c r="C28" s="908"/>
      <c r="D28" s="1575"/>
      <c r="E28" s="574" t="s">
        <v>924</v>
      </c>
      <c r="F28" s="1227"/>
      <c r="G28" s="1227"/>
      <c r="H28" s="1227"/>
      <c r="I28" s="1227"/>
      <c r="J28" s="1573"/>
      <c r="K28" s="886"/>
      <c r="L28" s="886"/>
      <c r="M28" s="887"/>
      <c r="N28" s="881"/>
      <c r="O28" s="1616"/>
      <c r="P28" s="1572"/>
      <c r="Q28" s="1058"/>
      <c r="R28" s="1567"/>
      <c r="S28" s="1567"/>
      <c r="T28" s="1567"/>
    </row>
    <row r="29" spans="1:20" ht="29.25" customHeight="1">
      <c r="A29" s="1615"/>
      <c r="B29" s="908"/>
      <c r="C29" s="908"/>
      <c r="D29" s="1575"/>
      <c r="E29" s="574" t="s">
        <v>925</v>
      </c>
      <c r="F29" s="1227"/>
      <c r="G29" s="1227"/>
      <c r="H29" s="1227"/>
      <c r="I29" s="1227"/>
      <c r="J29" s="1573"/>
      <c r="K29" s="886"/>
      <c r="L29" s="886"/>
      <c r="M29" s="887"/>
      <c r="N29" s="881"/>
      <c r="O29" s="1616"/>
      <c r="P29" s="1572"/>
      <c r="Q29" s="1058"/>
      <c r="R29" s="1567"/>
      <c r="S29" s="1567"/>
      <c r="T29" s="1567"/>
    </row>
    <row r="30" spans="1:20" ht="21.75" customHeight="1">
      <c r="A30" s="1615"/>
      <c r="B30" s="908"/>
      <c r="C30" s="908"/>
      <c r="D30" s="1575"/>
      <c r="E30" s="574" t="s">
        <v>926</v>
      </c>
      <c r="F30" s="1227"/>
      <c r="G30" s="1227"/>
      <c r="H30" s="1227"/>
      <c r="I30" s="1227"/>
      <c r="J30" s="1573"/>
      <c r="K30" s="886"/>
      <c r="L30" s="886"/>
      <c r="M30" s="887"/>
      <c r="N30" s="881"/>
      <c r="O30" s="1616"/>
      <c r="P30" s="1572"/>
      <c r="Q30" s="1058"/>
      <c r="R30" s="1567"/>
      <c r="S30" s="1567"/>
      <c r="T30" s="1567"/>
    </row>
    <row r="31" spans="1:20" ht="21.75" customHeight="1">
      <c r="A31" s="1615"/>
      <c r="B31" s="908"/>
      <c r="C31" s="908"/>
      <c r="D31" s="1575"/>
      <c r="E31" s="574" t="s">
        <v>927</v>
      </c>
      <c r="F31" s="1227"/>
      <c r="G31" s="1227"/>
      <c r="H31" s="1227"/>
      <c r="I31" s="1227"/>
      <c r="J31" s="1573"/>
      <c r="K31" s="886"/>
      <c r="L31" s="886"/>
      <c r="M31" s="887"/>
      <c r="N31" s="881"/>
      <c r="O31" s="1616"/>
      <c r="P31" s="1572"/>
      <c r="Q31" s="1058"/>
      <c r="R31" s="1568"/>
      <c r="S31" s="1568"/>
      <c r="T31" s="1568"/>
    </row>
    <row r="32" spans="1:20" ht="37.5" customHeight="1">
      <c r="A32" s="1615"/>
      <c r="B32" s="908"/>
      <c r="C32" s="908"/>
      <c r="D32" s="1575"/>
      <c r="E32" s="574" t="s">
        <v>928</v>
      </c>
      <c r="F32" s="1227"/>
      <c r="G32" s="1227"/>
      <c r="H32" s="1227"/>
      <c r="I32" s="1227"/>
      <c r="J32" s="1573"/>
      <c r="K32" s="886"/>
      <c r="L32" s="886"/>
      <c r="M32" s="887"/>
      <c r="N32" s="881"/>
      <c r="O32" s="1616"/>
      <c r="P32" s="1572"/>
      <c r="Q32" s="1058"/>
      <c r="R32" s="1568"/>
      <c r="S32" s="1568"/>
      <c r="T32" s="1568"/>
    </row>
    <row r="33" spans="1:20" ht="24" customHeight="1" thickBot="1">
      <c r="A33" s="1615"/>
      <c r="B33" s="908"/>
      <c r="C33" s="908"/>
      <c r="D33" s="1575" t="s">
        <v>466</v>
      </c>
      <c r="E33" s="574" t="s">
        <v>929</v>
      </c>
      <c r="F33" s="1227"/>
      <c r="G33" s="1227"/>
      <c r="H33" s="1227"/>
      <c r="I33" s="1227"/>
      <c r="J33" s="1573"/>
      <c r="K33" s="886"/>
      <c r="L33" s="886"/>
      <c r="M33" s="887"/>
      <c r="N33" s="881"/>
      <c r="O33" s="1616"/>
      <c r="P33" s="1572"/>
      <c r="Q33" s="1058"/>
      <c r="R33" s="1569"/>
      <c r="S33" s="1569"/>
      <c r="T33" s="1569"/>
    </row>
    <row r="34" spans="1:20" ht="33" customHeight="1">
      <c r="A34" s="1615"/>
      <c r="B34" s="908"/>
      <c r="C34" s="908"/>
      <c r="D34" s="1575"/>
      <c r="E34" s="290" t="s">
        <v>930</v>
      </c>
      <c r="F34" s="1227">
        <v>1</v>
      </c>
      <c r="G34" s="1227"/>
      <c r="H34" s="1227"/>
      <c r="I34" s="1227"/>
      <c r="J34" s="1573" t="s">
        <v>946</v>
      </c>
      <c r="K34" s="886">
        <v>13827433.59</v>
      </c>
      <c r="L34" s="886">
        <v>0</v>
      </c>
      <c r="M34" s="887">
        <v>1</v>
      </c>
      <c r="N34" s="881">
        <v>0</v>
      </c>
      <c r="O34" s="1616">
        <v>1</v>
      </c>
      <c r="P34" s="1572" t="s">
        <v>417</v>
      </c>
      <c r="Q34" s="1059">
        <v>0.25</v>
      </c>
      <c r="R34" s="1562" t="s">
        <v>1110</v>
      </c>
      <c r="S34" s="1562" t="s">
        <v>1111</v>
      </c>
      <c r="T34" s="1562" t="s">
        <v>1112</v>
      </c>
    </row>
    <row r="35" spans="1:20" ht="26.25" customHeight="1">
      <c r="A35" s="1615"/>
      <c r="B35" s="908"/>
      <c r="C35" s="908"/>
      <c r="D35" s="1575"/>
      <c r="E35" s="290" t="s">
        <v>763</v>
      </c>
      <c r="F35" s="1227"/>
      <c r="G35" s="1227"/>
      <c r="H35" s="1227"/>
      <c r="I35" s="1227"/>
      <c r="J35" s="1573"/>
      <c r="K35" s="886"/>
      <c r="L35" s="886"/>
      <c r="M35" s="887"/>
      <c r="N35" s="881"/>
      <c r="O35" s="1616"/>
      <c r="P35" s="1572"/>
      <c r="Q35" s="1059"/>
      <c r="R35" s="1570"/>
      <c r="S35" s="1570"/>
      <c r="T35" s="1570"/>
    </row>
    <row r="36" spans="1:20" ht="15.75" customHeight="1" thickBot="1">
      <c r="A36" s="1615"/>
      <c r="B36" s="908"/>
      <c r="C36" s="908"/>
      <c r="D36" s="1575" t="s">
        <v>467</v>
      </c>
      <c r="E36" s="290" t="s">
        <v>931</v>
      </c>
      <c r="F36" s="1227"/>
      <c r="G36" s="1227"/>
      <c r="H36" s="1227"/>
      <c r="I36" s="1227"/>
      <c r="J36" s="1573"/>
      <c r="K36" s="886"/>
      <c r="L36" s="886"/>
      <c r="M36" s="887"/>
      <c r="N36" s="881"/>
      <c r="O36" s="1616"/>
      <c r="P36" s="1572"/>
      <c r="Q36" s="1058"/>
      <c r="R36" s="1571"/>
      <c r="S36" s="1571"/>
      <c r="T36" s="1571"/>
    </row>
    <row r="37" spans="1:20" ht="26.25" customHeight="1">
      <c r="A37" s="1615"/>
      <c r="B37" s="908"/>
      <c r="C37" s="908"/>
      <c r="D37" s="1575"/>
      <c r="E37" s="290" t="s">
        <v>932</v>
      </c>
      <c r="F37" s="1227">
        <v>3</v>
      </c>
      <c r="G37" s="1227"/>
      <c r="H37" s="1227"/>
      <c r="I37" s="1227"/>
      <c r="J37" s="1559" t="s">
        <v>947</v>
      </c>
      <c r="K37" s="885">
        <v>0</v>
      </c>
      <c r="L37" s="885">
        <v>0</v>
      </c>
      <c r="M37" s="887">
        <v>3</v>
      </c>
      <c r="N37" s="881" t="e">
        <f t="shared" ref="N37:N42" si="4">IF(M38&lt;1,M38-AVERAGE(F38:I38),M38-(SUM(F38:I38)))</f>
        <v>#DIV/0!</v>
      </c>
      <c r="O37" s="1616" t="e">
        <f>IF(M38&lt;1,(AVERAGE(F38:I38)/M38),SUM(F38:I38)/M38)</f>
        <v>#DIV/0!</v>
      </c>
      <c r="P37" s="1572" t="s">
        <v>417</v>
      </c>
      <c r="Q37" s="1059">
        <v>0.25</v>
      </c>
      <c r="R37" s="1566" t="s">
        <v>1113</v>
      </c>
      <c r="S37" s="1566" t="s">
        <v>1114</v>
      </c>
      <c r="T37" s="1566" t="s">
        <v>1115</v>
      </c>
    </row>
    <row r="38" spans="1:20" ht="27" customHeight="1">
      <c r="A38" s="1615"/>
      <c r="B38" s="908"/>
      <c r="C38" s="908"/>
      <c r="D38" s="1575"/>
      <c r="E38" s="290" t="s">
        <v>933</v>
      </c>
      <c r="F38" s="1227"/>
      <c r="G38" s="1227"/>
      <c r="H38" s="1227"/>
      <c r="I38" s="1227"/>
      <c r="J38" s="1559"/>
      <c r="K38" s="885"/>
      <c r="L38" s="885"/>
      <c r="M38" s="887"/>
      <c r="N38" s="881"/>
      <c r="O38" s="1616"/>
      <c r="P38" s="1572"/>
      <c r="Q38" s="1058"/>
      <c r="R38" s="1567"/>
      <c r="S38" s="1567"/>
      <c r="T38" s="1567"/>
    </row>
    <row r="39" spans="1:20" ht="27" customHeight="1">
      <c r="A39" s="1615"/>
      <c r="B39" s="908"/>
      <c r="C39" s="908"/>
      <c r="D39" s="1575"/>
      <c r="E39" s="290" t="s">
        <v>934</v>
      </c>
      <c r="F39" s="1227"/>
      <c r="G39" s="1227"/>
      <c r="H39" s="1227"/>
      <c r="I39" s="1227"/>
      <c r="J39" s="1559"/>
      <c r="K39" s="885"/>
      <c r="L39" s="885"/>
      <c r="M39" s="887"/>
      <c r="N39" s="881"/>
      <c r="O39" s="1616"/>
      <c r="P39" s="1572"/>
      <c r="Q39" s="1058"/>
      <c r="R39" s="1567"/>
      <c r="S39" s="1567"/>
      <c r="T39" s="1567"/>
    </row>
    <row r="40" spans="1:20" ht="23.25" customHeight="1">
      <c r="A40" s="1615"/>
      <c r="B40" s="908"/>
      <c r="C40" s="908"/>
      <c r="D40" s="1575"/>
      <c r="E40" s="290" t="s">
        <v>935</v>
      </c>
      <c r="F40" s="1227"/>
      <c r="G40" s="1227"/>
      <c r="H40" s="1227"/>
      <c r="I40" s="1227"/>
      <c r="J40" s="1559"/>
      <c r="K40" s="885"/>
      <c r="L40" s="885"/>
      <c r="M40" s="887"/>
      <c r="N40" s="881"/>
      <c r="O40" s="1616"/>
      <c r="P40" s="1572"/>
      <c r="Q40" s="1058"/>
      <c r="R40" s="1567"/>
      <c r="S40" s="1567"/>
      <c r="T40" s="1567"/>
    </row>
    <row r="41" spans="1:20" ht="15.75" customHeight="1" thickBot="1">
      <c r="A41" s="1615"/>
      <c r="B41" s="908"/>
      <c r="C41" s="908"/>
      <c r="D41" s="1575" t="s">
        <v>468</v>
      </c>
      <c r="E41" s="290" t="s">
        <v>936</v>
      </c>
      <c r="F41" s="1227"/>
      <c r="G41" s="1227"/>
      <c r="H41" s="1227"/>
      <c r="I41" s="1227"/>
      <c r="J41" s="1559"/>
      <c r="K41" s="885"/>
      <c r="L41" s="885"/>
      <c r="M41" s="887"/>
      <c r="N41" s="881"/>
      <c r="O41" s="1616"/>
      <c r="P41" s="1572"/>
      <c r="Q41" s="1058"/>
      <c r="R41" s="1569"/>
      <c r="S41" s="1569"/>
      <c r="T41" s="1569"/>
    </row>
    <row r="42" spans="1:20" ht="36.75" customHeight="1">
      <c r="A42" s="1615"/>
      <c r="B42" s="908"/>
      <c r="C42" s="908"/>
      <c r="D42" s="1575"/>
      <c r="E42" s="290" t="s">
        <v>937</v>
      </c>
      <c r="F42" s="1227">
        <v>3</v>
      </c>
      <c r="G42" s="1058"/>
      <c r="H42" s="1058"/>
      <c r="I42" s="1058"/>
      <c r="J42" s="1559" t="s">
        <v>948</v>
      </c>
      <c r="K42" s="886">
        <v>1553500</v>
      </c>
      <c r="L42" s="886">
        <v>208575.3</v>
      </c>
      <c r="M42" s="887">
        <v>3</v>
      </c>
      <c r="N42" s="881" t="e">
        <f t="shared" si="4"/>
        <v>#DIV/0!</v>
      </c>
      <c r="O42" s="1616" t="e">
        <f>O48</f>
        <v>#DIV/0!</v>
      </c>
      <c r="P42" s="1572" t="s">
        <v>417</v>
      </c>
      <c r="Q42" s="1613">
        <v>0.25</v>
      </c>
      <c r="R42" s="1560" t="s">
        <v>1116</v>
      </c>
      <c r="S42" s="1563" t="s">
        <v>1117</v>
      </c>
      <c r="T42" s="1563" t="s">
        <v>1118</v>
      </c>
    </row>
    <row r="43" spans="1:20" ht="27.75" customHeight="1">
      <c r="A43" s="1615"/>
      <c r="B43" s="908"/>
      <c r="C43" s="908"/>
      <c r="D43" s="1575"/>
      <c r="E43" s="290" t="s">
        <v>938</v>
      </c>
      <c r="F43" s="1227"/>
      <c r="G43" s="1058"/>
      <c r="H43" s="1058"/>
      <c r="I43" s="1058"/>
      <c r="J43" s="1559"/>
      <c r="K43" s="886"/>
      <c r="L43" s="886"/>
      <c r="M43" s="887"/>
      <c r="N43" s="881"/>
      <c r="O43" s="1616"/>
      <c r="P43" s="1572"/>
      <c r="Q43" s="881"/>
      <c r="R43" s="1561"/>
      <c r="S43" s="1564"/>
      <c r="T43" s="1564"/>
    </row>
    <row r="44" spans="1:20" ht="31.5" customHeight="1">
      <c r="A44" s="1615"/>
      <c r="B44" s="908"/>
      <c r="C44" s="908"/>
      <c r="D44" s="1575"/>
      <c r="E44" s="290" t="s">
        <v>939</v>
      </c>
      <c r="F44" s="1227"/>
      <c r="G44" s="1058"/>
      <c r="H44" s="1058"/>
      <c r="I44" s="1058"/>
      <c r="J44" s="1559"/>
      <c r="K44" s="886"/>
      <c r="L44" s="886"/>
      <c r="M44" s="887"/>
      <c r="N44" s="881"/>
      <c r="O44" s="1616"/>
      <c r="P44" s="1572"/>
      <c r="Q44" s="881"/>
      <c r="R44" s="1561"/>
      <c r="S44" s="1564"/>
      <c r="T44" s="1564"/>
    </row>
    <row r="45" spans="1:20" ht="15.75" hidden="1" customHeight="1">
      <c r="A45" s="1615"/>
      <c r="B45" s="908"/>
      <c r="C45" s="908"/>
      <c r="D45" s="1575"/>
      <c r="E45" s="290" t="s">
        <v>940</v>
      </c>
      <c r="F45" s="1227"/>
      <c r="G45" s="1058"/>
      <c r="H45" s="1058"/>
      <c r="I45" s="1058"/>
      <c r="J45" s="1559"/>
      <c r="K45" s="886"/>
      <c r="L45" s="886"/>
      <c r="M45" s="887"/>
      <c r="N45" s="881"/>
      <c r="O45" s="1616"/>
      <c r="P45" s="1572"/>
      <c r="Q45" s="881"/>
      <c r="R45" s="1561"/>
      <c r="S45" s="1564"/>
      <c r="T45" s="1564"/>
    </row>
    <row r="46" spans="1:20" ht="24" customHeight="1">
      <c r="A46" s="1615"/>
      <c r="B46" s="908"/>
      <c r="C46" s="908"/>
      <c r="D46" s="1575"/>
      <c r="E46" s="290" t="s">
        <v>941</v>
      </c>
      <c r="F46" s="1227"/>
      <c r="G46" s="1058"/>
      <c r="H46" s="1058"/>
      <c r="I46" s="1058"/>
      <c r="J46" s="1559"/>
      <c r="K46" s="886"/>
      <c r="L46" s="886"/>
      <c r="M46" s="887"/>
      <c r="N46" s="881"/>
      <c r="O46" s="1616"/>
      <c r="P46" s="1572"/>
      <c r="Q46" s="881"/>
      <c r="R46" s="1561"/>
      <c r="S46" s="1564"/>
      <c r="T46" s="1564"/>
    </row>
    <row r="47" spans="1:20" ht="15" customHeight="1" thickBot="1">
      <c r="A47" s="1615"/>
      <c r="B47" s="908"/>
      <c r="C47" s="908"/>
      <c r="D47" s="1575"/>
      <c r="E47" s="290" t="s">
        <v>942</v>
      </c>
      <c r="F47" s="1227"/>
      <c r="G47" s="1058"/>
      <c r="H47" s="1058"/>
      <c r="I47" s="1058"/>
      <c r="J47" s="1559"/>
      <c r="K47" s="886"/>
      <c r="L47" s="886"/>
      <c r="M47" s="887"/>
      <c r="N47" s="881"/>
      <c r="O47" s="1616"/>
      <c r="P47" s="1572"/>
      <c r="Q47" s="881"/>
      <c r="R47" s="1562"/>
      <c r="S47" s="1565"/>
      <c r="T47" s="1564"/>
    </row>
    <row r="48" spans="1:20" ht="30">
      <c r="A48" s="1615"/>
      <c r="B48" s="908"/>
      <c r="C48" s="908"/>
      <c r="D48" s="1575"/>
      <c r="E48" s="307" t="s">
        <v>943</v>
      </c>
      <c r="F48" s="262"/>
      <c r="G48" s="299"/>
      <c r="H48" s="292"/>
      <c r="I48" s="299"/>
      <c r="J48" s="530" t="s">
        <v>949</v>
      </c>
      <c r="K48" s="428">
        <v>5000000</v>
      </c>
      <c r="L48" s="428">
        <v>0</v>
      </c>
      <c r="M48" s="263">
        <v>0</v>
      </c>
      <c r="N48" s="531">
        <v>1</v>
      </c>
      <c r="O48" s="575" t="e">
        <f>IF(M43&lt;1,(AVERAGE(F43:I43)/M43),SUM(F43:I43)/M43)</f>
        <v>#DIV/0!</v>
      </c>
      <c r="P48" s="577" t="s">
        <v>417</v>
      </c>
      <c r="Q48" s="292">
        <v>0</v>
      </c>
      <c r="R48" s="628" t="s">
        <v>1119</v>
      </c>
      <c r="S48" s="628" t="s">
        <v>1120</v>
      </c>
      <c r="T48" s="627" t="s">
        <v>120</v>
      </c>
    </row>
    <row r="49" spans="4:23">
      <c r="P49" s="249"/>
      <c r="R49" s="90"/>
      <c r="S49" s="90"/>
      <c r="T49" s="90"/>
    </row>
    <row r="50" spans="4:23" ht="16.5">
      <c r="D50" s="108" t="s">
        <v>24</v>
      </c>
      <c r="E50" s="108"/>
      <c r="F50" s="108"/>
      <c r="G50" s="108"/>
      <c r="H50" s="90"/>
      <c r="I50" s="90"/>
      <c r="J50" s="90"/>
      <c r="K50" s="90"/>
      <c r="L50" s="90"/>
      <c r="M50" s="90"/>
      <c r="N50" s="90"/>
      <c r="O50" s="90"/>
      <c r="P50" s="90"/>
      <c r="Q50" s="90"/>
      <c r="R50" s="90"/>
      <c r="S50" s="90"/>
      <c r="T50" s="90"/>
      <c r="U50" s="90"/>
      <c r="V50" s="90"/>
      <c r="W50" s="90"/>
    </row>
    <row r="51" spans="4:23" ht="16.5">
      <c r="D51" s="108"/>
      <c r="E51" s="108"/>
      <c r="F51" s="108"/>
      <c r="G51" s="108"/>
      <c r="H51" s="90"/>
      <c r="I51" s="90"/>
      <c r="J51" s="90"/>
      <c r="K51" s="90"/>
      <c r="L51" s="90"/>
      <c r="M51" s="90"/>
      <c r="N51" s="90"/>
      <c r="O51" s="90"/>
      <c r="P51" s="90"/>
      <c r="Q51" s="90"/>
      <c r="R51" s="648"/>
      <c r="S51" s="648"/>
      <c r="T51" s="648"/>
      <c r="U51" s="90"/>
      <c r="V51" s="90"/>
      <c r="W51" s="90"/>
    </row>
    <row r="52" spans="4:23" ht="16.5">
      <c r="D52" s="108"/>
      <c r="E52" s="108"/>
      <c r="F52" s="108"/>
      <c r="G52" s="108"/>
      <c r="H52" s="90"/>
      <c r="I52" s="90"/>
      <c r="J52" s="90"/>
      <c r="K52" s="90"/>
      <c r="L52" s="90"/>
      <c r="M52" s="90"/>
      <c r="N52" s="90"/>
      <c r="O52" s="90"/>
      <c r="P52" s="90"/>
      <c r="Q52" s="90"/>
      <c r="R52" s="648"/>
      <c r="S52" s="648"/>
      <c r="T52" s="648"/>
      <c r="U52" s="90"/>
      <c r="V52" s="90"/>
      <c r="W52" s="90"/>
    </row>
    <row r="53" spans="4:23" ht="16.5">
      <c r="D53" s="108"/>
      <c r="E53" s="108"/>
      <c r="F53" s="108"/>
      <c r="G53" s="108"/>
      <c r="H53" s="90"/>
      <c r="I53" s="90"/>
      <c r="J53" s="90"/>
      <c r="K53" s="90"/>
      <c r="L53" s="90"/>
      <c r="M53" s="90"/>
      <c r="N53" s="90"/>
      <c r="O53" s="90"/>
      <c r="P53" s="90"/>
      <c r="Q53" s="90"/>
      <c r="R53" s="648"/>
      <c r="S53" s="648"/>
      <c r="T53" s="648"/>
      <c r="U53" s="90"/>
      <c r="V53" s="90"/>
      <c r="W53" s="90"/>
    </row>
    <row r="54" spans="4:23" ht="16.5">
      <c r="D54" s="108"/>
      <c r="E54" s="108"/>
      <c r="F54" s="108"/>
      <c r="G54" s="108"/>
      <c r="H54" s="90"/>
      <c r="I54" s="90"/>
      <c r="J54" s="90"/>
      <c r="K54" s="90"/>
      <c r="L54" s="90"/>
      <c r="M54" s="90"/>
      <c r="N54" s="90"/>
      <c r="O54" s="90"/>
      <c r="P54" s="90"/>
      <c r="Q54" s="90"/>
      <c r="R54" s="648"/>
      <c r="S54" s="648"/>
      <c r="T54" s="648"/>
      <c r="U54" s="90"/>
      <c r="V54" s="90"/>
      <c r="W54" s="90"/>
    </row>
    <row r="55" spans="4:23">
      <c r="D55" s="90"/>
      <c r="E55" s="90"/>
      <c r="F55" s="90"/>
      <c r="G55" s="90"/>
      <c r="H55" s="90"/>
      <c r="I55" s="90"/>
      <c r="J55" s="90"/>
      <c r="K55" s="90"/>
      <c r="L55" s="90"/>
      <c r="M55" s="90"/>
      <c r="N55" s="90"/>
      <c r="O55" s="90"/>
      <c r="P55" s="90"/>
      <c r="Q55" s="90"/>
      <c r="R55" s="648"/>
      <c r="S55" s="648"/>
      <c r="T55" s="648"/>
      <c r="U55" s="90"/>
      <c r="V55" s="90"/>
      <c r="W55" s="90"/>
    </row>
    <row r="56" spans="4:23">
      <c r="D56" s="647"/>
      <c r="E56" s="648"/>
      <c r="F56" s="648"/>
      <c r="G56" s="648"/>
      <c r="H56" s="648"/>
      <c r="I56" s="648"/>
      <c r="J56" s="648"/>
      <c r="K56" s="648"/>
      <c r="L56" s="648"/>
      <c r="M56" s="648"/>
      <c r="N56" s="648"/>
      <c r="O56" s="648"/>
      <c r="P56" s="648"/>
      <c r="Q56" s="648"/>
      <c r="R56" s="648"/>
      <c r="S56" s="648"/>
      <c r="T56" s="648"/>
      <c r="U56" s="648"/>
      <c r="V56" s="648"/>
      <c r="W56" s="649"/>
    </row>
    <row r="57" spans="4:23">
      <c r="D57" s="647"/>
      <c r="E57" s="648"/>
      <c r="F57" s="648"/>
      <c r="G57" s="648"/>
      <c r="H57" s="648"/>
      <c r="I57" s="648"/>
      <c r="J57" s="648"/>
      <c r="K57" s="648"/>
      <c r="L57" s="648"/>
      <c r="M57" s="648"/>
      <c r="N57" s="648"/>
      <c r="O57" s="648"/>
      <c r="P57" s="648"/>
      <c r="Q57" s="648"/>
      <c r="R57" s="648"/>
      <c r="S57" s="648"/>
      <c r="T57" s="648"/>
      <c r="U57" s="648"/>
      <c r="V57" s="648"/>
      <c r="W57" s="649"/>
    </row>
    <row r="58" spans="4:23">
      <c r="D58" s="647"/>
      <c r="E58" s="648"/>
      <c r="F58" s="648"/>
      <c r="G58" s="648"/>
      <c r="H58" s="648"/>
      <c r="I58" s="648"/>
      <c r="J58" s="648"/>
      <c r="K58" s="648"/>
      <c r="L58" s="648"/>
      <c r="M58" s="648"/>
      <c r="N58" s="648"/>
      <c r="O58" s="648"/>
      <c r="P58" s="648"/>
      <c r="Q58" s="648"/>
      <c r="R58" s="648"/>
      <c r="S58" s="648"/>
      <c r="T58" s="648"/>
      <c r="U58" s="648"/>
      <c r="V58" s="648"/>
      <c r="W58" s="649"/>
    </row>
    <row r="59" spans="4:23">
      <c r="D59" s="647"/>
      <c r="E59" s="648"/>
      <c r="F59" s="648"/>
      <c r="G59" s="648"/>
      <c r="H59" s="648"/>
      <c r="I59" s="648"/>
      <c r="J59" s="648"/>
      <c r="K59" s="648"/>
      <c r="L59" s="648"/>
      <c r="M59" s="648"/>
      <c r="N59" s="648"/>
      <c r="O59" s="648"/>
      <c r="P59" s="648"/>
      <c r="Q59" s="648"/>
      <c r="R59" s="648"/>
      <c r="S59" s="648"/>
      <c r="T59" s="648"/>
      <c r="U59" s="648"/>
      <c r="V59" s="648"/>
      <c r="W59" s="649"/>
    </row>
    <row r="60" spans="4:23">
      <c r="D60" s="647"/>
      <c r="E60" s="648"/>
      <c r="F60" s="648"/>
      <c r="G60" s="648"/>
      <c r="H60" s="648"/>
      <c r="I60" s="648"/>
      <c r="J60" s="648"/>
      <c r="K60" s="648"/>
      <c r="L60" s="648"/>
      <c r="M60" s="648"/>
      <c r="N60" s="648"/>
      <c r="O60" s="648"/>
      <c r="P60" s="648"/>
      <c r="Q60" s="648"/>
      <c r="R60" s="648"/>
      <c r="S60" s="648"/>
      <c r="T60" s="648"/>
      <c r="U60" s="648"/>
      <c r="V60" s="648"/>
      <c r="W60" s="649"/>
    </row>
    <row r="61" spans="4:23">
      <c r="D61" s="647"/>
      <c r="E61" s="648"/>
      <c r="F61" s="648"/>
      <c r="G61" s="648"/>
      <c r="H61" s="648"/>
      <c r="I61" s="648"/>
      <c r="J61" s="648"/>
      <c r="K61" s="648"/>
      <c r="L61" s="648"/>
      <c r="M61" s="648"/>
      <c r="N61" s="648"/>
      <c r="O61" s="648"/>
      <c r="P61" s="648"/>
      <c r="Q61" s="648"/>
      <c r="R61" s="648"/>
      <c r="S61" s="648"/>
      <c r="T61" s="648"/>
      <c r="U61" s="648"/>
      <c r="V61" s="648"/>
      <c r="W61" s="649"/>
    </row>
    <row r="62" spans="4:23">
      <c r="D62" s="647"/>
      <c r="E62" s="648"/>
      <c r="F62" s="648"/>
      <c r="G62" s="648"/>
      <c r="H62" s="648"/>
      <c r="I62" s="648"/>
      <c r="J62" s="648"/>
      <c r="K62" s="648"/>
      <c r="L62" s="648"/>
      <c r="M62" s="648"/>
      <c r="N62" s="648"/>
      <c r="O62" s="648"/>
      <c r="P62" s="648"/>
      <c r="Q62" s="648"/>
      <c r="U62" s="648"/>
      <c r="V62" s="648"/>
      <c r="W62" s="649"/>
    </row>
    <row r="63" spans="4:23">
      <c r="D63" s="647"/>
      <c r="E63" s="648"/>
      <c r="F63" s="648"/>
      <c r="G63" s="648"/>
      <c r="H63" s="648"/>
      <c r="I63" s="648"/>
      <c r="J63" s="648"/>
      <c r="K63" s="648"/>
      <c r="L63" s="648"/>
      <c r="M63" s="648"/>
      <c r="N63" s="648"/>
      <c r="O63" s="648"/>
      <c r="P63" s="648"/>
      <c r="Q63" s="648"/>
      <c r="U63" s="648"/>
      <c r="V63" s="648"/>
      <c r="W63" s="649"/>
    </row>
    <row r="64" spans="4:23">
      <c r="D64" s="647"/>
      <c r="E64" s="648"/>
      <c r="F64" s="648"/>
      <c r="G64" s="648"/>
      <c r="H64" s="648"/>
      <c r="I64" s="648"/>
      <c r="J64" s="648"/>
      <c r="K64" s="648"/>
      <c r="L64" s="648"/>
      <c r="M64" s="648"/>
      <c r="N64" s="648"/>
      <c r="O64" s="648"/>
      <c r="P64" s="648"/>
      <c r="Q64" s="648"/>
      <c r="U64" s="648"/>
      <c r="V64" s="648"/>
      <c r="W64" s="649"/>
    </row>
    <row r="65" spans="4:23">
      <c r="D65" s="647"/>
      <c r="E65" s="648"/>
      <c r="F65" s="648"/>
      <c r="G65" s="648"/>
      <c r="H65" s="648"/>
      <c r="I65" s="648"/>
      <c r="J65" s="648"/>
      <c r="K65" s="648"/>
      <c r="L65" s="648"/>
      <c r="M65" s="648"/>
      <c r="N65" s="648"/>
      <c r="O65" s="648"/>
      <c r="P65" s="648"/>
      <c r="Q65" s="648"/>
      <c r="U65" s="648"/>
      <c r="V65" s="648"/>
      <c r="W65" s="649"/>
    </row>
    <row r="66" spans="4:23">
      <c r="D66" s="647"/>
      <c r="E66" s="648"/>
      <c r="F66" s="648"/>
      <c r="G66" s="648"/>
      <c r="H66" s="648"/>
      <c r="I66" s="648"/>
      <c r="J66" s="648"/>
      <c r="K66" s="648"/>
      <c r="L66" s="648"/>
      <c r="M66" s="648"/>
      <c r="N66" s="648"/>
      <c r="O66" s="648"/>
      <c r="P66" s="648"/>
      <c r="Q66" s="648"/>
      <c r="U66" s="648"/>
      <c r="V66" s="648"/>
      <c r="W66" s="649"/>
    </row>
  </sheetData>
  <mergeCells count="130">
    <mergeCell ref="Q42:Q47"/>
    <mergeCell ref="Q37:Q41"/>
    <mergeCell ref="Q34:Q36"/>
    <mergeCell ref="C16:C48"/>
    <mergeCell ref="B16:B48"/>
    <mergeCell ref="A16:A48"/>
    <mergeCell ref="N42:N47"/>
    <mergeCell ref="O42:O47"/>
    <mergeCell ref="P16:P20"/>
    <mergeCell ref="P42:P47"/>
    <mergeCell ref="P34:P36"/>
    <mergeCell ref="P27:P33"/>
    <mergeCell ref="P21:P26"/>
    <mergeCell ref="N16:N20"/>
    <mergeCell ref="O16:O20"/>
    <mergeCell ref="N21:N26"/>
    <mergeCell ref="O21:O26"/>
    <mergeCell ref="N27:N33"/>
    <mergeCell ref="O27:O33"/>
    <mergeCell ref="N34:N36"/>
    <mergeCell ref="O34:O36"/>
    <mergeCell ref="N37:N41"/>
    <mergeCell ref="O37:O41"/>
    <mergeCell ref="F27:F33"/>
    <mergeCell ref="Q16:Q20"/>
    <mergeCell ref="R16:R20"/>
    <mergeCell ref="S16:S20"/>
    <mergeCell ref="T16:T20"/>
    <mergeCell ref="F21:F26"/>
    <mergeCell ref="G21:G26"/>
    <mergeCell ref="H21:H26"/>
    <mergeCell ref="I21:I26"/>
    <mergeCell ref="J16:J20"/>
    <mergeCell ref="K16:K20"/>
    <mergeCell ref="L16:L20"/>
    <mergeCell ref="M16:M20"/>
    <mergeCell ref="K21:K26"/>
    <mergeCell ref="L21:L26"/>
    <mergeCell ref="M21:M26"/>
    <mergeCell ref="J21:J26"/>
    <mergeCell ref="Q21:Q26"/>
    <mergeCell ref="R21:R26"/>
    <mergeCell ref="S21:S26"/>
    <mergeCell ref="T21:T26"/>
    <mergeCell ref="A1:E3"/>
    <mergeCell ref="F1:M1"/>
    <mergeCell ref="N1:T1"/>
    <mergeCell ref="F2:M3"/>
    <mergeCell ref="N2:T2"/>
    <mergeCell ref="N3:T3"/>
    <mergeCell ref="A5:E5"/>
    <mergeCell ref="F5:M5"/>
    <mergeCell ref="A6:E6"/>
    <mergeCell ref="F6:M6"/>
    <mergeCell ref="A7:E7"/>
    <mergeCell ref="F7:M7"/>
    <mergeCell ref="A8:E8"/>
    <mergeCell ref="F8:M8"/>
    <mergeCell ref="A10:T10"/>
    <mergeCell ref="A12:L12"/>
    <mergeCell ref="M12:T12"/>
    <mergeCell ref="B13:B14"/>
    <mergeCell ref="C13:C14"/>
    <mergeCell ref="A13:A14"/>
    <mergeCell ref="D13:D14"/>
    <mergeCell ref="E13:E14"/>
    <mergeCell ref="T13:T14"/>
    <mergeCell ref="K13:K14"/>
    <mergeCell ref="L13:L14"/>
    <mergeCell ref="M13:M14"/>
    <mergeCell ref="N13:P13"/>
    <mergeCell ref="Q13:Q14"/>
    <mergeCell ref="R13:R14"/>
    <mergeCell ref="F13:I13"/>
    <mergeCell ref="J13:J14"/>
    <mergeCell ref="D16:D20"/>
    <mergeCell ref="F16:F20"/>
    <mergeCell ref="D21:D25"/>
    <mergeCell ref="D26:D32"/>
    <mergeCell ref="G16:G20"/>
    <mergeCell ref="H16:H20"/>
    <mergeCell ref="I16:I20"/>
    <mergeCell ref="D33:D35"/>
    <mergeCell ref="D36:D40"/>
    <mergeCell ref="G37:G41"/>
    <mergeCell ref="H37:H41"/>
    <mergeCell ref="I37:I41"/>
    <mergeCell ref="I27:I33"/>
    <mergeCell ref="F34:F36"/>
    <mergeCell ref="G34:G36"/>
    <mergeCell ref="H34:H36"/>
    <mergeCell ref="I34:I36"/>
    <mergeCell ref="D41:D48"/>
    <mergeCell ref="G27:G33"/>
    <mergeCell ref="H27:H33"/>
    <mergeCell ref="J42:J47"/>
    <mergeCell ref="K42:K47"/>
    <mergeCell ref="L42:L47"/>
    <mergeCell ref="M42:M47"/>
    <mergeCell ref="F37:F41"/>
    <mergeCell ref="F42:F47"/>
    <mergeCell ref="G42:G47"/>
    <mergeCell ref="H42:H47"/>
    <mergeCell ref="I42:I47"/>
    <mergeCell ref="P37:P41"/>
    <mergeCell ref="J34:J36"/>
    <mergeCell ref="K34:K36"/>
    <mergeCell ref="L34:L36"/>
    <mergeCell ref="M34:M36"/>
    <mergeCell ref="Q27:Q33"/>
    <mergeCell ref="J37:J41"/>
    <mergeCell ref="K37:K41"/>
    <mergeCell ref="L37:L41"/>
    <mergeCell ref="M37:M41"/>
    <mergeCell ref="K27:K33"/>
    <mergeCell ref="L27:L33"/>
    <mergeCell ref="M27:M33"/>
    <mergeCell ref="J27:J33"/>
    <mergeCell ref="R42:R47"/>
    <mergeCell ref="S42:S47"/>
    <mergeCell ref="T42:T47"/>
    <mergeCell ref="R27:R33"/>
    <mergeCell ref="S27:S33"/>
    <mergeCell ref="T27:T33"/>
    <mergeCell ref="R34:R36"/>
    <mergeCell ref="S34:S36"/>
    <mergeCell ref="T34:T36"/>
    <mergeCell ref="R37:R41"/>
    <mergeCell ref="S37:S41"/>
    <mergeCell ref="T37:T41"/>
  </mergeCells>
  <conditionalFormatting sqref="P16 P27 P34 P37 P42">
    <cfRule type="containsText" dxfId="44" priority="13" stopIfTrue="1" operator="containsText" text="P">
      <formula>NOT(ISERROR(SEARCH("P",P16)))</formula>
    </cfRule>
    <cfRule type="containsText" dxfId="43" priority="14" stopIfTrue="1" operator="containsText" text="R">
      <formula>NOT(ISERROR(SEARCH("R",P16)))</formula>
    </cfRule>
    <cfRule type="containsText" dxfId="42" priority="15" operator="containsText" text="T">
      <formula>NOT(ISERROR(SEARCH("T",P16)))</formula>
    </cfRule>
  </conditionalFormatting>
  <conditionalFormatting sqref="P21">
    <cfRule type="containsText" dxfId="41" priority="5" stopIfTrue="1" operator="containsText" text="P">
      <formula>NOT(ISERROR(SEARCH("P",P21)))</formula>
    </cfRule>
    <cfRule type="containsText" dxfId="40" priority="6" stopIfTrue="1" operator="containsText" text="R">
      <formula>NOT(ISERROR(SEARCH("R",P21)))</formula>
    </cfRule>
    <cfRule type="containsText" dxfId="39" priority="7" operator="containsText" text="T">
      <formula>NOT(ISERROR(SEARCH("T",P21)))</formula>
    </cfRule>
    <cfRule type="iconSet" priority="8">
      <iconSet iconSet="3Symbols2">
        <cfvo type="percent" val="0"/>
        <cfvo type="percent" val="0.74"/>
        <cfvo type="percent" val="0.85"/>
      </iconSet>
    </cfRule>
  </conditionalFormatting>
  <conditionalFormatting sqref="P42 P37 P16 P27 P34">
    <cfRule type="iconSet" priority="16">
      <iconSet iconSet="3Symbols2">
        <cfvo type="percent" val="0"/>
        <cfvo type="percent" val="0.74"/>
        <cfvo type="percent" val="0.85"/>
      </iconSet>
    </cfRule>
  </conditionalFormatting>
  <conditionalFormatting sqref="P48">
    <cfRule type="containsText" dxfId="38" priority="1" stopIfTrue="1" operator="containsText" text="P">
      <formula>NOT(ISERROR(SEARCH("P",P48)))</formula>
    </cfRule>
    <cfRule type="containsText" dxfId="37" priority="2" stopIfTrue="1" operator="containsText" text="R">
      <formula>NOT(ISERROR(SEARCH("R",P48)))</formula>
    </cfRule>
    <cfRule type="containsText" dxfId="36" priority="3" operator="containsText" text="T">
      <formula>NOT(ISERROR(SEARCH("T",P48)))</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Y47"/>
  <sheetViews>
    <sheetView showGridLines="0" topLeftCell="A16" zoomScale="82" zoomScaleNormal="82" workbookViewId="0">
      <selection activeCell="U20" sqref="U20"/>
    </sheetView>
  </sheetViews>
  <sheetFormatPr baseColWidth="10" defaultColWidth="11.42578125" defaultRowHeight="13.5"/>
  <cols>
    <col min="1" max="1" width="3.85546875" style="2" customWidth="1"/>
    <col min="2" max="2" width="5.85546875" style="426" customWidth="1"/>
    <col min="3" max="3" width="31.5703125" style="2" customWidth="1"/>
    <col min="4" max="4" width="39.7109375" style="2" customWidth="1"/>
    <col min="5" max="5" width="70.42578125" style="2" customWidth="1"/>
    <col min="6" max="6" width="59" style="2" customWidth="1"/>
    <col min="7" max="7" width="8.5703125" style="2" customWidth="1"/>
    <col min="8" max="8" width="9.140625" style="2" customWidth="1"/>
    <col min="9" max="9" width="7.7109375" style="2" customWidth="1"/>
    <col min="10" max="10" width="9.140625" style="2" customWidth="1"/>
    <col min="11" max="11" width="65.28515625" style="2" customWidth="1"/>
    <col min="12" max="12" width="21.42578125" style="2" customWidth="1"/>
    <col min="13" max="13" width="22.85546875" style="2" customWidth="1"/>
    <col min="14" max="15" width="22" style="2" customWidth="1"/>
    <col min="16" max="17" width="22" style="3" customWidth="1"/>
    <col min="18" max="18" width="24" style="2" customWidth="1"/>
    <col min="19" max="19" width="20.85546875" style="2" customWidth="1"/>
    <col min="20" max="21" width="29.140625" style="2" customWidth="1"/>
    <col min="22" max="16384" width="11.42578125" style="2"/>
  </cols>
  <sheetData>
    <row r="3" spans="2:25" ht="14.25" thickBot="1"/>
    <row r="4" spans="2:25" ht="32.25" customHeight="1" thickBot="1">
      <c r="B4" s="762"/>
      <c r="C4" s="763"/>
      <c r="D4" s="763"/>
      <c r="E4" s="763"/>
      <c r="F4" s="764"/>
      <c r="G4" s="771" t="s">
        <v>18</v>
      </c>
      <c r="H4" s="772"/>
      <c r="I4" s="772"/>
      <c r="J4" s="772"/>
      <c r="K4" s="772"/>
      <c r="L4" s="772"/>
      <c r="M4" s="772"/>
      <c r="N4" s="773"/>
      <c r="O4" s="740" t="s">
        <v>689</v>
      </c>
      <c r="P4" s="741"/>
      <c r="Q4" s="741"/>
      <c r="R4" s="741"/>
      <c r="S4" s="741"/>
      <c r="T4" s="741"/>
      <c r="U4" s="742"/>
    </row>
    <row r="5" spans="2:25" ht="33" customHeight="1" thickBot="1">
      <c r="B5" s="765"/>
      <c r="C5" s="766"/>
      <c r="D5" s="766"/>
      <c r="E5" s="766"/>
      <c r="F5" s="767"/>
      <c r="G5" s="743" t="s">
        <v>17</v>
      </c>
      <c r="H5" s="744"/>
      <c r="I5" s="744"/>
      <c r="J5" s="744"/>
      <c r="K5" s="744"/>
      <c r="L5" s="744"/>
      <c r="M5" s="744"/>
      <c r="N5" s="745"/>
      <c r="O5" s="749" t="s">
        <v>23</v>
      </c>
      <c r="P5" s="750"/>
      <c r="Q5" s="750"/>
      <c r="R5" s="750"/>
      <c r="S5" s="750"/>
      <c r="T5" s="750"/>
      <c r="U5" s="751"/>
    </row>
    <row r="6" spans="2:25" ht="31.5" customHeight="1" thickBot="1">
      <c r="B6" s="768"/>
      <c r="C6" s="769"/>
      <c r="D6" s="769"/>
      <c r="E6" s="769"/>
      <c r="F6" s="770"/>
      <c r="G6" s="746"/>
      <c r="H6" s="747"/>
      <c r="I6" s="747"/>
      <c r="J6" s="747"/>
      <c r="K6" s="747"/>
      <c r="L6" s="747"/>
      <c r="M6" s="747"/>
      <c r="N6" s="748"/>
      <c r="O6" s="752" t="s">
        <v>8</v>
      </c>
      <c r="P6" s="753"/>
      <c r="Q6" s="753"/>
      <c r="R6" s="753"/>
      <c r="S6" s="753"/>
      <c r="T6" s="753"/>
      <c r="U6" s="754"/>
    </row>
    <row r="7" spans="2:25" ht="18" customHeight="1">
      <c r="K7" s="3"/>
      <c r="L7" s="3"/>
      <c r="M7" s="4"/>
      <c r="N7" s="4"/>
      <c r="O7" s="4"/>
      <c r="P7" s="494"/>
      <c r="Q7" s="494"/>
      <c r="R7" s="4"/>
      <c r="S7" s="4"/>
      <c r="T7" s="4"/>
      <c r="U7" s="4"/>
    </row>
    <row r="8" spans="2:25" ht="21.95" customHeight="1">
      <c r="B8" s="755" t="s">
        <v>10</v>
      </c>
      <c r="C8" s="755"/>
      <c r="D8" s="755"/>
      <c r="E8" s="755"/>
      <c r="F8" s="755"/>
      <c r="G8" s="759" t="s">
        <v>64</v>
      </c>
      <c r="H8" s="760"/>
      <c r="I8" s="760"/>
      <c r="J8" s="760"/>
      <c r="K8" s="760"/>
      <c r="L8" s="760"/>
      <c r="M8" s="760"/>
      <c r="N8" s="761"/>
      <c r="O8" s="4"/>
      <c r="P8" s="494"/>
      <c r="Q8" s="494"/>
      <c r="R8" s="4"/>
      <c r="S8" s="4"/>
      <c r="T8" s="4"/>
      <c r="U8" s="4"/>
    </row>
    <row r="9" spans="2:25" ht="21.95" customHeight="1">
      <c r="B9" s="755" t="s">
        <v>25</v>
      </c>
      <c r="C9" s="755"/>
      <c r="D9" s="755"/>
      <c r="E9" s="755"/>
      <c r="F9" s="755"/>
      <c r="G9" s="756">
        <v>2024</v>
      </c>
      <c r="H9" s="757"/>
      <c r="I9" s="757"/>
      <c r="J9" s="757"/>
      <c r="K9" s="757"/>
      <c r="L9" s="757"/>
      <c r="M9" s="757"/>
      <c r="N9" s="758"/>
      <c r="O9" s="4"/>
      <c r="P9" s="494"/>
      <c r="Q9" s="494"/>
      <c r="R9" s="4"/>
      <c r="S9" s="4"/>
      <c r="T9" s="4"/>
      <c r="U9" s="4"/>
    </row>
    <row r="10" spans="2:25" ht="21.95" customHeight="1">
      <c r="B10" s="755" t="s">
        <v>6</v>
      </c>
      <c r="C10" s="755"/>
      <c r="D10" s="755"/>
      <c r="E10" s="755"/>
      <c r="F10" s="755"/>
      <c r="G10" s="756" t="s">
        <v>770</v>
      </c>
      <c r="H10" s="757"/>
      <c r="I10" s="757"/>
      <c r="J10" s="757"/>
      <c r="K10" s="757"/>
      <c r="L10" s="757"/>
      <c r="M10" s="757"/>
      <c r="N10" s="758"/>
      <c r="O10" s="4"/>
      <c r="P10" s="494"/>
      <c r="Q10" s="494"/>
      <c r="R10" s="4"/>
      <c r="S10" s="4"/>
      <c r="T10" s="4"/>
      <c r="U10" s="4"/>
    </row>
    <row r="11" spans="2:25" ht="21.95" customHeight="1">
      <c r="B11" s="755" t="s">
        <v>7</v>
      </c>
      <c r="C11" s="755"/>
      <c r="D11" s="755"/>
      <c r="E11" s="755"/>
      <c r="F11" s="755"/>
      <c r="G11" s="756" t="s">
        <v>772</v>
      </c>
      <c r="H11" s="757"/>
      <c r="I11" s="757"/>
      <c r="J11" s="757"/>
      <c r="K11" s="757"/>
      <c r="L11" s="757"/>
      <c r="M11" s="757"/>
      <c r="N11" s="758"/>
      <c r="O11" s="4"/>
      <c r="P11" s="494"/>
      <c r="Q11" s="494"/>
      <c r="R11" s="4"/>
      <c r="S11" s="4"/>
      <c r="T11" s="4"/>
      <c r="U11" s="4"/>
    </row>
    <row r="12" spans="2:25" ht="10.5" customHeight="1" thickBot="1">
      <c r="B12" s="427"/>
      <c r="C12" s="5"/>
      <c r="D12" s="5"/>
      <c r="E12" s="5"/>
      <c r="F12" s="5"/>
      <c r="G12" s="5"/>
      <c r="H12" s="5"/>
      <c r="I12" s="5"/>
      <c r="J12" s="5"/>
      <c r="K12" s="3"/>
      <c r="L12" s="3"/>
      <c r="M12" s="3"/>
      <c r="N12" s="3"/>
      <c r="O12" s="4"/>
      <c r="P12" s="494"/>
      <c r="Q12" s="494"/>
      <c r="R12" s="4"/>
      <c r="S12" s="4"/>
      <c r="T12" s="4"/>
      <c r="U12" s="4"/>
    </row>
    <row r="13" spans="2:25" ht="47.25" customHeight="1" thickBot="1">
      <c r="B13" s="786" t="s">
        <v>9</v>
      </c>
      <c r="C13" s="787"/>
      <c r="D13" s="787"/>
      <c r="E13" s="787"/>
      <c r="F13" s="787"/>
      <c r="G13" s="787"/>
      <c r="H13" s="787"/>
      <c r="I13" s="787"/>
      <c r="J13" s="787"/>
      <c r="K13" s="787"/>
      <c r="L13" s="787"/>
      <c r="M13" s="787"/>
      <c r="N13" s="787"/>
      <c r="O13" s="787"/>
      <c r="P13" s="787"/>
      <c r="Q13" s="787"/>
      <c r="R13" s="787"/>
      <c r="S13" s="787"/>
      <c r="T13" s="787"/>
      <c r="U13" s="788"/>
    </row>
    <row r="14" spans="2:25" ht="21" customHeight="1" thickBot="1">
      <c r="B14" s="418"/>
      <c r="C14" s="7"/>
      <c r="D14" s="7"/>
      <c r="E14" s="7"/>
      <c r="F14" s="7"/>
      <c r="G14" s="7"/>
      <c r="H14" s="7"/>
      <c r="I14" s="7"/>
      <c r="J14" s="7"/>
      <c r="K14" s="7"/>
      <c r="L14" s="7"/>
      <c r="M14" s="7"/>
      <c r="N14" s="7"/>
      <c r="O14" s="7"/>
      <c r="P14" s="7"/>
      <c r="Q14" s="7"/>
      <c r="R14" s="7"/>
      <c r="S14" s="7"/>
      <c r="T14" s="7"/>
      <c r="U14" s="8"/>
    </row>
    <row r="15" spans="2:25" ht="27" customHeight="1" thickBot="1">
      <c r="B15" s="789" t="s">
        <v>16</v>
      </c>
      <c r="C15" s="790"/>
      <c r="D15" s="790"/>
      <c r="E15" s="790"/>
      <c r="F15" s="790"/>
      <c r="G15" s="790"/>
      <c r="H15" s="790"/>
      <c r="I15" s="790"/>
      <c r="J15" s="790"/>
      <c r="K15" s="790"/>
      <c r="L15" s="790"/>
      <c r="M15" s="791"/>
      <c r="N15" s="792" t="s">
        <v>1</v>
      </c>
      <c r="O15" s="792"/>
      <c r="P15" s="792"/>
      <c r="Q15" s="792"/>
      <c r="R15" s="792"/>
      <c r="S15" s="792"/>
      <c r="T15" s="792"/>
      <c r="U15" s="793"/>
    </row>
    <row r="16" spans="2:25" ht="91.5" customHeight="1" thickBot="1">
      <c r="B16" s="798" t="s">
        <v>27</v>
      </c>
      <c r="C16" s="807" t="s">
        <v>315</v>
      </c>
      <c r="D16" s="807" t="s">
        <v>316</v>
      </c>
      <c r="E16" s="800" t="s">
        <v>26</v>
      </c>
      <c r="F16" s="802" t="s">
        <v>19</v>
      </c>
      <c r="G16" s="804" t="s">
        <v>11</v>
      </c>
      <c r="H16" s="805"/>
      <c r="I16" s="805"/>
      <c r="J16" s="806"/>
      <c r="K16" s="794" t="s">
        <v>20</v>
      </c>
      <c r="L16" s="794" t="s">
        <v>21</v>
      </c>
      <c r="M16" s="794" t="s">
        <v>2</v>
      </c>
      <c r="N16" s="796" t="s">
        <v>22</v>
      </c>
      <c r="O16" s="777" t="s">
        <v>3</v>
      </c>
      <c r="P16" s="778"/>
      <c r="Q16" s="779"/>
      <c r="R16" s="780" t="s">
        <v>4</v>
      </c>
      <c r="S16" s="782" t="s">
        <v>5</v>
      </c>
      <c r="T16" s="10" t="s">
        <v>29</v>
      </c>
      <c r="U16" s="784" t="s">
        <v>0</v>
      </c>
      <c r="W16" s="776" t="s">
        <v>32</v>
      </c>
      <c r="X16" s="776"/>
      <c r="Y16" s="776"/>
    </row>
    <row r="17" spans="2:25" ht="33" customHeight="1" thickBot="1">
      <c r="B17" s="799"/>
      <c r="C17" s="808"/>
      <c r="D17" s="808"/>
      <c r="E17" s="801"/>
      <c r="F17" s="803"/>
      <c r="G17" s="11" t="s">
        <v>12</v>
      </c>
      <c r="H17" s="11" t="s">
        <v>13</v>
      </c>
      <c r="I17" s="11" t="s">
        <v>14</v>
      </c>
      <c r="J17" s="11" t="s">
        <v>15</v>
      </c>
      <c r="K17" s="795"/>
      <c r="L17" s="795"/>
      <c r="M17" s="795"/>
      <c r="N17" s="797"/>
      <c r="O17" s="12" t="s">
        <v>30</v>
      </c>
      <c r="P17" s="13" t="s">
        <v>28</v>
      </c>
      <c r="Q17" s="14" t="s">
        <v>31</v>
      </c>
      <c r="R17" s="781"/>
      <c r="S17" s="783"/>
      <c r="T17" s="15"/>
      <c r="U17" s="785"/>
      <c r="W17" s="43">
        <v>0.75</v>
      </c>
      <c r="X17" s="43">
        <v>0.88</v>
      </c>
      <c r="Y17" s="43">
        <v>0.95</v>
      </c>
    </row>
    <row r="18" spans="2:25" ht="14.25" thickBot="1">
      <c r="E18" s="72"/>
      <c r="M18" s="16"/>
      <c r="O18" s="1"/>
      <c r="P18" s="495"/>
      <c r="Q18" s="495"/>
    </row>
    <row r="19" spans="2:25" ht="50.25" customHeight="1">
      <c r="B19" s="819">
        <v>1</v>
      </c>
      <c r="C19" s="737" t="s">
        <v>320</v>
      </c>
      <c r="D19" s="821" t="s">
        <v>387</v>
      </c>
      <c r="E19" s="523" t="s">
        <v>782</v>
      </c>
      <c r="F19" s="523" t="s">
        <v>972</v>
      </c>
      <c r="G19" s="631">
        <v>1</v>
      </c>
      <c r="H19" s="18"/>
      <c r="I19" s="18"/>
      <c r="J19" s="500"/>
      <c r="K19" s="401" t="s">
        <v>1035</v>
      </c>
      <c r="L19" s="500">
        <v>0</v>
      </c>
      <c r="M19" s="632">
        <v>0</v>
      </c>
      <c r="N19" s="633">
        <v>1</v>
      </c>
      <c r="O19" s="632"/>
      <c r="P19" s="634">
        <v>1</v>
      </c>
      <c r="Q19" s="17" t="str">
        <f t="shared" ref="Q19:Q30" si="0">IF(P19&lt;=W$17,"T",IF(P19&lt;$Y$17,"R",IF(P19&gt;=$Y$17,"P")))</f>
        <v>P</v>
      </c>
      <c r="R19" s="630" t="s">
        <v>804</v>
      </c>
      <c r="S19" s="18"/>
      <c r="T19" s="635" t="s">
        <v>1043</v>
      </c>
      <c r="U19" s="636"/>
    </row>
    <row r="20" spans="2:25" ht="27" customHeight="1">
      <c r="B20" s="820"/>
      <c r="C20" s="738"/>
      <c r="D20" s="817"/>
      <c r="E20" s="823" t="s">
        <v>783</v>
      </c>
      <c r="F20" s="423" t="s">
        <v>784</v>
      </c>
      <c r="G20" s="208">
        <v>1</v>
      </c>
      <c r="H20" s="24"/>
      <c r="I20" s="24"/>
      <c r="J20" s="24"/>
      <c r="K20" s="731" t="s">
        <v>1036</v>
      </c>
      <c r="L20" s="310">
        <v>0</v>
      </c>
      <c r="M20" s="637">
        <v>0</v>
      </c>
      <c r="N20" s="499">
        <v>1</v>
      </c>
      <c r="O20" s="637"/>
      <c r="P20" s="496">
        <v>1</v>
      </c>
      <c r="Q20" s="23" t="str">
        <f t="shared" si="0"/>
        <v>P</v>
      </c>
      <c r="R20" s="45" t="s">
        <v>448</v>
      </c>
      <c r="S20" s="24"/>
      <c r="T20" s="809" t="s">
        <v>805</v>
      </c>
      <c r="U20" s="26"/>
    </row>
    <row r="21" spans="2:25" ht="13.5" customHeight="1">
      <c r="B21" s="820"/>
      <c r="C21" s="738"/>
      <c r="D21" s="817"/>
      <c r="E21" s="823"/>
      <c r="F21" s="423" t="s">
        <v>785</v>
      </c>
      <c r="G21" s="208">
        <v>1</v>
      </c>
      <c r="H21" s="24"/>
      <c r="I21" s="24"/>
      <c r="J21" s="24"/>
      <c r="K21" s="732"/>
      <c r="L21" s="310">
        <v>0</v>
      </c>
      <c r="M21" s="637">
        <v>0</v>
      </c>
      <c r="N21" s="499">
        <v>1</v>
      </c>
      <c r="O21" s="637">
        <v>0</v>
      </c>
      <c r="P21" s="496">
        <v>1</v>
      </c>
      <c r="Q21" s="23" t="str">
        <f t="shared" si="0"/>
        <v>P</v>
      </c>
      <c r="R21" s="45" t="s">
        <v>448</v>
      </c>
      <c r="S21" s="24"/>
      <c r="T21" s="810"/>
      <c r="U21" s="26"/>
    </row>
    <row r="22" spans="2:25" ht="24">
      <c r="B22" s="820"/>
      <c r="C22" s="738"/>
      <c r="D22" s="817"/>
      <c r="E22" s="823"/>
      <c r="F22" s="423" t="s">
        <v>786</v>
      </c>
      <c r="G22" s="208">
        <v>1</v>
      </c>
      <c r="H22" s="24"/>
      <c r="I22" s="24"/>
      <c r="J22" s="24"/>
      <c r="K22" s="732"/>
      <c r="L22" s="310">
        <v>0</v>
      </c>
      <c r="M22" s="637">
        <v>0</v>
      </c>
      <c r="N22" s="499">
        <v>1</v>
      </c>
      <c r="O22" s="637">
        <v>0</v>
      </c>
      <c r="P22" s="496">
        <v>1</v>
      </c>
      <c r="Q22" s="23" t="str">
        <f t="shared" si="0"/>
        <v>P</v>
      </c>
      <c r="R22" s="45" t="s">
        <v>448</v>
      </c>
      <c r="S22" s="24"/>
      <c r="T22" s="811"/>
      <c r="U22" s="26"/>
    </row>
    <row r="23" spans="2:25">
      <c r="B23" s="820"/>
      <c r="C23" s="738"/>
      <c r="D23" s="817"/>
      <c r="E23" s="823"/>
      <c r="F23" s="423" t="s">
        <v>787</v>
      </c>
      <c r="G23" s="208">
        <v>1</v>
      </c>
      <c r="H23" s="24"/>
      <c r="I23" s="24"/>
      <c r="J23" s="24"/>
      <c r="K23" s="732"/>
      <c r="L23" s="310">
        <v>0</v>
      </c>
      <c r="M23" s="637">
        <v>0</v>
      </c>
      <c r="N23" s="499">
        <v>1</v>
      </c>
      <c r="O23" s="637">
        <v>0</v>
      </c>
      <c r="P23" s="496">
        <v>1</v>
      </c>
      <c r="Q23" s="23" t="str">
        <f t="shared" si="0"/>
        <v>P</v>
      </c>
      <c r="R23" s="45" t="s">
        <v>448</v>
      </c>
      <c r="S23" s="24"/>
      <c r="T23" s="638" t="s">
        <v>806</v>
      </c>
      <c r="U23" s="26"/>
    </row>
    <row r="24" spans="2:25" ht="24.75">
      <c r="B24" s="820"/>
      <c r="C24" s="738"/>
      <c r="D24" s="817"/>
      <c r="E24" s="823"/>
      <c r="F24" s="639" t="s">
        <v>788</v>
      </c>
      <c r="G24" s="208">
        <v>1</v>
      </c>
      <c r="H24" s="24"/>
      <c r="I24" s="24"/>
      <c r="J24" s="24"/>
      <c r="K24" s="733"/>
      <c r="L24" s="310">
        <v>0</v>
      </c>
      <c r="M24" s="637">
        <v>0</v>
      </c>
      <c r="N24" s="499">
        <v>1</v>
      </c>
      <c r="O24" s="637">
        <v>0</v>
      </c>
      <c r="P24" s="496">
        <v>1</v>
      </c>
      <c r="Q24" s="23" t="str">
        <f t="shared" si="0"/>
        <v>P</v>
      </c>
      <c r="R24" s="45" t="s">
        <v>448</v>
      </c>
      <c r="S24" s="24"/>
      <c r="T24" s="537" t="s">
        <v>1044</v>
      </c>
      <c r="U24" s="26"/>
    </row>
    <row r="25" spans="2:25" ht="31.5" customHeight="1">
      <c r="B25" s="774">
        <v>2</v>
      </c>
      <c r="C25" s="738"/>
      <c r="D25" s="822" t="s">
        <v>971</v>
      </c>
      <c r="E25" s="825" t="s">
        <v>789</v>
      </c>
      <c r="F25" s="420" t="s">
        <v>790</v>
      </c>
      <c r="G25" s="208">
        <v>1</v>
      </c>
      <c r="H25" s="24"/>
      <c r="I25" s="24"/>
      <c r="J25" s="24"/>
      <c r="K25" s="24" t="s">
        <v>1037</v>
      </c>
      <c r="L25" s="310">
        <v>0</v>
      </c>
      <c r="M25" s="309">
        <v>0</v>
      </c>
      <c r="N25" s="499">
        <v>1</v>
      </c>
      <c r="O25" s="309">
        <v>0</v>
      </c>
      <c r="P25" s="496">
        <v>1</v>
      </c>
      <c r="Q25" s="23" t="str">
        <f t="shared" si="0"/>
        <v>P</v>
      </c>
      <c r="R25" s="45" t="s">
        <v>448</v>
      </c>
      <c r="S25" s="24"/>
      <c r="T25" s="603"/>
      <c r="U25" s="26"/>
    </row>
    <row r="26" spans="2:25" ht="41.25" customHeight="1">
      <c r="B26" s="775"/>
      <c r="C26" s="738"/>
      <c r="D26" s="822"/>
      <c r="E26" s="825"/>
      <c r="F26" s="420" t="s">
        <v>970</v>
      </c>
      <c r="G26" s="208">
        <v>1</v>
      </c>
      <c r="H26" s="24"/>
      <c r="I26" s="24"/>
      <c r="J26" s="24"/>
      <c r="K26" s="24" t="s">
        <v>1038</v>
      </c>
      <c r="L26" s="310"/>
      <c r="M26" s="309">
        <v>0</v>
      </c>
      <c r="N26" s="499">
        <v>1</v>
      </c>
      <c r="O26" s="309">
        <v>0</v>
      </c>
      <c r="P26" s="496">
        <v>1</v>
      </c>
      <c r="Q26" s="23" t="str">
        <f t="shared" si="0"/>
        <v>P</v>
      </c>
      <c r="R26" s="45"/>
      <c r="S26" s="24"/>
      <c r="T26" s="640" t="s">
        <v>1045</v>
      </c>
      <c r="U26" s="26"/>
    </row>
    <row r="27" spans="2:25" ht="30" customHeight="1">
      <c r="B27" s="774">
        <v>3</v>
      </c>
      <c r="C27" s="738"/>
      <c r="D27" s="823" t="s">
        <v>802</v>
      </c>
      <c r="E27" s="824" t="s">
        <v>791</v>
      </c>
      <c r="F27" s="423" t="s">
        <v>792</v>
      </c>
      <c r="G27" s="208">
        <v>1</v>
      </c>
      <c r="H27" s="24"/>
      <c r="I27" s="24"/>
      <c r="J27" s="24"/>
      <c r="K27" s="27" t="s">
        <v>1039</v>
      </c>
      <c r="L27" s="310">
        <v>0</v>
      </c>
      <c r="M27" s="637">
        <v>0</v>
      </c>
      <c r="N27" s="499">
        <v>1</v>
      </c>
      <c r="O27" s="637">
        <v>0</v>
      </c>
      <c r="P27" s="496">
        <v>1</v>
      </c>
      <c r="Q27" s="23" t="str">
        <f t="shared" si="0"/>
        <v>P</v>
      </c>
      <c r="R27" s="45" t="s">
        <v>448</v>
      </c>
      <c r="S27" s="24"/>
      <c r="T27" s="641" t="s">
        <v>1042</v>
      </c>
      <c r="U27" s="26"/>
    </row>
    <row r="28" spans="2:25" ht="13.5" customHeight="1">
      <c r="B28" s="775"/>
      <c r="C28" s="739"/>
      <c r="D28" s="823"/>
      <c r="E28" s="824"/>
      <c r="F28" s="423" t="s">
        <v>969</v>
      </c>
      <c r="G28" s="208">
        <v>1</v>
      </c>
      <c r="H28" s="24"/>
      <c r="I28" s="24"/>
      <c r="J28" s="24"/>
      <c r="K28" s="24"/>
      <c r="L28" s="310">
        <v>0</v>
      </c>
      <c r="M28" s="637">
        <v>0</v>
      </c>
      <c r="N28" s="499">
        <v>1</v>
      </c>
      <c r="O28" s="637">
        <v>0</v>
      </c>
      <c r="P28" s="496">
        <v>1</v>
      </c>
      <c r="Q28" s="23" t="str">
        <f t="shared" si="0"/>
        <v>P</v>
      </c>
      <c r="R28" s="45" t="s">
        <v>448</v>
      </c>
      <c r="S28" s="24"/>
      <c r="T28" s="641" t="s">
        <v>1046</v>
      </c>
      <c r="U28" s="26"/>
    </row>
    <row r="29" spans="2:25" ht="15" customHeight="1">
      <c r="B29" s="774">
        <v>4</v>
      </c>
      <c r="C29" s="734" t="s">
        <v>322</v>
      </c>
      <c r="D29" s="823" t="s">
        <v>803</v>
      </c>
      <c r="E29" s="823" t="s">
        <v>793</v>
      </c>
      <c r="F29" s="642" t="s">
        <v>794</v>
      </c>
      <c r="G29" s="208">
        <v>1</v>
      </c>
      <c r="H29" s="24"/>
      <c r="I29" s="24"/>
      <c r="J29" s="24"/>
      <c r="K29" s="24"/>
      <c r="L29" s="310">
        <v>0</v>
      </c>
      <c r="M29" s="637">
        <v>0</v>
      </c>
      <c r="N29" s="499">
        <v>1</v>
      </c>
      <c r="O29" s="637">
        <v>0</v>
      </c>
      <c r="P29" s="496">
        <v>1</v>
      </c>
      <c r="Q29" s="23" t="str">
        <f t="shared" si="0"/>
        <v>P</v>
      </c>
      <c r="R29" s="45" t="s">
        <v>448</v>
      </c>
      <c r="S29" s="24"/>
      <c r="T29" s="641" t="s">
        <v>1047</v>
      </c>
      <c r="U29" s="26"/>
    </row>
    <row r="30" spans="2:25" ht="13.5" customHeight="1">
      <c r="B30" s="815"/>
      <c r="C30" s="735"/>
      <c r="D30" s="823"/>
      <c r="E30" s="823"/>
      <c r="F30" s="643" t="s">
        <v>795</v>
      </c>
      <c r="G30" s="208">
        <v>1</v>
      </c>
      <c r="H30" s="24"/>
      <c r="I30" s="24"/>
      <c r="J30" s="24"/>
      <c r="K30" s="24"/>
      <c r="L30" s="310">
        <v>0</v>
      </c>
      <c r="M30" s="637">
        <v>0</v>
      </c>
      <c r="N30" s="499">
        <v>1</v>
      </c>
      <c r="O30" s="637">
        <v>0</v>
      </c>
      <c r="P30" s="496">
        <v>1</v>
      </c>
      <c r="Q30" s="23" t="str">
        <f t="shared" si="0"/>
        <v>P</v>
      </c>
      <c r="R30" s="45" t="s">
        <v>448</v>
      </c>
      <c r="S30" s="24"/>
      <c r="T30" s="641" t="s">
        <v>1046</v>
      </c>
      <c r="U30" s="26"/>
    </row>
    <row r="31" spans="2:25">
      <c r="B31" s="775"/>
      <c r="C31" s="735"/>
      <c r="D31" s="823"/>
      <c r="E31" s="823"/>
      <c r="F31" s="643" t="s">
        <v>796</v>
      </c>
      <c r="G31" s="208">
        <v>1</v>
      </c>
      <c r="H31" s="24"/>
      <c r="I31" s="24"/>
      <c r="J31" s="24"/>
      <c r="K31" s="24"/>
      <c r="L31" s="310">
        <v>0</v>
      </c>
      <c r="M31" s="637">
        <v>0</v>
      </c>
      <c r="N31" s="499">
        <v>1</v>
      </c>
      <c r="O31" s="637">
        <v>0</v>
      </c>
      <c r="P31" s="496">
        <v>1</v>
      </c>
      <c r="Q31" s="23" t="str">
        <f t="shared" ref="Q31:Q35" si="1">IF(P31&lt;=W$17,"T",IF(P31&lt;$Y$17,"R",IF(P31&gt;=$Y$17,"P")))</f>
        <v>P</v>
      </c>
      <c r="R31" s="45" t="s">
        <v>448</v>
      </c>
      <c r="S31" s="24"/>
      <c r="T31" s="641"/>
      <c r="U31" s="26"/>
    </row>
    <row r="32" spans="2:25" ht="15" customHeight="1">
      <c r="B32" s="774">
        <v>5</v>
      </c>
      <c r="C32" s="735"/>
      <c r="D32" s="817" t="s">
        <v>393</v>
      </c>
      <c r="E32" s="817" t="s">
        <v>797</v>
      </c>
      <c r="F32" s="422" t="s">
        <v>798</v>
      </c>
      <c r="G32" s="208">
        <v>1</v>
      </c>
      <c r="H32" s="24"/>
      <c r="I32" s="24"/>
      <c r="J32" s="24"/>
      <c r="K32" s="24"/>
      <c r="L32" s="310">
        <v>0</v>
      </c>
      <c r="M32" s="309">
        <v>0</v>
      </c>
      <c r="N32" s="499">
        <v>1</v>
      </c>
      <c r="O32" s="309">
        <v>0</v>
      </c>
      <c r="P32" s="496">
        <v>1</v>
      </c>
      <c r="Q32" s="23" t="str">
        <f t="shared" si="1"/>
        <v>P</v>
      </c>
      <c r="R32" s="45" t="s">
        <v>448</v>
      </c>
      <c r="S32" s="24"/>
      <c r="T32" s="812" t="s">
        <v>807</v>
      </c>
      <c r="U32" s="26"/>
    </row>
    <row r="33" spans="2:21" ht="13.5" customHeight="1">
      <c r="B33" s="815"/>
      <c r="C33" s="735"/>
      <c r="D33" s="817"/>
      <c r="E33" s="817"/>
      <c r="F33" s="422" t="s">
        <v>799</v>
      </c>
      <c r="G33" s="208">
        <v>1</v>
      </c>
      <c r="H33" s="24"/>
      <c r="I33" s="24"/>
      <c r="J33" s="24"/>
      <c r="K33" s="24"/>
      <c r="L33" s="310">
        <v>0</v>
      </c>
      <c r="M33" s="309">
        <v>0</v>
      </c>
      <c r="N33" s="499">
        <v>1</v>
      </c>
      <c r="O33" s="309">
        <v>0</v>
      </c>
      <c r="P33" s="496">
        <v>1</v>
      </c>
      <c r="Q33" s="23" t="str">
        <f t="shared" si="1"/>
        <v>P</v>
      </c>
      <c r="R33" s="45" t="s">
        <v>448</v>
      </c>
      <c r="S33" s="24"/>
      <c r="T33" s="813"/>
      <c r="U33" s="26"/>
    </row>
    <row r="34" spans="2:21" ht="15" customHeight="1">
      <c r="B34" s="815"/>
      <c r="C34" s="735"/>
      <c r="D34" s="817"/>
      <c r="E34" s="817"/>
      <c r="F34" s="422" t="s">
        <v>800</v>
      </c>
      <c r="G34" s="208">
        <v>1</v>
      </c>
      <c r="H34" s="24"/>
      <c r="I34" s="24"/>
      <c r="J34" s="24"/>
      <c r="K34" s="24"/>
      <c r="L34" s="310">
        <v>0</v>
      </c>
      <c r="M34" s="309">
        <v>0</v>
      </c>
      <c r="N34" s="499">
        <v>1</v>
      </c>
      <c r="O34" s="309">
        <v>0</v>
      </c>
      <c r="P34" s="496">
        <v>1</v>
      </c>
      <c r="Q34" s="23" t="str">
        <f t="shared" si="1"/>
        <v>P</v>
      </c>
      <c r="R34" s="45" t="s">
        <v>448</v>
      </c>
      <c r="S34" s="24"/>
      <c r="T34" s="813"/>
      <c r="U34" s="26"/>
    </row>
    <row r="35" spans="2:21" ht="15.75" customHeight="1" thickBot="1">
      <c r="B35" s="816"/>
      <c r="C35" s="736"/>
      <c r="D35" s="818"/>
      <c r="E35" s="818"/>
      <c r="F35" s="424" t="s">
        <v>801</v>
      </c>
      <c r="G35" s="425">
        <v>1</v>
      </c>
      <c r="H35" s="30"/>
      <c r="I35" s="30"/>
      <c r="J35" s="30"/>
      <c r="K35" s="30"/>
      <c r="L35" s="493">
        <v>0</v>
      </c>
      <c r="M35" s="354">
        <v>0</v>
      </c>
      <c r="N35" s="481">
        <v>1</v>
      </c>
      <c r="O35" s="354">
        <v>0</v>
      </c>
      <c r="P35" s="497">
        <v>1</v>
      </c>
      <c r="Q35" s="29" t="str">
        <f t="shared" si="1"/>
        <v>P</v>
      </c>
      <c r="R35" s="124" t="s">
        <v>448</v>
      </c>
      <c r="S35" s="30"/>
      <c r="T35" s="814"/>
      <c r="U35" s="44"/>
    </row>
    <row r="36" spans="2:21">
      <c r="D36" s="501"/>
    </row>
    <row r="37" spans="2:21">
      <c r="B37" s="32" t="s">
        <v>24</v>
      </c>
      <c r="C37" s="510"/>
      <c r="D37" s="510"/>
      <c r="E37" s="510"/>
      <c r="F37" s="511"/>
      <c r="G37" s="510"/>
      <c r="H37" s="510"/>
      <c r="I37" s="510"/>
      <c r="J37" s="510"/>
      <c r="K37" s="510"/>
      <c r="L37" s="510"/>
      <c r="M37" s="510"/>
      <c r="N37" s="510"/>
      <c r="O37" s="510"/>
      <c r="P37" s="223"/>
      <c r="Q37" s="223"/>
      <c r="R37" s="223"/>
      <c r="S37" s="223"/>
      <c r="T37" s="223"/>
      <c r="U37" s="227"/>
    </row>
    <row r="38" spans="2:21">
      <c r="B38" s="66"/>
      <c r="C38" s="67"/>
      <c r="D38" s="67"/>
      <c r="E38" s="67"/>
      <c r="F38" s="67"/>
      <c r="G38" s="67"/>
      <c r="H38" s="67"/>
      <c r="I38" s="67"/>
      <c r="J38" s="67"/>
      <c r="K38" s="67"/>
      <c r="L38" s="67"/>
      <c r="M38" s="67"/>
      <c r="N38" s="67"/>
      <c r="O38" s="67"/>
      <c r="P38" s="67"/>
      <c r="Q38" s="67"/>
      <c r="R38" s="67"/>
      <c r="S38" s="67"/>
      <c r="T38" s="67"/>
      <c r="U38" s="68"/>
    </row>
    <row r="39" spans="2:21">
      <c r="B39" s="66"/>
      <c r="C39" s="67"/>
      <c r="D39" s="67"/>
      <c r="E39" s="67"/>
      <c r="F39" s="67"/>
      <c r="G39" s="67"/>
      <c r="H39" s="67"/>
      <c r="I39" s="67"/>
      <c r="J39" s="67"/>
      <c r="K39" s="67"/>
      <c r="L39" s="67"/>
      <c r="M39" s="67"/>
      <c r="N39" s="67"/>
      <c r="O39" s="67"/>
      <c r="P39" s="67"/>
      <c r="Q39" s="67"/>
      <c r="R39" s="67"/>
      <c r="S39" s="67"/>
      <c r="T39" s="67"/>
      <c r="U39" s="68"/>
    </row>
    <row r="40" spans="2:21">
      <c r="B40" s="66"/>
      <c r="C40" s="67"/>
      <c r="D40" s="67"/>
      <c r="E40" s="67"/>
      <c r="F40" s="67"/>
      <c r="G40" s="67"/>
      <c r="H40" s="67"/>
      <c r="I40" s="67"/>
      <c r="J40" s="67"/>
      <c r="K40" s="67"/>
      <c r="L40" s="67"/>
      <c r="M40" s="67"/>
      <c r="N40" s="67"/>
      <c r="O40" s="67"/>
      <c r="P40" s="67"/>
      <c r="Q40" s="67"/>
      <c r="R40" s="67"/>
      <c r="S40" s="67"/>
      <c r="T40" s="67"/>
      <c r="U40" s="68"/>
    </row>
    <row r="41" spans="2:21">
      <c r="B41" s="66"/>
      <c r="C41" s="67"/>
      <c r="D41" s="67"/>
      <c r="E41" s="67"/>
      <c r="F41" s="67"/>
      <c r="G41" s="67"/>
      <c r="H41" s="67"/>
      <c r="I41" s="67"/>
      <c r="J41" s="67"/>
      <c r="K41" s="67"/>
      <c r="L41" s="67"/>
      <c r="M41" s="67"/>
      <c r="N41" s="67"/>
      <c r="O41" s="67"/>
      <c r="P41" s="67"/>
      <c r="Q41" s="67"/>
      <c r="R41" s="67"/>
      <c r="S41" s="67"/>
      <c r="T41" s="67"/>
      <c r="U41" s="68"/>
    </row>
    <row r="42" spans="2:21">
      <c r="B42" s="66"/>
      <c r="C42" s="67"/>
      <c r="D42" s="67"/>
      <c r="E42" s="67"/>
      <c r="F42" s="67"/>
      <c r="G42" s="67"/>
      <c r="H42" s="67"/>
      <c r="I42" s="67"/>
      <c r="J42" s="67"/>
      <c r="K42" s="67"/>
      <c r="L42" s="67"/>
      <c r="M42" s="67"/>
      <c r="N42" s="67"/>
      <c r="O42" s="67"/>
      <c r="P42" s="67"/>
      <c r="Q42" s="67"/>
      <c r="R42" s="67"/>
      <c r="S42" s="67"/>
      <c r="T42" s="67"/>
      <c r="U42" s="68"/>
    </row>
    <row r="43" spans="2:21">
      <c r="B43" s="66"/>
      <c r="C43" s="67"/>
      <c r="D43" s="67"/>
      <c r="E43" s="67"/>
      <c r="F43" s="67"/>
      <c r="G43" s="67"/>
      <c r="H43" s="67"/>
      <c r="I43" s="67"/>
      <c r="J43" s="67"/>
      <c r="K43" s="67"/>
      <c r="L43" s="67"/>
      <c r="M43" s="67"/>
      <c r="N43" s="67"/>
      <c r="O43" s="67"/>
      <c r="P43" s="67"/>
      <c r="Q43" s="67"/>
      <c r="R43" s="67"/>
      <c r="S43" s="67"/>
      <c r="T43" s="67"/>
      <c r="U43" s="68"/>
    </row>
    <row r="44" spans="2:21">
      <c r="B44" s="66"/>
      <c r="C44" s="67"/>
      <c r="D44" s="67"/>
      <c r="E44" s="67"/>
      <c r="F44" s="67"/>
      <c r="G44" s="67"/>
      <c r="H44" s="67"/>
      <c r="I44" s="67"/>
      <c r="J44" s="67"/>
      <c r="K44" s="67"/>
      <c r="L44" s="67"/>
      <c r="M44" s="67"/>
      <c r="N44" s="67"/>
      <c r="O44" s="67"/>
      <c r="P44" s="67"/>
      <c r="Q44" s="67"/>
      <c r="R44" s="67"/>
      <c r="S44" s="67"/>
      <c r="T44" s="67"/>
      <c r="U44" s="68"/>
    </row>
    <row r="45" spans="2:21">
      <c r="B45" s="66"/>
      <c r="C45" s="67"/>
      <c r="D45" s="67"/>
      <c r="E45" s="67"/>
      <c r="F45" s="67"/>
      <c r="G45" s="67"/>
      <c r="H45" s="67"/>
      <c r="I45" s="67"/>
      <c r="J45" s="67"/>
      <c r="K45" s="67"/>
      <c r="L45" s="67"/>
      <c r="M45" s="67"/>
      <c r="N45" s="67"/>
      <c r="O45" s="67"/>
      <c r="P45" s="67"/>
      <c r="Q45" s="67"/>
      <c r="R45" s="67"/>
      <c r="S45" s="67"/>
      <c r="T45" s="67"/>
      <c r="U45" s="68"/>
    </row>
    <row r="46" spans="2:21">
      <c r="B46" s="66"/>
      <c r="C46" s="67"/>
      <c r="D46" s="67"/>
      <c r="E46" s="67"/>
      <c r="F46" s="67"/>
      <c r="G46" s="67"/>
      <c r="H46" s="67"/>
      <c r="I46" s="67"/>
      <c r="J46" s="67"/>
      <c r="K46" s="67"/>
      <c r="L46" s="67"/>
      <c r="M46" s="67"/>
      <c r="N46" s="67"/>
      <c r="O46" s="67"/>
      <c r="P46" s="67"/>
      <c r="Q46" s="67"/>
      <c r="R46" s="67"/>
      <c r="S46" s="67"/>
      <c r="T46" s="67"/>
      <c r="U46" s="68"/>
    </row>
    <row r="47" spans="2:21">
      <c r="B47" s="66"/>
      <c r="C47" s="67"/>
      <c r="D47" s="67"/>
      <c r="E47" s="67"/>
      <c r="F47" s="67"/>
      <c r="G47" s="67"/>
      <c r="H47" s="67"/>
      <c r="I47" s="67"/>
      <c r="J47" s="67"/>
      <c r="K47" s="67"/>
      <c r="L47" s="67"/>
      <c r="M47" s="67"/>
      <c r="N47" s="67"/>
      <c r="O47" s="67"/>
      <c r="P47" s="67"/>
      <c r="Q47" s="67"/>
      <c r="R47" s="67"/>
      <c r="S47" s="67"/>
      <c r="T47" s="67"/>
      <c r="U47" s="68"/>
    </row>
  </sheetData>
  <mergeCells count="52">
    <mergeCell ref="T20:T22"/>
    <mergeCell ref="T32:T35"/>
    <mergeCell ref="B29:B31"/>
    <mergeCell ref="B32:B35"/>
    <mergeCell ref="E32:E35"/>
    <mergeCell ref="B19:B24"/>
    <mergeCell ref="D19:D24"/>
    <mergeCell ref="D25:D26"/>
    <mergeCell ref="E20:E24"/>
    <mergeCell ref="E27:E28"/>
    <mergeCell ref="E29:E31"/>
    <mergeCell ref="E25:E26"/>
    <mergeCell ref="D29:D31"/>
    <mergeCell ref="D27:D28"/>
    <mergeCell ref="D32:D35"/>
    <mergeCell ref="B25:B26"/>
    <mergeCell ref="M16:M17"/>
    <mergeCell ref="N16:N17"/>
    <mergeCell ref="B16:B17"/>
    <mergeCell ref="E16:E17"/>
    <mergeCell ref="F16:F17"/>
    <mergeCell ref="G16:J16"/>
    <mergeCell ref="K16:K17"/>
    <mergeCell ref="C16:C17"/>
    <mergeCell ref="D16:D17"/>
    <mergeCell ref="L16:L17"/>
    <mergeCell ref="B11:F11"/>
    <mergeCell ref="G11:N11"/>
    <mergeCell ref="B13:U13"/>
    <mergeCell ref="B15:M15"/>
    <mergeCell ref="N15:U15"/>
    <mergeCell ref="W16:Y16"/>
    <mergeCell ref="O16:Q16"/>
    <mergeCell ref="R16:R17"/>
    <mergeCell ref="S16:S17"/>
    <mergeCell ref="U16:U17"/>
    <mergeCell ref="K20:K24"/>
    <mergeCell ref="C29:C35"/>
    <mergeCell ref="C19:C28"/>
    <mergeCell ref="O4:U4"/>
    <mergeCell ref="G5:N6"/>
    <mergeCell ref="O5:U5"/>
    <mergeCell ref="O6:U6"/>
    <mergeCell ref="B10:F10"/>
    <mergeCell ref="G10:N10"/>
    <mergeCell ref="B8:F8"/>
    <mergeCell ref="G8:N8"/>
    <mergeCell ref="B9:F9"/>
    <mergeCell ref="G9:N9"/>
    <mergeCell ref="B4:F6"/>
    <mergeCell ref="G4:N4"/>
    <mergeCell ref="B27:B28"/>
  </mergeCells>
  <conditionalFormatting sqref="Q19:Q35">
    <cfRule type="containsText" dxfId="130" priority="344" stopIfTrue="1" operator="containsText" text="P">
      <formula>NOT(ISERROR(SEARCH("P",Q19)))</formula>
    </cfRule>
    <cfRule type="containsText" dxfId="129" priority="345" stopIfTrue="1" operator="containsText" text="R">
      <formula>NOT(ISERROR(SEARCH("R",Q19)))</formula>
    </cfRule>
    <cfRule type="containsText" dxfId="128" priority="346" operator="containsText" text="T">
      <formula>NOT(ISERROR(SEARCH("T",Q19)))</formula>
    </cfRule>
    <cfRule type="iconSet" priority="347">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45"/>
  <sheetViews>
    <sheetView topLeftCell="O14" zoomScale="82" zoomScaleNormal="82" workbookViewId="0">
      <selection activeCell="U18" sqref="U18:U31"/>
    </sheetView>
  </sheetViews>
  <sheetFormatPr baseColWidth="10" defaultRowHeight="15"/>
  <cols>
    <col min="3" max="3" width="18.5703125" customWidth="1"/>
    <col min="4" max="4" width="29.5703125" customWidth="1"/>
    <col min="5" max="5" width="4.140625" customWidth="1"/>
    <col min="6" max="6" width="38.7109375" customWidth="1"/>
    <col min="7" max="7" width="57.7109375" customWidth="1"/>
    <col min="8" max="8" width="8.42578125" customWidth="1"/>
    <col min="9" max="9" width="7.5703125" customWidth="1"/>
    <col min="10" max="10" width="8.42578125" customWidth="1"/>
    <col min="11" max="11" width="8.85546875" customWidth="1"/>
    <col min="12" max="12" width="38" customWidth="1"/>
    <col min="18" max="18" width="17.140625" customWidth="1"/>
    <col min="19" max="19" width="29.7109375" customWidth="1"/>
    <col min="20" max="20" width="27.7109375" customWidth="1"/>
    <col min="21" max="21" width="20.7109375" customWidth="1"/>
    <col min="22" max="22" width="25" customWidth="1"/>
  </cols>
  <sheetData>
    <row r="1" spans="1:22">
      <c r="A1" s="209"/>
      <c r="B1" s="209"/>
      <c r="C1" s="209"/>
      <c r="D1" s="209"/>
      <c r="E1" s="209"/>
      <c r="F1" s="209"/>
      <c r="G1" s="209"/>
      <c r="H1" s="209"/>
      <c r="I1" s="209"/>
      <c r="J1" s="209"/>
      <c r="K1" s="209"/>
      <c r="L1" s="209"/>
      <c r="M1" s="209"/>
      <c r="N1" s="209"/>
      <c r="O1" s="209"/>
      <c r="P1" s="209"/>
      <c r="Q1" s="209"/>
      <c r="R1" s="209"/>
      <c r="S1" s="209"/>
      <c r="T1" s="209"/>
    </row>
    <row r="2" spans="1:22" ht="15.75" thickBot="1">
      <c r="A2" s="209"/>
      <c r="B2" s="209"/>
      <c r="C2" s="209"/>
      <c r="D2" s="209"/>
      <c r="E2" s="209"/>
      <c r="F2" s="209"/>
      <c r="G2" s="209"/>
      <c r="H2" s="209"/>
      <c r="I2" s="209"/>
      <c r="J2" s="209"/>
      <c r="K2" s="209"/>
      <c r="L2" s="209"/>
      <c r="M2" s="209"/>
      <c r="N2" s="209"/>
      <c r="O2" s="209"/>
      <c r="P2" s="209"/>
      <c r="Q2" s="209"/>
      <c r="R2" s="209"/>
      <c r="S2" s="209"/>
      <c r="T2" s="209"/>
    </row>
    <row r="3" spans="1:22" ht="34.5" customHeight="1" thickBot="1">
      <c r="A3" s="1356"/>
      <c r="B3" s="1357"/>
      <c r="C3" s="1357"/>
      <c r="D3" s="1357"/>
      <c r="E3" s="1358"/>
      <c r="F3" s="1588" t="s">
        <v>18</v>
      </c>
      <c r="G3" s="1589"/>
      <c r="H3" s="1589"/>
      <c r="I3" s="1589"/>
      <c r="J3" s="1589"/>
      <c r="K3" s="1589"/>
      <c r="L3" s="1589"/>
      <c r="M3" s="1590"/>
      <c r="N3" s="1591" t="s">
        <v>689</v>
      </c>
      <c r="O3" s="1592"/>
      <c r="P3" s="1592"/>
      <c r="Q3" s="1592"/>
      <c r="R3" s="1592"/>
      <c r="S3" s="1592"/>
      <c r="T3" s="1593"/>
    </row>
    <row r="4" spans="1:22" ht="33" customHeight="1" thickBot="1">
      <c r="A4" s="1359"/>
      <c r="B4" s="1360"/>
      <c r="C4" s="1360"/>
      <c r="D4" s="1360"/>
      <c r="E4" s="1361"/>
      <c r="F4" s="1594" t="s">
        <v>17</v>
      </c>
      <c r="G4" s="1595"/>
      <c r="H4" s="1595"/>
      <c r="I4" s="1595"/>
      <c r="J4" s="1595"/>
      <c r="K4" s="1595"/>
      <c r="L4" s="1595"/>
      <c r="M4" s="1596"/>
      <c r="N4" s="1600" t="s">
        <v>470</v>
      </c>
      <c r="O4" s="1601"/>
      <c r="P4" s="1601"/>
      <c r="Q4" s="1601"/>
      <c r="R4" s="1601"/>
      <c r="S4" s="1601"/>
      <c r="T4" s="1602"/>
    </row>
    <row r="5" spans="1:22" ht="65.25" customHeight="1" thickBot="1">
      <c r="A5" s="1362"/>
      <c r="B5" s="1363"/>
      <c r="C5" s="1363"/>
      <c r="D5" s="1363"/>
      <c r="E5" s="1364"/>
      <c r="F5" s="1597"/>
      <c r="G5" s="1598"/>
      <c r="H5" s="1598"/>
      <c r="I5" s="1598"/>
      <c r="J5" s="1598"/>
      <c r="K5" s="1598"/>
      <c r="L5" s="1598"/>
      <c r="M5" s="1599"/>
      <c r="N5" s="1603" t="s">
        <v>8</v>
      </c>
      <c r="O5" s="1604"/>
      <c r="P5" s="1604"/>
      <c r="Q5" s="1604"/>
      <c r="R5" s="1604"/>
      <c r="S5" s="1604"/>
      <c r="T5" s="1605"/>
    </row>
    <row r="6" spans="1:22">
      <c r="A6" s="209"/>
      <c r="B6" s="209"/>
      <c r="C6" s="209"/>
      <c r="D6" s="209"/>
      <c r="E6" s="209"/>
      <c r="F6" s="209"/>
      <c r="G6" s="209"/>
      <c r="H6" s="209"/>
      <c r="I6" s="209"/>
      <c r="J6" s="210"/>
      <c r="K6" s="210"/>
      <c r="L6" s="211"/>
      <c r="M6" s="211"/>
      <c r="N6" s="211"/>
      <c r="O6" s="211"/>
      <c r="P6" s="211"/>
      <c r="Q6" s="211"/>
      <c r="R6" s="211"/>
      <c r="S6" s="211"/>
      <c r="T6" s="211"/>
    </row>
    <row r="7" spans="1:22" ht="18.75">
      <c r="A7" s="1619" t="s">
        <v>502</v>
      </c>
      <c r="B7" s="1619"/>
      <c r="C7" s="1619"/>
      <c r="D7" s="1619"/>
      <c r="E7" s="1619"/>
      <c r="F7" s="756" t="s">
        <v>505</v>
      </c>
      <c r="G7" s="757"/>
      <c r="H7" s="757"/>
      <c r="I7" s="757"/>
      <c r="J7" s="757"/>
      <c r="K7" s="757"/>
      <c r="L7" s="757"/>
      <c r="M7" s="758"/>
      <c r="N7" s="211"/>
      <c r="O7" s="211"/>
      <c r="P7" s="211"/>
      <c r="Q7" s="211"/>
      <c r="R7" s="211"/>
      <c r="S7" s="211"/>
      <c r="T7" s="211"/>
    </row>
    <row r="8" spans="1:22" ht="18.75">
      <c r="A8" s="1619" t="s">
        <v>136</v>
      </c>
      <c r="B8" s="1619"/>
      <c r="C8" s="1619"/>
      <c r="D8" s="1619"/>
      <c r="E8" s="1619"/>
      <c r="F8" s="756">
        <v>2024</v>
      </c>
      <c r="G8" s="757"/>
      <c r="H8" s="757"/>
      <c r="I8" s="757"/>
      <c r="J8" s="757"/>
      <c r="K8" s="757"/>
      <c r="L8" s="757"/>
      <c r="M8" s="758"/>
      <c r="N8" s="211"/>
      <c r="O8" s="211"/>
      <c r="P8" s="211"/>
      <c r="Q8" s="211"/>
      <c r="R8" s="211"/>
      <c r="S8" s="211"/>
      <c r="T8" s="211"/>
    </row>
    <row r="9" spans="1:22" ht="18.75">
      <c r="A9" s="1619" t="s">
        <v>504</v>
      </c>
      <c r="B9" s="1619"/>
      <c r="C9" s="1619"/>
      <c r="D9" s="1619"/>
      <c r="E9" s="1619"/>
      <c r="F9" s="756" t="s">
        <v>770</v>
      </c>
      <c r="G9" s="757"/>
      <c r="H9" s="757"/>
      <c r="I9" s="757"/>
      <c r="J9" s="757"/>
      <c r="K9" s="757"/>
      <c r="L9" s="757"/>
      <c r="M9" s="758"/>
      <c r="N9" s="211"/>
      <c r="O9" s="211"/>
      <c r="P9" s="211"/>
      <c r="Q9" s="211"/>
      <c r="R9" s="211"/>
      <c r="S9" s="211"/>
      <c r="T9" s="211"/>
    </row>
    <row r="10" spans="1:22" ht="18.75">
      <c r="A10" s="1619" t="s">
        <v>503</v>
      </c>
      <c r="B10" s="1619"/>
      <c r="C10" s="1619"/>
      <c r="D10" s="1619"/>
      <c r="E10" s="1619"/>
      <c r="F10" s="756" t="s">
        <v>772</v>
      </c>
      <c r="G10" s="757"/>
      <c r="H10" s="757"/>
      <c r="I10" s="757"/>
      <c r="J10" s="757"/>
      <c r="K10" s="757"/>
      <c r="L10" s="757"/>
      <c r="M10" s="758"/>
      <c r="N10" s="211"/>
      <c r="O10" s="211"/>
      <c r="P10" s="211"/>
      <c r="Q10" s="211"/>
      <c r="R10" s="211"/>
      <c r="S10" s="211"/>
      <c r="T10" s="211"/>
    </row>
    <row r="11" spans="1:22" ht="15.75" thickBot="1">
      <c r="A11" s="212"/>
      <c r="B11" s="212"/>
      <c r="C11" s="212"/>
      <c r="D11" s="212"/>
      <c r="E11" s="212"/>
      <c r="F11" s="756"/>
      <c r="G11" s="757"/>
      <c r="H11" s="757"/>
      <c r="I11" s="757"/>
      <c r="J11" s="757"/>
      <c r="K11" s="757"/>
      <c r="L11" s="757"/>
      <c r="M11" s="758"/>
      <c r="N11" s="211"/>
      <c r="O11" s="211"/>
      <c r="P11" s="211"/>
      <c r="Q11" s="211"/>
      <c r="R11" s="211"/>
      <c r="S11" s="211"/>
      <c r="T11" s="211"/>
    </row>
    <row r="12" spans="1:22" ht="32.25" thickBot="1">
      <c r="A12" s="1576" t="s">
        <v>9</v>
      </c>
      <c r="B12" s="1577"/>
      <c r="C12" s="1577"/>
      <c r="D12" s="1577"/>
      <c r="E12" s="1577"/>
      <c r="F12" s="1577"/>
      <c r="G12" s="1577"/>
      <c r="H12" s="1577"/>
      <c r="I12" s="1577"/>
      <c r="J12" s="1577"/>
      <c r="K12" s="1577"/>
      <c r="L12" s="1577"/>
      <c r="M12" s="1577"/>
      <c r="N12" s="1577"/>
      <c r="O12" s="1577"/>
      <c r="P12" s="1577"/>
      <c r="Q12" s="1577"/>
      <c r="R12" s="1577"/>
      <c r="S12" s="1577"/>
      <c r="T12" s="1578"/>
    </row>
    <row r="13" spans="1:22" ht="16.5" thickBot="1">
      <c r="A13" s="213"/>
      <c r="B13" s="214"/>
      <c r="C13" s="214"/>
      <c r="D13" s="214"/>
      <c r="E13" s="214"/>
      <c r="F13" s="214"/>
      <c r="G13" s="214"/>
      <c r="H13" s="214"/>
      <c r="I13" s="214"/>
      <c r="J13" s="214"/>
      <c r="K13" s="214"/>
      <c r="L13" s="214"/>
      <c r="M13" s="214"/>
      <c r="N13" s="214"/>
      <c r="O13" s="214"/>
      <c r="P13" s="214"/>
      <c r="Q13" s="214"/>
      <c r="R13" s="214"/>
      <c r="S13" s="214"/>
      <c r="T13" s="215"/>
    </row>
    <row r="14" spans="1:22" ht="27" thickBot="1">
      <c r="A14" s="1579" t="s">
        <v>16</v>
      </c>
      <c r="B14" s="1580"/>
      <c r="C14" s="1580"/>
      <c r="D14" s="1580"/>
      <c r="E14" s="1580"/>
      <c r="F14" s="1580"/>
      <c r="G14" s="1580"/>
      <c r="H14" s="1580"/>
      <c r="I14" s="1580"/>
      <c r="J14" s="1580"/>
      <c r="K14" s="1580"/>
      <c r="L14" s="1581"/>
      <c r="M14" s="1582" t="s">
        <v>1</v>
      </c>
      <c r="N14" s="1582"/>
      <c r="O14" s="1582"/>
      <c r="P14" s="1582"/>
      <c r="Q14" s="1582"/>
      <c r="R14" s="1582"/>
      <c r="S14" s="1582"/>
      <c r="T14" s="1583"/>
      <c r="V14" s="222"/>
    </row>
    <row r="15" spans="1:22" ht="30.75" customHeight="1" thickBot="1">
      <c r="A15" s="1401" t="s">
        <v>27</v>
      </c>
      <c r="B15" s="1623" t="s">
        <v>517</v>
      </c>
      <c r="C15" s="1624"/>
      <c r="D15" s="1623" t="s">
        <v>516</v>
      </c>
      <c r="E15" s="1624"/>
      <c r="F15" s="1401" t="s">
        <v>26</v>
      </c>
      <c r="G15" s="1407" t="s">
        <v>19</v>
      </c>
      <c r="H15" s="1383" t="s">
        <v>11</v>
      </c>
      <c r="I15" s="1384"/>
      <c r="J15" s="1384"/>
      <c r="K15" s="1385"/>
      <c r="L15" s="1386" t="s">
        <v>20</v>
      </c>
      <c r="M15" s="1386" t="s">
        <v>21</v>
      </c>
      <c r="N15" s="1386" t="s">
        <v>2</v>
      </c>
      <c r="O15" s="1388" t="s">
        <v>22</v>
      </c>
      <c r="P15" s="1390" t="s">
        <v>3</v>
      </c>
      <c r="Q15" s="1391"/>
      <c r="R15" s="1392"/>
      <c r="S15" s="1415" t="s">
        <v>4</v>
      </c>
      <c r="T15" s="1417" t="s">
        <v>5</v>
      </c>
      <c r="U15" s="226" t="s">
        <v>29</v>
      </c>
      <c r="V15" s="1419" t="s">
        <v>0</v>
      </c>
    </row>
    <row r="16" spans="1:22" ht="56.25" customHeight="1" thickBot="1">
      <c r="A16" s="1402"/>
      <c r="B16" s="1625"/>
      <c r="C16" s="1626"/>
      <c r="D16" s="1625"/>
      <c r="E16" s="1626"/>
      <c r="F16" s="1402"/>
      <c r="G16" s="1408"/>
      <c r="H16" s="217" t="s">
        <v>12</v>
      </c>
      <c r="I16" s="217" t="s">
        <v>13</v>
      </c>
      <c r="J16" s="217" t="s">
        <v>14</v>
      </c>
      <c r="K16" s="217" t="s">
        <v>15</v>
      </c>
      <c r="L16" s="1387"/>
      <c r="M16" s="1387"/>
      <c r="N16" s="1387"/>
      <c r="O16" s="1389"/>
      <c r="P16" s="218" t="s">
        <v>30</v>
      </c>
      <c r="Q16" s="219" t="s">
        <v>28</v>
      </c>
      <c r="R16" s="220" t="s">
        <v>31</v>
      </c>
      <c r="S16" s="1416"/>
      <c r="T16" s="1418"/>
      <c r="U16" s="221"/>
      <c r="V16" s="1420"/>
    </row>
    <row r="17" spans="1:22" ht="15.75" customHeight="1" thickBot="1">
      <c r="A17" s="230"/>
      <c r="B17" s="1631"/>
      <c r="C17" s="1632"/>
      <c r="D17" s="1356"/>
      <c r="E17" s="1358"/>
      <c r="F17" s="230"/>
      <c r="G17" s="231"/>
      <c r="H17" s="231"/>
      <c r="I17" s="231"/>
      <c r="J17" s="231"/>
      <c r="K17" s="231"/>
      <c r="L17" s="231"/>
      <c r="M17" s="231"/>
      <c r="N17" s="242"/>
      <c r="O17" s="231"/>
      <c r="P17" s="456"/>
      <c r="Q17" s="456"/>
      <c r="R17" s="456"/>
      <c r="S17" s="231"/>
      <c r="T17" s="231"/>
      <c r="U17" s="231"/>
      <c r="V17" s="232"/>
    </row>
    <row r="18" spans="1:22" ht="48.75">
      <c r="A18" s="1633">
        <v>1</v>
      </c>
      <c r="B18" s="1163" t="s">
        <v>518</v>
      </c>
      <c r="C18" s="1163"/>
      <c r="D18" s="1620" t="s">
        <v>471</v>
      </c>
      <c r="E18" s="1620"/>
      <c r="F18" s="1620" t="s">
        <v>514</v>
      </c>
      <c r="G18" s="459" t="s">
        <v>472</v>
      </c>
      <c r="H18" s="261">
        <v>27</v>
      </c>
      <c r="I18" s="303"/>
      <c r="J18" s="436"/>
      <c r="K18" s="436"/>
      <c r="L18" s="362" t="s">
        <v>473</v>
      </c>
      <c r="M18" s="441"/>
      <c r="N18" s="288"/>
      <c r="O18" s="364">
        <v>25</v>
      </c>
      <c r="P18" s="364">
        <f>IF(O18&lt;1,O18-AVERAGE(H18:K18),O18-(SUM(H18:K18)))</f>
        <v>-2</v>
      </c>
      <c r="Q18" s="320">
        <f>IF(O18&lt;1,(AVERAGE(H18:K18)/O18),SUM(H18:K18)/O18)</f>
        <v>1.08</v>
      </c>
      <c r="R18" s="430" t="str">
        <f>IF(Q18&lt;=X$17,"T",IF(Q18&lt;$Y$17,"R",IF(Q18&gt;=$Y$17,"P")))</f>
        <v>P</v>
      </c>
      <c r="S18" s="244"/>
      <c r="T18" s="1628" t="s">
        <v>474</v>
      </c>
      <c r="U18" s="837" t="s">
        <v>475</v>
      </c>
      <c r="V18" s="1409" t="s">
        <v>476</v>
      </c>
    </row>
    <row r="19" spans="1:22" ht="36">
      <c r="A19" s="1634"/>
      <c r="B19" s="908"/>
      <c r="C19" s="908"/>
      <c r="D19" s="1621"/>
      <c r="E19" s="1621"/>
      <c r="F19" s="1621"/>
      <c r="G19" s="457" t="s">
        <v>477</v>
      </c>
      <c r="H19" s="262">
        <v>4</v>
      </c>
      <c r="I19" s="263"/>
      <c r="J19" s="262"/>
      <c r="K19" s="262"/>
      <c r="L19" s="264" t="s">
        <v>478</v>
      </c>
      <c r="M19" s="265"/>
      <c r="N19" s="266"/>
      <c r="O19" s="281">
        <v>4</v>
      </c>
      <c r="P19" s="281">
        <f>IF(O19&lt;1,O19-AVERAGE(H19:K19),O19-(SUM(H19:K19)))</f>
        <v>0</v>
      </c>
      <c r="Q19" s="282">
        <f>IF(O19&lt;1,(AVERAGE(H19:K19)/O19),SUM(H19:K19)/O19)</f>
        <v>1</v>
      </c>
      <c r="R19" s="157" t="str">
        <f t="shared" ref="R19:R31" si="0">IF(Q19&lt;=X$17,"T",IF(Q19&lt;$Y$17,"R",IF(Q19&gt;=$Y$17,"P")))</f>
        <v>P</v>
      </c>
      <c r="S19" s="245"/>
      <c r="T19" s="1629"/>
      <c r="U19" s="829"/>
      <c r="V19" s="1410"/>
    </row>
    <row r="20" spans="1:22" ht="48.75">
      <c r="A20" s="1634"/>
      <c r="B20" s="908"/>
      <c r="C20" s="908"/>
      <c r="D20" s="1621"/>
      <c r="E20" s="1621"/>
      <c r="F20" s="1621"/>
      <c r="G20" s="457" t="s">
        <v>479</v>
      </c>
      <c r="H20" s="488">
        <v>27</v>
      </c>
      <c r="I20" s="263"/>
      <c r="J20" s="262"/>
      <c r="K20" s="262"/>
      <c r="L20" s="264" t="s">
        <v>480</v>
      </c>
      <c r="M20" s="265"/>
      <c r="N20" s="266"/>
      <c r="O20" s="281">
        <v>27</v>
      </c>
      <c r="P20" s="281">
        <v>0</v>
      </c>
      <c r="Q20" s="282">
        <f t="shared" ref="Q20:Q28" si="1">IF(O20&lt;1,(AVERAGE(H20:K20)/O20),SUM(H20:K20)/O20)</f>
        <v>1</v>
      </c>
      <c r="R20" s="157" t="str">
        <f t="shared" si="0"/>
        <v>P</v>
      </c>
      <c r="S20" s="245"/>
      <c r="T20" s="1629"/>
      <c r="U20" s="829"/>
      <c r="V20" s="1410"/>
    </row>
    <row r="21" spans="1:22" ht="36">
      <c r="A21" s="1634"/>
      <c r="B21" s="908"/>
      <c r="C21" s="908"/>
      <c r="D21" s="1621"/>
      <c r="E21" s="1621"/>
      <c r="F21" s="1621"/>
      <c r="G21" s="457" t="s">
        <v>481</v>
      </c>
      <c r="H21" s="267">
        <v>1</v>
      </c>
      <c r="I21" s="267"/>
      <c r="J21" s="267"/>
      <c r="K21" s="267"/>
      <c r="L21" s="264" t="s">
        <v>482</v>
      </c>
      <c r="M21" s="266"/>
      <c r="N21" s="266"/>
      <c r="O21" s="281">
        <v>100</v>
      </c>
      <c r="P21" s="296">
        <f t="shared" ref="P21:P29" si="2">IF(O21&lt;1,O21-AVERAGE(H21:K21),O21-(SUM(H21:K21)))</f>
        <v>99</v>
      </c>
      <c r="Q21" s="282">
        <f t="shared" si="1"/>
        <v>0.01</v>
      </c>
      <c r="R21" s="157" t="str">
        <f t="shared" si="0"/>
        <v>P</v>
      </c>
      <c r="S21" s="245"/>
      <c r="T21" s="1629"/>
      <c r="U21" s="829"/>
      <c r="V21" s="1410"/>
    </row>
    <row r="22" spans="1:22" ht="24.75">
      <c r="A22" s="1634"/>
      <c r="B22" s="908"/>
      <c r="C22" s="908"/>
      <c r="D22" s="1621"/>
      <c r="E22" s="1621"/>
      <c r="F22" s="1621"/>
      <c r="G22" s="419" t="s">
        <v>483</v>
      </c>
      <c r="H22" s="267">
        <v>1</v>
      </c>
      <c r="I22" s="267"/>
      <c r="J22" s="267"/>
      <c r="K22" s="267"/>
      <c r="L22" s="458" t="s">
        <v>484</v>
      </c>
      <c r="M22" s="268"/>
      <c r="N22" s="268"/>
      <c r="O22" s="297">
        <v>25</v>
      </c>
      <c r="P22" s="297">
        <f t="shared" si="2"/>
        <v>24</v>
      </c>
      <c r="Q22" s="298">
        <f t="shared" si="1"/>
        <v>0.04</v>
      </c>
      <c r="R22" s="157" t="str">
        <f t="shared" si="0"/>
        <v>P</v>
      </c>
      <c r="S22" s="578"/>
      <c r="T22" s="1629" t="s">
        <v>485</v>
      </c>
      <c r="U22" s="829"/>
      <c r="V22" s="1410" t="s">
        <v>486</v>
      </c>
    </row>
    <row r="23" spans="1:22" ht="36">
      <c r="A23" s="1634"/>
      <c r="B23" s="908"/>
      <c r="C23" s="908"/>
      <c r="D23" s="1621"/>
      <c r="E23" s="1621"/>
      <c r="F23" s="1621"/>
      <c r="G23" s="457" t="s">
        <v>487</v>
      </c>
      <c r="H23" s="487">
        <v>1</v>
      </c>
      <c r="I23" s="263"/>
      <c r="J23" s="262"/>
      <c r="K23" s="262"/>
      <c r="L23" s="269" t="s">
        <v>488</v>
      </c>
      <c r="M23" s="266"/>
      <c r="N23" s="266"/>
      <c r="O23" s="281">
        <v>1</v>
      </c>
      <c r="P23" s="281">
        <f t="shared" si="2"/>
        <v>0</v>
      </c>
      <c r="Q23" s="282">
        <f t="shared" si="1"/>
        <v>1</v>
      </c>
      <c r="R23" s="157" t="str">
        <f t="shared" si="0"/>
        <v>P</v>
      </c>
      <c r="S23" s="245"/>
      <c r="T23" s="1629"/>
      <c r="U23" s="829"/>
      <c r="V23" s="1410"/>
    </row>
    <row r="24" spans="1:22" ht="24.75">
      <c r="A24" s="1634"/>
      <c r="B24" s="908"/>
      <c r="C24" s="908"/>
      <c r="D24" s="1621"/>
      <c r="E24" s="1621"/>
      <c r="F24" s="1621"/>
      <c r="G24" s="457" t="s">
        <v>489</v>
      </c>
      <c r="H24" s="489">
        <v>1</v>
      </c>
      <c r="I24" s="267"/>
      <c r="J24" s="267"/>
      <c r="K24" s="267"/>
      <c r="L24" s="269" t="s">
        <v>490</v>
      </c>
      <c r="M24" s="266"/>
      <c r="N24" s="266"/>
      <c r="O24" s="281">
        <v>31</v>
      </c>
      <c r="P24" s="281">
        <f t="shared" si="2"/>
        <v>30</v>
      </c>
      <c r="Q24" s="282">
        <f t="shared" si="1"/>
        <v>3.2258064516129031E-2</v>
      </c>
      <c r="R24" s="157" t="str">
        <f t="shared" si="0"/>
        <v>P</v>
      </c>
      <c r="S24" s="245"/>
      <c r="T24" s="1629"/>
      <c r="U24" s="829"/>
      <c r="V24" s="1410"/>
    </row>
    <row r="25" spans="1:22" ht="36">
      <c r="A25" s="1634"/>
      <c r="B25" s="908"/>
      <c r="C25" s="908"/>
      <c r="D25" s="1621"/>
      <c r="E25" s="1621"/>
      <c r="F25" s="1621"/>
      <c r="G25" s="419" t="s">
        <v>491</v>
      </c>
      <c r="H25" s="489">
        <v>1</v>
      </c>
      <c r="I25" s="267"/>
      <c r="J25" s="267"/>
      <c r="K25" s="267"/>
      <c r="L25" s="269" t="s">
        <v>492</v>
      </c>
      <c r="M25" s="266"/>
      <c r="N25" s="266"/>
      <c r="O25" s="281">
        <v>11</v>
      </c>
      <c r="P25" s="281">
        <f t="shared" si="2"/>
        <v>10</v>
      </c>
      <c r="Q25" s="282">
        <f t="shared" si="1"/>
        <v>9.0909090909090912E-2</v>
      </c>
      <c r="R25" s="157" t="str">
        <f t="shared" si="0"/>
        <v>P</v>
      </c>
      <c r="S25" s="245"/>
      <c r="T25" s="1629"/>
      <c r="U25" s="829"/>
      <c r="V25" s="1410"/>
    </row>
    <row r="26" spans="1:22" ht="36">
      <c r="A26" s="1634"/>
      <c r="B26" s="908"/>
      <c r="C26" s="908"/>
      <c r="D26" s="1621"/>
      <c r="E26" s="1621"/>
      <c r="F26" s="1621"/>
      <c r="G26" s="457" t="s">
        <v>493</v>
      </c>
      <c r="H26" s="267">
        <v>1</v>
      </c>
      <c r="I26" s="267"/>
      <c r="J26" s="267"/>
      <c r="K26" s="267"/>
      <c r="L26" s="269" t="s">
        <v>494</v>
      </c>
      <c r="M26" s="268"/>
      <c r="N26" s="268"/>
      <c r="O26" s="297">
        <v>46</v>
      </c>
      <c r="P26" s="297">
        <f t="shared" si="2"/>
        <v>45</v>
      </c>
      <c r="Q26" s="298">
        <f t="shared" si="1"/>
        <v>2.1739130434782608E-2</v>
      </c>
      <c r="R26" s="157" t="str">
        <f t="shared" si="0"/>
        <v>P</v>
      </c>
      <c r="S26" s="578"/>
      <c r="T26" s="1629"/>
      <c r="U26" s="829"/>
      <c r="V26" s="1410"/>
    </row>
    <row r="27" spans="1:22" ht="36">
      <c r="A27" s="1634"/>
      <c r="B27" s="908"/>
      <c r="C27" s="908"/>
      <c r="D27" s="1621"/>
      <c r="E27" s="1621"/>
      <c r="F27" s="1621" t="s">
        <v>515</v>
      </c>
      <c r="G27" s="457" t="s">
        <v>523</v>
      </c>
      <c r="H27" s="262">
        <v>3</v>
      </c>
      <c r="I27" s="263"/>
      <c r="J27" s="262"/>
      <c r="K27" s="262"/>
      <c r="L27" s="269" t="s">
        <v>495</v>
      </c>
      <c r="M27" s="266"/>
      <c r="N27" s="266"/>
      <c r="O27" s="281">
        <v>3</v>
      </c>
      <c r="P27" s="281">
        <f t="shared" si="2"/>
        <v>0</v>
      </c>
      <c r="Q27" s="282">
        <f t="shared" si="1"/>
        <v>1</v>
      </c>
      <c r="R27" s="157" t="str">
        <f t="shared" si="0"/>
        <v>P</v>
      </c>
      <c r="S27" s="245"/>
      <c r="T27" s="1629" t="s">
        <v>496</v>
      </c>
      <c r="U27" s="829"/>
      <c r="V27" s="1410" t="s">
        <v>497</v>
      </c>
    </row>
    <row r="28" spans="1:22" ht="36">
      <c r="A28" s="1634"/>
      <c r="B28" s="908"/>
      <c r="C28" s="908"/>
      <c r="D28" s="1621"/>
      <c r="E28" s="1621"/>
      <c r="F28" s="1621"/>
      <c r="G28" s="457" t="s">
        <v>519</v>
      </c>
      <c r="H28" s="267">
        <v>1</v>
      </c>
      <c r="I28" s="267"/>
      <c r="J28" s="267"/>
      <c r="K28" s="267"/>
      <c r="L28" s="283" t="s">
        <v>498</v>
      </c>
      <c r="M28" s="266"/>
      <c r="N28" s="266"/>
      <c r="O28" s="281">
        <v>1</v>
      </c>
      <c r="P28" s="296">
        <f t="shared" si="2"/>
        <v>0</v>
      </c>
      <c r="Q28" s="282">
        <f t="shared" si="1"/>
        <v>1</v>
      </c>
      <c r="R28" s="157" t="str">
        <f t="shared" si="0"/>
        <v>P</v>
      </c>
      <c r="S28" s="245"/>
      <c r="T28" s="1629"/>
      <c r="U28" s="829"/>
      <c r="V28" s="1410"/>
    </row>
    <row r="29" spans="1:22" ht="36">
      <c r="A29" s="1634"/>
      <c r="B29" s="908"/>
      <c r="C29" s="908"/>
      <c r="D29" s="1621"/>
      <c r="E29" s="1621"/>
      <c r="F29" s="1621"/>
      <c r="G29" s="457" t="s">
        <v>520</v>
      </c>
      <c r="H29" s="267">
        <v>1</v>
      </c>
      <c r="I29" s="267"/>
      <c r="J29" s="267"/>
      <c r="K29" s="267"/>
      <c r="L29" s="269" t="s">
        <v>499</v>
      </c>
      <c r="M29" s="266"/>
      <c r="N29" s="266"/>
      <c r="O29" s="281">
        <v>46</v>
      </c>
      <c r="P29" s="281">
        <f t="shared" si="2"/>
        <v>45</v>
      </c>
      <c r="Q29" s="282">
        <f>IF(O29&lt;1,(AVERAGE(H29:K29)/O29),SUM(H29:K29)/O29)</f>
        <v>2.1739130434782608E-2</v>
      </c>
      <c r="R29" s="157" t="str">
        <f t="shared" si="0"/>
        <v>P</v>
      </c>
      <c r="S29" s="245"/>
      <c r="T29" s="1629"/>
      <c r="U29" s="829"/>
      <c r="V29" s="1410"/>
    </row>
    <row r="30" spans="1:22" ht="24">
      <c r="A30" s="1634"/>
      <c r="B30" s="908"/>
      <c r="C30" s="908"/>
      <c r="D30" s="1621"/>
      <c r="E30" s="1621"/>
      <c r="F30" s="1621"/>
      <c r="G30" s="457" t="s">
        <v>521</v>
      </c>
      <c r="H30" s="267">
        <v>1</v>
      </c>
      <c r="I30" s="267"/>
      <c r="J30" s="267"/>
      <c r="K30" s="267"/>
      <c r="L30" s="269" t="s">
        <v>500</v>
      </c>
      <c r="M30" s="266"/>
      <c r="N30" s="266"/>
      <c r="O30" s="281">
        <v>1</v>
      </c>
      <c r="P30" s="281">
        <f t="shared" ref="P30:P31" si="3">IF(O30&lt;1,O30-AVERAGE(H30:K30),O30-(SUM(H30:K30)))</f>
        <v>0</v>
      </c>
      <c r="Q30" s="282">
        <f>IF(O30&lt;1,(AVERAGE(H30:K30)/O30),SUM(H30:K30)/O30)</f>
        <v>1</v>
      </c>
      <c r="R30" s="157" t="str">
        <f t="shared" si="0"/>
        <v>P</v>
      </c>
      <c r="S30" s="245"/>
      <c r="T30" s="1629"/>
      <c r="U30" s="829"/>
      <c r="V30" s="1410"/>
    </row>
    <row r="31" spans="1:22" ht="36.75" thickBot="1">
      <c r="A31" s="1635"/>
      <c r="B31" s="909"/>
      <c r="C31" s="909"/>
      <c r="D31" s="1622"/>
      <c r="E31" s="1622"/>
      <c r="F31" s="1622"/>
      <c r="G31" s="460" t="s">
        <v>522</v>
      </c>
      <c r="H31" s="373">
        <v>0</v>
      </c>
      <c r="I31" s="437"/>
      <c r="J31" s="366"/>
      <c r="K31" s="366"/>
      <c r="L31" s="315" t="s">
        <v>501</v>
      </c>
      <c r="M31" s="353"/>
      <c r="N31" s="353"/>
      <c r="O31" s="378">
        <v>1</v>
      </c>
      <c r="P31" s="378">
        <f t="shared" si="3"/>
        <v>1</v>
      </c>
      <c r="Q31" s="355">
        <f>IF(O31&lt;1,(AVERAGE(H31:K31)/O31),SUM(H31:K31)/O31)</f>
        <v>0</v>
      </c>
      <c r="R31" s="447" t="str">
        <f t="shared" si="0"/>
        <v>T</v>
      </c>
      <c r="S31" s="465"/>
      <c r="T31" s="1630"/>
      <c r="U31" s="830"/>
      <c r="V31" s="1627"/>
    </row>
    <row r="33" spans="1:20" ht="16.5">
      <c r="A33" s="108" t="s">
        <v>24</v>
      </c>
      <c r="B33" s="108"/>
      <c r="C33" s="108"/>
      <c r="D33" s="108"/>
      <c r="E33" s="90"/>
      <c r="F33" s="90"/>
      <c r="G33" s="90"/>
      <c r="H33" s="90"/>
      <c r="I33" s="90"/>
      <c r="J33" s="90"/>
      <c r="K33" s="90"/>
      <c r="L33" s="90"/>
      <c r="M33" s="90"/>
      <c r="N33" s="90"/>
      <c r="O33" s="90"/>
      <c r="P33" s="90"/>
      <c r="Q33" s="90"/>
      <c r="R33" s="90"/>
      <c r="S33" s="90"/>
      <c r="T33" s="90"/>
    </row>
    <row r="34" spans="1:20" ht="15.75">
      <c r="A34" s="90"/>
      <c r="B34" s="90"/>
      <c r="C34" s="90"/>
      <c r="D34" s="90"/>
      <c r="E34" s="90"/>
      <c r="F34" s="90"/>
      <c r="G34" s="90"/>
      <c r="H34" s="90"/>
      <c r="I34" s="90"/>
      <c r="J34" s="90"/>
      <c r="K34" s="90"/>
      <c r="L34" s="90"/>
      <c r="M34" s="90"/>
      <c r="N34" s="90"/>
      <c r="O34" s="90"/>
      <c r="P34" s="90"/>
      <c r="Q34" s="90"/>
      <c r="R34" s="90"/>
      <c r="S34" s="90"/>
      <c r="T34" s="90"/>
    </row>
    <row r="35" spans="1:20" ht="15.75">
      <c r="A35" s="1164"/>
      <c r="B35" s="1165"/>
      <c r="C35" s="1165"/>
      <c r="D35" s="1165"/>
      <c r="E35" s="1165"/>
      <c r="F35" s="1165"/>
      <c r="G35" s="1165"/>
      <c r="H35" s="1165"/>
      <c r="I35" s="1165"/>
      <c r="J35" s="1165"/>
      <c r="K35" s="1165"/>
      <c r="L35" s="1165"/>
      <c r="M35" s="1165"/>
      <c r="N35" s="1165"/>
      <c r="O35" s="1165"/>
      <c r="P35" s="1165"/>
      <c r="Q35" s="1165"/>
      <c r="R35" s="1165"/>
      <c r="S35" s="1165"/>
      <c r="T35" s="1166"/>
    </row>
    <row r="36" spans="1:20" ht="15.75">
      <c r="A36" s="1164"/>
      <c r="B36" s="1165"/>
      <c r="C36" s="1165"/>
      <c r="D36" s="1165"/>
      <c r="E36" s="1165"/>
      <c r="F36" s="1165"/>
      <c r="G36" s="1165"/>
      <c r="H36" s="1165"/>
      <c r="I36" s="1165"/>
      <c r="J36" s="1165"/>
      <c r="K36" s="1165"/>
      <c r="L36" s="1165"/>
      <c r="M36" s="1165"/>
      <c r="N36" s="1165"/>
      <c r="O36" s="1165"/>
      <c r="P36" s="1165"/>
      <c r="Q36" s="1165"/>
      <c r="R36" s="1165"/>
      <c r="S36" s="1165"/>
      <c r="T36" s="1166"/>
    </row>
    <row r="37" spans="1:20" ht="15.75">
      <c r="A37" s="1164"/>
      <c r="B37" s="1165"/>
      <c r="C37" s="1165"/>
      <c r="D37" s="1165"/>
      <c r="E37" s="1165"/>
      <c r="F37" s="1165"/>
      <c r="G37" s="1165"/>
      <c r="H37" s="1165"/>
      <c r="I37" s="1165"/>
      <c r="J37" s="1165"/>
      <c r="K37" s="1165"/>
      <c r="L37" s="1165"/>
      <c r="M37" s="1165"/>
      <c r="N37" s="1165"/>
      <c r="O37" s="1165"/>
      <c r="P37" s="1165"/>
      <c r="Q37" s="1165"/>
      <c r="R37" s="1165"/>
      <c r="S37" s="1165"/>
      <c r="T37" s="1166"/>
    </row>
    <row r="38" spans="1:20" ht="15.75">
      <c r="A38" s="1164"/>
      <c r="B38" s="1165"/>
      <c r="C38" s="1165"/>
      <c r="D38" s="1165"/>
      <c r="E38" s="1165"/>
      <c r="F38" s="1165"/>
      <c r="G38" s="1165"/>
      <c r="H38" s="1165"/>
      <c r="I38" s="1165"/>
      <c r="J38" s="1165"/>
      <c r="K38" s="1165"/>
      <c r="L38" s="1165"/>
      <c r="M38" s="1165"/>
      <c r="N38" s="1165"/>
      <c r="O38" s="1165"/>
      <c r="P38" s="1165"/>
      <c r="Q38" s="1165"/>
      <c r="R38" s="1165"/>
      <c r="S38" s="1165"/>
      <c r="T38" s="1166"/>
    </row>
    <row r="39" spans="1:20" ht="15.75">
      <c r="A39" s="1164"/>
      <c r="B39" s="1165"/>
      <c r="C39" s="1165"/>
      <c r="D39" s="1165"/>
      <c r="E39" s="1165"/>
      <c r="F39" s="1165"/>
      <c r="G39" s="1165"/>
      <c r="H39" s="1165"/>
      <c r="I39" s="1165"/>
      <c r="J39" s="1165"/>
      <c r="K39" s="1165"/>
      <c r="L39" s="1165"/>
      <c r="M39" s="1165"/>
      <c r="N39" s="1165"/>
      <c r="O39" s="1165"/>
      <c r="P39" s="1165"/>
      <c r="Q39" s="1165"/>
      <c r="R39" s="1165"/>
      <c r="S39" s="1165"/>
      <c r="T39" s="1166"/>
    </row>
    <row r="40" spans="1:20" ht="15.75">
      <c r="A40" s="1164"/>
      <c r="B40" s="1165"/>
      <c r="C40" s="1165"/>
      <c r="D40" s="1165"/>
      <c r="E40" s="1165"/>
      <c r="F40" s="1165"/>
      <c r="G40" s="1165"/>
      <c r="H40" s="1165"/>
      <c r="I40" s="1165"/>
      <c r="J40" s="1165"/>
      <c r="K40" s="1165"/>
      <c r="L40" s="1165"/>
      <c r="M40" s="1165"/>
      <c r="N40" s="1165"/>
      <c r="O40" s="1165"/>
      <c r="P40" s="1165"/>
      <c r="Q40" s="1165"/>
      <c r="R40" s="1165"/>
      <c r="S40" s="1165"/>
      <c r="T40" s="1166"/>
    </row>
    <row r="41" spans="1:20" ht="15.75">
      <c r="A41" s="1164"/>
      <c r="B41" s="1165"/>
      <c r="C41" s="1165"/>
      <c r="D41" s="1165"/>
      <c r="E41" s="1165"/>
      <c r="F41" s="1165"/>
      <c r="G41" s="1165"/>
      <c r="H41" s="1165"/>
      <c r="I41" s="1165"/>
      <c r="J41" s="1165"/>
      <c r="K41" s="1165"/>
      <c r="L41" s="1165"/>
      <c r="M41" s="1165"/>
      <c r="N41" s="1165"/>
      <c r="O41" s="1165"/>
      <c r="P41" s="1165"/>
      <c r="Q41" s="1165"/>
      <c r="R41" s="1165"/>
      <c r="S41" s="1165"/>
      <c r="T41" s="1166"/>
    </row>
    <row r="42" spans="1:20" ht="15.75">
      <c r="A42" s="1164"/>
      <c r="B42" s="1165"/>
      <c r="C42" s="1165"/>
      <c r="D42" s="1165"/>
      <c r="E42" s="1165"/>
      <c r="F42" s="1165"/>
      <c r="G42" s="1165"/>
      <c r="H42" s="1165"/>
      <c r="I42" s="1165"/>
      <c r="J42" s="1165"/>
      <c r="K42" s="1165"/>
      <c r="L42" s="1165"/>
      <c r="M42" s="1165"/>
      <c r="N42" s="1165"/>
      <c r="O42" s="1165"/>
      <c r="P42" s="1165"/>
      <c r="Q42" s="1165"/>
      <c r="R42" s="1165"/>
      <c r="S42" s="1165"/>
      <c r="T42" s="1166"/>
    </row>
    <row r="43" spans="1:20" ht="15.75">
      <c r="A43" s="1164"/>
      <c r="B43" s="1165"/>
      <c r="C43" s="1165"/>
      <c r="D43" s="1165"/>
      <c r="E43" s="1165"/>
      <c r="F43" s="1165"/>
      <c r="G43" s="1165"/>
      <c r="H43" s="1165"/>
      <c r="I43" s="1165"/>
      <c r="J43" s="1165"/>
      <c r="K43" s="1165"/>
      <c r="L43" s="1165"/>
      <c r="M43" s="1165"/>
      <c r="N43" s="1165"/>
      <c r="O43" s="1165"/>
      <c r="P43" s="1165"/>
      <c r="Q43" s="1165"/>
      <c r="R43" s="1165"/>
      <c r="S43" s="1165"/>
      <c r="T43" s="1166"/>
    </row>
    <row r="44" spans="1:20" ht="15.75">
      <c r="A44" s="1164"/>
      <c r="B44" s="1165"/>
      <c r="C44" s="1165"/>
      <c r="D44" s="1165"/>
      <c r="E44" s="1165"/>
      <c r="F44" s="1165"/>
      <c r="G44" s="1165"/>
      <c r="H44" s="1165"/>
      <c r="I44" s="1165"/>
      <c r="J44" s="1165"/>
      <c r="K44" s="1165"/>
      <c r="L44" s="1165"/>
      <c r="M44" s="1165"/>
      <c r="N44" s="1165"/>
      <c r="O44" s="1165"/>
      <c r="P44" s="1165"/>
      <c r="Q44" s="1165"/>
      <c r="R44" s="1165"/>
      <c r="S44" s="1165"/>
      <c r="T44" s="1166"/>
    </row>
    <row r="45" spans="1:20" ht="15.75">
      <c r="A45" s="1164"/>
      <c r="B45" s="1165"/>
      <c r="C45" s="1165"/>
      <c r="D45" s="1165"/>
      <c r="E45" s="1165"/>
      <c r="F45" s="1165"/>
      <c r="G45" s="1165"/>
      <c r="H45" s="1165"/>
      <c r="I45" s="1165"/>
      <c r="J45" s="1165"/>
      <c r="K45" s="1165"/>
      <c r="L45" s="1165"/>
      <c r="M45" s="1165"/>
      <c r="N45" s="1165"/>
      <c r="O45" s="1165"/>
      <c r="P45" s="1165"/>
      <c r="Q45" s="1165"/>
      <c r="R45" s="1165"/>
      <c r="S45" s="1165"/>
      <c r="T45" s="1166"/>
    </row>
  </sheetData>
  <mergeCells count="57">
    <mergeCell ref="D17:E17"/>
    <mergeCell ref="B18:C31"/>
    <mergeCell ref="B17:C17"/>
    <mergeCell ref="D18:E31"/>
    <mergeCell ref="A18:A31"/>
    <mergeCell ref="F18:F26"/>
    <mergeCell ref="F27:F31"/>
    <mergeCell ref="D15:E16"/>
    <mergeCell ref="B15:C16"/>
    <mergeCell ref="V27:V31"/>
    <mergeCell ref="V15:V16"/>
    <mergeCell ref="T18:T21"/>
    <mergeCell ref="U18:U31"/>
    <mergeCell ref="V18:V21"/>
    <mergeCell ref="T22:T26"/>
    <mergeCell ref="V22:V26"/>
    <mergeCell ref="T27:T31"/>
    <mergeCell ref="M15:M16"/>
    <mergeCell ref="N15:N16"/>
    <mergeCell ref="O15:O16"/>
    <mergeCell ref="P15:R15"/>
    <mergeCell ref="S15:S16"/>
    <mergeCell ref="T15:T16"/>
    <mergeCell ref="A10:E10"/>
    <mergeCell ref="F10:M10"/>
    <mergeCell ref="A12:T12"/>
    <mergeCell ref="A14:L14"/>
    <mergeCell ref="M14:T14"/>
    <mergeCell ref="A15:A16"/>
    <mergeCell ref="F15:F16"/>
    <mergeCell ref="G15:G16"/>
    <mergeCell ref="H15:K15"/>
    <mergeCell ref="L15:L16"/>
    <mergeCell ref="F11:M11"/>
    <mergeCell ref="A7:E7"/>
    <mergeCell ref="F7:M7"/>
    <mergeCell ref="A8:E8"/>
    <mergeCell ref="F8:M8"/>
    <mergeCell ref="A9:E9"/>
    <mergeCell ref="F9:M9"/>
    <mergeCell ref="A3:E5"/>
    <mergeCell ref="F3:M3"/>
    <mergeCell ref="N3:T3"/>
    <mergeCell ref="F4:M5"/>
    <mergeCell ref="N4:T4"/>
    <mergeCell ref="N5:T5"/>
    <mergeCell ref="A35:T35"/>
    <mergeCell ref="A36:T36"/>
    <mergeCell ref="A37:T37"/>
    <mergeCell ref="A38:T38"/>
    <mergeCell ref="A39:T39"/>
    <mergeCell ref="A45:T45"/>
    <mergeCell ref="A40:T40"/>
    <mergeCell ref="A41:T41"/>
    <mergeCell ref="A42:T42"/>
    <mergeCell ref="A43:T43"/>
    <mergeCell ref="A44:T44"/>
  </mergeCells>
  <conditionalFormatting sqref="R18:R31">
    <cfRule type="containsText" dxfId="35" priority="244" stopIfTrue="1" operator="containsText" text="P">
      <formula>NOT(ISERROR(SEARCH("P",R18)))</formula>
    </cfRule>
    <cfRule type="containsText" dxfId="34" priority="245" stopIfTrue="1" operator="containsText" text="R">
      <formula>NOT(ISERROR(SEARCH("R",R18)))</formula>
    </cfRule>
    <cfRule type="containsText" dxfId="33" priority="246" operator="containsText" text="T">
      <formula>NOT(ISERROR(SEARCH("T",R18)))</formula>
    </cfRule>
    <cfRule type="iconSet" priority="247">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49"/>
  <sheetViews>
    <sheetView topLeftCell="P28" zoomScale="87" zoomScaleNormal="87" workbookViewId="0">
      <selection activeCell="D43" sqref="D43:D45"/>
    </sheetView>
  </sheetViews>
  <sheetFormatPr baseColWidth="10" defaultRowHeight="15"/>
  <cols>
    <col min="1" max="1" width="6.85546875" customWidth="1"/>
    <col min="2" max="2" width="14.140625" customWidth="1"/>
    <col min="3" max="3" width="17" customWidth="1"/>
    <col min="4" max="4" width="41.85546875" customWidth="1"/>
    <col min="5" max="5" width="54.42578125" customWidth="1"/>
    <col min="6" max="6" width="6" customWidth="1"/>
    <col min="7" max="7" width="4.5703125" customWidth="1"/>
    <col min="8" max="8" width="4.7109375" customWidth="1"/>
    <col min="9" max="9" width="5.140625" customWidth="1"/>
    <col min="10" max="10" width="31.85546875" customWidth="1"/>
    <col min="11" max="11" width="16.42578125" customWidth="1"/>
    <col min="12" max="12" width="21.140625" customWidth="1"/>
    <col min="13" max="13" width="14.42578125" customWidth="1"/>
    <col min="14" max="14" width="12.140625" customWidth="1"/>
    <col min="15" max="15" width="11.42578125" customWidth="1"/>
    <col min="17" max="17" width="31.85546875" customWidth="1"/>
    <col min="18" max="18" width="34.28515625" customWidth="1"/>
    <col min="19" max="19" width="29" customWidth="1"/>
    <col min="20" max="20" width="41.42578125" customWidth="1"/>
  </cols>
  <sheetData>
    <row r="1" spans="1:20" ht="16.5" thickBot="1">
      <c r="A1" s="1356"/>
      <c r="B1" s="1357"/>
      <c r="C1" s="1357"/>
      <c r="D1" s="1357"/>
      <c r="E1" s="1358"/>
      <c r="F1" s="1666" t="s">
        <v>18</v>
      </c>
      <c r="G1" s="1667"/>
      <c r="H1" s="1667"/>
      <c r="I1" s="1667"/>
      <c r="J1" s="1667"/>
      <c r="K1" s="1667"/>
      <c r="L1" s="1667"/>
      <c r="M1" s="1668"/>
      <c r="N1" s="1591" t="s">
        <v>689</v>
      </c>
      <c r="O1" s="1592"/>
      <c r="P1" s="1592"/>
      <c r="Q1" s="1592"/>
      <c r="R1" s="1592"/>
      <c r="S1" s="1592"/>
      <c r="T1" s="1593"/>
    </row>
    <row r="2" spans="1:20" ht="16.5" thickBot="1">
      <c r="A2" s="1359"/>
      <c r="B2" s="1360"/>
      <c r="C2" s="1360"/>
      <c r="D2" s="1360"/>
      <c r="E2" s="1361"/>
      <c r="F2" s="1669" t="s">
        <v>17</v>
      </c>
      <c r="G2" s="1670"/>
      <c r="H2" s="1670"/>
      <c r="I2" s="1670"/>
      <c r="J2" s="1670"/>
      <c r="K2" s="1670"/>
      <c r="L2" s="1670"/>
      <c r="M2" s="1671"/>
      <c r="N2" s="1600" t="s">
        <v>462</v>
      </c>
      <c r="O2" s="1601"/>
      <c r="P2" s="1601"/>
      <c r="Q2" s="1601"/>
      <c r="R2" s="1601"/>
      <c r="S2" s="1601"/>
      <c r="T2" s="1602"/>
    </row>
    <row r="3" spans="1:20" ht="16.5" thickBot="1">
      <c r="A3" s="1362"/>
      <c r="B3" s="1363"/>
      <c r="C3" s="1363"/>
      <c r="D3" s="1363"/>
      <c r="E3" s="1364"/>
      <c r="F3" s="1672"/>
      <c r="G3" s="1673"/>
      <c r="H3" s="1673"/>
      <c r="I3" s="1673"/>
      <c r="J3" s="1673"/>
      <c r="K3" s="1673"/>
      <c r="L3" s="1673"/>
      <c r="M3" s="1674"/>
      <c r="N3" s="1603" t="s">
        <v>8</v>
      </c>
      <c r="O3" s="1604"/>
      <c r="P3" s="1604"/>
      <c r="Q3" s="1604"/>
      <c r="R3" s="1604"/>
      <c r="S3" s="1604"/>
      <c r="T3" s="1605"/>
    </row>
    <row r="4" spans="1:20">
      <c r="A4" s="209"/>
      <c r="B4" s="209"/>
      <c r="C4" s="209"/>
      <c r="D4" s="209"/>
      <c r="E4" s="209"/>
      <c r="F4" s="209"/>
      <c r="G4" s="209"/>
      <c r="H4" s="209"/>
      <c r="I4" s="209"/>
      <c r="J4" s="210"/>
      <c r="K4" s="210"/>
      <c r="L4" s="211"/>
      <c r="M4" s="211"/>
      <c r="N4" s="211"/>
      <c r="O4" s="211"/>
      <c r="P4" s="211"/>
      <c r="Q4" s="211"/>
      <c r="R4" s="211"/>
      <c r="S4" s="211"/>
      <c r="T4" s="211"/>
    </row>
    <row r="5" spans="1:20">
      <c r="A5" s="1355" t="s">
        <v>607</v>
      </c>
      <c r="B5" s="1355"/>
      <c r="C5" s="1355"/>
      <c r="D5" s="1355"/>
      <c r="E5" s="1355"/>
      <c r="F5" s="756" t="s">
        <v>608</v>
      </c>
      <c r="G5" s="757"/>
      <c r="H5" s="757"/>
      <c r="I5" s="757"/>
      <c r="J5" s="757"/>
      <c r="K5" s="757"/>
      <c r="L5" s="757"/>
      <c r="M5" s="758"/>
      <c r="N5" s="211"/>
      <c r="O5" s="211"/>
      <c r="P5" s="211"/>
      <c r="Q5" s="211"/>
      <c r="R5" s="211"/>
      <c r="S5" s="211"/>
      <c r="T5" s="211"/>
    </row>
    <row r="6" spans="1:20">
      <c r="A6" s="1355" t="s">
        <v>25</v>
      </c>
      <c r="B6" s="1355"/>
      <c r="C6" s="1355"/>
      <c r="D6" s="1355"/>
      <c r="E6" s="1355"/>
      <c r="F6" s="756">
        <v>2024</v>
      </c>
      <c r="G6" s="757"/>
      <c r="H6" s="757"/>
      <c r="I6" s="757"/>
      <c r="J6" s="757"/>
      <c r="K6" s="757"/>
      <c r="L6" s="757"/>
      <c r="M6" s="758"/>
      <c r="N6" s="211"/>
      <c r="O6" s="211"/>
      <c r="P6" s="211"/>
      <c r="Q6" s="211"/>
      <c r="R6" s="211"/>
      <c r="S6" s="211"/>
      <c r="T6" s="211"/>
    </row>
    <row r="7" spans="1:20">
      <c r="A7" s="1355" t="s">
        <v>6</v>
      </c>
      <c r="B7" s="1355"/>
      <c r="C7" s="1355"/>
      <c r="D7" s="1355"/>
      <c r="E7" s="1355"/>
      <c r="F7" s="756" t="s">
        <v>770</v>
      </c>
      <c r="G7" s="757"/>
      <c r="H7" s="757"/>
      <c r="I7" s="757"/>
      <c r="J7" s="757"/>
      <c r="K7" s="757"/>
      <c r="L7" s="757"/>
      <c r="M7" s="758"/>
      <c r="N7" s="211"/>
      <c r="O7" s="211"/>
      <c r="P7" s="211"/>
      <c r="Q7" s="211"/>
      <c r="R7" s="211"/>
      <c r="S7" s="211"/>
      <c r="T7" s="211"/>
    </row>
    <row r="8" spans="1:20">
      <c r="A8" s="1355" t="s">
        <v>7</v>
      </c>
      <c r="B8" s="1355"/>
      <c r="C8" s="1355"/>
      <c r="D8" s="1355"/>
      <c r="E8" s="1355"/>
      <c r="F8" s="756" t="s">
        <v>772</v>
      </c>
      <c r="G8" s="757"/>
      <c r="H8" s="757"/>
      <c r="I8" s="757"/>
      <c r="J8" s="757"/>
      <c r="K8" s="757"/>
      <c r="L8" s="757"/>
      <c r="M8" s="758"/>
      <c r="N8" s="211"/>
      <c r="O8" s="211"/>
      <c r="P8" s="211"/>
      <c r="Q8" s="211"/>
      <c r="R8" s="211"/>
      <c r="S8" s="211"/>
      <c r="T8" s="211"/>
    </row>
    <row r="9" spans="1:20" ht="15.75" thickBot="1">
      <c r="A9" s="212"/>
      <c r="B9" s="212"/>
      <c r="C9" s="212"/>
      <c r="D9" s="212"/>
      <c r="E9" s="212"/>
      <c r="F9" s="212"/>
      <c r="G9" s="212"/>
      <c r="H9" s="212"/>
      <c r="I9" s="212"/>
      <c r="J9" s="210"/>
      <c r="K9" s="210"/>
      <c r="L9" s="210"/>
      <c r="M9" s="210"/>
      <c r="N9" s="211"/>
      <c r="O9" s="211"/>
      <c r="P9" s="211"/>
      <c r="Q9" s="211"/>
      <c r="R9" s="211"/>
      <c r="S9" s="211"/>
      <c r="T9" s="211"/>
    </row>
    <row r="10" spans="1:20" ht="32.25" thickBot="1">
      <c r="A10" s="1576" t="s">
        <v>9</v>
      </c>
      <c r="B10" s="1577"/>
      <c r="C10" s="1577"/>
      <c r="D10" s="1577"/>
      <c r="E10" s="1577"/>
      <c r="F10" s="1577"/>
      <c r="G10" s="1577"/>
      <c r="H10" s="1577"/>
      <c r="I10" s="1577"/>
      <c r="J10" s="1577"/>
      <c r="K10" s="1577"/>
      <c r="L10" s="1577"/>
      <c r="M10" s="1577"/>
      <c r="N10" s="1577"/>
      <c r="O10" s="1577"/>
      <c r="P10" s="1577"/>
      <c r="Q10" s="1577"/>
      <c r="R10" s="1577"/>
      <c r="S10" s="1577"/>
      <c r="T10" s="1578"/>
    </row>
    <row r="11" spans="1:20" ht="16.5" thickBot="1">
      <c r="A11" s="213"/>
      <c r="B11" s="214"/>
      <c r="C11" s="214"/>
      <c r="D11" s="214"/>
      <c r="E11" s="214"/>
      <c r="F11" s="214"/>
      <c r="G11" s="214"/>
      <c r="H11" s="214"/>
      <c r="I11" s="214"/>
      <c r="J11" s="214"/>
      <c r="K11" s="214"/>
      <c r="L11" s="214"/>
      <c r="M11" s="214"/>
      <c r="N11" s="214"/>
      <c r="O11" s="214"/>
      <c r="P11" s="214"/>
      <c r="Q11" s="214"/>
      <c r="R11" s="214"/>
      <c r="S11" s="214"/>
      <c r="T11" s="215"/>
    </row>
    <row r="12" spans="1:20" ht="27" thickBot="1">
      <c r="A12" s="1579" t="s">
        <v>16</v>
      </c>
      <c r="B12" s="1580"/>
      <c r="C12" s="1580"/>
      <c r="D12" s="1580"/>
      <c r="E12" s="1580"/>
      <c r="F12" s="1580"/>
      <c r="G12" s="1580"/>
      <c r="H12" s="1580"/>
      <c r="I12" s="1580"/>
      <c r="J12" s="1580"/>
      <c r="K12" s="1580"/>
      <c r="L12" s="1581"/>
      <c r="M12" s="1582" t="s">
        <v>1</v>
      </c>
      <c r="N12" s="1582"/>
      <c r="O12" s="1582"/>
      <c r="P12" s="1582"/>
      <c r="Q12" s="1582"/>
      <c r="R12" s="1582"/>
      <c r="S12" s="1582"/>
      <c r="T12" s="1583"/>
    </row>
    <row r="13" spans="1:20" ht="26.25" customHeight="1" thickBot="1">
      <c r="A13" s="1401" t="s">
        <v>27</v>
      </c>
      <c r="B13" s="1623" t="s">
        <v>517</v>
      </c>
      <c r="C13" s="1624" t="s">
        <v>516</v>
      </c>
      <c r="D13" s="1401" t="s">
        <v>26</v>
      </c>
      <c r="E13" s="1407" t="s">
        <v>19</v>
      </c>
      <c r="F13" s="1383" t="s">
        <v>11</v>
      </c>
      <c r="G13" s="1384"/>
      <c r="H13" s="1384"/>
      <c r="I13" s="1385"/>
      <c r="J13" s="1386" t="s">
        <v>20</v>
      </c>
      <c r="K13" s="1386" t="s">
        <v>21</v>
      </c>
      <c r="L13" s="1386" t="s">
        <v>2</v>
      </c>
      <c r="M13" s="1388" t="s">
        <v>22</v>
      </c>
      <c r="N13" s="1390" t="s">
        <v>3</v>
      </c>
      <c r="O13" s="1391"/>
      <c r="P13" s="1392"/>
      <c r="Q13" s="1415" t="s">
        <v>4</v>
      </c>
      <c r="R13" s="1417" t="s">
        <v>5</v>
      </c>
      <c r="S13" s="216" t="s">
        <v>29</v>
      </c>
      <c r="T13" s="1419" t="s">
        <v>0</v>
      </c>
    </row>
    <row r="14" spans="1:20" ht="30.75" customHeight="1" thickBot="1">
      <c r="A14" s="1402"/>
      <c r="B14" s="1625"/>
      <c r="C14" s="1626"/>
      <c r="D14" s="1402"/>
      <c r="E14" s="1408"/>
      <c r="F14" s="217" t="s">
        <v>12</v>
      </c>
      <c r="G14" s="217" t="s">
        <v>13</v>
      </c>
      <c r="H14" s="217" t="s">
        <v>14</v>
      </c>
      <c r="I14" s="217" t="s">
        <v>15</v>
      </c>
      <c r="J14" s="1387"/>
      <c r="K14" s="1387"/>
      <c r="L14" s="1387"/>
      <c r="M14" s="1389"/>
      <c r="N14" s="218" t="s">
        <v>30</v>
      </c>
      <c r="O14" s="219" t="s">
        <v>28</v>
      </c>
      <c r="P14" s="220" t="s">
        <v>31</v>
      </c>
      <c r="Q14" s="1416"/>
      <c r="R14" s="1418"/>
      <c r="S14" s="221"/>
      <c r="T14" s="1420"/>
    </row>
    <row r="15" spans="1:20" ht="16.5" customHeight="1" thickBot="1">
      <c r="A15" s="209"/>
      <c r="B15" s="209"/>
      <c r="C15" s="209"/>
      <c r="D15" s="209"/>
      <c r="E15" s="209"/>
      <c r="F15" s="209"/>
      <c r="G15" s="209"/>
      <c r="H15" s="209"/>
      <c r="I15" s="209"/>
      <c r="J15" s="209"/>
      <c r="K15" s="209"/>
      <c r="L15" s="243"/>
      <c r="M15" s="209"/>
      <c r="Q15" s="209"/>
      <c r="R15" s="209"/>
      <c r="S15" s="209"/>
      <c r="T15" s="209"/>
    </row>
    <row r="16" spans="1:20" ht="45" customHeight="1">
      <c r="A16" s="1652">
        <v>1</v>
      </c>
      <c r="B16" s="1642" t="s">
        <v>678</v>
      </c>
      <c r="C16" s="1642" t="s">
        <v>423</v>
      </c>
      <c r="D16" s="1574" t="s">
        <v>610</v>
      </c>
      <c r="E16" s="393" t="s">
        <v>611</v>
      </c>
      <c r="F16" s="1232">
        <v>3</v>
      </c>
      <c r="G16" s="1232"/>
      <c r="H16" s="1232"/>
      <c r="I16" s="1232"/>
      <c r="J16" s="1660" t="s">
        <v>612</v>
      </c>
      <c r="K16" s="898">
        <v>0</v>
      </c>
      <c r="L16" s="898">
        <v>0</v>
      </c>
      <c r="M16" s="1649">
        <v>3</v>
      </c>
      <c r="N16" s="1235">
        <f>IF(M16&lt;1,M16-AVERAGE(F16:I16),M16-(SUM(F16:I16)))</f>
        <v>0</v>
      </c>
      <c r="O16" s="1229">
        <f>IF(M16&lt;1,(AVERAGE(F16:I16)/M16),SUM(F16:I16)/M16)</f>
        <v>1</v>
      </c>
      <c r="P16" s="1310" t="str">
        <f t="shared" ref="P16" si="0">IF(O16&lt;=V$17,"T",IF(O16&lt;$Y$17,"R",IF(O16&gt;=$Y$17,"P")))</f>
        <v>P</v>
      </c>
      <c r="Q16" s="1664">
        <v>0.25</v>
      </c>
      <c r="R16" s="1661" t="s">
        <v>613</v>
      </c>
      <c r="S16" s="1661" t="s">
        <v>614</v>
      </c>
      <c r="T16" s="1662" t="s">
        <v>615</v>
      </c>
    </row>
    <row r="17" spans="1:20" ht="48" customHeight="1">
      <c r="A17" s="1653"/>
      <c r="B17" s="1643"/>
      <c r="C17" s="1643"/>
      <c r="D17" s="1575"/>
      <c r="E17" s="290" t="s">
        <v>616</v>
      </c>
      <c r="F17" s="1227"/>
      <c r="G17" s="1227"/>
      <c r="H17" s="1227"/>
      <c r="I17" s="1227"/>
      <c r="J17" s="1647"/>
      <c r="K17" s="885"/>
      <c r="L17" s="885"/>
      <c r="M17" s="1650"/>
      <c r="N17" s="1225"/>
      <c r="O17" s="1000"/>
      <c r="P17" s="1309"/>
      <c r="Q17" s="1665"/>
      <c r="R17" s="1570"/>
      <c r="S17" s="1570"/>
      <c r="T17" s="1659"/>
    </row>
    <row r="18" spans="1:20" ht="31.5" customHeight="1">
      <c r="A18" s="1653"/>
      <c r="B18" s="1643"/>
      <c r="C18" s="1643"/>
      <c r="D18" s="1575"/>
      <c r="E18" s="290" t="s">
        <v>617</v>
      </c>
      <c r="F18" s="1227"/>
      <c r="G18" s="1227"/>
      <c r="H18" s="1227"/>
      <c r="I18" s="1227"/>
      <c r="J18" s="1647"/>
      <c r="K18" s="885"/>
      <c r="L18" s="885"/>
      <c r="M18" s="1650"/>
      <c r="N18" s="1225"/>
      <c r="O18" s="1000"/>
      <c r="P18" s="1309"/>
      <c r="Q18" s="1665"/>
      <c r="R18" s="1570"/>
      <c r="S18" s="1570"/>
      <c r="T18" s="1659"/>
    </row>
    <row r="19" spans="1:20" ht="32.25" customHeight="1">
      <c r="A19" s="1653"/>
      <c r="B19" s="1643"/>
      <c r="C19" s="1643"/>
      <c r="D19" s="1575"/>
      <c r="E19" s="290" t="s">
        <v>618</v>
      </c>
      <c r="F19" s="1227"/>
      <c r="G19" s="1227"/>
      <c r="H19" s="1227"/>
      <c r="I19" s="1227"/>
      <c r="J19" s="1647"/>
      <c r="K19" s="885"/>
      <c r="L19" s="885"/>
      <c r="M19" s="1650"/>
      <c r="N19" s="1225"/>
      <c r="O19" s="1000"/>
      <c r="P19" s="1309"/>
      <c r="Q19" s="1665"/>
      <c r="R19" s="1570"/>
      <c r="S19" s="1570"/>
      <c r="T19" s="1659"/>
    </row>
    <row r="20" spans="1:20" ht="32.25" customHeight="1">
      <c r="A20" s="1653"/>
      <c r="B20" s="1643"/>
      <c r="C20" s="1643"/>
      <c r="D20" s="1575"/>
      <c r="E20" s="290" t="s">
        <v>619</v>
      </c>
      <c r="F20" s="1227"/>
      <c r="G20" s="1227"/>
      <c r="H20" s="1227"/>
      <c r="I20" s="1227"/>
      <c r="J20" s="1647"/>
      <c r="K20" s="885"/>
      <c r="L20" s="885"/>
      <c r="M20" s="1650"/>
      <c r="N20" s="1225"/>
      <c r="O20" s="1000"/>
      <c r="P20" s="1309"/>
      <c r="Q20" s="1665"/>
      <c r="R20" s="1570"/>
      <c r="S20" s="1570"/>
      <c r="T20" s="1659"/>
    </row>
    <row r="21" spans="1:20" ht="83.25" customHeight="1">
      <c r="A21" s="1653"/>
      <c r="B21" s="1643"/>
      <c r="C21" s="1643"/>
      <c r="D21" s="1575"/>
      <c r="E21" s="290" t="s">
        <v>620</v>
      </c>
      <c r="F21" s="1227"/>
      <c r="G21" s="1227"/>
      <c r="H21" s="1227"/>
      <c r="I21" s="1227"/>
      <c r="J21" s="1647"/>
      <c r="K21" s="885"/>
      <c r="L21" s="885"/>
      <c r="M21" s="1650"/>
      <c r="N21" s="1225"/>
      <c r="O21" s="1000"/>
      <c r="P21" s="1309"/>
      <c r="Q21" s="1665"/>
      <c r="R21" s="1570"/>
      <c r="S21" s="1570"/>
      <c r="T21" s="1659"/>
    </row>
    <row r="22" spans="1:20" ht="35.25" customHeight="1">
      <c r="A22" s="1653"/>
      <c r="B22" s="1643"/>
      <c r="C22" s="1643"/>
      <c r="D22" s="1575"/>
      <c r="E22" s="290" t="s">
        <v>621</v>
      </c>
      <c r="F22" s="1227"/>
      <c r="G22" s="1227"/>
      <c r="H22" s="1227"/>
      <c r="I22" s="1227"/>
      <c r="J22" s="1647"/>
      <c r="K22" s="885"/>
      <c r="L22" s="885"/>
      <c r="M22" s="1650"/>
      <c r="N22" s="1225"/>
      <c r="O22" s="1000"/>
      <c r="P22" s="1309"/>
      <c r="Q22" s="1665"/>
      <c r="R22" s="1570"/>
      <c r="S22" s="1570"/>
      <c r="T22" s="1659"/>
    </row>
    <row r="23" spans="1:20" ht="25.5" customHeight="1">
      <c r="A23" s="1653"/>
      <c r="B23" s="1643"/>
      <c r="C23" s="1643"/>
      <c r="D23" s="1575"/>
      <c r="E23" s="290" t="s">
        <v>622</v>
      </c>
      <c r="F23" s="1227"/>
      <c r="G23" s="1227"/>
      <c r="H23" s="1227"/>
      <c r="I23" s="1227"/>
      <c r="J23" s="1647"/>
      <c r="K23" s="885"/>
      <c r="L23" s="885"/>
      <c r="M23" s="1655"/>
      <c r="N23" s="1225"/>
      <c r="O23" s="1000"/>
      <c r="P23" s="1309"/>
      <c r="Q23" s="1414"/>
      <c r="R23" s="1570"/>
      <c r="S23" s="1570"/>
      <c r="T23" s="1659"/>
    </row>
    <row r="24" spans="1:20" ht="24.75" customHeight="1">
      <c r="A24" s="1653"/>
      <c r="B24" s="1643"/>
      <c r="C24" s="1643"/>
      <c r="D24" s="1663" t="s">
        <v>623</v>
      </c>
      <c r="E24" s="290" t="s">
        <v>624</v>
      </c>
      <c r="F24" s="1227">
        <v>3</v>
      </c>
      <c r="G24" s="1227"/>
      <c r="H24" s="1227"/>
      <c r="I24" s="1227"/>
      <c r="J24" s="1647" t="s">
        <v>625</v>
      </c>
      <c r="K24" s="885">
        <v>0</v>
      </c>
      <c r="L24" s="885">
        <v>0</v>
      </c>
      <c r="M24" s="1649">
        <v>3</v>
      </c>
      <c r="N24" s="1225">
        <v>0</v>
      </c>
      <c r="O24" s="1000">
        <f t="shared" ref="O24" si="1">IF(M24&lt;1,(AVERAGE(F24:I24)/M24),SUM(F24:I24)/M24)</f>
        <v>1</v>
      </c>
      <c r="P24" s="1309" t="str">
        <f t="shared" ref="P24" si="2">IF(O24&lt;=V$17,"T",IF(O24&lt;$Y$17,"R",IF(O24&gt;=$Y$17,"P")))</f>
        <v>P</v>
      </c>
      <c r="Q24" s="1658">
        <v>0.25</v>
      </c>
      <c r="R24" s="1570" t="s">
        <v>626</v>
      </c>
      <c r="S24" s="1570" t="s">
        <v>627</v>
      </c>
      <c r="T24" s="1659" t="s">
        <v>628</v>
      </c>
    </row>
    <row r="25" spans="1:20" ht="62.25" customHeight="1">
      <c r="A25" s="1653"/>
      <c r="B25" s="1643"/>
      <c r="C25" s="1643"/>
      <c r="D25" s="1663"/>
      <c r="E25" s="290" t="s">
        <v>629</v>
      </c>
      <c r="F25" s="1227"/>
      <c r="G25" s="1227"/>
      <c r="H25" s="1227"/>
      <c r="I25" s="1227"/>
      <c r="J25" s="1647"/>
      <c r="K25" s="885"/>
      <c r="L25" s="885"/>
      <c r="M25" s="1650"/>
      <c r="N25" s="1225"/>
      <c r="O25" s="1000"/>
      <c r="P25" s="1309"/>
      <c r="Q25" s="1570"/>
      <c r="R25" s="1570"/>
      <c r="S25" s="1570"/>
      <c r="T25" s="1659"/>
    </row>
    <row r="26" spans="1:20" ht="36.75" customHeight="1">
      <c r="A26" s="1653"/>
      <c r="B26" s="1643"/>
      <c r="C26" s="1643"/>
      <c r="D26" s="1663"/>
      <c r="E26" s="290" t="s">
        <v>630</v>
      </c>
      <c r="F26" s="1227"/>
      <c r="G26" s="1227"/>
      <c r="H26" s="1227"/>
      <c r="I26" s="1227"/>
      <c r="J26" s="1647"/>
      <c r="K26" s="885"/>
      <c r="L26" s="885"/>
      <c r="M26" s="1650"/>
      <c r="N26" s="1225"/>
      <c r="O26" s="1000"/>
      <c r="P26" s="1309"/>
      <c r="Q26" s="1570"/>
      <c r="R26" s="1570"/>
      <c r="S26" s="1570"/>
      <c r="T26" s="1659"/>
    </row>
    <row r="27" spans="1:20" ht="48" customHeight="1">
      <c r="A27" s="1653"/>
      <c r="B27" s="1643"/>
      <c r="C27" s="1643"/>
      <c r="D27" s="1663"/>
      <c r="E27" s="290" t="s">
        <v>631</v>
      </c>
      <c r="F27" s="1227"/>
      <c r="G27" s="1227"/>
      <c r="H27" s="1227"/>
      <c r="I27" s="1227"/>
      <c r="J27" s="1647"/>
      <c r="K27" s="885"/>
      <c r="L27" s="885"/>
      <c r="M27" s="1650"/>
      <c r="N27" s="1225"/>
      <c r="O27" s="1000"/>
      <c r="P27" s="1309"/>
      <c r="Q27" s="1570"/>
      <c r="R27" s="1570"/>
      <c r="S27" s="1570"/>
      <c r="T27" s="1659"/>
    </row>
    <row r="28" spans="1:20" ht="49.5" customHeight="1">
      <c r="A28" s="1653"/>
      <c r="B28" s="1643"/>
      <c r="C28" s="1643"/>
      <c r="D28" s="1663"/>
      <c r="E28" s="290" t="s">
        <v>632</v>
      </c>
      <c r="F28" s="1227"/>
      <c r="G28" s="1227"/>
      <c r="H28" s="1227"/>
      <c r="I28" s="1227"/>
      <c r="J28" s="1647"/>
      <c r="K28" s="885"/>
      <c r="L28" s="885"/>
      <c r="M28" s="1650"/>
      <c r="N28" s="1225"/>
      <c r="O28" s="1000"/>
      <c r="P28" s="1309"/>
      <c r="Q28" s="1570"/>
      <c r="R28" s="1570"/>
      <c r="S28" s="1570"/>
      <c r="T28" s="1659"/>
    </row>
    <row r="29" spans="1:20" ht="51.75" customHeight="1">
      <c r="A29" s="1653"/>
      <c r="B29" s="1643"/>
      <c r="C29" s="1643"/>
      <c r="D29" s="1663"/>
      <c r="E29" s="290" t="s">
        <v>633</v>
      </c>
      <c r="F29" s="1227"/>
      <c r="G29" s="1227"/>
      <c r="H29" s="1227"/>
      <c r="I29" s="1227"/>
      <c r="J29" s="1647"/>
      <c r="K29" s="885"/>
      <c r="L29" s="885"/>
      <c r="M29" s="1655"/>
      <c r="N29" s="1225"/>
      <c r="O29" s="1000"/>
      <c r="P29" s="1309"/>
      <c r="Q29" s="1570"/>
      <c r="R29" s="1570"/>
      <c r="S29" s="1570"/>
      <c r="T29" s="1659"/>
    </row>
    <row r="30" spans="1:20" ht="32.25" customHeight="1">
      <c r="A30" s="1653"/>
      <c r="B30" s="1643"/>
      <c r="C30" s="1643"/>
      <c r="D30" s="1575" t="s">
        <v>634</v>
      </c>
      <c r="E30" s="290" t="s">
        <v>635</v>
      </c>
      <c r="F30" s="1227">
        <v>3</v>
      </c>
      <c r="G30" s="1227"/>
      <c r="H30" s="1227"/>
      <c r="I30" s="1227"/>
      <c r="J30" s="1647" t="s">
        <v>636</v>
      </c>
      <c r="K30" s="885">
        <v>0</v>
      </c>
      <c r="L30" s="885">
        <v>0</v>
      </c>
      <c r="M30" s="1649">
        <v>3</v>
      </c>
      <c r="N30" s="1225">
        <v>3</v>
      </c>
      <c r="O30" s="1000">
        <v>1</v>
      </c>
      <c r="P30" s="1309" t="str">
        <f t="shared" ref="P30" si="3">IF(O30&lt;=V$17,"T",IF(O30&lt;$Y$17,"R",IF(O30&gt;=$Y$17,"P")))</f>
        <v>P</v>
      </c>
      <c r="Q30" s="1658">
        <v>0.25</v>
      </c>
      <c r="R30" s="1570" t="s">
        <v>637</v>
      </c>
      <c r="S30" s="1570" t="s">
        <v>638</v>
      </c>
      <c r="T30" s="1659" t="s">
        <v>639</v>
      </c>
    </row>
    <row r="31" spans="1:20" ht="29.25" customHeight="1">
      <c r="A31" s="1653"/>
      <c r="B31" s="1643"/>
      <c r="C31" s="1643"/>
      <c r="D31" s="1575"/>
      <c r="E31" s="290" t="s">
        <v>640</v>
      </c>
      <c r="F31" s="1227"/>
      <c r="G31" s="1227"/>
      <c r="H31" s="1227"/>
      <c r="I31" s="1227"/>
      <c r="J31" s="1647"/>
      <c r="K31" s="885"/>
      <c r="L31" s="885"/>
      <c r="M31" s="1650"/>
      <c r="N31" s="1225"/>
      <c r="O31" s="1000"/>
      <c r="P31" s="1309"/>
      <c r="Q31" s="1570"/>
      <c r="R31" s="1570"/>
      <c r="S31" s="1570"/>
      <c r="T31" s="1659"/>
    </row>
    <row r="32" spans="1:20" ht="28.5" customHeight="1">
      <c r="A32" s="1653"/>
      <c r="B32" s="1643"/>
      <c r="C32" s="1643"/>
      <c r="D32" s="1575"/>
      <c r="E32" s="290" t="s">
        <v>641</v>
      </c>
      <c r="F32" s="1227"/>
      <c r="G32" s="1227"/>
      <c r="H32" s="1227"/>
      <c r="I32" s="1227"/>
      <c r="J32" s="1647"/>
      <c r="K32" s="885"/>
      <c r="L32" s="885"/>
      <c r="M32" s="1650"/>
      <c r="N32" s="1225"/>
      <c r="O32" s="1000"/>
      <c r="P32" s="1309"/>
      <c r="Q32" s="1570"/>
      <c r="R32" s="1570"/>
      <c r="S32" s="1570"/>
      <c r="T32" s="1659"/>
    </row>
    <row r="33" spans="1:20" ht="43.5" customHeight="1">
      <c r="A33" s="1653"/>
      <c r="B33" s="1643"/>
      <c r="C33" s="1643"/>
      <c r="D33" s="1575"/>
      <c r="E33" s="290" t="s">
        <v>642</v>
      </c>
      <c r="F33" s="1227"/>
      <c r="G33" s="1227"/>
      <c r="H33" s="1227"/>
      <c r="I33" s="1227"/>
      <c r="J33" s="1647"/>
      <c r="K33" s="885"/>
      <c r="L33" s="885"/>
      <c r="M33" s="1650"/>
      <c r="N33" s="1225"/>
      <c r="O33" s="1000"/>
      <c r="P33" s="1309"/>
      <c r="Q33" s="1570"/>
      <c r="R33" s="1570"/>
      <c r="S33" s="1570"/>
      <c r="T33" s="1659"/>
    </row>
    <row r="34" spans="1:20" ht="29.25" customHeight="1">
      <c r="A34" s="1653"/>
      <c r="B34" s="1643"/>
      <c r="C34" s="1643"/>
      <c r="D34" s="1575" t="s">
        <v>643</v>
      </c>
      <c r="E34" s="290" t="s">
        <v>644</v>
      </c>
      <c r="F34" s="1227">
        <v>12</v>
      </c>
      <c r="G34" s="1058"/>
      <c r="H34" s="1227"/>
      <c r="I34" s="1227"/>
      <c r="J34" s="1647" t="s">
        <v>645</v>
      </c>
      <c r="K34" s="885">
        <v>0</v>
      </c>
      <c r="L34" s="886">
        <v>0</v>
      </c>
      <c r="M34" s="1645">
        <v>12</v>
      </c>
      <c r="N34" s="1225" t="e">
        <f>IF(#REF!&lt;1,#REF!-AVERAGE(F34:I34),#REF!-(SUM(F34:I34)))</f>
        <v>#REF!</v>
      </c>
      <c r="O34" s="1000">
        <v>1</v>
      </c>
      <c r="P34" s="1530" t="str">
        <f t="shared" ref="P34" si="4">IF(O34&lt;=V$17,"T",IF(O34&lt;$Y$17,"R",IF(O34&gt;=$Y$17,"P")))</f>
        <v>P</v>
      </c>
      <c r="Q34" s="1636">
        <v>0.25</v>
      </c>
      <c r="R34" s="1638" t="s">
        <v>646</v>
      </c>
      <c r="S34" s="1638" t="s">
        <v>647</v>
      </c>
      <c r="T34" s="1640" t="s">
        <v>648</v>
      </c>
    </row>
    <row r="35" spans="1:20" ht="34.5" customHeight="1">
      <c r="A35" s="1653"/>
      <c r="B35" s="1643"/>
      <c r="C35" s="1643"/>
      <c r="D35" s="1575"/>
      <c r="E35" s="290" t="s">
        <v>649</v>
      </c>
      <c r="F35" s="1227"/>
      <c r="G35" s="1058"/>
      <c r="H35" s="1227"/>
      <c r="I35" s="1227"/>
      <c r="J35" s="1647"/>
      <c r="K35" s="885"/>
      <c r="L35" s="886"/>
      <c r="M35" s="1645"/>
      <c r="N35" s="1225"/>
      <c r="O35" s="1000"/>
      <c r="P35" s="1656"/>
      <c r="Q35" s="1435"/>
      <c r="R35" s="1638"/>
      <c r="S35" s="1638"/>
      <c r="T35" s="1640"/>
    </row>
    <row r="36" spans="1:20" ht="25.5" customHeight="1">
      <c r="A36" s="1653"/>
      <c r="B36" s="1643"/>
      <c r="C36" s="1643"/>
      <c r="D36" s="1575"/>
      <c r="E36" s="290" t="s">
        <v>650</v>
      </c>
      <c r="F36" s="1227"/>
      <c r="G36" s="1058"/>
      <c r="H36" s="1227"/>
      <c r="I36" s="1227"/>
      <c r="J36" s="1647"/>
      <c r="K36" s="885"/>
      <c r="L36" s="886"/>
      <c r="M36" s="1645"/>
      <c r="N36" s="1225"/>
      <c r="O36" s="1000"/>
      <c r="P36" s="1656"/>
      <c r="Q36" s="1435"/>
      <c r="R36" s="1638"/>
      <c r="S36" s="1638"/>
      <c r="T36" s="1640"/>
    </row>
    <row r="37" spans="1:20" ht="22.5" customHeight="1">
      <c r="A37" s="1653"/>
      <c r="B37" s="1643"/>
      <c r="C37" s="1643"/>
      <c r="D37" s="1575"/>
      <c r="E37" s="290" t="s">
        <v>651</v>
      </c>
      <c r="F37" s="1227"/>
      <c r="G37" s="1058"/>
      <c r="H37" s="1227"/>
      <c r="I37" s="1227"/>
      <c r="J37" s="1647"/>
      <c r="K37" s="885"/>
      <c r="L37" s="886"/>
      <c r="M37" s="1645"/>
      <c r="N37" s="1225"/>
      <c r="O37" s="1000"/>
      <c r="P37" s="1656"/>
      <c r="Q37" s="1435"/>
      <c r="R37" s="1638"/>
      <c r="S37" s="1638"/>
      <c r="T37" s="1640"/>
    </row>
    <row r="38" spans="1:20" ht="35.25" customHeight="1">
      <c r="A38" s="1653"/>
      <c r="B38" s="1643"/>
      <c r="C38" s="1643"/>
      <c r="D38" s="1575"/>
      <c r="E38" s="290" t="s">
        <v>652</v>
      </c>
      <c r="F38" s="1227"/>
      <c r="G38" s="1058"/>
      <c r="H38" s="1227"/>
      <c r="I38" s="1227"/>
      <c r="J38" s="1647"/>
      <c r="K38" s="885"/>
      <c r="L38" s="886"/>
      <c r="M38" s="1645"/>
      <c r="N38" s="1225"/>
      <c r="O38" s="1000"/>
      <c r="P38" s="1656"/>
      <c r="Q38" s="1435"/>
      <c r="R38" s="1638"/>
      <c r="S38" s="1638"/>
      <c r="T38" s="1640"/>
    </row>
    <row r="39" spans="1:20" ht="33" customHeight="1">
      <c r="A39" s="1653"/>
      <c r="B39" s="1643"/>
      <c r="C39" s="1643"/>
      <c r="D39" s="1575"/>
      <c r="E39" s="290" t="s">
        <v>653</v>
      </c>
      <c r="F39" s="1227"/>
      <c r="G39" s="1058"/>
      <c r="H39" s="1227"/>
      <c r="I39" s="1227"/>
      <c r="J39" s="1647"/>
      <c r="K39" s="885"/>
      <c r="L39" s="886"/>
      <c r="M39" s="1645"/>
      <c r="N39" s="1225"/>
      <c r="O39" s="1000"/>
      <c r="P39" s="1657"/>
      <c r="Q39" s="1435"/>
      <c r="R39" s="1638"/>
      <c r="S39" s="1638"/>
      <c r="T39" s="1640"/>
    </row>
    <row r="40" spans="1:20" ht="43.5" customHeight="1">
      <c r="A40" s="1653"/>
      <c r="B40" s="1643"/>
      <c r="C40" s="1643"/>
      <c r="D40" s="461" t="s">
        <v>654</v>
      </c>
      <c r="E40" s="290" t="s">
        <v>655</v>
      </c>
      <c r="F40" s="262">
        <v>0</v>
      </c>
      <c r="G40" s="262"/>
      <c r="H40" s="262"/>
      <c r="I40" s="262"/>
      <c r="J40" s="421" t="s">
        <v>656</v>
      </c>
      <c r="K40" s="291">
        <v>0</v>
      </c>
      <c r="L40" s="428">
        <v>0</v>
      </c>
      <c r="M40" s="680">
        <v>0</v>
      </c>
      <c r="N40" s="281">
        <f t="shared" ref="N40:N41" si="5">IF(M40&lt;1,M40-AVERAGE(F40:I40),M40-(SUM(F40:I40)))</f>
        <v>0</v>
      </c>
      <c r="O40" s="282">
        <v>1</v>
      </c>
      <c r="P40" s="157" t="str">
        <f t="shared" ref="P40" si="6">IF(O40&lt;=V$17,"T",IF(O40&lt;$Y$17,"R",IF(O40&gt;=$Y$17,"P")))</f>
        <v>P</v>
      </c>
      <c r="Q40" s="431">
        <v>0.25</v>
      </c>
      <c r="R40" s="432" t="s">
        <v>657</v>
      </c>
      <c r="S40" s="432" t="s">
        <v>658</v>
      </c>
      <c r="T40" s="462" t="s">
        <v>659</v>
      </c>
    </row>
    <row r="41" spans="1:20" ht="27.75" customHeight="1">
      <c r="A41" s="1653"/>
      <c r="B41" s="1643"/>
      <c r="C41" s="1643"/>
      <c r="D41" s="1575" t="s">
        <v>660</v>
      </c>
      <c r="E41" s="1621" t="s">
        <v>661</v>
      </c>
      <c r="F41" s="1227">
        <v>3</v>
      </c>
      <c r="G41" s="1227"/>
      <c r="H41" s="1227"/>
      <c r="I41" s="1227"/>
      <c r="J41" s="1647" t="s">
        <v>662</v>
      </c>
      <c r="K41" s="885">
        <v>0</v>
      </c>
      <c r="L41" s="886">
        <v>0</v>
      </c>
      <c r="M41" s="1649">
        <v>3</v>
      </c>
      <c r="N41" s="1225">
        <f t="shared" si="5"/>
        <v>0</v>
      </c>
      <c r="O41" s="1000">
        <f t="shared" ref="O41" si="7">IF(M41&lt;1,(AVERAGE(F41:I41)/M41),SUM(F41:I41)/M41)</f>
        <v>1</v>
      </c>
      <c r="P41" s="1309" t="str">
        <f t="shared" ref="P41:P43" si="8">IF(O41&lt;=V$17,"T",IF(O41&lt;$Y$17,"R",IF(O41&gt;=$Y$17,"P")))</f>
        <v>P</v>
      </c>
      <c r="Q41" s="1636">
        <v>0</v>
      </c>
      <c r="R41" s="1638" t="s">
        <v>127</v>
      </c>
      <c r="S41" s="1638" t="s">
        <v>663</v>
      </c>
      <c r="T41" s="1640" t="s">
        <v>664</v>
      </c>
    </row>
    <row r="42" spans="1:20" ht="15.75" customHeight="1">
      <c r="A42" s="1653"/>
      <c r="B42" s="1643"/>
      <c r="C42" s="1643"/>
      <c r="D42" s="1575"/>
      <c r="E42" s="1621"/>
      <c r="F42" s="1227"/>
      <c r="G42" s="1227"/>
      <c r="H42" s="1227"/>
      <c r="I42" s="1227"/>
      <c r="J42" s="1647"/>
      <c r="K42" s="885"/>
      <c r="L42" s="886"/>
      <c r="M42" s="1655"/>
      <c r="N42" s="1225"/>
      <c r="O42" s="1000"/>
      <c r="P42" s="1309"/>
      <c r="Q42" s="1435"/>
      <c r="R42" s="1638"/>
      <c r="S42" s="1638"/>
      <c r="T42" s="1640"/>
    </row>
    <row r="43" spans="1:20" ht="15" customHeight="1">
      <c r="A43" s="1653"/>
      <c r="B43" s="1643"/>
      <c r="C43" s="1643"/>
      <c r="D43" s="1575" t="s">
        <v>665</v>
      </c>
      <c r="E43" s="1621" t="s">
        <v>666</v>
      </c>
      <c r="F43" s="1227">
        <v>3</v>
      </c>
      <c r="G43" s="1227"/>
      <c r="H43" s="1227"/>
      <c r="I43" s="1227"/>
      <c r="J43" s="1647" t="s">
        <v>667</v>
      </c>
      <c r="K43" s="885">
        <v>0</v>
      </c>
      <c r="L43" s="886">
        <v>0</v>
      </c>
      <c r="M43" s="1649">
        <v>3</v>
      </c>
      <c r="N43" s="1225">
        <f t="shared" ref="N43" si="9">IF(M43&lt;1,M43-AVERAGE(F43:I43),M43-(SUM(F43:I43)))</f>
        <v>0</v>
      </c>
      <c r="O43" s="1000">
        <f t="shared" ref="O43" si="10">IF(M43&lt;1,(AVERAGE(F43:I43)/M43),SUM(F43:I43)/M43)</f>
        <v>1</v>
      </c>
      <c r="P43" s="1309" t="str">
        <f t="shared" si="8"/>
        <v>P</v>
      </c>
      <c r="Q43" s="1636">
        <v>0</v>
      </c>
      <c r="R43" s="1638" t="s">
        <v>668</v>
      </c>
      <c r="S43" s="1638" t="s">
        <v>669</v>
      </c>
      <c r="T43" s="1640" t="s">
        <v>670</v>
      </c>
    </row>
    <row r="44" spans="1:20" ht="42" customHeight="1">
      <c r="A44" s="1653"/>
      <c r="B44" s="1643"/>
      <c r="C44" s="1643"/>
      <c r="D44" s="1575"/>
      <c r="E44" s="1621"/>
      <c r="F44" s="1227"/>
      <c r="G44" s="1227"/>
      <c r="H44" s="1227"/>
      <c r="I44" s="1227"/>
      <c r="J44" s="1647"/>
      <c r="K44" s="885"/>
      <c r="L44" s="886"/>
      <c r="M44" s="1650"/>
      <c r="N44" s="1225"/>
      <c r="O44" s="1000"/>
      <c r="P44" s="1309"/>
      <c r="Q44" s="1636"/>
      <c r="R44" s="1638"/>
      <c r="S44" s="1638"/>
      <c r="T44" s="1640"/>
    </row>
    <row r="45" spans="1:20" ht="39" customHeight="1">
      <c r="A45" s="1653"/>
      <c r="B45" s="1643"/>
      <c r="C45" s="1643"/>
      <c r="D45" s="1575"/>
      <c r="E45" s="293" t="s">
        <v>764</v>
      </c>
      <c r="F45" s="1227"/>
      <c r="G45" s="1227"/>
      <c r="H45" s="1227"/>
      <c r="I45" s="1227"/>
      <c r="J45" s="1647"/>
      <c r="K45" s="885"/>
      <c r="L45" s="886"/>
      <c r="M45" s="1650"/>
      <c r="N45" s="1225"/>
      <c r="O45" s="1000"/>
      <c r="P45" s="1309"/>
      <c r="Q45" s="1435"/>
      <c r="R45" s="1638"/>
      <c r="S45" s="1638"/>
      <c r="T45" s="1640"/>
    </row>
    <row r="46" spans="1:20" ht="27.75" customHeight="1">
      <c r="A46" s="1653"/>
      <c r="B46" s="1643"/>
      <c r="C46" s="1643"/>
      <c r="D46" s="1575" t="s">
        <v>671</v>
      </c>
      <c r="E46" s="293" t="s">
        <v>672</v>
      </c>
      <c r="F46" s="1227"/>
      <c r="G46" s="1227"/>
      <c r="H46" s="1227"/>
      <c r="I46" s="1227"/>
      <c r="J46" s="1647" t="s">
        <v>673</v>
      </c>
      <c r="K46" s="885">
        <v>0</v>
      </c>
      <c r="L46" s="886">
        <v>0</v>
      </c>
      <c r="M46" s="1645"/>
      <c r="N46" s="1225" t="e">
        <f t="shared" ref="N46" si="11">IF(M46&lt;1,M46-AVERAGE(F46:I46),M46-(SUM(F46:I46)))</f>
        <v>#DIV/0!</v>
      </c>
      <c r="O46" s="1000">
        <v>1</v>
      </c>
      <c r="P46" s="1309" t="str">
        <f t="shared" ref="P46" si="12">IF(O46&lt;=V$17,"T",IF(O46&lt;$Y$17,"R",IF(O46&gt;=$Y$17,"P")))</f>
        <v>P</v>
      </c>
      <c r="Q46" s="1636">
        <v>0</v>
      </c>
      <c r="R46" s="1638" t="s">
        <v>674</v>
      </c>
      <c r="S46" s="1638" t="s">
        <v>675</v>
      </c>
      <c r="T46" s="1640" t="s">
        <v>676</v>
      </c>
    </row>
    <row r="47" spans="1:20" ht="33" customHeight="1" thickBot="1">
      <c r="A47" s="1654"/>
      <c r="B47" s="1644"/>
      <c r="C47" s="1644"/>
      <c r="D47" s="1651"/>
      <c r="E47" s="463" t="s">
        <v>677</v>
      </c>
      <c r="F47" s="1185"/>
      <c r="G47" s="1185"/>
      <c r="H47" s="1185"/>
      <c r="I47" s="1185"/>
      <c r="J47" s="1648"/>
      <c r="K47" s="912"/>
      <c r="L47" s="913"/>
      <c r="M47" s="1645"/>
      <c r="N47" s="1646"/>
      <c r="O47" s="1016"/>
      <c r="P47" s="1347"/>
      <c r="Q47" s="1637"/>
      <c r="R47" s="1639"/>
      <c r="S47" s="1639"/>
      <c r="T47" s="1641"/>
    </row>
    <row r="48" spans="1:20" ht="15" customHeight="1">
      <c r="M48" s="681"/>
    </row>
    <row r="49" spans="4:4">
      <c r="D49">
        <v>12</v>
      </c>
    </row>
  </sheetData>
  <mergeCells count="148">
    <mergeCell ref="A5:E5"/>
    <mergeCell ref="F5:M5"/>
    <mergeCell ref="A6:E6"/>
    <mergeCell ref="F6:M6"/>
    <mergeCell ref="A7:E7"/>
    <mergeCell ref="F7:M7"/>
    <mergeCell ref="A1:E3"/>
    <mergeCell ref="F1:M1"/>
    <mergeCell ref="N1:T1"/>
    <mergeCell ref="F2:M3"/>
    <mergeCell ref="N2:T2"/>
    <mergeCell ref="N3:T3"/>
    <mergeCell ref="A8:E8"/>
    <mergeCell ref="F8:M8"/>
    <mergeCell ref="A10:T10"/>
    <mergeCell ref="A12:L12"/>
    <mergeCell ref="M12:T12"/>
    <mergeCell ref="A13:A14"/>
    <mergeCell ref="D13:D14"/>
    <mergeCell ref="E13:E14"/>
    <mergeCell ref="F13:I13"/>
    <mergeCell ref="J13:J14"/>
    <mergeCell ref="T13:T14"/>
    <mergeCell ref="K13:K14"/>
    <mergeCell ref="L13:L14"/>
    <mergeCell ref="M13:M14"/>
    <mergeCell ref="N13:P13"/>
    <mergeCell ref="Q13:Q14"/>
    <mergeCell ref="R13:R14"/>
    <mergeCell ref="B13:B14"/>
    <mergeCell ref="C13:C14"/>
    <mergeCell ref="I16:I23"/>
    <mergeCell ref="J16:J23"/>
    <mergeCell ref="K16:K23"/>
    <mergeCell ref="L16:L23"/>
    <mergeCell ref="L24:L29"/>
    <mergeCell ref="S16:S23"/>
    <mergeCell ref="T16:T23"/>
    <mergeCell ref="D24:D29"/>
    <mergeCell ref="F24:F29"/>
    <mergeCell ref="G24:G29"/>
    <mergeCell ref="H24:H29"/>
    <mergeCell ref="I24:I29"/>
    <mergeCell ref="J24:J29"/>
    <mergeCell ref="K24:K29"/>
    <mergeCell ref="M16:M23"/>
    <mergeCell ref="N16:N23"/>
    <mergeCell ref="O16:O23"/>
    <mergeCell ref="P16:P23"/>
    <mergeCell ref="Q16:Q23"/>
    <mergeCell ref="R16:R23"/>
    <mergeCell ref="R24:R29"/>
    <mergeCell ref="S24:S29"/>
    <mergeCell ref="T24:T29"/>
    <mergeCell ref="N24:N29"/>
    <mergeCell ref="T34:T39"/>
    <mergeCell ref="N34:N39"/>
    <mergeCell ref="O34:O39"/>
    <mergeCell ref="D30:D33"/>
    <mergeCell ref="F30:F33"/>
    <mergeCell ref="G30:G33"/>
    <mergeCell ref="H30:H33"/>
    <mergeCell ref="I30:I33"/>
    <mergeCell ref="J30:J33"/>
    <mergeCell ref="J34:J39"/>
    <mergeCell ref="K34:K39"/>
    <mergeCell ref="L34:L39"/>
    <mergeCell ref="M34:M39"/>
    <mergeCell ref="Q30:Q33"/>
    <mergeCell ref="R30:R33"/>
    <mergeCell ref="S30:S33"/>
    <mergeCell ref="T30:T33"/>
    <mergeCell ref="D34:D39"/>
    <mergeCell ref="F34:F39"/>
    <mergeCell ref="G34:G39"/>
    <mergeCell ref="H34:H39"/>
    <mergeCell ref="K30:K33"/>
    <mergeCell ref="L30:L33"/>
    <mergeCell ref="M30:M33"/>
    <mergeCell ref="N30:N33"/>
    <mergeCell ref="O30:O33"/>
    <mergeCell ref="P30:P33"/>
    <mergeCell ref="P34:P39"/>
    <mergeCell ref="Q34:Q39"/>
    <mergeCell ref="O24:O29"/>
    <mergeCell ref="P24:P29"/>
    <mergeCell ref="Q24:Q29"/>
    <mergeCell ref="M24:M29"/>
    <mergeCell ref="R34:R39"/>
    <mergeCell ref="S34:S39"/>
    <mergeCell ref="R41:R42"/>
    <mergeCell ref="S41:S42"/>
    <mergeCell ref="H41:H42"/>
    <mergeCell ref="I41:I42"/>
    <mergeCell ref="J41:J42"/>
    <mergeCell ref="K41:K42"/>
    <mergeCell ref="L41:L42"/>
    <mergeCell ref="M41:M42"/>
    <mergeCell ref="I34:I39"/>
    <mergeCell ref="D41:D42"/>
    <mergeCell ref="E41:E42"/>
    <mergeCell ref="F41:F42"/>
    <mergeCell ref="G41:G42"/>
    <mergeCell ref="D46:D47"/>
    <mergeCell ref="F46:F47"/>
    <mergeCell ref="G46:G47"/>
    <mergeCell ref="A16:A47"/>
    <mergeCell ref="H46:H47"/>
    <mergeCell ref="D16:D23"/>
    <mergeCell ref="F16:F23"/>
    <mergeCell ref="G16:G23"/>
    <mergeCell ref="H16:H23"/>
    <mergeCell ref="I46:I47"/>
    <mergeCell ref="J46:J47"/>
    <mergeCell ref="L43:L45"/>
    <mergeCell ref="M43:M45"/>
    <mergeCell ref="D43:D45"/>
    <mergeCell ref="E43:E44"/>
    <mergeCell ref="F43:F45"/>
    <mergeCell ref="G43:G45"/>
    <mergeCell ref="H43:H45"/>
    <mergeCell ref="I43:I45"/>
    <mergeCell ref="J43:J45"/>
    <mergeCell ref="K43:K45"/>
    <mergeCell ref="Q46:Q47"/>
    <mergeCell ref="R46:R47"/>
    <mergeCell ref="S46:S47"/>
    <mergeCell ref="T46:T47"/>
    <mergeCell ref="C16:C47"/>
    <mergeCell ref="B16:B47"/>
    <mergeCell ref="K46:K47"/>
    <mergeCell ref="L46:L47"/>
    <mergeCell ref="M46:M47"/>
    <mergeCell ref="N46:N47"/>
    <mergeCell ref="O46:O47"/>
    <mergeCell ref="P46:P47"/>
    <mergeCell ref="R43:R45"/>
    <mergeCell ref="S43:S45"/>
    <mergeCell ref="T43:T45"/>
    <mergeCell ref="N43:N45"/>
    <mergeCell ref="O43:O45"/>
    <mergeCell ref="P43:P45"/>
    <mergeCell ref="Q43:Q45"/>
    <mergeCell ref="T41:T42"/>
    <mergeCell ref="N41:N42"/>
    <mergeCell ref="O41:O42"/>
    <mergeCell ref="P41:P42"/>
    <mergeCell ref="Q41:Q42"/>
  </mergeCells>
  <conditionalFormatting sqref="P16">
    <cfRule type="containsText" dxfId="32" priority="49" stopIfTrue="1" operator="containsText" text="P">
      <formula>NOT(ISERROR(SEARCH("P",P16)))</formula>
    </cfRule>
    <cfRule type="containsText" dxfId="31" priority="50" stopIfTrue="1" operator="containsText" text="R">
      <formula>NOT(ISERROR(SEARCH("R",P16)))</formula>
    </cfRule>
    <cfRule type="containsText" dxfId="30" priority="51" operator="containsText" text="T">
      <formula>NOT(ISERROR(SEARCH("T",P16)))</formula>
    </cfRule>
    <cfRule type="iconSet" priority="52">
      <iconSet iconSet="3Symbols2">
        <cfvo type="percent" val="0"/>
        <cfvo type="percent" val="0.74"/>
        <cfvo type="percent" val="0.85"/>
      </iconSet>
    </cfRule>
  </conditionalFormatting>
  <conditionalFormatting sqref="P24">
    <cfRule type="containsText" dxfId="29" priority="45" stopIfTrue="1" operator="containsText" text="P">
      <formula>NOT(ISERROR(SEARCH("P",P24)))</formula>
    </cfRule>
    <cfRule type="containsText" dxfId="28" priority="46" stopIfTrue="1" operator="containsText" text="R">
      <formula>NOT(ISERROR(SEARCH("R",P24)))</formula>
    </cfRule>
    <cfRule type="containsText" dxfId="27" priority="47" operator="containsText" text="T">
      <formula>NOT(ISERROR(SEARCH("T",P24)))</formula>
    </cfRule>
    <cfRule type="iconSet" priority="48">
      <iconSet iconSet="3Symbols2">
        <cfvo type="percent" val="0"/>
        <cfvo type="percent" val="0.74"/>
        <cfvo type="percent" val="0.85"/>
      </iconSet>
    </cfRule>
  </conditionalFormatting>
  <conditionalFormatting sqref="P30">
    <cfRule type="containsText" dxfId="26" priority="29" stopIfTrue="1" operator="containsText" text="P">
      <formula>NOT(ISERROR(SEARCH("P",P30)))</formula>
    </cfRule>
    <cfRule type="containsText" dxfId="25" priority="30" stopIfTrue="1" operator="containsText" text="R">
      <formula>NOT(ISERROR(SEARCH("R",P30)))</formula>
    </cfRule>
    <cfRule type="containsText" dxfId="24" priority="31" operator="containsText" text="T">
      <formula>NOT(ISERROR(SEARCH("T",P30)))</formula>
    </cfRule>
    <cfRule type="iconSet" priority="32">
      <iconSet iconSet="3Symbols2">
        <cfvo type="percent" val="0"/>
        <cfvo type="percent" val="0.74"/>
        <cfvo type="percent" val="0.85"/>
      </iconSet>
    </cfRule>
  </conditionalFormatting>
  <conditionalFormatting sqref="P34">
    <cfRule type="containsText" dxfId="23" priority="5" stopIfTrue="1" operator="containsText" text="P">
      <formula>NOT(ISERROR(SEARCH("P",P34)))</formula>
    </cfRule>
    <cfRule type="containsText" dxfId="22" priority="6" stopIfTrue="1" operator="containsText" text="R">
      <formula>NOT(ISERROR(SEARCH("R",P34)))</formula>
    </cfRule>
    <cfRule type="containsText" dxfId="21" priority="7" operator="containsText" text="T">
      <formula>NOT(ISERROR(SEARCH("T",P34)))</formula>
    </cfRule>
    <cfRule type="iconSet" priority="8">
      <iconSet iconSet="3Symbols2">
        <cfvo type="percent" val="0"/>
        <cfvo type="percent" val="0.74"/>
        <cfvo type="percent" val="0.85"/>
      </iconSet>
    </cfRule>
  </conditionalFormatting>
  <conditionalFormatting sqref="P40">
    <cfRule type="iconSet" priority="24">
      <iconSet iconSet="3Symbols2">
        <cfvo type="percent" val="0"/>
        <cfvo type="percent" val="0.74"/>
        <cfvo type="percent" val="0.85"/>
      </iconSet>
    </cfRule>
  </conditionalFormatting>
  <conditionalFormatting sqref="P40:P41">
    <cfRule type="containsText" dxfId="20" priority="9" stopIfTrue="1" operator="containsText" text="P">
      <formula>NOT(ISERROR(SEARCH("P",P40)))</formula>
    </cfRule>
    <cfRule type="containsText" dxfId="19" priority="10" stopIfTrue="1" operator="containsText" text="R">
      <formula>NOT(ISERROR(SEARCH("R",P40)))</formula>
    </cfRule>
    <cfRule type="containsText" dxfId="18" priority="11" operator="containsText" text="T">
      <formula>NOT(ISERROR(SEARCH("T",P40)))</formula>
    </cfRule>
  </conditionalFormatting>
  <conditionalFormatting sqref="P41">
    <cfRule type="iconSet" priority="12">
      <iconSet iconSet="3Symbols2">
        <cfvo type="percent" val="0"/>
        <cfvo type="percent" val="0.74"/>
        <cfvo type="percent" val="0.85"/>
      </iconSet>
    </cfRule>
  </conditionalFormatting>
  <conditionalFormatting sqref="P43">
    <cfRule type="containsText" dxfId="17" priority="17" stopIfTrue="1" operator="containsText" text="P">
      <formula>NOT(ISERROR(SEARCH("P",P43)))</formula>
    </cfRule>
    <cfRule type="containsText" dxfId="16" priority="18" stopIfTrue="1" operator="containsText" text="R">
      <formula>NOT(ISERROR(SEARCH("R",P43)))</formula>
    </cfRule>
    <cfRule type="containsText" dxfId="15" priority="19" operator="containsText" text="T">
      <formula>NOT(ISERROR(SEARCH("T",P43)))</formula>
    </cfRule>
    <cfRule type="iconSet" priority="20">
      <iconSet iconSet="3Symbols2">
        <cfvo type="percent" val="0"/>
        <cfvo type="percent" val="0.74"/>
        <cfvo type="percent" val="0.85"/>
      </iconSet>
    </cfRule>
  </conditionalFormatting>
  <conditionalFormatting sqref="P46">
    <cfRule type="containsText" dxfId="14" priority="1" stopIfTrue="1" operator="containsText" text="P">
      <formula>NOT(ISERROR(SEARCH("P",P46)))</formula>
    </cfRule>
    <cfRule type="containsText" dxfId="13" priority="2" stopIfTrue="1" operator="containsText" text="R">
      <formula>NOT(ISERROR(SEARCH("R",P46)))</formula>
    </cfRule>
    <cfRule type="containsText" dxfId="12" priority="3" operator="containsText" text="T">
      <formula>NOT(ISERROR(SEARCH("T",P46)))</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T43"/>
  <sheetViews>
    <sheetView topLeftCell="L18" workbookViewId="0">
      <selection activeCell="J16" sqref="J16"/>
    </sheetView>
  </sheetViews>
  <sheetFormatPr baseColWidth="10" defaultRowHeight="15"/>
  <cols>
    <col min="1" max="1" width="6.85546875" customWidth="1"/>
    <col min="4" max="4" width="29.85546875" customWidth="1"/>
    <col min="5" max="5" width="67.7109375" customWidth="1"/>
    <col min="6" max="6" width="11" customWidth="1"/>
    <col min="7" max="7" width="6.5703125" customWidth="1"/>
    <col min="8" max="8" width="7.42578125" customWidth="1"/>
    <col min="9" max="9" width="5.85546875" customWidth="1"/>
    <col min="10" max="10" width="26.85546875" customWidth="1"/>
    <col min="11" max="11" width="18" customWidth="1"/>
    <col min="12" max="12" width="14.140625" customWidth="1"/>
    <col min="17" max="17" width="16.7109375" customWidth="1"/>
    <col min="18" max="18" width="19.42578125" customWidth="1"/>
    <col min="19" max="19" width="18" customWidth="1"/>
    <col min="20" max="20" width="16.85546875" customWidth="1"/>
  </cols>
  <sheetData>
    <row r="1" spans="1:20" ht="16.5" thickBot="1">
      <c r="A1" s="1356"/>
      <c r="B1" s="1357"/>
      <c r="C1" s="1357"/>
      <c r="D1" s="1357"/>
      <c r="E1" s="1358"/>
      <c r="F1" s="1666" t="s">
        <v>18</v>
      </c>
      <c r="G1" s="1667"/>
      <c r="H1" s="1667"/>
      <c r="I1" s="1667"/>
      <c r="J1" s="1667"/>
      <c r="K1" s="1667"/>
      <c r="L1" s="1667"/>
      <c r="M1" s="1668"/>
      <c r="N1" s="1591" t="s">
        <v>689</v>
      </c>
      <c r="O1" s="1592"/>
      <c r="P1" s="1592"/>
      <c r="Q1" s="1592"/>
      <c r="R1" s="1592"/>
      <c r="S1" s="1592"/>
      <c r="T1" s="1593"/>
    </row>
    <row r="2" spans="1:20" ht="16.5" thickBot="1">
      <c r="A2" s="1359"/>
      <c r="B2" s="1360"/>
      <c r="C2" s="1360"/>
      <c r="D2" s="1360"/>
      <c r="E2" s="1361"/>
      <c r="F2" s="1669" t="s">
        <v>17</v>
      </c>
      <c r="G2" s="1670"/>
      <c r="H2" s="1670"/>
      <c r="I2" s="1670"/>
      <c r="J2" s="1670"/>
      <c r="K2" s="1670"/>
      <c r="L2" s="1670"/>
      <c r="M2" s="1671"/>
      <c r="N2" s="1600" t="s">
        <v>23</v>
      </c>
      <c r="O2" s="1601"/>
      <c r="P2" s="1601"/>
      <c r="Q2" s="1601"/>
      <c r="R2" s="1601"/>
      <c r="S2" s="1601"/>
      <c r="T2" s="1602"/>
    </row>
    <row r="3" spans="1:20" ht="38.25" customHeight="1" thickBot="1">
      <c r="A3" s="1362"/>
      <c r="B3" s="1363"/>
      <c r="C3" s="1363"/>
      <c r="D3" s="1363"/>
      <c r="E3" s="1364"/>
      <c r="F3" s="1672"/>
      <c r="G3" s="1673"/>
      <c r="H3" s="1673"/>
      <c r="I3" s="1673"/>
      <c r="J3" s="1673"/>
      <c r="K3" s="1673"/>
      <c r="L3" s="1673"/>
      <c r="M3" s="1674"/>
      <c r="N3" s="1603" t="s">
        <v>8</v>
      </c>
      <c r="O3" s="1604"/>
      <c r="P3" s="1604"/>
      <c r="Q3" s="1604"/>
      <c r="R3" s="1604"/>
      <c r="S3" s="1604"/>
      <c r="T3" s="1605"/>
    </row>
    <row r="4" spans="1:20">
      <c r="A4" s="209"/>
      <c r="B4" s="209"/>
      <c r="C4" s="209"/>
      <c r="D4" s="209"/>
      <c r="E4" s="209"/>
      <c r="F4" s="209"/>
      <c r="G4" s="209"/>
      <c r="H4" s="209"/>
      <c r="I4" s="209"/>
      <c r="J4" s="210"/>
      <c r="K4" s="210"/>
      <c r="L4" s="211"/>
      <c r="M4" s="211"/>
      <c r="N4" s="211"/>
      <c r="O4" s="211"/>
      <c r="P4" s="211"/>
      <c r="Q4" s="211"/>
      <c r="R4" s="211"/>
      <c r="S4" s="211"/>
      <c r="T4" s="211"/>
    </row>
    <row r="5" spans="1:20">
      <c r="A5" s="1355" t="s">
        <v>10</v>
      </c>
      <c r="B5" s="1355"/>
      <c r="C5" s="1355"/>
      <c r="D5" s="1355"/>
      <c r="E5" s="1355"/>
      <c r="F5" s="756" t="s">
        <v>684</v>
      </c>
      <c r="G5" s="757"/>
      <c r="H5" s="757"/>
      <c r="I5" s="757"/>
      <c r="J5" s="757"/>
      <c r="K5" s="757"/>
      <c r="L5" s="757"/>
      <c r="M5" s="758"/>
      <c r="N5" s="211"/>
      <c r="O5" s="211"/>
      <c r="P5" s="211"/>
      <c r="Q5" s="211"/>
      <c r="R5" s="211"/>
      <c r="S5" s="211"/>
      <c r="T5" s="211"/>
    </row>
    <row r="6" spans="1:20">
      <c r="A6" s="1355" t="s">
        <v>25</v>
      </c>
      <c r="B6" s="1355"/>
      <c r="C6" s="1355"/>
      <c r="D6" s="1355"/>
      <c r="E6" s="1355"/>
      <c r="F6" s="756">
        <v>2024</v>
      </c>
      <c r="G6" s="757"/>
      <c r="H6" s="757"/>
      <c r="I6" s="757"/>
      <c r="J6" s="757"/>
      <c r="K6" s="757"/>
      <c r="L6" s="757"/>
      <c r="M6" s="758"/>
      <c r="N6" s="211"/>
      <c r="O6" s="211"/>
      <c r="P6" s="211"/>
      <c r="Q6" s="211"/>
      <c r="R6" s="211"/>
      <c r="S6" s="211"/>
      <c r="T6" s="211"/>
    </row>
    <row r="7" spans="1:20">
      <c r="A7" s="1355" t="s">
        <v>6</v>
      </c>
      <c r="B7" s="1355"/>
      <c r="C7" s="1355"/>
      <c r="D7" s="1355"/>
      <c r="E7" s="1355"/>
      <c r="F7" s="756" t="s">
        <v>770</v>
      </c>
      <c r="G7" s="757"/>
      <c r="H7" s="757"/>
      <c r="I7" s="757"/>
      <c r="J7" s="757"/>
      <c r="K7" s="757"/>
      <c r="L7" s="757"/>
      <c r="M7" s="758"/>
      <c r="N7" s="211"/>
      <c r="O7" s="211"/>
      <c r="P7" s="211"/>
      <c r="Q7" s="211"/>
      <c r="R7" s="211"/>
      <c r="S7" s="211"/>
      <c r="T7" s="211"/>
    </row>
    <row r="8" spans="1:20">
      <c r="A8" s="1355" t="s">
        <v>7</v>
      </c>
      <c r="B8" s="1355"/>
      <c r="C8" s="1355"/>
      <c r="D8" s="1355"/>
      <c r="E8" s="1355"/>
      <c r="F8" s="756" t="s">
        <v>772</v>
      </c>
      <c r="G8" s="757"/>
      <c r="H8" s="757"/>
      <c r="I8" s="757"/>
      <c r="J8" s="757"/>
      <c r="K8" s="757"/>
      <c r="L8" s="757"/>
      <c r="M8" s="758"/>
      <c r="N8" s="211"/>
      <c r="O8" s="211"/>
      <c r="P8" s="211"/>
      <c r="Q8" s="211"/>
      <c r="R8" s="211"/>
      <c r="S8" s="211"/>
      <c r="T8" s="211"/>
    </row>
    <row r="9" spans="1:20" ht="15.75" thickBot="1">
      <c r="A9" s="212"/>
      <c r="B9" s="212"/>
      <c r="C9" s="212"/>
      <c r="D9" s="212"/>
      <c r="E9" s="212"/>
      <c r="F9" s="212"/>
      <c r="G9" s="212"/>
      <c r="H9" s="212"/>
      <c r="I9" s="212"/>
      <c r="J9" s="210"/>
      <c r="K9" s="210"/>
      <c r="L9" s="210"/>
      <c r="M9" s="210"/>
      <c r="N9" s="211"/>
      <c r="O9" s="211"/>
      <c r="P9" s="211"/>
      <c r="Q9" s="211"/>
      <c r="R9" s="211"/>
      <c r="S9" s="211"/>
      <c r="T9" s="211"/>
    </row>
    <row r="10" spans="1:20" ht="32.25" thickBot="1">
      <c r="A10" s="1576" t="s">
        <v>9</v>
      </c>
      <c r="B10" s="1577"/>
      <c r="C10" s="1577"/>
      <c r="D10" s="1577"/>
      <c r="E10" s="1577"/>
      <c r="F10" s="1577"/>
      <c r="G10" s="1577"/>
      <c r="H10" s="1577"/>
      <c r="I10" s="1577"/>
      <c r="J10" s="1577"/>
      <c r="K10" s="1577"/>
      <c r="L10" s="1577"/>
      <c r="M10" s="1577"/>
      <c r="N10" s="1577"/>
      <c r="O10" s="1577"/>
      <c r="P10" s="1577"/>
      <c r="Q10" s="1577"/>
      <c r="R10" s="1577"/>
      <c r="S10" s="1577"/>
      <c r="T10" s="1578"/>
    </row>
    <row r="11" spans="1:20" ht="16.5" thickBot="1">
      <c r="A11" s="213"/>
      <c r="B11" s="214"/>
      <c r="C11" s="214"/>
      <c r="D11" s="214"/>
      <c r="E11" s="214"/>
      <c r="F11" s="214"/>
      <c r="G11" s="214"/>
      <c r="H11" s="214"/>
      <c r="I11" s="214"/>
      <c r="J11" s="214"/>
      <c r="K11" s="214"/>
      <c r="L11" s="214"/>
      <c r="M11" s="214"/>
      <c r="N11" s="214"/>
      <c r="O11" s="214"/>
      <c r="P11" s="214"/>
      <c r="Q11" s="214"/>
      <c r="R11" s="214"/>
      <c r="S11" s="214"/>
      <c r="T11" s="215"/>
    </row>
    <row r="12" spans="1:20" ht="27" thickBot="1">
      <c r="A12" s="1686" t="s">
        <v>16</v>
      </c>
      <c r="B12" s="1687"/>
      <c r="C12" s="1687"/>
      <c r="D12" s="1580"/>
      <c r="E12" s="1580"/>
      <c r="F12" s="1580"/>
      <c r="G12" s="1580"/>
      <c r="H12" s="1580"/>
      <c r="I12" s="1580"/>
      <c r="J12" s="1580"/>
      <c r="K12" s="1580"/>
      <c r="L12" s="1581"/>
      <c r="M12" s="1582" t="s">
        <v>1</v>
      </c>
      <c r="N12" s="1582"/>
      <c r="O12" s="1582"/>
      <c r="P12" s="1582"/>
      <c r="Q12" s="1582"/>
      <c r="R12" s="1582"/>
      <c r="S12" s="1582"/>
      <c r="T12" s="1583"/>
    </row>
    <row r="13" spans="1:20" ht="26.25" customHeight="1" thickBot="1">
      <c r="A13" s="1678" t="s">
        <v>27</v>
      </c>
      <c r="B13" s="1407" t="s">
        <v>517</v>
      </c>
      <c r="C13" s="1680" t="s">
        <v>516</v>
      </c>
      <c r="D13" s="1385" t="s">
        <v>26</v>
      </c>
      <c r="E13" s="1407" t="s">
        <v>19</v>
      </c>
      <c r="F13" s="1383" t="s">
        <v>11</v>
      </c>
      <c r="G13" s="1384"/>
      <c r="H13" s="1384"/>
      <c r="I13" s="1385"/>
      <c r="J13" s="1386" t="s">
        <v>20</v>
      </c>
      <c r="K13" s="1386" t="s">
        <v>21</v>
      </c>
      <c r="L13" s="1386" t="s">
        <v>2</v>
      </c>
      <c r="M13" s="1388" t="s">
        <v>22</v>
      </c>
      <c r="N13" s="1390" t="s">
        <v>3</v>
      </c>
      <c r="O13" s="1391"/>
      <c r="P13" s="1392"/>
      <c r="Q13" s="1415" t="s">
        <v>4</v>
      </c>
      <c r="R13" s="1417" t="s">
        <v>5</v>
      </c>
      <c r="S13" s="216" t="s">
        <v>29</v>
      </c>
      <c r="T13" s="1419" t="s">
        <v>0</v>
      </c>
    </row>
    <row r="14" spans="1:20" ht="55.5" customHeight="1" thickBot="1">
      <c r="A14" s="1679"/>
      <c r="B14" s="1408"/>
      <c r="C14" s="1681"/>
      <c r="D14" s="1685"/>
      <c r="E14" s="1408"/>
      <c r="F14" s="217" t="s">
        <v>12</v>
      </c>
      <c r="G14" s="217" t="s">
        <v>13</v>
      </c>
      <c r="H14" s="217" t="s">
        <v>14</v>
      </c>
      <c r="I14" s="217" t="s">
        <v>15</v>
      </c>
      <c r="J14" s="1387"/>
      <c r="K14" s="1387"/>
      <c r="L14" s="1387"/>
      <c r="M14" s="1389"/>
      <c r="N14" s="218" t="s">
        <v>30</v>
      </c>
      <c r="O14" s="219" t="s">
        <v>28</v>
      </c>
      <c r="P14" s="220" t="s">
        <v>31</v>
      </c>
      <c r="Q14" s="1416"/>
      <c r="R14" s="1418"/>
      <c r="S14" s="221"/>
      <c r="T14" s="1420"/>
    </row>
    <row r="15" spans="1:20" ht="15.75" thickBot="1">
      <c r="A15" s="209"/>
      <c r="B15" s="209"/>
      <c r="C15" s="209"/>
      <c r="D15" s="209"/>
      <c r="E15" s="209"/>
      <c r="F15" s="209"/>
      <c r="G15" s="209"/>
      <c r="H15" s="209"/>
      <c r="I15" s="209"/>
      <c r="J15" s="209"/>
      <c r="K15" s="209"/>
      <c r="L15" s="243"/>
      <c r="M15" s="209"/>
      <c r="Q15" s="209"/>
      <c r="R15" s="209"/>
      <c r="S15" s="209"/>
      <c r="T15" s="209"/>
    </row>
    <row r="16" spans="1:20" ht="56.25" customHeight="1" thickBot="1">
      <c r="A16" s="1682">
        <v>1</v>
      </c>
      <c r="B16" s="1675" t="s">
        <v>683</v>
      </c>
      <c r="C16" s="1675" t="s">
        <v>427</v>
      </c>
      <c r="D16" s="837" t="s">
        <v>891</v>
      </c>
      <c r="E16" s="271" t="s">
        <v>679</v>
      </c>
      <c r="F16" s="272">
        <v>1</v>
      </c>
      <c r="G16" s="285"/>
      <c r="H16" s="285"/>
      <c r="I16" s="272"/>
      <c r="J16" s="273" t="s">
        <v>877</v>
      </c>
      <c r="K16" s="441"/>
      <c r="L16" s="288"/>
      <c r="M16" s="368">
        <v>1</v>
      </c>
      <c r="N16" s="364">
        <f>IF(M16&lt;1,M16-AVERAGE(F16:I16),M16-(SUM(F16:I16)))</f>
        <v>0</v>
      </c>
      <c r="O16" s="368">
        <v>1</v>
      </c>
      <c r="P16" s="579" t="str">
        <f t="shared" ref="P16:P29" si="0">IF(O16&lt;=V$17,"T",IF(O16&lt;$AA$17,"R",IF(O16&gt;=$AA$17,"P")))</f>
        <v>P</v>
      </c>
      <c r="Q16" s="288"/>
      <c r="R16" s="288"/>
      <c r="S16" s="288"/>
      <c r="T16" s="580"/>
    </row>
    <row r="17" spans="1:20" ht="28.5" customHeight="1" thickBot="1">
      <c r="A17" s="1683"/>
      <c r="B17" s="1676"/>
      <c r="C17" s="1676"/>
      <c r="D17" s="829"/>
      <c r="E17" s="277" t="s">
        <v>757</v>
      </c>
      <c r="F17" s="272">
        <v>1</v>
      </c>
      <c r="G17" s="464"/>
      <c r="H17" s="464"/>
      <c r="I17" s="345"/>
      <c r="J17" s="278" t="s">
        <v>878</v>
      </c>
      <c r="K17" s="265"/>
      <c r="L17" s="266"/>
      <c r="M17" s="368">
        <v>1</v>
      </c>
      <c r="N17" s="281">
        <f>IF(M17&lt;1,M17-AVERAGE(F17:I17),M17-(SUM(F17:I17)))</f>
        <v>0</v>
      </c>
      <c r="O17" s="267">
        <v>1</v>
      </c>
      <c r="P17" s="581" t="str">
        <f t="shared" si="0"/>
        <v>P</v>
      </c>
      <c r="Q17" s="266"/>
      <c r="R17" s="266"/>
      <c r="S17" s="266"/>
      <c r="T17" s="582"/>
    </row>
    <row r="18" spans="1:20" ht="37.5" thickBot="1">
      <c r="A18" s="1683"/>
      <c r="B18" s="1676"/>
      <c r="C18" s="1676"/>
      <c r="D18" s="829"/>
      <c r="E18" s="277" t="s">
        <v>680</v>
      </c>
      <c r="F18" s="272">
        <v>1</v>
      </c>
      <c r="G18" s="464"/>
      <c r="H18" s="464"/>
      <c r="I18" s="266"/>
      <c r="J18" s="278" t="s">
        <v>879</v>
      </c>
      <c r="K18" s="265"/>
      <c r="L18" s="266"/>
      <c r="M18" s="408">
        <v>1</v>
      </c>
      <c r="N18" s="281">
        <f t="shared" ref="N18:N29" si="1">IF(M18&lt;1,M18-AVERAGE(F18:I18),M18-(SUM(F18:I18)))</f>
        <v>0</v>
      </c>
      <c r="O18" s="267">
        <v>1</v>
      </c>
      <c r="P18" s="581" t="str">
        <f t="shared" si="0"/>
        <v>P</v>
      </c>
      <c r="Q18" s="266"/>
      <c r="R18" s="266"/>
      <c r="S18" s="266"/>
      <c r="T18" s="582"/>
    </row>
    <row r="19" spans="1:20" ht="39.75" customHeight="1" thickBot="1">
      <c r="A19" s="1683"/>
      <c r="B19" s="1676"/>
      <c r="C19" s="1676"/>
      <c r="D19" s="829"/>
      <c r="E19" s="266" t="s">
        <v>759</v>
      </c>
      <c r="F19" s="272">
        <v>1</v>
      </c>
      <c r="G19" s="464"/>
      <c r="H19" s="464"/>
      <c r="I19" s="266"/>
      <c r="J19" s="278" t="s">
        <v>880</v>
      </c>
      <c r="K19" s="266"/>
      <c r="L19" s="266"/>
      <c r="M19" s="408">
        <v>1</v>
      </c>
      <c r="N19" s="281">
        <f t="shared" si="1"/>
        <v>0</v>
      </c>
      <c r="O19" s="267">
        <v>1</v>
      </c>
      <c r="P19" s="581" t="str">
        <f t="shared" si="0"/>
        <v>P</v>
      </c>
      <c r="Q19" s="266"/>
      <c r="R19" s="266"/>
      <c r="S19" s="266"/>
      <c r="T19" s="582"/>
    </row>
    <row r="20" spans="1:20" ht="46.5" customHeight="1" thickBot="1">
      <c r="A20" s="1683"/>
      <c r="B20" s="1676"/>
      <c r="C20" s="1676"/>
      <c r="D20" s="829"/>
      <c r="E20" s="277" t="s">
        <v>871</v>
      </c>
      <c r="F20" s="272">
        <v>1</v>
      </c>
      <c r="G20" s="464"/>
      <c r="H20" s="464"/>
      <c r="I20" s="266"/>
      <c r="J20" s="278" t="s">
        <v>881</v>
      </c>
      <c r="K20" s="265"/>
      <c r="L20" s="266"/>
      <c r="M20" s="408">
        <v>1</v>
      </c>
      <c r="N20" s="281">
        <f t="shared" si="1"/>
        <v>0</v>
      </c>
      <c r="O20" s="267">
        <v>1</v>
      </c>
      <c r="P20" s="581" t="str">
        <f t="shared" si="0"/>
        <v>P</v>
      </c>
      <c r="Q20" s="266"/>
      <c r="R20" s="266"/>
      <c r="S20" s="266"/>
      <c r="T20" s="582"/>
    </row>
    <row r="21" spans="1:20" ht="47.25" customHeight="1" thickBot="1">
      <c r="A21" s="1683"/>
      <c r="B21" s="1676"/>
      <c r="C21" s="1676"/>
      <c r="D21" s="829" t="s">
        <v>892</v>
      </c>
      <c r="E21" s="277" t="s">
        <v>760</v>
      </c>
      <c r="F21" s="272">
        <v>1</v>
      </c>
      <c r="G21" s="464"/>
      <c r="H21" s="464"/>
      <c r="I21" s="266"/>
      <c r="J21" s="278" t="s">
        <v>882</v>
      </c>
      <c r="K21" s="265"/>
      <c r="L21" s="266"/>
      <c r="M21" s="408">
        <v>1</v>
      </c>
      <c r="N21" s="281">
        <f t="shared" si="1"/>
        <v>0</v>
      </c>
      <c r="O21" s="267">
        <v>1</v>
      </c>
      <c r="P21" s="581" t="str">
        <f t="shared" si="0"/>
        <v>P</v>
      </c>
      <c r="Q21" s="266"/>
      <c r="R21" s="266"/>
      <c r="S21" s="266"/>
      <c r="T21" s="582"/>
    </row>
    <row r="22" spans="1:20" ht="53.25" customHeight="1" thickBot="1">
      <c r="A22" s="1683"/>
      <c r="B22" s="1676"/>
      <c r="C22" s="1676"/>
      <c r="D22" s="829"/>
      <c r="E22" s="277" t="s">
        <v>681</v>
      </c>
      <c r="F22" s="272">
        <v>1</v>
      </c>
      <c r="G22" s="464"/>
      <c r="H22" s="464"/>
      <c r="I22" s="266"/>
      <c r="J22" s="278" t="s">
        <v>883</v>
      </c>
      <c r="K22" s="265"/>
      <c r="L22" s="266"/>
      <c r="M22" s="408">
        <v>1</v>
      </c>
      <c r="N22" s="281">
        <f t="shared" si="1"/>
        <v>0</v>
      </c>
      <c r="O22" s="267">
        <v>1</v>
      </c>
      <c r="P22" s="581" t="str">
        <f t="shared" si="0"/>
        <v>P</v>
      </c>
      <c r="Q22" s="266"/>
      <c r="R22" s="266"/>
      <c r="S22" s="266"/>
      <c r="T22" s="582"/>
    </row>
    <row r="23" spans="1:20" ht="37.5" thickBot="1">
      <c r="A23" s="1683"/>
      <c r="B23" s="1676"/>
      <c r="C23" s="1676"/>
      <c r="D23" s="829"/>
      <c r="E23" s="277" t="s">
        <v>758</v>
      </c>
      <c r="F23" s="272">
        <v>1</v>
      </c>
      <c r="G23" s="464"/>
      <c r="H23" s="464"/>
      <c r="I23" s="266"/>
      <c r="J23" s="278" t="s">
        <v>884</v>
      </c>
      <c r="K23" s="265"/>
      <c r="L23" s="266"/>
      <c r="M23" s="408">
        <v>1</v>
      </c>
      <c r="N23" s="281">
        <f t="shared" si="1"/>
        <v>0</v>
      </c>
      <c r="O23" s="267">
        <v>1</v>
      </c>
      <c r="P23" s="581" t="str">
        <f t="shared" si="0"/>
        <v>P</v>
      </c>
      <c r="Q23" s="266"/>
      <c r="R23" s="266"/>
      <c r="S23" s="266"/>
      <c r="T23" s="582"/>
    </row>
    <row r="24" spans="1:20" ht="15.75" customHeight="1" thickBot="1">
      <c r="A24" s="1683"/>
      <c r="B24" s="1676"/>
      <c r="C24" s="1676"/>
      <c r="D24" s="829"/>
      <c r="E24" s="266" t="s">
        <v>761</v>
      </c>
      <c r="F24" s="272">
        <v>1</v>
      </c>
      <c r="G24" s="464"/>
      <c r="H24" s="464"/>
      <c r="I24" s="266"/>
      <c r="J24" s="278" t="s">
        <v>885</v>
      </c>
      <c r="K24" s="266"/>
      <c r="L24" s="266"/>
      <c r="M24" s="408">
        <v>1</v>
      </c>
      <c r="N24" s="281">
        <f t="shared" si="1"/>
        <v>0</v>
      </c>
      <c r="O24" s="267">
        <v>1</v>
      </c>
      <c r="P24" s="581" t="str">
        <f t="shared" si="0"/>
        <v>P</v>
      </c>
      <c r="Q24" s="266"/>
      <c r="R24" s="266"/>
      <c r="S24" s="266"/>
      <c r="T24" s="582"/>
    </row>
    <row r="25" spans="1:20" ht="37.5" thickBot="1">
      <c r="A25" s="1683"/>
      <c r="B25" s="1676"/>
      <c r="C25" s="1676"/>
      <c r="D25" s="868" t="s">
        <v>682</v>
      </c>
      <c r="E25" s="266" t="s">
        <v>872</v>
      </c>
      <c r="F25" s="272">
        <v>1</v>
      </c>
      <c r="G25" s="266"/>
      <c r="H25" s="266"/>
      <c r="I25" s="266"/>
      <c r="J25" s="278" t="s">
        <v>886</v>
      </c>
      <c r="K25" s="266"/>
      <c r="L25" s="266"/>
      <c r="M25" s="408">
        <v>1</v>
      </c>
      <c r="N25" s="281">
        <f t="shared" si="1"/>
        <v>0</v>
      </c>
      <c r="O25" s="267">
        <v>1</v>
      </c>
      <c r="P25" s="581" t="str">
        <f t="shared" si="0"/>
        <v>P</v>
      </c>
      <c r="Q25" s="266"/>
      <c r="R25" s="266"/>
      <c r="S25" s="266"/>
      <c r="T25" s="582"/>
    </row>
    <row r="26" spans="1:20" ht="37.5" thickBot="1">
      <c r="A26" s="1683"/>
      <c r="B26" s="1676"/>
      <c r="C26" s="1676"/>
      <c r="D26" s="868"/>
      <c r="E26" s="266" t="s">
        <v>873</v>
      </c>
      <c r="F26" s="272">
        <v>1</v>
      </c>
      <c r="G26" s="266"/>
      <c r="H26" s="266"/>
      <c r="I26" s="266"/>
      <c r="J26" s="278" t="s">
        <v>887</v>
      </c>
      <c r="K26" s="266"/>
      <c r="L26" s="266"/>
      <c r="M26" s="408">
        <v>1</v>
      </c>
      <c r="N26" s="281">
        <f t="shared" si="1"/>
        <v>0</v>
      </c>
      <c r="O26" s="267">
        <v>1</v>
      </c>
      <c r="P26" s="581" t="str">
        <f t="shared" si="0"/>
        <v>P</v>
      </c>
      <c r="Q26" s="266"/>
      <c r="R26" s="266"/>
      <c r="S26" s="266"/>
      <c r="T26" s="582"/>
    </row>
    <row r="27" spans="1:20" ht="15.75" customHeight="1" thickBot="1">
      <c r="A27" s="1683"/>
      <c r="B27" s="1676"/>
      <c r="C27" s="1676"/>
      <c r="D27" s="868"/>
      <c r="E27" s="266" t="s">
        <v>874</v>
      </c>
      <c r="F27" s="272">
        <v>1</v>
      </c>
      <c r="G27" s="266"/>
      <c r="H27" s="266"/>
      <c r="I27" s="266"/>
      <c r="J27" s="278" t="s">
        <v>888</v>
      </c>
      <c r="K27" s="266"/>
      <c r="L27" s="266"/>
      <c r="M27" s="408">
        <v>1</v>
      </c>
      <c r="N27" s="281">
        <f t="shared" si="1"/>
        <v>0</v>
      </c>
      <c r="O27" s="267">
        <v>1</v>
      </c>
      <c r="P27" s="581" t="str">
        <f t="shared" si="0"/>
        <v>P</v>
      </c>
      <c r="Q27" s="266"/>
      <c r="R27" s="266"/>
      <c r="S27" s="266"/>
      <c r="T27" s="582"/>
    </row>
    <row r="28" spans="1:20" ht="25.5" thickBot="1">
      <c r="A28" s="1683"/>
      <c r="B28" s="1676"/>
      <c r="C28" s="1676"/>
      <c r="D28" s="868" t="s">
        <v>893</v>
      </c>
      <c r="E28" s="266" t="s">
        <v>875</v>
      </c>
      <c r="F28" s="272">
        <v>1</v>
      </c>
      <c r="G28" s="266"/>
      <c r="H28" s="266"/>
      <c r="I28" s="266"/>
      <c r="J28" s="278" t="s">
        <v>889</v>
      </c>
      <c r="K28" s="266"/>
      <c r="L28" s="266"/>
      <c r="M28" s="408">
        <v>1</v>
      </c>
      <c r="N28" s="281">
        <f t="shared" si="1"/>
        <v>0</v>
      </c>
      <c r="O28" s="267">
        <v>1</v>
      </c>
      <c r="P28" s="581" t="str">
        <f t="shared" si="0"/>
        <v>P</v>
      </c>
      <c r="Q28" s="266"/>
      <c r="R28" s="266"/>
      <c r="S28" s="266"/>
      <c r="T28" s="582"/>
    </row>
    <row r="29" spans="1:20" ht="25.5" thickBot="1">
      <c r="A29" s="1684"/>
      <c r="B29" s="1677"/>
      <c r="C29" s="1677"/>
      <c r="D29" s="869"/>
      <c r="E29" s="353" t="s">
        <v>876</v>
      </c>
      <c r="F29" s="586">
        <v>1</v>
      </c>
      <c r="G29" s="398"/>
      <c r="H29" s="398"/>
      <c r="I29" s="398"/>
      <c r="J29" s="352" t="s">
        <v>890</v>
      </c>
      <c r="K29" s="398"/>
      <c r="L29" s="398"/>
      <c r="M29" s="411">
        <v>1</v>
      </c>
      <c r="N29" s="378">
        <f t="shared" si="1"/>
        <v>0</v>
      </c>
      <c r="O29" s="443">
        <v>1</v>
      </c>
      <c r="P29" s="584" t="str">
        <f t="shared" si="0"/>
        <v>P</v>
      </c>
      <c r="Q29" s="398"/>
      <c r="R29" s="398"/>
      <c r="S29" s="398"/>
      <c r="T29" s="585"/>
    </row>
    <row r="30" spans="1:20">
      <c r="B30" s="486"/>
      <c r="C30" s="246"/>
    </row>
    <row r="31" spans="1:20" ht="16.5">
      <c r="A31" s="108" t="s">
        <v>24</v>
      </c>
      <c r="B31" s="108"/>
      <c r="C31" s="108"/>
      <c r="D31" s="108"/>
      <c r="E31" s="90"/>
      <c r="F31" s="90"/>
      <c r="G31" s="90"/>
      <c r="H31" s="90"/>
      <c r="I31" s="90"/>
      <c r="J31" s="90"/>
      <c r="K31" s="90"/>
      <c r="L31" s="90"/>
      <c r="M31" s="90"/>
      <c r="N31" s="90"/>
      <c r="O31" s="90"/>
      <c r="P31" s="90"/>
      <c r="Q31" s="90"/>
      <c r="R31" s="90"/>
      <c r="S31" s="90"/>
      <c r="T31" s="90"/>
    </row>
    <row r="32" spans="1:20" ht="15.75">
      <c r="A32" s="90"/>
      <c r="B32" s="90"/>
      <c r="C32" s="90"/>
      <c r="D32" s="90"/>
      <c r="E32" s="90"/>
      <c r="F32" s="90"/>
      <c r="G32" s="90"/>
      <c r="H32" s="90"/>
      <c r="I32" s="90"/>
      <c r="J32" s="90"/>
      <c r="K32" s="90"/>
      <c r="L32" s="90"/>
      <c r="M32" s="90"/>
      <c r="N32" s="90"/>
      <c r="O32" s="90"/>
      <c r="P32" s="90"/>
      <c r="Q32" s="90"/>
      <c r="R32" s="90"/>
      <c r="S32" s="90"/>
      <c r="T32" s="90"/>
    </row>
    <row r="33" spans="1:20" ht="15.75">
      <c r="A33" s="1164"/>
      <c r="B33" s="1165"/>
      <c r="C33" s="1165"/>
      <c r="D33" s="1165"/>
      <c r="E33" s="1165"/>
      <c r="F33" s="1165"/>
      <c r="G33" s="1165"/>
      <c r="H33" s="1165"/>
      <c r="I33" s="1165"/>
      <c r="J33" s="1165"/>
      <c r="K33" s="1165"/>
      <c r="L33" s="1165"/>
      <c r="M33" s="1165"/>
      <c r="N33" s="1165"/>
      <c r="O33" s="1165"/>
      <c r="P33" s="1165"/>
      <c r="Q33" s="1165"/>
      <c r="R33" s="1165"/>
      <c r="S33" s="1165"/>
      <c r="T33" s="1166"/>
    </row>
    <row r="34" spans="1:20" ht="15.75">
      <c r="A34" s="1164"/>
      <c r="B34" s="1165"/>
      <c r="C34" s="1165"/>
      <c r="D34" s="1165"/>
      <c r="E34" s="1165"/>
      <c r="F34" s="1165"/>
      <c r="G34" s="1165"/>
      <c r="H34" s="1165"/>
      <c r="I34" s="1165"/>
      <c r="J34" s="1165"/>
      <c r="K34" s="1165"/>
      <c r="L34" s="1165"/>
      <c r="M34" s="1165"/>
      <c r="N34" s="1165"/>
      <c r="O34" s="1165"/>
      <c r="P34" s="1165"/>
      <c r="Q34" s="1165"/>
      <c r="R34" s="1165"/>
      <c r="S34" s="1165"/>
      <c r="T34" s="1166"/>
    </row>
    <row r="35" spans="1:20" ht="15.75">
      <c r="A35" s="1164"/>
      <c r="B35" s="1165"/>
      <c r="C35" s="1165"/>
      <c r="D35" s="1165"/>
      <c r="E35" s="1165"/>
      <c r="F35" s="1165"/>
      <c r="G35" s="1165"/>
      <c r="H35" s="1165"/>
      <c r="I35" s="1165"/>
      <c r="J35" s="1165"/>
      <c r="K35" s="1165"/>
      <c r="L35" s="1165"/>
      <c r="M35" s="1165"/>
      <c r="N35" s="1165"/>
      <c r="O35" s="1165"/>
      <c r="P35" s="1165"/>
      <c r="Q35" s="1165"/>
      <c r="R35" s="1165"/>
      <c r="S35" s="1165"/>
      <c r="T35" s="1166"/>
    </row>
    <row r="36" spans="1:20" ht="15.75">
      <c r="A36" s="1164"/>
      <c r="B36" s="1165"/>
      <c r="C36" s="1165"/>
      <c r="D36" s="1165"/>
      <c r="E36" s="1165"/>
      <c r="F36" s="1165"/>
      <c r="G36" s="1165"/>
      <c r="H36" s="1165"/>
      <c r="I36" s="1165"/>
      <c r="J36" s="1165"/>
      <c r="K36" s="1165"/>
      <c r="L36" s="1165"/>
      <c r="M36" s="1165"/>
      <c r="N36" s="1165"/>
      <c r="O36" s="1165"/>
      <c r="P36" s="1165"/>
      <c r="Q36" s="1165"/>
      <c r="R36" s="1165"/>
      <c r="S36" s="1165"/>
      <c r="T36" s="1166"/>
    </row>
    <row r="37" spans="1:20" ht="15.75">
      <c r="A37" s="1164"/>
      <c r="B37" s="1165"/>
      <c r="C37" s="1165"/>
      <c r="D37" s="1165"/>
      <c r="E37" s="1165"/>
      <c r="F37" s="1165"/>
      <c r="G37" s="1165"/>
      <c r="H37" s="1165"/>
      <c r="I37" s="1165"/>
      <c r="J37" s="1165"/>
      <c r="K37" s="1165"/>
      <c r="L37" s="1165"/>
      <c r="M37" s="1165"/>
      <c r="N37" s="1165"/>
      <c r="O37" s="1165"/>
      <c r="P37" s="1165"/>
      <c r="Q37" s="1165"/>
      <c r="R37" s="1165"/>
      <c r="S37" s="1165"/>
      <c r="T37" s="1166"/>
    </row>
    <row r="38" spans="1:20" ht="15.75">
      <c r="A38" s="1164"/>
      <c r="B38" s="1165"/>
      <c r="C38" s="1165"/>
      <c r="D38" s="1165"/>
      <c r="E38" s="1165"/>
      <c r="F38" s="1165"/>
      <c r="G38" s="1165"/>
      <c r="H38" s="1165"/>
      <c r="I38" s="1165"/>
      <c r="J38" s="1165"/>
      <c r="K38" s="1165"/>
      <c r="L38" s="1165"/>
      <c r="M38" s="1165"/>
      <c r="N38" s="1165"/>
      <c r="O38" s="1165"/>
      <c r="P38" s="1165"/>
      <c r="Q38" s="1165"/>
      <c r="R38" s="1165"/>
      <c r="S38" s="1165"/>
      <c r="T38" s="1166"/>
    </row>
    <row r="39" spans="1:20" ht="15.75">
      <c r="A39" s="1164"/>
      <c r="B39" s="1165"/>
      <c r="C39" s="1165"/>
      <c r="D39" s="1165"/>
      <c r="E39" s="1165"/>
      <c r="F39" s="1165"/>
      <c r="G39" s="1165"/>
      <c r="H39" s="1165"/>
      <c r="I39" s="1165"/>
      <c r="J39" s="1165"/>
      <c r="K39" s="1165"/>
      <c r="L39" s="1165"/>
      <c r="M39" s="1165"/>
      <c r="N39" s="1165"/>
      <c r="O39" s="1165"/>
      <c r="P39" s="1165"/>
      <c r="Q39" s="1165"/>
      <c r="R39" s="1165"/>
      <c r="S39" s="1165"/>
      <c r="T39" s="1166"/>
    </row>
    <row r="40" spans="1:20" ht="15.75">
      <c r="A40" s="1164"/>
      <c r="B40" s="1165"/>
      <c r="C40" s="1165"/>
      <c r="D40" s="1165"/>
      <c r="E40" s="1165"/>
      <c r="F40" s="1165"/>
      <c r="G40" s="1165"/>
      <c r="H40" s="1165"/>
      <c r="I40" s="1165"/>
      <c r="J40" s="1165"/>
      <c r="K40" s="1165"/>
      <c r="L40" s="1165"/>
      <c r="M40" s="1165"/>
      <c r="N40" s="1165"/>
      <c r="O40" s="1165"/>
      <c r="P40" s="1165"/>
      <c r="Q40" s="1165"/>
      <c r="R40" s="1165"/>
      <c r="S40" s="1165"/>
      <c r="T40" s="1166"/>
    </row>
    <row r="41" spans="1:20" ht="15.75">
      <c r="A41" s="1164"/>
      <c r="B41" s="1165"/>
      <c r="C41" s="1165"/>
      <c r="D41" s="1165"/>
      <c r="E41" s="1165"/>
      <c r="F41" s="1165"/>
      <c r="G41" s="1165"/>
      <c r="H41" s="1165"/>
      <c r="I41" s="1165"/>
      <c r="J41" s="1165"/>
      <c r="K41" s="1165"/>
      <c r="L41" s="1165"/>
      <c r="M41" s="1165"/>
      <c r="N41" s="1165"/>
      <c r="O41" s="1165"/>
      <c r="P41" s="1165"/>
      <c r="Q41" s="1165"/>
      <c r="R41" s="1165"/>
      <c r="S41" s="1165"/>
      <c r="T41" s="1166"/>
    </row>
    <row r="42" spans="1:20" ht="15.75">
      <c r="A42" s="1164"/>
      <c r="B42" s="1165"/>
      <c r="C42" s="1165"/>
      <c r="D42" s="1165"/>
      <c r="E42" s="1165"/>
      <c r="F42" s="1165"/>
      <c r="G42" s="1165"/>
      <c r="H42" s="1165"/>
      <c r="I42" s="1165"/>
      <c r="J42" s="1165"/>
      <c r="K42" s="1165"/>
      <c r="L42" s="1165"/>
      <c r="M42" s="1165"/>
      <c r="N42" s="1165"/>
      <c r="O42" s="1165"/>
      <c r="P42" s="1165"/>
      <c r="Q42" s="1165"/>
      <c r="R42" s="1165"/>
      <c r="S42" s="1165"/>
      <c r="T42" s="1166"/>
    </row>
    <row r="43" spans="1:20" ht="15.75">
      <c r="A43" s="1164"/>
      <c r="B43" s="1165"/>
      <c r="C43" s="1165"/>
      <c r="D43" s="1165"/>
      <c r="E43" s="1165"/>
      <c r="F43" s="1165"/>
      <c r="G43" s="1165"/>
      <c r="H43" s="1165"/>
      <c r="I43" s="1165"/>
      <c r="J43" s="1165"/>
      <c r="K43" s="1165"/>
      <c r="L43" s="1165"/>
      <c r="M43" s="1165"/>
      <c r="N43" s="1165"/>
      <c r="O43" s="1165"/>
      <c r="P43" s="1165"/>
      <c r="Q43" s="1165"/>
      <c r="R43" s="1165"/>
      <c r="S43" s="1165"/>
      <c r="T43" s="1166"/>
    </row>
  </sheetData>
  <mergeCells count="49">
    <mergeCell ref="A5:E5"/>
    <mergeCell ref="F5:M5"/>
    <mergeCell ref="A6:E6"/>
    <mergeCell ref="F6:M6"/>
    <mergeCell ref="A7:E7"/>
    <mergeCell ref="F7:M7"/>
    <mergeCell ref="A1:E3"/>
    <mergeCell ref="F1:M1"/>
    <mergeCell ref="N1:T1"/>
    <mergeCell ref="F2:M3"/>
    <mergeCell ref="N2:T2"/>
    <mergeCell ref="N3:T3"/>
    <mergeCell ref="E13:E14"/>
    <mergeCell ref="F13:I13"/>
    <mergeCell ref="J13:J14"/>
    <mergeCell ref="D16:D20"/>
    <mergeCell ref="A8:E8"/>
    <mergeCell ref="F8:M8"/>
    <mergeCell ref="A10:T10"/>
    <mergeCell ref="A12:L12"/>
    <mergeCell ref="M12:T12"/>
    <mergeCell ref="T13:T14"/>
    <mergeCell ref="K13:K14"/>
    <mergeCell ref="L13:L14"/>
    <mergeCell ref="M13:M14"/>
    <mergeCell ref="N13:P13"/>
    <mergeCell ref="Q13:Q14"/>
    <mergeCell ref="R13:R14"/>
    <mergeCell ref="D21:D24"/>
    <mergeCell ref="D25:D27"/>
    <mergeCell ref="D28:D29"/>
    <mergeCell ref="C16:C29"/>
    <mergeCell ref="A13:A14"/>
    <mergeCell ref="B13:B14"/>
    <mergeCell ref="C13:C14"/>
    <mergeCell ref="B16:B29"/>
    <mergeCell ref="A16:A29"/>
    <mergeCell ref="D13:D14"/>
    <mergeCell ref="A33:T33"/>
    <mergeCell ref="A34:T34"/>
    <mergeCell ref="A35:T35"/>
    <mergeCell ref="A36:T36"/>
    <mergeCell ref="A37:T37"/>
    <mergeCell ref="A43:T43"/>
    <mergeCell ref="A38:T38"/>
    <mergeCell ref="A39:T39"/>
    <mergeCell ref="A40:T40"/>
    <mergeCell ref="A41:T41"/>
    <mergeCell ref="A42:T42"/>
  </mergeCells>
  <conditionalFormatting sqref="P16:P29">
    <cfRule type="containsText" dxfId="11" priority="349" stopIfTrue="1" operator="containsText" text="P">
      <formula>NOT(ISERROR(SEARCH("P",P16)))</formula>
    </cfRule>
    <cfRule type="containsText" dxfId="10" priority="350" stopIfTrue="1" operator="containsText" text="R">
      <formula>NOT(ISERROR(SEARCH("R",P16)))</formula>
    </cfRule>
    <cfRule type="containsText" dxfId="9" priority="351" operator="containsText" text="T">
      <formula>NOT(ISERROR(SEARCH("T",P16)))</formula>
    </cfRule>
    <cfRule type="iconSet" priority="352">
      <iconSet iconSet="3Symbols2">
        <cfvo type="percent" val="0"/>
        <cfvo type="percent" val="0.74"/>
        <cfvo type="percent" val="0.85"/>
      </iconSet>
    </cfRule>
  </conditionalFormatting>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1D908-15BA-47DB-AEAF-5A6BA023D31B}">
  <dimension ref="A1:U40"/>
  <sheetViews>
    <sheetView topLeftCell="L7" workbookViewId="0">
      <selection activeCell="S21" sqref="S21"/>
    </sheetView>
  </sheetViews>
  <sheetFormatPr baseColWidth="10" defaultRowHeight="15"/>
  <cols>
    <col min="1" max="1" width="5.85546875" customWidth="1"/>
    <col min="2" max="2" width="29.140625" customWidth="1"/>
    <col min="3" max="3" width="62.7109375" customWidth="1"/>
    <col min="4" max="4" width="7" customWidth="1"/>
    <col min="5" max="5" width="5.85546875" customWidth="1"/>
    <col min="6" max="6" width="6.140625" customWidth="1"/>
    <col min="7" max="7" width="8.7109375" customWidth="1"/>
    <col min="8" max="8" width="40" customWidth="1"/>
    <col min="10" max="10" width="15.140625" customWidth="1"/>
    <col min="15" max="15" width="15.7109375" customWidth="1"/>
    <col min="16" max="16" width="15.140625" customWidth="1"/>
    <col min="18" max="18" width="14.28515625" customWidth="1"/>
  </cols>
  <sheetData>
    <row r="1" spans="1:18" ht="16.5" thickBot="1">
      <c r="A1" s="1356"/>
      <c r="B1" s="1357"/>
      <c r="C1" s="1358"/>
      <c r="D1" s="1666" t="s">
        <v>18</v>
      </c>
      <c r="E1" s="1667"/>
      <c r="F1" s="1667"/>
      <c r="G1" s="1667"/>
      <c r="H1" s="1667"/>
      <c r="I1" s="1667"/>
      <c r="J1" s="1667"/>
      <c r="K1" s="1668"/>
      <c r="L1" s="1591" t="s">
        <v>689</v>
      </c>
      <c r="M1" s="1592"/>
      <c r="N1" s="1592"/>
      <c r="O1" s="1592"/>
      <c r="P1" s="1592"/>
      <c r="Q1" s="1592"/>
      <c r="R1" s="1593"/>
    </row>
    <row r="2" spans="1:18" ht="16.5" thickBot="1">
      <c r="A2" s="1359"/>
      <c r="B2" s="1360"/>
      <c r="C2" s="1361"/>
      <c r="D2" s="1669" t="s">
        <v>17</v>
      </c>
      <c r="E2" s="1670"/>
      <c r="F2" s="1670"/>
      <c r="G2" s="1670"/>
      <c r="H2" s="1670"/>
      <c r="I2" s="1670"/>
      <c r="J2" s="1670"/>
      <c r="K2" s="1671"/>
      <c r="L2" s="1600" t="s">
        <v>735</v>
      </c>
      <c r="M2" s="1601"/>
      <c r="N2" s="1601"/>
      <c r="O2" s="1601"/>
      <c r="P2" s="1601"/>
      <c r="Q2" s="1601"/>
      <c r="R2" s="1602"/>
    </row>
    <row r="3" spans="1:18" ht="42" customHeight="1" thickBot="1">
      <c r="A3" s="1362"/>
      <c r="B3" s="1363"/>
      <c r="C3" s="1364"/>
      <c r="D3" s="1672"/>
      <c r="E3" s="1673"/>
      <c r="F3" s="1673"/>
      <c r="G3" s="1673"/>
      <c r="H3" s="1673"/>
      <c r="I3" s="1673"/>
      <c r="J3" s="1673"/>
      <c r="K3" s="1674"/>
      <c r="L3" s="1603" t="s">
        <v>8</v>
      </c>
      <c r="M3" s="1604"/>
      <c r="N3" s="1604"/>
      <c r="O3" s="1604"/>
      <c r="P3" s="1604"/>
      <c r="Q3" s="1604"/>
      <c r="R3" s="1605"/>
    </row>
    <row r="4" spans="1:18">
      <c r="A4" s="209"/>
      <c r="B4" s="209"/>
      <c r="C4" s="209"/>
      <c r="D4" s="209"/>
      <c r="E4" s="209"/>
      <c r="F4" s="209"/>
      <c r="G4" s="209"/>
      <c r="H4" s="210"/>
      <c r="I4" s="210"/>
      <c r="J4" s="211"/>
      <c r="K4" s="211"/>
      <c r="L4" s="211"/>
      <c r="M4" s="211"/>
      <c r="N4" s="211"/>
      <c r="O4" s="211"/>
      <c r="P4" s="211"/>
      <c r="Q4" s="211"/>
      <c r="R4" s="211"/>
    </row>
    <row r="5" spans="1:18">
      <c r="A5" s="1355" t="s">
        <v>10</v>
      </c>
      <c r="B5" s="1355"/>
      <c r="C5" s="1355"/>
      <c r="D5" s="756" t="s">
        <v>754</v>
      </c>
      <c r="E5" s="757"/>
      <c r="F5" s="757"/>
      <c r="G5" s="757"/>
      <c r="H5" s="757"/>
      <c r="I5" s="757"/>
      <c r="J5" s="757"/>
      <c r="K5" s="758"/>
      <c r="L5" s="211"/>
      <c r="M5" s="211"/>
      <c r="N5" s="211"/>
      <c r="O5" s="211"/>
      <c r="P5" s="211"/>
      <c r="Q5" s="211"/>
      <c r="R5" s="211"/>
    </row>
    <row r="6" spans="1:18">
      <c r="A6" s="1355" t="s">
        <v>25</v>
      </c>
      <c r="B6" s="1355"/>
      <c r="C6" s="1355"/>
      <c r="D6" s="756">
        <v>2024</v>
      </c>
      <c r="E6" s="757"/>
      <c r="F6" s="757"/>
      <c r="G6" s="757"/>
      <c r="H6" s="757"/>
      <c r="I6" s="757"/>
      <c r="J6" s="757"/>
      <c r="K6" s="758"/>
      <c r="L6" s="211"/>
      <c r="M6" s="211"/>
      <c r="N6" s="211"/>
      <c r="O6" s="211"/>
      <c r="P6" s="211"/>
      <c r="Q6" s="211"/>
      <c r="R6" s="211"/>
    </row>
    <row r="7" spans="1:18">
      <c r="A7" s="1355" t="s">
        <v>6</v>
      </c>
      <c r="B7" s="1355"/>
      <c r="C7" s="1355"/>
      <c r="D7" s="756" t="s">
        <v>770</v>
      </c>
      <c r="E7" s="757"/>
      <c r="F7" s="757"/>
      <c r="G7" s="757"/>
      <c r="H7" s="757"/>
      <c r="I7" s="757"/>
      <c r="J7" s="757"/>
      <c r="K7" s="758"/>
      <c r="L7" s="211"/>
      <c r="M7" s="211"/>
      <c r="N7" s="211"/>
      <c r="O7" s="211"/>
      <c r="P7" s="211"/>
      <c r="Q7" s="211"/>
      <c r="R7" s="211"/>
    </row>
    <row r="8" spans="1:18">
      <c r="A8" s="1355" t="s">
        <v>7</v>
      </c>
      <c r="B8" s="1355"/>
      <c r="C8" s="1355"/>
      <c r="D8" s="756" t="s">
        <v>775</v>
      </c>
      <c r="E8" s="757"/>
      <c r="F8" s="757"/>
      <c r="G8" s="757"/>
      <c r="H8" s="757"/>
      <c r="I8" s="757"/>
      <c r="J8" s="757"/>
      <c r="K8" s="758"/>
      <c r="L8" s="211"/>
      <c r="M8" s="211"/>
      <c r="N8" s="211"/>
      <c r="O8" s="211"/>
      <c r="P8" s="211"/>
      <c r="Q8" s="211"/>
      <c r="R8" s="211"/>
    </row>
    <row r="9" spans="1:18" ht="15.75" thickBot="1">
      <c r="A9" s="212"/>
      <c r="B9" s="212"/>
      <c r="C9" s="212"/>
      <c r="D9" s="212"/>
      <c r="E9" s="212"/>
      <c r="F9" s="212"/>
      <c r="G9" s="212"/>
      <c r="H9" s="210"/>
      <c r="I9" s="210"/>
      <c r="J9" s="210"/>
      <c r="K9" s="210"/>
      <c r="L9" s="211"/>
      <c r="M9" s="211"/>
      <c r="N9" s="211"/>
      <c r="O9" s="211"/>
      <c r="P9" s="211"/>
      <c r="Q9" s="211"/>
      <c r="R9" s="211"/>
    </row>
    <row r="10" spans="1:18" ht="32.25" thickBot="1">
      <c r="A10" s="1576" t="s">
        <v>9</v>
      </c>
      <c r="B10" s="1577"/>
      <c r="C10" s="1577"/>
      <c r="D10" s="1577"/>
      <c r="E10" s="1577"/>
      <c r="F10" s="1577"/>
      <c r="G10" s="1577"/>
      <c r="H10" s="1577"/>
      <c r="I10" s="1577"/>
      <c r="J10" s="1577"/>
      <c r="K10" s="1577"/>
      <c r="L10" s="1577"/>
      <c r="M10" s="1577"/>
      <c r="N10" s="1577"/>
      <c r="O10" s="1577"/>
      <c r="P10" s="1577"/>
      <c r="Q10" s="1577"/>
      <c r="R10" s="1578"/>
    </row>
    <row r="11" spans="1:18" ht="16.5" thickBot="1">
      <c r="A11" s="213"/>
      <c r="B11" s="214"/>
      <c r="C11" s="214"/>
      <c r="D11" s="214"/>
      <c r="E11" s="214"/>
      <c r="F11" s="214"/>
      <c r="G11" s="214"/>
      <c r="H11" s="214"/>
      <c r="I11" s="214"/>
      <c r="J11" s="214"/>
      <c r="K11" s="214"/>
      <c r="L11" s="214"/>
      <c r="M11" s="214"/>
      <c r="N11" s="214"/>
      <c r="O11" s="214"/>
      <c r="P11" s="214"/>
      <c r="Q11" s="214"/>
      <c r="R11" s="215"/>
    </row>
    <row r="12" spans="1:18" ht="27" thickBot="1">
      <c r="A12" s="1579" t="s">
        <v>16</v>
      </c>
      <c r="B12" s="1580"/>
      <c r="C12" s="1580"/>
      <c r="D12" s="1580"/>
      <c r="E12" s="1580"/>
      <c r="F12" s="1580"/>
      <c r="G12" s="1580"/>
      <c r="H12" s="1580"/>
      <c r="I12" s="1580"/>
      <c r="J12" s="1581"/>
      <c r="K12" s="1582" t="s">
        <v>1</v>
      </c>
      <c r="L12" s="1582"/>
      <c r="M12" s="1582"/>
      <c r="N12" s="1582"/>
      <c r="O12" s="1582"/>
      <c r="P12" s="1582"/>
      <c r="Q12" s="1582"/>
      <c r="R12" s="1583"/>
    </row>
    <row r="13" spans="1:18" ht="15.75" thickBot="1">
      <c r="A13" s="1401" t="s">
        <v>27</v>
      </c>
      <c r="B13" s="1401" t="s">
        <v>26</v>
      </c>
      <c r="C13" s="1688" t="s">
        <v>19</v>
      </c>
      <c r="D13" s="1383" t="s">
        <v>11</v>
      </c>
      <c r="E13" s="1384"/>
      <c r="F13" s="1384"/>
      <c r="G13" s="1385"/>
      <c r="H13" s="1386" t="s">
        <v>20</v>
      </c>
      <c r="I13" s="1386" t="s">
        <v>21</v>
      </c>
      <c r="J13" s="1386" t="s">
        <v>2</v>
      </c>
      <c r="K13" s="1388" t="s">
        <v>22</v>
      </c>
      <c r="L13" s="1390" t="s">
        <v>3</v>
      </c>
      <c r="M13" s="1391"/>
      <c r="N13" s="1392"/>
      <c r="O13" s="1415" t="s">
        <v>4</v>
      </c>
      <c r="P13" s="1417" t="s">
        <v>5</v>
      </c>
      <c r="Q13" s="216" t="s">
        <v>29</v>
      </c>
      <c r="R13" s="1419" t="s">
        <v>0</v>
      </c>
    </row>
    <row r="14" spans="1:18" ht="75.75" customHeight="1" thickBot="1">
      <c r="A14" s="1402"/>
      <c r="B14" s="1402"/>
      <c r="C14" s="1689"/>
      <c r="D14" s="217" t="s">
        <v>12</v>
      </c>
      <c r="E14" s="217" t="s">
        <v>13</v>
      </c>
      <c r="F14" s="217" t="s">
        <v>14</v>
      </c>
      <c r="G14" s="217" t="s">
        <v>15</v>
      </c>
      <c r="H14" s="1387"/>
      <c r="I14" s="1387"/>
      <c r="J14" s="1387"/>
      <c r="K14" s="1389"/>
      <c r="L14" s="218" t="s">
        <v>30</v>
      </c>
      <c r="M14" s="219" t="s">
        <v>28</v>
      </c>
      <c r="N14" s="220" t="s">
        <v>31</v>
      </c>
      <c r="O14" s="1416"/>
      <c r="P14" s="1418"/>
      <c r="Q14" s="221"/>
      <c r="R14" s="1420"/>
    </row>
    <row r="15" spans="1:18" ht="15.75" thickBot="1">
      <c r="A15" s="209"/>
      <c r="B15" s="209"/>
      <c r="C15" s="209"/>
      <c r="D15" s="209"/>
      <c r="E15" s="209"/>
      <c r="F15" s="209"/>
      <c r="G15" s="209"/>
      <c r="H15" s="209"/>
      <c r="I15" s="209"/>
      <c r="J15" s="243"/>
      <c r="K15" s="209"/>
      <c r="O15" s="209"/>
      <c r="P15" s="209"/>
      <c r="Q15" s="209"/>
      <c r="R15" s="209"/>
    </row>
    <row r="16" spans="1:18">
      <c r="A16" s="1682">
        <v>1</v>
      </c>
      <c r="B16" s="1224" t="s">
        <v>748</v>
      </c>
      <c r="C16" s="271" t="s">
        <v>749</v>
      </c>
      <c r="D16" s="368">
        <v>1</v>
      </c>
      <c r="E16" s="272"/>
      <c r="F16" s="272"/>
      <c r="G16" s="272"/>
      <c r="H16" s="273" t="s">
        <v>736</v>
      </c>
      <c r="I16" s="274">
        <v>250000</v>
      </c>
      <c r="J16" s="275">
        <v>50000</v>
      </c>
      <c r="K16" s="368">
        <v>1</v>
      </c>
      <c r="L16" s="364">
        <f>IF(K16&lt;1,K16-AVERAGE(D16:G16),K16-(SUM(D16:G16)))</f>
        <v>0</v>
      </c>
      <c r="M16" s="320">
        <f>IF(K16&lt;1,(AVERAGE(D16:G16)/K16),SUM(D16:G16)/K16)</f>
        <v>1</v>
      </c>
      <c r="N16" s="573" t="str">
        <f>IF(M16&lt;=T$17,"T",IF(M16&lt;$Y$17,"R",IF(M16&gt;=$Y$17,"P")))</f>
        <v>P</v>
      </c>
      <c r="O16" s="588">
        <f>J16/I16</f>
        <v>0.2</v>
      </c>
      <c r="P16" s="288" t="s">
        <v>737</v>
      </c>
      <c r="Q16" s="288" t="s">
        <v>448</v>
      </c>
      <c r="R16" s="580"/>
    </row>
    <row r="17" spans="1:21">
      <c r="A17" s="1683"/>
      <c r="B17" s="824"/>
      <c r="C17" s="277" t="s">
        <v>750</v>
      </c>
      <c r="D17" s="267">
        <v>1</v>
      </c>
      <c r="E17" s="322"/>
      <c r="F17" s="322"/>
      <c r="G17" s="322"/>
      <c r="H17" s="278" t="s">
        <v>738</v>
      </c>
      <c r="I17" s="279">
        <v>0</v>
      </c>
      <c r="J17" s="266"/>
      <c r="K17" s="267">
        <v>1</v>
      </c>
      <c r="L17" s="281">
        <f>IF(K17&lt;1,K17-AVERAGE(D17:G17),K17-(SUM(D17:G17)))</f>
        <v>0</v>
      </c>
      <c r="M17" s="282">
        <f>IF(K17&lt;1,(AVERAGE(D17:G17)/K17),SUM(D17:G17)/K17)</f>
        <v>1</v>
      </c>
      <c r="N17" s="576" t="str">
        <f>IF(M17&lt;=T$17,"T",IF(M17&lt;$Y$17,"R",IF(M17&gt;=$Y$17,"P")))</f>
        <v>P</v>
      </c>
      <c r="O17" s="266"/>
      <c r="P17" s="266" t="s">
        <v>737</v>
      </c>
      <c r="Q17" s="266" t="s">
        <v>448</v>
      </c>
      <c r="R17" s="582"/>
    </row>
    <row r="18" spans="1:21" ht="30" customHeight="1">
      <c r="A18" s="1683"/>
      <c r="B18" s="824"/>
      <c r="C18" s="277" t="s">
        <v>751</v>
      </c>
      <c r="D18" s="267">
        <v>1</v>
      </c>
      <c r="E18" s="322"/>
      <c r="F18" s="322"/>
      <c r="G18" s="322"/>
      <c r="H18" s="278" t="s">
        <v>739</v>
      </c>
      <c r="I18" s="279">
        <v>0</v>
      </c>
      <c r="J18" s="266"/>
      <c r="K18" s="391">
        <v>1</v>
      </c>
      <c r="L18" s="281">
        <f t="shared" ref="L18:L26" si="0">IF(K18&lt;1,K18-AVERAGE(D18:G18),K18-(SUM(D18:G18)))</f>
        <v>0</v>
      </c>
      <c r="M18" s="282">
        <f t="shared" ref="M18:M26" si="1">IF(K18&lt;1,(AVERAGE(D18:G18)/K18),SUM(D18:G18)/K18)</f>
        <v>1</v>
      </c>
      <c r="N18" s="576" t="str">
        <f>IF(M18&lt;=T$17,"T",IF(M18&lt;$Y$17,"R",IF(M18&gt;=$Y$17,"P")))</f>
        <v>P</v>
      </c>
      <c r="O18" s="266"/>
      <c r="P18" s="266"/>
      <c r="Q18" s="266"/>
      <c r="R18" s="582"/>
    </row>
    <row r="19" spans="1:21">
      <c r="A19" s="1683">
        <v>2</v>
      </c>
      <c r="B19" s="824" t="s">
        <v>753</v>
      </c>
      <c r="C19" s="278" t="s">
        <v>821</v>
      </c>
      <c r="D19" s="267">
        <v>1</v>
      </c>
      <c r="E19" s="322"/>
      <c r="F19" s="322"/>
      <c r="G19" s="322"/>
      <c r="H19" s="278" t="s">
        <v>740</v>
      </c>
      <c r="I19" s="279">
        <v>0</v>
      </c>
      <c r="J19" s="266"/>
      <c r="K19" s="391">
        <v>1</v>
      </c>
      <c r="L19" s="281">
        <f t="shared" si="0"/>
        <v>0</v>
      </c>
      <c r="M19" s="282">
        <f t="shared" si="1"/>
        <v>1</v>
      </c>
      <c r="N19" s="576" t="str">
        <f>IF(M19&lt;=T$17,"T",IF(M19&lt;$Y$17,"R",IF(M19&gt;=$Y$17,"P")))</f>
        <v>P</v>
      </c>
      <c r="O19" s="266"/>
      <c r="P19" s="266" t="s">
        <v>737</v>
      </c>
      <c r="Q19" s="266" t="s">
        <v>448</v>
      </c>
      <c r="R19" s="582"/>
    </row>
    <row r="20" spans="1:21" ht="24.75">
      <c r="A20" s="1683"/>
      <c r="B20" s="824"/>
      <c r="C20" s="277" t="s">
        <v>822</v>
      </c>
      <c r="D20" s="267">
        <v>1</v>
      </c>
      <c r="E20" s="322"/>
      <c r="F20" s="322"/>
      <c r="G20" s="322"/>
      <c r="H20" s="278" t="s">
        <v>741</v>
      </c>
      <c r="I20" s="279">
        <v>0</v>
      </c>
      <c r="J20" s="266"/>
      <c r="K20" s="391">
        <v>1</v>
      </c>
      <c r="L20" s="281">
        <f t="shared" si="0"/>
        <v>0</v>
      </c>
      <c r="M20" s="282">
        <f t="shared" si="1"/>
        <v>1</v>
      </c>
      <c r="N20" s="576" t="str">
        <f>IF(M20&lt;=T$17,"T",IF(M20&lt;$Y$17,"R",IF(M20&gt;=$Y$17,"P")))</f>
        <v>P</v>
      </c>
      <c r="O20" s="266"/>
      <c r="P20" s="266" t="s">
        <v>737</v>
      </c>
      <c r="Q20" s="266" t="s">
        <v>448</v>
      </c>
      <c r="R20" s="582"/>
    </row>
    <row r="21" spans="1:21" ht="36.75">
      <c r="A21" s="1683"/>
      <c r="B21" s="824"/>
      <c r="C21" s="290" t="s">
        <v>823</v>
      </c>
      <c r="D21" s="267">
        <v>1</v>
      </c>
      <c r="E21" s="322"/>
      <c r="F21" s="322"/>
      <c r="G21" s="322"/>
      <c r="H21" s="278" t="s">
        <v>742</v>
      </c>
      <c r="I21" s="279">
        <v>0</v>
      </c>
      <c r="J21" s="266"/>
      <c r="K21" s="391">
        <v>1</v>
      </c>
      <c r="L21" s="281">
        <f t="shared" si="0"/>
        <v>0</v>
      </c>
      <c r="M21" s="282">
        <f t="shared" si="1"/>
        <v>1</v>
      </c>
      <c r="N21" s="576" t="str">
        <f t="shared" ref="N21:N26" si="2">IF(M21&lt;=T$17,"T",IF(M21&lt;$Y$17,"R",IF(M21&gt;=$Y$17,"P")))</f>
        <v>P</v>
      </c>
      <c r="O21" s="266"/>
      <c r="P21" s="266"/>
      <c r="Q21" s="266"/>
      <c r="R21" s="582"/>
    </row>
    <row r="22" spans="1:21" ht="24.75">
      <c r="A22" s="1683"/>
      <c r="B22" s="824"/>
      <c r="C22" s="277" t="s">
        <v>824</v>
      </c>
      <c r="D22" s="267">
        <v>1</v>
      </c>
      <c r="E22" s="322"/>
      <c r="F22" s="322"/>
      <c r="G22" s="322"/>
      <c r="H22" s="278" t="s">
        <v>743</v>
      </c>
      <c r="I22" s="279">
        <v>0</v>
      </c>
      <c r="J22" s="266"/>
      <c r="K22" s="391">
        <v>1</v>
      </c>
      <c r="L22" s="281">
        <f t="shared" si="0"/>
        <v>0</v>
      </c>
      <c r="M22" s="282">
        <f t="shared" si="1"/>
        <v>1</v>
      </c>
      <c r="N22" s="576" t="str">
        <f t="shared" si="2"/>
        <v>P</v>
      </c>
      <c r="O22" s="266"/>
      <c r="P22" s="266"/>
      <c r="Q22" s="266"/>
      <c r="R22" s="582"/>
    </row>
    <row r="23" spans="1:21">
      <c r="A23" s="1683">
        <v>3</v>
      </c>
      <c r="B23" s="824" t="s">
        <v>752</v>
      </c>
      <c r="C23" s="277" t="s">
        <v>825</v>
      </c>
      <c r="D23" s="267">
        <v>1</v>
      </c>
      <c r="E23" s="322"/>
      <c r="F23" s="322"/>
      <c r="G23" s="322"/>
      <c r="H23" s="278" t="s">
        <v>744</v>
      </c>
      <c r="I23" s="279">
        <v>0</v>
      </c>
      <c r="J23" s="266"/>
      <c r="K23" s="391">
        <v>1</v>
      </c>
      <c r="L23" s="281">
        <f t="shared" si="0"/>
        <v>0</v>
      </c>
      <c r="M23" s="282">
        <f t="shared" si="1"/>
        <v>1</v>
      </c>
      <c r="N23" s="576" t="str">
        <f t="shared" si="2"/>
        <v>P</v>
      </c>
      <c r="O23" s="266"/>
      <c r="P23" s="266" t="s">
        <v>737</v>
      </c>
      <c r="Q23" s="266" t="s">
        <v>448</v>
      </c>
      <c r="R23" s="582"/>
    </row>
    <row r="24" spans="1:21" ht="26.25" customHeight="1">
      <c r="A24" s="1683"/>
      <c r="B24" s="824"/>
      <c r="C24" s="278" t="s">
        <v>826</v>
      </c>
      <c r="D24" s="267">
        <v>1</v>
      </c>
      <c r="E24" s="322"/>
      <c r="F24" s="322"/>
      <c r="G24" s="322"/>
      <c r="H24" s="278" t="s">
        <v>745</v>
      </c>
      <c r="I24" s="279">
        <v>0</v>
      </c>
      <c r="J24" s="266"/>
      <c r="K24" s="391">
        <v>1</v>
      </c>
      <c r="L24" s="281">
        <f t="shared" si="0"/>
        <v>0</v>
      </c>
      <c r="M24" s="282">
        <f t="shared" si="1"/>
        <v>1</v>
      </c>
      <c r="N24" s="576" t="str">
        <f t="shared" si="2"/>
        <v>P</v>
      </c>
      <c r="O24" s="266"/>
      <c r="P24" s="266" t="s">
        <v>737</v>
      </c>
      <c r="Q24" s="266" t="s">
        <v>448</v>
      </c>
      <c r="R24" s="582"/>
    </row>
    <row r="25" spans="1:21" ht="18" customHeight="1">
      <c r="A25" s="1683"/>
      <c r="B25" s="824"/>
      <c r="C25" s="278" t="s">
        <v>827</v>
      </c>
      <c r="D25" s="267">
        <v>0</v>
      </c>
      <c r="E25" s="322"/>
      <c r="F25" s="322"/>
      <c r="G25" s="322"/>
      <c r="H25" s="278" t="s">
        <v>746</v>
      </c>
      <c r="I25" s="279">
        <v>0</v>
      </c>
      <c r="J25" s="266"/>
      <c r="K25" s="391">
        <v>1</v>
      </c>
      <c r="L25" s="281">
        <f t="shared" si="0"/>
        <v>1</v>
      </c>
      <c r="M25" s="282">
        <f t="shared" si="1"/>
        <v>0</v>
      </c>
      <c r="N25" s="576" t="str">
        <f t="shared" si="2"/>
        <v>T</v>
      </c>
      <c r="O25" s="266"/>
      <c r="P25" s="266"/>
      <c r="Q25" s="266"/>
      <c r="R25" s="670" t="s">
        <v>1121</v>
      </c>
    </row>
    <row r="26" spans="1:21" ht="31.5" customHeight="1" thickBot="1">
      <c r="A26" s="1684"/>
      <c r="B26" s="1189"/>
      <c r="C26" s="352" t="s">
        <v>828</v>
      </c>
      <c r="D26" s="443">
        <v>0</v>
      </c>
      <c r="E26" s="466"/>
      <c r="F26" s="466"/>
      <c r="G26" s="466"/>
      <c r="H26" s="352" t="s">
        <v>747</v>
      </c>
      <c r="I26" s="467">
        <v>0</v>
      </c>
      <c r="J26" s="353"/>
      <c r="K26" s="358">
        <v>1</v>
      </c>
      <c r="L26" s="378">
        <f t="shared" si="0"/>
        <v>1</v>
      </c>
      <c r="M26" s="355">
        <f t="shared" si="1"/>
        <v>0</v>
      </c>
      <c r="N26" s="587" t="str">
        <f t="shared" si="2"/>
        <v>T</v>
      </c>
      <c r="O26" s="353"/>
      <c r="P26" s="353"/>
      <c r="Q26" s="353"/>
      <c r="R26" s="670" t="s">
        <v>1122</v>
      </c>
    </row>
    <row r="27" spans="1:21">
      <c r="C27" s="250"/>
    </row>
    <row r="28" spans="1:21" ht="16.5">
      <c r="B28" s="108" t="s">
        <v>24</v>
      </c>
      <c r="C28" s="108"/>
      <c r="D28" s="108"/>
      <c r="E28" s="108"/>
      <c r="F28" s="90"/>
      <c r="G28" s="90"/>
      <c r="H28" s="90"/>
      <c r="I28" s="90"/>
      <c r="J28" s="90"/>
      <c r="K28" s="90"/>
      <c r="L28" s="90"/>
      <c r="M28" s="90"/>
      <c r="N28" s="90"/>
      <c r="O28" s="90"/>
      <c r="P28" s="90"/>
      <c r="Q28" s="90"/>
      <c r="R28" s="90"/>
      <c r="S28" s="90"/>
      <c r="T28" s="90"/>
      <c r="U28" s="90"/>
    </row>
    <row r="29" spans="1:21" ht="15.75">
      <c r="B29" s="90"/>
      <c r="C29" s="90"/>
      <c r="D29" s="90"/>
      <c r="E29" s="90"/>
      <c r="F29" s="90"/>
      <c r="G29" s="90"/>
      <c r="H29" s="90"/>
      <c r="I29" s="90"/>
      <c r="J29" s="90"/>
      <c r="K29" s="90"/>
      <c r="L29" s="90"/>
      <c r="M29" s="90"/>
      <c r="N29" s="90"/>
      <c r="O29" s="90"/>
      <c r="P29" s="90"/>
      <c r="Q29" s="90"/>
      <c r="R29" s="90"/>
      <c r="S29" s="90"/>
      <c r="T29" s="90"/>
      <c r="U29" s="90"/>
    </row>
    <row r="30" spans="1:21" ht="15.75">
      <c r="B30" s="1164"/>
      <c r="C30" s="1165"/>
      <c r="D30" s="1165"/>
      <c r="E30" s="1165"/>
      <c r="F30" s="1165"/>
      <c r="G30" s="1165"/>
      <c r="H30" s="1165"/>
      <c r="I30" s="1165"/>
      <c r="J30" s="1165"/>
      <c r="K30" s="1165"/>
      <c r="L30" s="1165"/>
      <c r="M30" s="1165"/>
      <c r="N30" s="1165"/>
      <c r="O30" s="1165"/>
      <c r="P30" s="1165"/>
      <c r="Q30" s="1165"/>
      <c r="R30" s="1165"/>
      <c r="S30" s="1165"/>
      <c r="T30" s="1165"/>
      <c r="U30" s="1166"/>
    </row>
    <row r="31" spans="1:21" ht="15.75">
      <c r="B31" s="1164"/>
      <c r="C31" s="1165"/>
      <c r="D31" s="1165"/>
      <c r="E31" s="1165"/>
      <c r="F31" s="1165"/>
      <c r="G31" s="1165"/>
      <c r="H31" s="1165"/>
      <c r="I31" s="1165"/>
      <c r="J31" s="1165"/>
      <c r="K31" s="1165"/>
      <c r="L31" s="1165"/>
      <c r="M31" s="1165"/>
      <c r="N31" s="1165"/>
      <c r="O31" s="1165"/>
      <c r="P31" s="1165"/>
      <c r="Q31" s="1165"/>
      <c r="R31" s="1165"/>
      <c r="S31" s="1165"/>
      <c r="T31" s="1165"/>
      <c r="U31" s="1166"/>
    </row>
    <row r="32" spans="1:21" ht="15.75">
      <c r="B32" s="1164"/>
      <c r="C32" s="1165"/>
      <c r="D32" s="1165"/>
      <c r="E32" s="1165"/>
      <c r="F32" s="1165"/>
      <c r="G32" s="1165"/>
      <c r="H32" s="1165"/>
      <c r="I32" s="1165"/>
      <c r="J32" s="1165"/>
      <c r="K32" s="1165"/>
      <c r="L32" s="1165"/>
      <c r="M32" s="1165"/>
      <c r="N32" s="1165"/>
      <c r="O32" s="1165"/>
      <c r="P32" s="1165"/>
      <c r="Q32" s="1165"/>
      <c r="R32" s="1165"/>
      <c r="S32" s="1165"/>
      <c r="T32" s="1165"/>
      <c r="U32" s="1166"/>
    </row>
    <row r="33" spans="2:21" ht="15.75">
      <c r="B33" s="1164"/>
      <c r="C33" s="1165"/>
      <c r="D33" s="1165"/>
      <c r="E33" s="1165"/>
      <c r="F33" s="1165"/>
      <c r="G33" s="1165"/>
      <c r="H33" s="1165"/>
      <c r="I33" s="1165"/>
      <c r="J33" s="1165"/>
      <c r="K33" s="1165"/>
      <c r="L33" s="1165"/>
      <c r="M33" s="1165"/>
      <c r="N33" s="1165"/>
      <c r="O33" s="1165"/>
      <c r="P33" s="1165"/>
      <c r="Q33" s="1165"/>
      <c r="R33" s="1165"/>
      <c r="S33" s="1165"/>
      <c r="T33" s="1165"/>
      <c r="U33" s="1166"/>
    </row>
    <row r="34" spans="2:21" ht="15.75">
      <c r="B34" s="1164"/>
      <c r="C34" s="1165"/>
      <c r="D34" s="1165"/>
      <c r="E34" s="1165"/>
      <c r="F34" s="1165"/>
      <c r="G34" s="1165"/>
      <c r="H34" s="1165"/>
      <c r="I34" s="1165"/>
      <c r="J34" s="1165"/>
      <c r="K34" s="1165"/>
      <c r="L34" s="1165"/>
      <c r="M34" s="1165"/>
      <c r="N34" s="1165"/>
      <c r="O34" s="1165"/>
      <c r="P34" s="1165"/>
      <c r="Q34" s="1165"/>
      <c r="R34" s="1165"/>
      <c r="S34" s="1165"/>
      <c r="T34" s="1165"/>
      <c r="U34" s="1166"/>
    </row>
    <row r="35" spans="2:21" ht="15.75">
      <c r="B35" s="1164"/>
      <c r="C35" s="1165"/>
      <c r="D35" s="1165"/>
      <c r="E35" s="1165"/>
      <c r="F35" s="1165"/>
      <c r="G35" s="1165"/>
      <c r="H35" s="1165"/>
      <c r="I35" s="1165"/>
      <c r="J35" s="1165"/>
      <c r="K35" s="1165"/>
      <c r="L35" s="1165"/>
      <c r="M35" s="1165"/>
      <c r="N35" s="1165"/>
      <c r="O35" s="1165"/>
      <c r="P35" s="1165"/>
      <c r="Q35" s="1165"/>
      <c r="R35" s="1165"/>
      <c r="S35" s="1165"/>
      <c r="T35" s="1165"/>
      <c r="U35" s="1166"/>
    </row>
    <row r="36" spans="2:21" ht="15.75">
      <c r="B36" s="1164"/>
      <c r="C36" s="1165"/>
      <c r="D36" s="1165"/>
      <c r="E36" s="1165"/>
      <c r="F36" s="1165"/>
      <c r="G36" s="1165"/>
      <c r="H36" s="1165"/>
      <c r="I36" s="1165"/>
      <c r="J36" s="1165"/>
      <c r="K36" s="1165"/>
      <c r="L36" s="1165"/>
      <c r="M36" s="1165"/>
      <c r="N36" s="1165"/>
      <c r="O36" s="1165"/>
      <c r="P36" s="1165"/>
      <c r="Q36" s="1165"/>
      <c r="R36" s="1165"/>
      <c r="S36" s="1165"/>
      <c r="T36" s="1165"/>
      <c r="U36" s="1166"/>
    </row>
    <row r="37" spans="2:21" ht="15.75">
      <c r="B37" s="1164"/>
      <c r="C37" s="1165"/>
      <c r="D37" s="1165"/>
      <c r="E37" s="1165"/>
      <c r="F37" s="1165"/>
      <c r="G37" s="1165"/>
      <c r="H37" s="1165"/>
      <c r="I37" s="1165"/>
      <c r="J37" s="1165"/>
      <c r="K37" s="1165"/>
      <c r="L37" s="1165"/>
      <c r="M37" s="1165"/>
      <c r="N37" s="1165"/>
      <c r="O37" s="1165"/>
      <c r="P37" s="1165"/>
      <c r="Q37" s="1165"/>
      <c r="R37" s="1165"/>
      <c r="S37" s="1165"/>
      <c r="T37" s="1165"/>
      <c r="U37" s="1166"/>
    </row>
    <row r="38" spans="2:21" ht="15.75">
      <c r="B38" s="1164"/>
      <c r="C38" s="1165"/>
      <c r="D38" s="1165"/>
      <c r="E38" s="1165"/>
      <c r="F38" s="1165"/>
      <c r="G38" s="1165"/>
      <c r="H38" s="1165"/>
      <c r="I38" s="1165"/>
      <c r="J38" s="1165"/>
      <c r="K38" s="1165"/>
      <c r="L38" s="1165"/>
      <c r="M38" s="1165"/>
      <c r="N38" s="1165"/>
      <c r="O38" s="1165"/>
      <c r="P38" s="1165"/>
      <c r="Q38" s="1165"/>
      <c r="R38" s="1165"/>
      <c r="S38" s="1165"/>
      <c r="T38" s="1165"/>
      <c r="U38" s="1166"/>
    </row>
    <row r="39" spans="2:21" ht="15.75">
      <c r="B39" s="1164"/>
      <c r="C39" s="1165"/>
      <c r="D39" s="1165"/>
      <c r="E39" s="1165"/>
      <c r="F39" s="1165"/>
      <c r="G39" s="1165"/>
      <c r="H39" s="1165"/>
      <c r="I39" s="1165"/>
      <c r="J39" s="1165"/>
      <c r="K39" s="1165"/>
      <c r="L39" s="1165"/>
      <c r="M39" s="1165"/>
      <c r="N39" s="1165"/>
      <c r="O39" s="1165"/>
      <c r="P39" s="1165"/>
      <c r="Q39" s="1165"/>
      <c r="R39" s="1165"/>
      <c r="S39" s="1165"/>
      <c r="T39" s="1165"/>
      <c r="U39" s="1166"/>
    </row>
    <row r="40" spans="2:21" ht="15.75">
      <c r="B40" s="1164"/>
      <c r="C40" s="1165"/>
      <c r="D40" s="1165"/>
      <c r="E40" s="1165"/>
      <c r="F40" s="1165"/>
      <c r="G40" s="1165"/>
      <c r="H40" s="1165"/>
      <c r="I40" s="1165"/>
      <c r="J40" s="1165"/>
      <c r="K40" s="1165"/>
      <c r="L40" s="1165"/>
      <c r="M40" s="1165"/>
      <c r="N40" s="1165"/>
      <c r="O40" s="1165"/>
      <c r="P40" s="1165"/>
      <c r="Q40" s="1165"/>
      <c r="R40" s="1165"/>
      <c r="S40" s="1165"/>
      <c r="T40" s="1165"/>
      <c r="U40" s="1166"/>
    </row>
  </sheetData>
  <mergeCells count="46">
    <mergeCell ref="L13:N13"/>
    <mergeCell ref="O13:O14"/>
    <mergeCell ref="P13:P14"/>
    <mergeCell ref="A13:A14"/>
    <mergeCell ref="B13:B14"/>
    <mergeCell ref="C13:C14"/>
    <mergeCell ref="D13:G13"/>
    <mergeCell ref="H13:H14"/>
    <mergeCell ref="B23:B26"/>
    <mergeCell ref="B19:B22"/>
    <mergeCell ref="A23:A26"/>
    <mergeCell ref="A16:A18"/>
    <mergeCell ref="A19:A22"/>
    <mergeCell ref="A6:C6"/>
    <mergeCell ref="D6:K6"/>
    <mergeCell ref="A7:C7"/>
    <mergeCell ref="D7:K7"/>
    <mergeCell ref="B16:B18"/>
    <mergeCell ref="K13:K14"/>
    <mergeCell ref="R13:R14"/>
    <mergeCell ref="I13:I14"/>
    <mergeCell ref="J13:J14"/>
    <mergeCell ref="A1:C3"/>
    <mergeCell ref="D1:K1"/>
    <mergeCell ref="L1:R1"/>
    <mergeCell ref="D2:K3"/>
    <mergeCell ref="L2:R2"/>
    <mergeCell ref="L3:R3"/>
    <mergeCell ref="A8:C8"/>
    <mergeCell ref="D8:K8"/>
    <mergeCell ref="A10:R10"/>
    <mergeCell ref="A12:J12"/>
    <mergeCell ref="K12:R12"/>
    <mergeCell ref="A5:C5"/>
    <mergeCell ref="D5:K5"/>
    <mergeCell ref="B30:U30"/>
    <mergeCell ref="B31:U31"/>
    <mergeCell ref="B32:U32"/>
    <mergeCell ref="B33:U33"/>
    <mergeCell ref="B34:U34"/>
    <mergeCell ref="B40:U40"/>
    <mergeCell ref="B35:U35"/>
    <mergeCell ref="B36:U36"/>
    <mergeCell ref="B37:U37"/>
    <mergeCell ref="B38:U38"/>
    <mergeCell ref="B39:U39"/>
  </mergeCells>
  <conditionalFormatting sqref="N16">
    <cfRule type="iconSet" priority="20">
      <iconSet iconSet="3Symbols2">
        <cfvo type="percent" val="0"/>
        <cfvo type="percent" val="0.74"/>
        <cfvo type="percent" val="0.85"/>
      </iconSet>
    </cfRule>
  </conditionalFormatting>
  <conditionalFormatting sqref="N16:N26">
    <cfRule type="containsText" dxfId="8" priority="1" stopIfTrue="1" operator="containsText" text="P">
      <formula>NOT(ISERROR(SEARCH("P",N16)))</formula>
    </cfRule>
    <cfRule type="containsText" dxfId="7" priority="2" stopIfTrue="1" operator="containsText" text="R">
      <formula>NOT(ISERROR(SEARCH("R",N16)))</formula>
    </cfRule>
    <cfRule type="containsText" dxfId="6" priority="3" operator="containsText" text="T">
      <formula>NOT(ISERROR(SEARCH("T",N16)))</formula>
    </cfRule>
  </conditionalFormatting>
  <conditionalFormatting sqref="N17">
    <cfRule type="iconSet" priority="16">
      <iconSet iconSet="3Symbols2">
        <cfvo type="percent" val="0"/>
        <cfvo type="percent" val="0.74"/>
        <cfvo type="percent" val="0.85"/>
      </iconSet>
    </cfRule>
  </conditionalFormatting>
  <conditionalFormatting sqref="N18">
    <cfRule type="iconSet" priority="12">
      <iconSet iconSet="3Symbols2">
        <cfvo type="percent" val="0"/>
        <cfvo type="percent" val="0.74"/>
        <cfvo type="percent" val="0.85"/>
      </iconSet>
    </cfRule>
  </conditionalFormatting>
  <conditionalFormatting sqref="N19">
    <cfRule type="iconSet" priority="8">
      <iconSet iconSet="3Symbols2">
        <cfvo type="percent" val="0"/>
        <cfvo type="percent" val="0.74"/>
        <cfvo type="percent" val="0.85"/>
      </iconSet>
    </cfRule>
  </conditionalFormatting>
  <conditionalFormatting sqref="N20:N26">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D5271-BA09-433F-BABE-C0F6AAA35A55}">
  <dimension ref="A1:T35"/>
  <sheetViews>
    <sheetView topLeftCell="A4" workbookViewId="0">
      <selection activeCell="E7" sqref="E7:L8"/>
    </sheetView>
  </sheetViews>
  <sheetFormatPr baseColWidth="10" defaultRowHeight="15"/>
  <cols>
    <col min="1" max="1" width="6.7109375" customWidth="1"/>
    <col min="2" max="2" width="16.7109375" customWidth="1"/>
    <col min="3" max="3" width="24.28515625" customWidth="1"/>
    <col min="4" max="4" width="39.140625" customWidth="1"/>
    <col min="5" max="5" width="6" customWidth="1"/>
    <col min="6" max="6" width="6.5703125" customWidth="1"/>
    <col min="7" max="7" width="7.28515625" customWidth="1"/>
    <col min="8" max="8" width="7.7109375" customWidth="1"/>
    <col min="9" max="9" width="44.5703125" customWidth="1"/>
    <col min="10" max="10" width="15.140625" customWidth="1"/>
    <col min="11" max="11" width="15.42578125" customWidth="1"/>
    <col min="16" max="16" width="16.28515625" customWidth="1"/>
    <col min="17" max="17" width="14.42578125" customWidth="1"/>
    <col min="18" max="18" width="15.85546875" customWidth="1"/>
    <col min="19" max="19" width="17" customWidth="1"/>
  </cols>
  <sheetData>
    <row r="1" spans="1:19" ht="16.5" thickBot="1">
      <c r="A1" s="1356"/>
      <c r="B1" s="1357"/>
      <c r="C1" s="1357"/>
      <c r="D1" s="1358"/>
      <c r="E1" s="1666" t="s">
        <v>18</v>
      </c>
      <c r="F1" s="1667"/>
      <c r="G1" s="1667"/>
      <c r="H1" s="1667"/>
      <c r="I1" s="1667"/>
      <c r="J1" s="1667"/>
      <c r="K1" s="1667"/>
      <c r="L1" s="1668"/>
      <c r="M1" s="1591" t="s">
        <v>689</v>
      </c>
      <c r="N1" s="1592"/>
      <c r="O1" s="1592"/>
      <c r="P1" s="1592"/>
      <c r="Q1" s="1592"/>
      <c r="R1" s="1592"/>
      <c r="S1" s="1593"/>
    </row>
    <row r="2" spans="1:19" ht="42.75" customHeight="1" thickBot="1">
      <c r="A2" s="1359"/>
      <c r="B2" s="1360"/>
      <c r="C2" s="1360"/>
      <c r="D2" s="1361"/>
      <c r="E2" s="1669" t="s">
        <v>17</v>
      </c>
      <c r="F2" s="1670"/>
      <c r="G2" s="1670"/>
      <c r="H2" s="1670"/>
      <c r="I2" s="1670"/>
      <c r="J2" s="1670"/>
      <c r="K2" s="1670"/>
      <c r="L2" s="1671"/>
      <c r="M2" s="1600" t="s">
        <v>23</v>
      </c>
      <c r="N2" s="1601"/>
      <c r="O2" s="1601"/>
      <c r="P2" s="1601"/>
      <c r="Q2" s="1601"/>
      <c r="R2" s="1601"/>
      <c r="S2" s="1602"/>
    </row>
    <row r="3" spans="1:19" ht="25.5" customHeight="1" thickBot="1">
      <c r="A3" s="1362"/>
      <c r="B3" s="1363"/>
      <c r="C3" s="1363"/>
      <c r="D3" s="1364"/>
      <c r="E3" s="1672"/>
      <c r="F3" s="1673"/>
      <c r="G3" s="1673"/>
      <c r="H3" s="1673"/>
      <c r="I3" s="1673"/>
      <c r="J3" s="1673"/>
      <c r="K3" s="1673"/>
      <c r="L3" s="1674"/>
      <c r="M3" s="1603" t="s">
        <v>8</v>
      </c>
      <c r="N3" s="1604"/>
      <c r="O3" s="1604"/>
      <c r="P3" s="1604"/>
      <c r="Q3" s="1604"/>
      <c r="R3" s="1604"/>
      <c r="S3" s="1605"/>
    </row>
    <row r="4" spans="1:19">
      <c r="A4" s="209"/>
      <c r="B4" s="209"/>
      <c r="C4" s="209"/>
      <c r="D4" s="209"/>
      <c r="E4" s="209"/>
      <c r="F4" s="209"/>
      <c r="G4" s="209"/>
      <c r="H4" s="209"/>
      <c r="I4" s="210"/>
      <c r="J4" s="210"/>
      <c r="K4" s="211"/>
      <c r="L4" s="211"/>
      <c r="M4" s="211"/>
      <c r="N4" s="211"/>
      <c r="O4" s="211"/>
      <c r="P4" s="211"/>
      <c r="Q4" s="211"/>
      <c r="R4" s="211"/>
      <c r="S4" s="211"/>
    </row>
    <row r="5" spans="1:19">
      <c r="A5" s="1355" t="s">
        <v>10</v>
      </c>
      <c r="B5" s="1355"/>
      <c r="C5" s="1355"/>
      <c r="D5" s="1355"/>
      <c r="E5" s="756" t="s">
        <v>950</v>
      </c>
      <c r="F5" s="757"/>
      <c r="G5" s="757"/>
      <c r="H5" s="757"/>
      <c r="I5" s="757"/>
      <c r="J5" s="757"/>
      <c r="K5" s="757"/>
      <c r="L5" s="758"/>
      <c r="M5" s="211"/>
      <c r="N5" s="211"/>
      <c r="O5" s="211"/>
      <c r="P5" s="211"/>
      <c r="Q5" s="211"/>
      <c r="R5" s="211"/>
      <c r="S5" s="211"/>
    </row>
    <row r="6" spans="1:19">
      <c r="A6" s="1355" t="s">
        <v>25</v>
      </c>
      <c r="B6" s="1355"/>
      <c r="C6" s="1355"/>
      <c r="D6" s="1355"/>
      <c r="E6" s="756">
        <v>2024</v>
      </c>
      <c r="F6" s="757"/>
      <c r="G6" s="757"/>
      <c r="H6" s="757"/>
      <c r="I6" s="757"/>
      <c r="J6" s="757"/>
      <c r="K6" s="757"/>
      <c r="L6" s="758"/>
      <c r="M6" s="211"/>
      <c r="N6" s="211"/>
      <c r="O6" s="211"/>
      <c r="P6" s="211"/>
      <c r="Q6" s="211"/>
      <c r="R6" s="211"/>
      <c r="S6" s="211"/>
    </row>
    <row r="7" spans="1:19">
      <c r="A7" s="1355" t="s">
        <v>6</v>
      </c>
      <c r="B7" s="1355"/>
      <c r="C7" s="1355"/>
      <c r="D7" s="1355"/>
      <c r="E7" s="756" t="s">
        <v>770</v>
      </c>
      <c r="F7" s="757"/>
      <c r="G7" s="757"/>
      <c r="H7" s="757"/>
      <c r="I7" s="757"/>
      <c r="J7" s="757"/>
      <c r="K7" s="757"/>
      <c r="L7" s="758"/>
      <c r="M7" s="211"/>
      <c r="N7" s="211"/>
      <c r="O7" s="211"/>
      <c r="P7" s="211"/>
      <c r="Q7" s="211"/>
      <c r="R7" s="211"/>
      <c r="S7" s="211"/>
    </row>
    <row r="8" spans="1:19">
      <c r="A8" s="1355" t="s">
        <v>7</v>
      </c>
      <c r="B8" s="1355"/>
      <c r="C8" s="1355"/>
      <c r="D8" s="1355"/>
      <c r="E8" s="756" t="s">
        <v>775</v>
      </c>
      <c r="F8" s="757"/>
      <c r="G8" s="757"/>
      <c r="H8" s="757"/>
      <c r="I8" s="757"/>
      <c r="J8" s="757"/>
      <c r="K8" s="757"/>
      <c r="L8" s="758"/>
      <c r="M8" s="211"/>
      <c r="N8" s="211"/>
      <c r="O8" s="211"/>
      <c r="P8" s="211"/>
      <c r="Q8" s="211"/>
      <c r="R8" s="211"/>
      <c r="S8" s="211"/>
    </row>
    <row r="9" spans="1:19" ht="15.75" thickBot="1">
      <c r="A9" s="212"/>
      <c r="B9" s="212"/>
      <c r="C9" s="212"/>
      <c r="D9" s="212"/>
      <c r="E9" s="212"/>
      <c r="F9" s="212"/>
      <c r="G9" s="212"/>
      <c r="H9" s="212"/>
      <c r="I9" s="210"/>
      <c r="J9" s="210"/>
      <c r="K9" s="210"/>
      <c r="L9" s="210"/>
      <c r="M9" s="211"/>
      <c r="N9" s="211"/>
      <c r="O9" s="211"/>
      <c r="P9" s="211"/>
      <c r="Q9" s="211"/>
      <c r="R9" s="211"/>
      <c r="S9" s="211"/>
    </row>
    <row r="10" spans="1:19" ht="32.25" thickBot="1">
      <c r="A10" s="1576" t="s">
        <v>9</v>
      </c>
      <c r="B10" s="1577"/>
      <c r="C10" s="1577"/>
      <c r="D10" s="1577"/>
      <c r="E10" s="1577"/>
      <c r="F10" s="1577"/>
      <c r="G10" s="1577"/>
      <c r="H10" s="1577"/>
      <c r="I10" s="1577"/>
      <c r="J10" s="1577"/>
      <c r="K10" s="1577"/>
      <c r="L10" s="1577"/>
      <c r="M10" s="1577"/>
      <c r="N10" s="1577"/>
      <c r="O10" s="1577"/>
      <c r="P10" s="1577"/>
      <c r="Q10" s="1577"/>
      <c r="R10" s="1577"/>
      <c r="S10" s="1578"/>
    </row>
    <row r="11" spans="1:19" ht="16.5" thickBot="1">
      <c r="A11" s="213"/>
      <c r="B11" s="214"/>
      <c r="C11" s="214"/>
      <c r="D11" s="214"/>
      <c r="E11" s="214"/>
      <c r="F11" s="214"/>
      <c r="G11" s="214"/>
      <c r="H11" s="214"/>
      <c r="I11" s="214"/>
      <c r="J11" s="214"/>
      <c r="K11" s="214"/>
      <c r="L11" s="214"/>
      <c r="M11" s="214"/>
      <c r="N11" s="214"/>
      <c r="O11" s="214"/>
      <c r="P11" s="214"/>
      <c r="Q11" s="214"/>
      <c r="R11" s="214"/>
      <c r="S11" s="215"/>
    </row>
    <row r="12" spans="1:19" ht="27" thickBot="1">
      <c r="A12" s="1579" t="s">
        <v>16</v>
      </c>
      <c r="B12" s="1580"/>
      <c r="C12" s="1580"/>
      <c r="D12" s="1580"/>
      <c r="E12" s="1580"/>
      <c r="F12" s="1580"/>
      <c r="G12" s="1580"/>
      <c r="H12" s="1580"/>
      <c r="I12" s="1580"/>
      <c r="J12" s="1580"/>
      <c r="K12" s="1581"/>
      <c r="L12" s="1582" t="s">
        <v>1</v>
      </c>
      <c r="M12" s="1582"/>
      <c r="N12" s="1582"/>
      <c r="O12" s="1582"/>
      <c r="P12" s="1582"/>
      <c r="Q12" s="1582"/>
      <c r="R12" s="1582"/>
      <c r="S12" s="1583"/>
    </row>
    <row r="13" spans="1:19" ht="25.5" customHeight="1" thickBot="1">
      <c r="A13" s="1401" t="s">
        <v>27</v>
      </c>
      <c r="B13" s="1690" t="s">
        <v>973</v>
      </c>
      <c r="C13" s="1401" t="s">
        <v>26</v>
      </c>
      <c r="D13" s="1407" t="s">
        <v>19</v>
      </c>
      <c r="E13" s="1383" t="s">
        <v>11</v>
      </c>
      <c r="F13" s="1384"/>
      <c r="G13" s="1384"/>
      <c r="H13" s="1385"/>
      <c r="I13" s="1386" t="s">
        <v>20</v>
      </c>
      <c r="J13" s="1386" t="s">
        <v>21</v>
      </c>
      <c r="K13" s="1386" t="s">
        <v>2</v>
      </c>
      <c r="L13" s="1388" t="s">
        <v>22</v>
      </c>
      <c r="M13" s="1390" t="s">
        <v>3</v>
      </c>
      <c r="N13" s="1391"/>
      <c r="O13" s="1392"/>
      <c r="P13" s="1415" t="s">
        <v>4</v>
      </c>
      <c r="Q13" s="1417" t="s">
        <v>5</v>
      </c>
      <c r="R13" s="216" t="s">
        <v>29</v>
      </c>
      <c r="S13" s="1419" t="s">
        <v>0</v>
      </c>
    </row>
    <row r="14" spans="1:19" ht="42.75" customHeight="1" thickBot="1">
      <c r="A14" s="1402"/>
      <c r="B14" s="1691"/>
      <c r="C14" s="1402"/>
      <c r="D14" s="1408"/>
      <c r="E14" s="217" t="s">
        <v>12</v>
      </c>
      <c r="F14" s="217" t="s">
        <v>13</v>
      </c>
      <c r="G14" s="217" t="s">
        <v>14</v>
      </c>
      <c r="H14" s="217" t="s">
        <v>15</v>
      </c>
      <c r="I14" s="1387"/>
      <c r="J14" s="1387"/>
      <c r="K14" s="1387"/>
      <c r="L14" s="1389"/>
      <c r="M14" s="218" t="s">
        <v>30</v>
      </c>
      <c r="N14" s="219" t="s">
        <v>28</v>
      </c>
      <c r="O14" s="220" t="s">
        <v>31</v>
      </c>
      <c r="P14" s="1416"/>
      <c r="Q14" s="1418"/>
      <c r="R14" s="221"/>
      <c r="S14" s="1420"/>
    </row>
    <row r="15" spans="1:19" ht="15.75" thickBot="1">
      <c r="A15" s="209"/>
      <c r="B15" s="209"/>
      <c r="C15" s="209"/>
      <c r="D15" s="209"/>
      <c r="E15" s="209"/>
      <c r="F15" s="209"/>
      <c r="G15" s="209"/>
      <c r="H15" s="209"/>
      <c r="I15" s="209"/>
      <c r="J15" s="209"/>
      <c r="K15" s="243"/>
      <c r="L15" s="209"/>
      <c r="P15" s="209"/>
      <c r="Q15" s="209"/>
      <c r="R15" s="209"/>
      <c r="S15" s="209"/>
    </row>
    <row r="16" spans="1:19" ht="31.5" customHeight="1" thickBot="1">
      <c r="A16" s="1652">
        <v>1</v>
      </c>
      <c r="B16" s="737" t="s">
        <v>390</v>
      </c>
      <c r="C16" s="837" t="s">
        <v>528</v>
      </c>
      <c r="D16" s="284" t="s">
        <v>951</v>
      </c>
      <c r="E16" s="589">
        <v>1</v>
      </c>
      <c r="F16" s="590"/>
      <c r="G16" s="589"/>
      <c r="H16" s="589"/>
      <c r="I16" s="273" t="s">
        <v>952</v>
      </c>
      <c r="J16" s="441">
        <v>1000</v>
      </c>
      <c r="K16" s="591">
        <v>1000</v>
      </c>
      <c r="L16" s="368">
        <v>1</v>
      </c>
      <c r="M16" s="532">
        <f>IF(L16&lt;1,L16-AVERAGE(E16:H16),L16-(SUM(E16:H16)))</f>
        <v>0</v>
      </c>
      <c r="N16" s="572">
        <v>100</v>
      </c>
      <c r="O16" s="573" t="str">
        <f>IF(N16&lt;=U$17,"T",IF(N16&lt;$Z$17,"R",IF(N16&gt;=$Z$17,"P")))</f>
        <v>P</v>
      </c>
      <c r="P16" s="592">
        <v>1</v>
      </c>
      <c r="Q16" s="273" t="s">
        <v>953</v>
      </c>
      <c r="R16" s="273" t="s">
        <v>954</v>
      </c>
      <c r="S16" s="593" t="s">
        <v>955</v>
      </c>
    </row>
    <row r="17" spans="1:20" ht="42.75" customHeight="1" thickBot="1">
      <c r="A17" s="1653"/>
      <c r="B17" s="738"/>
      <c r="C17" s="829"/>
      <c r="D17" s="290" t="s">
        <v>956</v>
      </c>
      <c r="E17" s="594">
        <v>1</v>
      </c>
      <c r="F17" s="595"/>
      <c r="G17" s="595"/>
      <c r="H17" s="595"/>
      <c r="I17" s="278" t="s">
        <v>957</v>
      </c>
      <c r="J17" s="265">
        <v>1000</v>
      </c>
      <c r="K17" s="596">
        <v>1000</v>
      </c>
      <c r="L17" s="536">
        <v>1</v>
      </c>
      <c r="M17" s="531">
        <f>IF(L17&lt;1,L17-AVERAGE(E17:H17),L17-(SUM(E17:H17)))</f>
        <v>0</v>
      </c>
      <c r="N17" s="575">
        <v>0.1</v>
      </c>
      <c r="O17" s="576" t="str">
        <f t="shared" ref="O17:O21" si="0">IF(N17&lt;=U$17,"T",IF(N17&lt;$Z$17,"R",IF(N17&gt;=$Z$17,"P")))</f>
        <v>P</v>
      </c>
      <c r="P17" s="592">
        <v>1</v>
      </c>
      <c r="Q17" s="278" t="s">
        <v>953</v>
      </c>
      <c r="R17" s="278" t="s">
        <v>954</v>
      </c>
      <c r="S17" s="597" t="s">
        <v>955</v>
      </c>
    </row>
    <row r="18" spans="1:20" ht="25.5" thickBot="1">
      <c r="A18" s="1653"/>
      <c r="B18" s="738"/>
      <c r="C18" s="829"/>
      <c r="D18" s="290" t="s">
        <v>958</v>
      </c>
      <c r="E18" s="594">
        <v>1</v>
      </c>
      <c r="F18" s="278"/>
      <c r="G18" s="278"/>
      <c r="H18" s="278"/>
      <c r="I18" s="278" t="s">
        <v>959</v>
      </c>
      <c r="J18" s="265">
        <v>0</v>
      </c>
      <c r="K18" s="266">
        <v>0</v>
      </c>
      <c r="L18" s="536">
        <v>1</v>
      </c>
      <c r="M18" s="531">
        <f t="shared" ref="M18:M21" si="1">IF(L18&lt;1,L18-AVERAGE(E18:H18),L18-(SUM(E18:H18)))</f>
        <v>0</v>
      </c>
      <c r="N18" s="575">
        <v>1</v>
      </c>
      <c r="O18" s="576" t="str">
        <f t="shared" si="0"/>
        <v>P</v>
      </c>
      <c r="P18" s="592">
        <v>1</v>
      </c>
      <c r="Q18" s="278" t="s">
        <v>960</v>
      </c>
      <c r="R18" s="278" t="s">
        <v>448</v>
      </c>
      <c r="S18" s="597" t="s">
        <v>448</v>
      </c>
    </row>
    <row r="19" spans="1:20" ht="25.5" thickBot="1">
      <c r="A19" s="1653"/>
      <c r="B19" s="738"/>
      <c r="C19" s="829"/>
      <c r="D19" s="278" t="s">
        <v>961</v>
      </c>
      <c r="E19" s="594">
        <v>1</v>
      </c>
      <c r="F19" s="278"/>
      <c r="G19" s="278"/>
      <c r="H19" s="278"/>
      <c r="I19" s="278" t="s">
        <v>962</v>
      </c>
      <c r="J19" s="266">
        <v>0</v>
      </c>
      <c r="K19" s="266">
        <v>0</v>
      </c>
      <c r="L19" s="536">
        <v>1</v>
      </c>
      <c r="M19" s="531">
        <f t="shared" si="1"/>
        <v>0</v>
      </c>
      <c r="N19" s="575">
        <v>1</v>
      </c>
      <c r="O19" s="576" t="str">
        <f t="shared" si="0"/>
        <v>P</v>
      </c>
      <c r="P19" s="592">
        <v>1</v>
      </c>
      <c r="Q19" s="278" t="s">
        <v>960</v>
      </c>
      <c r="R19" s="278" t="s">
        <v>448</v>
      </c>
      <c r="S19" s="597" t="s">
        <v>448</v>
      </c>
    </row>
    <row r="20" spans="1:20" ht="25.5" thickBot="1">
      <c r="A20" s="1653"/>
      <c r="B20" s="738"/>
      <c r="C20" s="829"/>
      <c r="D20" s="290" t="s">
        <v>963</v>
      </c>
      <c r="E20" s="594">
        <v>1</v>
      </c>
      <c r="F20" s="278"/>
      <c r="G20" s="278"/>
      <c r="H20" s="278"/>
      <c r="I20" s="278" t="s">
        <v>964</v>
      </c>
      <c r="J20" s="265">
        <v>0</v>
      </c>
      <c r="K20" s="266">
        <v>0</v>
      </c>
      <c r="L20" s="536">
        <v>1</v>
      </c>
      <c r="M20" s="531">
        <f t="shared" si="1"/>
        <v>0</v>
      </c>
      <c r="N20" s="575">
        <v>1</v>
      </c>
      <c r="O20" s="576" t="str">
        <f t="shared" si="0"/>
        <v>P</v>
      </c>
      <c r="P20" s="592">
        <v>1</v>
      </c>
      <c r="Q20" s="278" t="s">
        <v>960</v>
      </c>
      <c r="R20" s="278" t="s">
        <v>448</v>
      </c>
      <c r="S20" s="597" t="s">
        <v>448</v>
      </c>
    </row>
    <row r="21" spans="1:20" ht="37.5" thickBot="1">
      <c r="A21" s="1654"/>
      <c r="B21" s="1084"/>
      <c r="C21" s="830"/>
      <c r="D21" s="395" t="s">
        <v>965</v>
      </c>
      <c r="E21" s="352"/>
      <c r="F21" s="352"/>
      <c r="G21" s="352"/>
      <c r="H21" s="352"/>
      <c r="I21" s="352" t="s">
        <v>966</v>
      </c>
      <c r="J21" s="598">
        <v>128000</v>
      </c>
      <c r="K21" s="599">
        <v>128000</v>
      </c>
      <c r="L21" s="410">
        <v>1</v>
      </c>
      <c r="M21" s="533">
        <f t="shared" si="1"/>
        <v>1</v>
      </c>
      <c r="N21" s="600">
        <v>1</v>
      </c>
      <c r="O21" s="587" t="str">
        <f t="shared" si="0"/>
        <v>P</v>
      </c>
      <c r="P21" s="602">
        <v>1</v>
      </c>
      <c r="Q21" s="352" t="s">
        <v>967</v>
      </c>
      <c r="R21" s="352" t="s">
        <v>448</v>
      </c>
      <c r="S21" s="601" t="s">
        <v>448</v>
      </c>
    </row>
    <row r="23" spans="1:20" ht="16.5">
      <c r="A23" s="108" t="s">
        <v>24</v>
      </c>
      <c r="B23" s="108"/>
      <c r="C23" s="108"/>
      <c r="D23" s="108"/>
      <c r="E23" s="90"/>
      <c r="F23" s="90"/>
      <c r="G23" s="90"/>
      <c r="H23" s="90"/>
      <c r="I23" s="90"/>
      <c r="J23" s="90"/>
      <c r="K23" s="90"/>
      <c r="L23" s="90"/>
      <c r="M23" s="90"/>
      <c r="N23" s="90"/>
      <c r="O23" s="90"/>
      <c r="P23" s="90"/>
      <c r="Q23" s="90"/>
      <c r="R23" s="90"/>
      <c r="S23" s="90"/>
      <c r="T23" s="90"/>
    </row>
    <row r="24" spans="1:20" ht="15.75">
      <c r="A24" s="90"/>
      <c r="B24" s="90"/>
      <c r="C24" s="90"/>
      <c r="D24" s="90"/>
      <c r="E24" s="90"/>
      <c r="F24" s="90"/>
      <c r="G24" s="90"/>
      <c r="H24" s="90"/>
      <c r="I24" s="90"/>
      <c r="J24" s="90"/>
      <c r="K24" s="90"/>
      <c r="L24" s="90"/>
      <c r="M24" s="90"/>
      <c r="N24" s="90"/>
      <c r="O24" s="90"/>
      <c r="P24" s="90"/>
      <c r="Q24" s="90"/>
      <c r="R24" s="90"/>
      <c r="S24" s="90"/>
      <c r="T24" s="90"/>
    </row>
    <row r="25" spans="1:20" ht="15.75">
      <c r="A25" s="1164"/>
      <c r="B25" s="1165"/>
      <c r="C25" s="1165"/>
      <c r="D25" s="1165"/>
      <c r="E25" s="1165"/>
      <c r="F25" s="1165"/>
      <c r="G25" s="1165"/>
      <c r="H25" s="1165"/>
      <c r="I25" s="1165"/>
      <c r="J25" s="1165"/>
      <c r="K25" s="1165"/>
      <c r="L25" s="1165"/>
      <c r="M25" s="1165"/>
      <c r="N25" s="1165"/>
      <c r="O25" s="1165"/>
      <c r="P25" s="1165"/>
      <c r="Q25" s="1165"/>
      <c r="R25" s="1165"/>
      <c r="S25" s="1165"/>
      <c r="T25" s="1166"/>
    </row>
    <row r="26" spans="1:20" ht="15.75">
      <c r="A26" s="1164"/>
      <c r="B26" s="1165"/>
      <c r="C26" s="1165"/>
      <c r="D26" s="1165"/>
      <c r="E26" s="1165"/>
      <c r="F26" s="1165"/>
      <c r="G26" s="1165"/>
      <c r="H26" s="1165"/>
      <c r="I26" s="1165"/>
      <c r="J26" s="1165"/>
      <c r="K26" s="1165"/>
      <c r="L26" s="1165"/>
      <c r="M26" s="1165"/>
      <c r="N26" s="1165"/>
      <c r="O26" s="1165"/>
      <c r="P26" s="1165"/>
      <c r="Q26" s="1165"/>
      <c r="R26" s="1165"/>
      <c r="S26" s="1165"/>
      <c r="T26" s="1166"/>
    </row>
    <row r="27" spans="1:20" ht="15.75">
      <c r="A27" s="1164"/>
      <c r="B27" s="1165"/>
      <c r="C27" s="1165"/>
      <c r="D27" s="1165"/>
      <c r="E27" s="1165"/>
      <c r="F27" s="1165"/>
      <c r="G27" s="1165"/>
      <c r="H27" s="1165"/>
      <c r="I27" s="1165"/>
      <c r="J27" s="1165"/>
      <c r="K27" s="1165"/>
      <c r="L27" s="1165"/>
      <c r="M27" s="1165"/>
      <c r="N27" s="1165"/>
      <c r="O27" s="1165"/>
      <c r="P27" s="1165"/>
      <c r="Q27" s="1165"/>
      <c r="R27" s="1165"/>
      <c r="S27" s="1165"/>
      <c r="T27" s="1166"/>
    </row>
    <row r="28" spans="1:20" ht="15.75">
      <c r="A28" s="1164"/>
      <c r="B28" s="1165"/>
      <c r="C28" s="1165"/>
      <c r="D28" s="1165"/>
      <c r="E28" s="1165"/>
      <c r="F28" s="1165"/>
      <c r="G28" s="1165"/>
      <c r="H28" s="1165"/>
      <c r="I28" s="1165"/>
      <c r="J28" s="1165"/>
      <c r="K28" s="1165"/>
      <c r="L28" s="1165"/>
      <c r="M28" s="1165"/>
      <c r="N28" s="1165"/>
      <c r="O28" s="1165"/>
      <c r="P28" s="1165"/>
      <c r="Q28" s="1165"/>
      <c r="R28" s="1165"/>
      <c r="S28" s="1165"/>
      <c r="T28" s="1166"/>
    </row>
    <row r="29" spans="1:20" ht="15.75">
      <c r="A29" s="1164"/>
      <c r="B29" s="1165"/>
      <c r="C29" s="1165"/>
      <c r="D29" s="1165"/>
      <c r="E29" s="1165"/>
      <c r="F29" s="1165"/>
      <c r="G29" s="1165"/>
      <c r="H29" s="1165"/>
      <c r="I29" s="1165"/>
      <c r="J29" s="1165"/>
      <c r="K29" s="1165"/>
      <c r="L29" s="1165"/>
      <c r="M29" s="1165"/>
      <c r="N29" s="1165"/>
      <c r="O29" s="1165"/>
      <c r="P29" s="1165"/>
      <c r="Q29" s="1165"/>
      <c r="R29" s="1165"/>
      <c r="S29" s="1165"/>
      <c r="T29" s="1166"/>
    </row>
    <row r="30" spans="1:20" ht="15.75">
      <c r="A30" s="1164"/>
      <c r="B30" s="1165"/>
      <c r="C30" s="1165"/>
      <c r="D30" s="1165"/>
      <c r="E30" s="1165"/>
      <c r="F30" s="1165"/>
      <c r="G30" s="1165"/>
      <c r="H30" s="1165"/>
      <c r="I30" s="1165"/>
      <c r="J30" s="1165"/>
      <c r="K30" s="1165"/>
      <c r="L30" s="1165"/>
      <c r="M30" s="1165"/>
      <c r="N30" s="1165"/>
      <c r="O30" s="1165"/>
      <c r="P30" s="1165"/>
      <c r="Q30" s="1165"/>
      <c r="R30" s="1165"/>
      <c r="S30" s="1165"/>
      <c r="T30" s="1166"/>
    </row>
    <row r="31" spans="1:20" ht="15.75">
      <c r="A31" s="1164"/>
      <c r="B31" s="1165"/>
      <c r="C31" s="1165"/>
      <c r="D31" s="1165"/>
      <c r="E31" s="1165"/>
      <c r="F31" s="1165"/>
      <c r="G31" s="1165"/>
      <c r="H31" s="1165"/>
      <c r="I31" s="1165"/>
      <c r="J31" s="1165"/>
      <c r="K31" s="1165"/>
      <c r="L31" s="1165"/>
      <c r="M31" s="1165"/>
      <c r="N31" s="1165"/>
      <c r="O31" s="1165"/>
      <c r="P31" s="1165"/>
      <c r="Q31" s="1165"/>
      <c r="R31" s="1165"/>
      <c r="S31" s="1165"/>
      <c r="T31" s="1166"/>
    </row>
    <row r="32" spans="1:20" ht="15.75">
      <c r="A32" s="1164"/>
      <c r="B32" s="1165"/>
      <c r="C32" s="1165"/>
      <c r="D32" s="1165"/>
      <c r="E32" s="1165"/>
      <c r="F32" s="1165"/>
      <c r="G32" s="1165"/>
      <c r="H32" s="1165"/>
      <c r="I32" s="1165"/>
      <c r="J32" s="1165"/>
      <c r="K32" s="1165"/>
      <c r="L32" s="1165"/>
      <c r="M32" s="1165"/>
      <c r="N32" s="1165"/>
      <c r="O32" s="1165"/>
      <c r="P32" s="1165"/>
      <c r="Q32" s="1165"/>
      <c r="R32" s="1165"/>
      <c r="S32" s="1165"/>
      <c r="T32" s="1166"/>
    </row>
    <row r="33" spans="1:20" ht="15.75">
      <c r="A33" s="1164"/>
      <c r="B33" s="1165"/>
      <c r="C33" s="1165"/>
      <c r="D33" s="1165"/>
      <c r="E33" s="1165"/>
      <c r="F33" s="1165"/>
      <c r="G33" s="1165"/>
      <c r="H33" s="1165"/>
      <c r="I33" s="1165"/>
      <c r="J33" s="1165"/>
      <c r="K33" s="1165"/>
      <c r="L33" s="1165"/>
      <c r="M33" s="1165"/>
      <c r="N33" s="1165"/>
      <c r="O33" s="1165"/>
      <c r="P33" s="1165"/>
      <c r="Q33" s="1165"/>
      <c r="R33" s="1165"/>
      <c r="S33" s="1165"/>
      <c r="T33" s="1166"/>
    </row>
    <row r="34" spans="1:20" ht="15.75">
      <c r="A34" s="1164"/>
      <c r="B34" s="1165"/>
      <c r="C34" s="1165"/>
      <c r="D34" s="1165"/>
      <c r="E34" s="1165"/>
      <c r="F34" s="1165"/>
      <c r="G34" s="1165"/>
      <c r="H34" s="1165"/>
      <c r="I34" s="1165"/>
      <c r="J34" s="1165"/>
      <c r="K34" s="1165"/>
      <c r="L34" s="1165"/>
      <c r="M34" s="1165"/>
      <c r="N34" s="1165"/>
      <c r="O34" s="1165"/>
      <c r="P34" s="1165"/>
      <c r="Q34" s="1165"/>
      <c r="R34" s="1165"/>
      <c r="S34" s="1165"/>
      <c r="T34" s="1166"/>
    </row>
    <row r="35" spans="1:20" ht="15.75">
      <c r="A35" s="1164"/>
      <c r="B35" s="1165"/>
      <c r="C35" s="1165"/>
      <c r="D35" s="1165"/>
      <c r="E35" s="1165"/>
      <c r="F35" s="1165"/>
      <c r="G35" s="1165"/>
      <c r="H35" s="1165"/>
      <c r="I35" s="1165"/>
      <c r="J35" s="1165"/>
      <c r="K35" s="1165"/>
      <c r="L35" s="1165"/>
      <c r="M35" s="1165"/>
      <c r="N35" s="1165"/>
      <c r="O35" s="1165"/>
      <c r="P35" s="1165"/>
      <c r="Q35" s="1165"/>
      <c r="R35" s="1165"/>
      <c r="S35" s="1165"/>
      <c r="T35" s="1166"/>
    </row>
  </sheetData>
  <mergeCells count="44">
    <mergeCell ref="A1:D3"/>
    <mergeCell ref="E1:L1"/>
    <mergeCell ref="M1:S1"/>
    <mergeCell ref="E2:L3"/>
    <mergeCell ref="M2:S2"/>
    <mergeCell ref="M3:S3"/>
    <mergeCell ref="A5:D5"/>
    <mergeCell ref="E5:L5"/>
    <mergeCell ref="A6:D6"/>
    <mergeCell ref="E6:L6"/>
    <mergeCell ref="A7:D7"/>
    <mergeCell ref="E7:L7"/>
    <mergeCell ref="A8:D8"/>
    <mergeCell ref="E8:L8"/>
    <mergeCell ref="A10:S10"/>
    <mergeCell ref="A12:K12"/>
    <mergeCell ref="L12:S12"/>
    <mergeCell ref="S13:S14"/>
    <mergeCell ref="C16:C21"/>
    <mergeCell ref="A16:A21"/>
    <mergeCell ref="J13:J14"/>
    <mergeCell ref="K13:K14"/>
    <mergeCell ref="L13:L14"/>
    <mergeCell ref="M13:O13"/>
    <mergeCell ref="P13:P14"/>
    <mergeCell ref="Q13:Q14"/>
    <mergeCell ref="A13:A14"/>
    <mergeCell ref="C13:C14"/>
    <mergeCell ref="D13:D14"/>
    <mergeCell ref="E13:H13"/>
    <mergeCell ref="I13:I14"/>
    <mergeCell ref="B13:B14"/>
    <mergeCell ref="B16:B21"/>
    <mergeCell ref="A25:T25"/>
    <mergeCell ref="A26:T26"/>
    <mergeCell ref="A27:T27"/>
    <mergeCell ref="A28:T28"/>
    <mergeCell ref="A29:T29"/>
    <mergeCell ref="A35:T35"/>
    <mergeCell ref="A30:T30"/>
    <mergeCell ref="A31:T31"/>
    <mergeCell ref="A32:T32"/>
    <mergeCell ref="A33:T33"/>
    <mergeCell ref="A34:T34"/>
  </mergeCells>
  <conditionalFormatting sqref="O16:O21">
    <cfRule type="containsText" dxfId="5" priority="1" stopIfTrue="1" operator="containsText" text="P">
      <formula>NOT(ISERROR(SEARCH("P",O16)))</formula>
    </cfRule>
    <cfRule type="containsText" dxfId="4" priority="2" stopIfTrue="1" operator="containsText" text="R">
      <formula>NOT(ISERROR(SEARCH("R",O16)))</formula>
    </cfRule>
    <cfRule type="containsText" dxfId="3" priority="3" operator="containsText" text="T">
      <formula>NOT(ISERROR(SEARCH("T",O16)))</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56352-6F2B-4F80-A2EA-201E5B232546}">
  <dimension ref="A1:T21"/>
  <sheetViews>
    <sheetView topLeftCell="A13" workbookViewId="0">
      <selection activeCell="C16" sqref="C16:C17"/>
    </sheetView>
  </sheetViews>
  <sheetFormatPr baseColWidth="10" defaultRowHeight="15"/>
  <cols>
    <col min="1" max="1" width="6.28515625" customWidth="1"/>
    <col min="2" max="2" width="19.140625" customWidth="1"/>
    <col min="3" max="3" width="33.5703125" customWidth="1"/>
    <col min="4" max="4" width="35.28515625" customWidth="1"/>
    <col min="5" max="5" width="5.140625" customWidth="1"/>
    <col min="6" max="6" width="6.85546875" customWidth="1"/>
    <col min="7" max="7" width="6.140625" customWidth="1"/>
    <col min="8" max="8" width="6.28515625" customWidth="1"/>
    <col min="9" max="9" width="43.28515625" customWidth="1"/>
    <col min="10" max="10" width="19.85546875" customWidth="1"/>
    <col min="17" max="17" width="13.28515625" customWidth="1"/>
    <col min="18" max="18" width="27.42578125" customWidth="1"/>
    <col min="19" max="19" width="23.5703125" customWidth="1"/>
  </cols>
  <sheetData>
    <row r="1" spans="1:20" ht="16.5" thickBot="1">
      <c r="A1" s="671"/>
      <c r="B1" s="672"/>
      <c r="C1" s="672"/>
      <c r="D1" s="673"/>
      <c r="E1" s="703" t="s">
        <v>18</v>
      </c>
      <c r="F1" s="704"/>
      <c r="G1" s="704"/>
      <c r="H1" s="704"/>
      <c r="I1" s="704"/>
      <c r="J1" s="704"/>
      <c r="K1" s="704"/>
      <c r="L1" s="705"/>
      <c r="M1" s="703" t="s">
        <v>1123</v>
      </c>
      <c r="N1" s="704"/>
      <c r="O1" s="704"/>
      <c r="P1" s="704"/>
      <c r="Q1" s="704"/>
      <c r="R1" s="704"/>
      <c r="S1" s="705"/>
    </row>
    <row r="2" spans="1:20" ht="48" customHeight="1" thickBot="1">
      <c r="A2" s="1356"/>
      <c r="B2" s="1357"/>
      <c r="C2" s="1357"/>
      <c r="D2" s="1358"/>
      <c r="E2" s="1707" t="s">
        <v>17</v>
      </c>
      <c r="F2" s="1708"/>
      <c r="G2" s="1708"/>
      <c r="H2" s="1708"/>
      <c r="I2" s="1708"/>
      <c r="J2" s="1708"/>
      <c r="K2" s="1708"/>
      <c r="L2" s="1709"/>
      <c r="M2" s="1600" t="s">
        <v>23</v>
      </c>
      <c r="N2" s="1601"/>
      <c r="O2" s="1601"/>
      <c r="P2" s="1601"/>
      <c r="Q2" s="1601"/>
      <c r="R2" s="1601"/>
      <c r="S2" s="1602"/>
    </row>
    <row r="3" spans="1:20" ht="16.5" thickBot="1">
      <c r="A3" s="1362"/>
      <c r="B3" s="1363"/>
      <c r="C3" s="1363"/>
      <c r="D3" s="1364"/>
      <c r="E3" s="1672"/>
      <c r="F3" s="1673"/>
      <c r="G3" s="1673"/>
      <c r="H3" s="1673"/>
      <c r="I3" s="1673"/>
      <c r="J3" s="1673"/>
      <c r="K3" s="1673"/>
      <c r="L3" s="1674"/>
      <c r="M3" s="1603" t="s">
        <v>8</v>
      </c>
      <c r="N3" s="1604"/>
      <c r="O3" s="1604"/>
      <c r="P3" s="1604"/>
      <c r="Q3" s="1604"/>
      <c r="R3" s="1604"/>
      <c r="S3" s="1605"/>
    </row>
    <row r="4" spans="1:20">
      <c r="A4" s="1356"/>
      <c r="B4" s="1357"/>
      <c r="C4" s="1357"/>
      <c r="D4" s="1357"/>
      <c r="E4" s="1357"/>
      <c r="F4" s="1357"/>
      <c r="G4" s="1357"/>
      <c r="H4" s="1357"/>
      <c r="I4" s="1357"/>
      <c r="J4" s="1357"/>
      <c r="K4" s="1357"/>
      <c r="L4" s="1357"/>
      <c r="M4" s="1357"/>
      <c r="N4" s="1357"/>
      <c r="O4" s="1357"/>
      <c r="P4" s="1357"/>
      <c r="Q4" s="1357"/>
      <c r="R4" s="1357"/>
      <c r="S4" s="1358"/>
    </row>
    <row r="5" spans="1:20" ht="15.75">
      <c r="A5" s="708" t="s">
        <v>112</v>
      </c>
      <c r="B5" s="682"/>
      <c r="C5" s="682"/>
      <c r="D5" s="683"/>
      <c r="E5" s="1703" t="s">
        <v>1138</v>
      </c>
      <c r="F5" s="1703"/>
      <c r="G5" s="1703"/>
      <c r="H5" s="1703"/>
      <c r="I5" s="1703"/>
      <c r="J5" s="1703"/>
      <c r="K5" s="1703"/>
      <c r="L5" s="1703"/>
      <c r="M5" s="1693"/>
      <c r="N5" s="1694"/>
      <c r="O5" s="1694"/>
      <c r="P5" s="1694"/>
      <c r="Q5" s="1694"/>
      <c r="R5" s="1694"/>
      <c r="S5" s="1695"/>
    </row>
    <row r="6" spans="1:20">
      <c r="A6" s="708" t="s">
        <v>25</v>
      </c>
      <c r="B6" s="682"/>
      <c r="C6" s="682"/>
      <c r="D6" s="683"/>
      <c r="E6" s="1702">
        <v>2024</v>
      </c>
      <c r="F6" s="1702"/>
      <c r="G6" s="1702"/>
      <c r="H6" s="1702"/>
      <c r="I6" s="1702"/>
      <c r="J6" s="1702"/>
      <c r="K6" s="1702"/>
      <c r="L6" s="1702"/>
      <c r="M6" s="1693"/>
      <c r="N6" s="1694"/>
      <c r="O6" s="1694"/>
      <c r="P6" s="1694"/>
      <c r="Q6" s="1694"/>
      <c r="R6" s="1694"/>
      <c r="S6" s="1695"/>
    </row>
    <row r="7" spans="1:20">
      <c r="A7" s="708" t="s">
        <v>6</v>
      </c>
      <c r="B7" s="682"/>
      <c r="C7" s="682"/>
      <c r="D7" s="683"/>
      <c r="E7" s="1702" t="s">
        <v>770</v>
      </c>
      <c r="F7" s="1702"/>
      <c r="G7" s="1702"/>
      <c r="H7" s="1702"/>
      <c r="I7" s="1702"/>
      <c r="J7" s="1702"/>
      <c r="K7" s="1702"/>
      <c r="L7" s="1702"/>
      <c r="M7" s="1693"/>
      <c r="N7" s="1694"/>
      <c r="O7" s="1694"/>
      <c r="P7" s="1694"/>
      <c r="Q7" s="1694"/>
      <c r="R7" s="1694"/>
      <c r="S7" s="1695"/>
    </row>
    <row r="8" spans="1:20" ht="15.75" thickBot="1">
      <c r="A8" s="710" t="s">
        <v>7</v>
      </c>
      <c r="B8" s="711"/>
      <c r="C8" s="711"/>
      <c r="D8" s="712"/>
      <c r="E8" s="1702" t="s">
        <v>775</v>
      </c>
      <c r="F8" s="1702"/>
      <c r="G8" s="1702"/>
      <c r="H8" s="1702"/>
      <c r="I8" s="1702"/>
      <c r="J8" s="1702"/>
      <c r="K8" s="1702"/>
      <c r="L8" s="1702"/>
      <c r="M8" s="1696"/>
      <c r="N8" s="1697"/>
      <c r="O8" s="1697"/>
      <c r="P8" s="1697"/>
      <c r="Q8" s="1697"/>
      <c r="R8" s="1697"/>
      <c r="S8" s="1698"/>
    </row>
    <row r="9" spans="1:20" ht="15.75" thickBot="1">
      <c r="A9" s="1704"/>
      <c r="B9" s="1705"/>
      <c r="C9" s="1705"/>
      <c r="D9" s="1705"/>
      <c r="E9" s="1705"/>
      <c r="F9" s="1705"/>
      <c r="G9" s="1705"/>
      <c r="H9" s="1705"/>
      <c r="I9" s="1705"/>
      <c r="J9" s="1705"/>
      <c r="K9" s="1705"/>
      <c r="L9" s="1705"/>
      <c r="M9" s="1705"/>
      <c r="N9" s="1705"/>
      <c r="O9" s="1705"/>
      <c r="P9" s="1705"/>
      <c r="Q9" s="1705"/>
      <c r="R9" s="1705"/>
      <c r="S9" s="1706"/>
    </row>
    <row r="10" spans="1:20" ht="32.25" thickBot="1">
      <c r="A10" s="1576" t="s">
        <v>9</v>
      </c>
      <c r="B10" s="1577"/>
      <c r="C10" s="1577"/>
      <c r="D10" s="1577"/>
      <c r="E10" s="1577"/>
      <c r="F10" s="1577"/>
      <c r="G10" s="1577"/>
      <c r="H10" s="1577"/>
      <c r="I10" s="1577"/>
      <c r="J10" s="1577"/>
      <c r="K10" s="1577"/>
      <c r="L10" s="1577"/>
      <c r="M10" s="1577"/>
      <c r="N10" s="1577"/>
      <c r="O10" s="1577"/>
      <c r="P10" s="1577"/>
      <c r="Q10" s="1577"/>
      <c r="R10" s="1577"/>
      <c r="S10" s="1578"/>
      <c r="T10" s="700"/>
    </row>
    <row r="11" spans="1:20" ht="16.5" thickBot="1">
      <c r="A11" s="213"/>
      <c r="B11" s="1710"/>
      <c r="C11" s="1710"/>
      <c r="D11" s="1710"/>
      <c r="E11" s="1710"/>
      <c r="F11" s="1710"/>
      <c r="G11" s="1710"/>
      <c r="H11" s="1710"/>
      <c r="I11" s="1710"/>
      <c r="J11" s="1710"/>
      <c r="K11" s="1710"/>
      <c r="L11" s="1710"/>
      <c r="M11" s="1710"/>
      <c r="N11" s="1710"/>
      <c r="O11" s="1710"/>
      <c r="P11" s="1710"/>
      <c r="Q11" s="1710"/>
      <c r="R11" s="1710"/>
      <c r="S11" s="1711"/>
      <c r="T11" s="701"/>
    </row>
    <row r="12" spans="1:20" ht="27" thickBot="1">
      <c r="A12" s="1579" t="s">
        <v>16</v>
      </c>
      <c r="B12" s="1580"/>
      <c r="C12" s="1580"/>
      <c r="D12" s="1580"/>
      <c r="E12" s="1580"/>
      <c r="F12" s="1580"/>
      <c r="G12" s="1580"/>
      <c r="H12" s="1580"/>
      <c r="I12" s="1580"/>
      <c r="J12" s="1580"/>
      <c r="K12" s="1580"/>
      <c r="L12" s="1581"/>
      <c r="M12" s="1692" t="s">
        <v>1</v>
      </c>
      <c r="N12" s="1582"/>
      <c r="O12" s="1582"/>
      <c r="P12" s="1582"/>
      <c r="Q12" s="1582"/>
      <c r="R12" s="1582"/>
      <c r="S12" s="1583"/>
      <c r="T12" s="702"/>
    </row>
    <row r="13" spans="1:20" ht="120.75" thickBot="1">
      <c r="A13" s="676" t="s">
        <v>27</v>
      </c>
      <c r="B13" s="1403" t="s">
        <v>316</v>
      </c>
      <c r="C13" s="684" t="s">
        <v>26</v>
      </c>
      <c r="D13" s="685" t="s">
        <v>19</v>
      </c>
      <c r="E13" s="1383" t="s">
        <v>11</v>
      </c>
      <c r="F13" s="1384"/>
      <c r="G13" s="1384"/>
      <c r="H13" s="1385"/>
      <c r="I13" s="686" t="s">
        <v>20</v>
      </c>
      <c r="J13" s="686" t="s">
        <v>21</v>
      </c>
      <c r="K13" s="686" t="s">
        <v>2</v>
      </c>
      <c r="L13" s="674" t="s">
        <v>22</v>
      </c>
      <c r="M13" s="687" t="s">
        <v>3</v>
      </c>
      <c r="N13" s="688"/>
      <c r="O13" s="689"/>
      <c r="P13" s="675" t="s">
        <v>4</v>
      </c>
      <c r="Q13" s="226" t="s">
        <v>5</v>
      </c>
      <c r="R13" s="216" t="s">
        <v>29</v>
      </c>
      <c r="S13" s="690" t="s">
        <v>0</v>
      </c>
    </row>
    <row r="14" spans="1:20" ht="15.75" thickBot="1">
      <c r="A14" s="677"/>
      <c r="B14" s="1404"/>
      <c r="C14" s="691"/>
      <c r="D14" s="692"/>
      <c r="E14" s="693" t="s">
        <v>12</v>
      </c>
      <c r="F14" s="217" t="s">
        <v>13</v>
      </c>
      <c r="G14" s="693" t="s">
        <v>14</v>
      </c>
      <c r="H14" s="693" t="s">
        <v>15</v>
      </c>
      <c r="I14" s="694"/>
      <c r="J14" s="694"/>
      <c r="K14" s="694"/>
      <c r="L14" s="221"/>
      <c r="M14" s="218" t="s">
        <v>30</v>
      </c>
      <c r="N14" s="219" t="s">
        <v>28</v>
      </c>
      <c r="O14" s="220" t="s">
        <v>31</v>
      </c>
      <c r="P14" s="678"/>
      <c r="Q14" s="679"/>
      <c r="R14" s="221"/>
      <c r="S14" s="695"/>
    </row>
    <row r="15" spans="1:20" ht="15.75" thickBot="1">
      <c r="A15" s="706"/>
      <c r="B15" s="209"/>
      <c r="C15" s="209"/>
      <c r="D15" s="209"/>
      <c r="E15" s="707"/>
      <c r="F15" s="209"/>
      <c r="G15" s="707"/>
      <c r="H15" s="707"/>
      <c r="I15" s="209"/>
      <c r="J15" s="209"/>
      <c r="K15" s="243"/>
      <c r="L15" s="209"/>
      <c r="P15" s="209"/>
      <c r="Q15" s="209"/>
      <c r="R15" s="209"/>
      <c r="S15" s="709"/>
    </row>
    <row r="16" spans="1:20" s="719" customFormat="1" ht="67.5" customHeight="1">
      <c r="A16" s="696">
        <v>1</v>
      </c>
      <c r="B16" s="952" t="s">
        <v>393</v>
      </c>
      <c r="C16" s="737" t="s">
        <v>1135</v>
      </c>
      <c r="D16" s="571" t="s">
        <v>1125</v>
      </c>
      <c r="E16" s="436">
        <v>4</v>
      </c>
      <c r="F16" s="715"/>
      <c r="G16" s="716"/>
      <c r="H16" s="716"/>
      <c r="I16" s="713" t="s">
        <v>1134</v>
      </c>
      <c r="J16" s="717">
        <v>8000</v>
      </c>
      <c r="K16" s="717">
        <v>0</v>
      </c>
      <c r="L16" s="363">
        <v>4</v>
      </c>
      <c r="M16" s="532">
        <f t="shared" ref="M16:M19" si="0">IF(L16&lt;1,L16-AVERAGE(E16:H16),L16-(SUM(E16:H16)))</f>
        <v>0</v>
      </c>
      <c r="N16" s="572">
        <f t="shared" ref="N16:N19" si="1">IF(L16&lt;1,(AVERAGE(E16:H16)/L16),SUM(E16:H16)/L16)</f>
        <v>1</v>
      </c>
      <c r="O16" s="718" t="str">
        <f t="shared" ref="O16:O19" si="2">IF(N16&lt;=U$17,"T",IF(N16&lt;$X$17,"R",IF(N16&gt;=$X$17,"P")))</f>
        <v>P</v>
      </c>
      <c r="P16" s="401"/>
      <c r="Q16" s="401"/>
      <c r="R16" s="284" t="s">
        <v>1126</v>
      </c>
      <c r="S16" s="726" t="s">
        <v>448</v>
      </c>
    </row>
    <row r="17" spans="1:19" s="719" customFormat="1" ht="89.25" customHeight="1">
      <c r="A17" s="697">
        <v>2</v>
      </c>
      <c r="B17" s="953"/>
      <c r="C17" s="739"/>
      <c r="D17" s="574" t="s">
        <v>1127</v>
      </c>
      <c r="E17" s="263">
        <v>1</v>
      </c>
      <c r="F17" s="720"/>
      <c r="G17" s="721"/>
      <c r="H17" s="721"/>
      <c r="I17" s="714" t="s">
        <v>1136</v>
      </c>
      <c r="J17" s="265">
        <v>0</v>
      </c>
      <c r="K17" s="265">
        <v>0</v>
      </c>
      <c r="L17" s="292">
        <v>1</v>
      </c>
      <c r="M17" s="531">
        <f t="shared" si="0"/>
        <v>0</v>
      </c>
      <c r="N17" s="575">
        <v>1</v>
      </c>
      <c r="O17" s="722" t="str">
        <f t="shared" si="2"/>
        <v>P</v>
      </c>
      <c r="P17" s="266"/>
      <c r="Q17" s="266"/>
      <c r="R17" s="307" t="s">
        <v>1137</v>
      </c>
      <c r="S17" s="727"/>
    </row>
    <row r="18" spans="1:19" s="719" customFormat="1" ht="57.75" customHeight="1">
      <c r="A18" s="1699">
        <v>3</v>
      </c>
      <c r="B18" s="953"/>
      <c r="C18" s="840" t="s">
        <v>1128</v>
      </c>
      <c r="D18" s="264" t="s">
        <v>1129</v>
      </c>
      <c r="E18" s="263">
        <v>1</v>
      </c>
      <c r="F18" s="720"/>
      <c r="G18" s="721"/>
      <c r="H18" s="721"/>
      <c r="I18" s="1700" t="s">
        <v>1139</v>
      </c>
      <c r="J18" s="265">
        <v>0</v>
      </c>
      <c r="K18" s="265">
        <v>0</v>
      </c>
      <c r="L18" s="292">
        <v>1</v>
      </c>
      <c r="M18" s="531">
        <f t="shared" si="0"/>
        <v>0</v>
      </c>
      <c r="N18" s="575">
        <v>1</v>
      </c>
      <c r="O18" s="722" t="str">
        <f t="shared" si="2"/>
        <v>P</v>
      </c>
      <c r="P18" s="266"/>
      <c r="Q18" s="266"/>
      <c r="R18" s="307" t="s">
        <v>1130</v>
      </c>
      <c r="S18" s="566" t="s">
        <v>1131</v>
      </c>
    </row>
    <row r="19" spans="1:19" s="719" customFormat="1" ht="77.25" customHeight="1" thickBot="1">
      <c r="A19" s="1095"/>
      <c r="B19" s="954"/>
      <c r="C19" s="1084"/>
      <c r="D19" s="479" t="s">
        <v>1132</v>
      </c>
      <c r="E19" s="437">
        <v>1</v>
      </c>
      <c r="F19" s="723"/>
      <c r="G19" s="724"/>
      <c r="H19" s="724"/>
      <c r="I19" s="1701"/>
      <c r="J19" s="598">
        <v>0</v>
      </c>
      <c r="K19" s="598">
        <v>0</v>
      </c>
      <c r="L19" s="373">
        <v>1</v>
      </c>
      <c r="M19" s="533">
        <f t="shared" si="0"/>
        <v>0</v>
      </c>
      <c r="N19" s="600">
        <f t="shared" si="1"/>
        <v>1</v>
      </c>
      <c r="O19" s="725" t="str">
        <f t="shared" si="2"/>
        <v>P</v>
      </c>
      <c r="P19" s="353"/>
      <c r="Q19" s="353"/>
      <c r="R19" s="479" t="s">
        <v>1140</v>
      </c>
      <c r="S19" s="698" t="s">
        <v>1133</v>
      </c>
    </row>
    <row r="21" spans="1:19" ht="16.5">
      <c r="A21" s="108" t="s">
        <v>24</v>
      </c>
    </row>
  </sheetData>
  <mergeCells count="22">
    <mergeCell ref="E2:L3"/>
    <mergeCell ref="M2:S2"/>
    <mergeCell ref="M3:S3"/>
    <mergeCell ref="A10:S10"/>
    <mergeCell ref="B11:S11"/>
    <mergeCell ref="A2:D3"/>
    <mergeCell ref="M12:S12"/>
    <mergeCell ref="A4:S4"/>
    <mergeCell ref="M5:S8"/>
    <mergeCell ref="E13:H13"/>
    <mergeCell ref="A18:A19"/>
    <mergeCell ref="C18:C19"/>
    <mergeCell ref="A12:L12"/>
    <mergeCell ref="I18:I19"/>
    <mergeCell ref="B16:B19"/>
    <mergeCell ref="B13:B14"/>
    <mergeCell ref="E7:L7"/>
    <mergeCell ref="E8:L8"/>
    <mergeCell ref="E5:L5"/>
    <mergeCell ref="E6:L6"/>
    <mergeCell ref="A9:S9"/>
    <mergeCell ref="C16:C17"/>
  </mergeCells>
  <conditionalFormatting sqref="O16:O19">
    <cfRule type="iconSet" priority="1">
      <iconSet iconSet="3Symbols2">
        <cfvo type="percent" val="0"/>
        <cfvo type="percent" val="0.74"/>
        <cfvo type="percent" val="0.85"/>
      </iconSet>
    </cfRule>
    <cfRule type="containsText" dxfId="2" priority="2" stopIfTrue="1" operator="containsText" text="P">
      <formula>NOT(ISERROR(SEARCH("P",O16)))</formula>
    </cfRule>
    <cfRule type="containsText" dxfId="1" priority="3" stopIfTrue="1" operator="containsText" text="R">
      <formula>NOT(ISERROR(SEARCH("R",O16)))</formula>
    </cfRule>
    <cfRule type="containsText" dxfId="0" priority="4" operator="containsText" text="T">
      <formula>NOT(ISERROR(SEARCH("T",O16)))</formula>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T42"/>
  <sheetViews>
    <sheetView topLeftCell="N9" zoomScale="80" zoomScaleNormal="80" workbookViewId="0">
      <selection activeCell="S24" sqref="S24"/>
    </sheetView>
  </sheetViews>
  <sheetFormatPr baseColWidth="10" defaultColWidth="26.42578125" defaultRowHeight="13.5"/>
  <cols>
    <col min="1" max="1" width="11.28515625" style="1" customWidth="1"/>
    <col min="2" max="2" width="23.140625" style="1" customWidth="1"/>
    <col min="3" max="3" width="22.42578125" style="1" customWidth="1"/>
    <col min="4" max="4" width="33.85546875" style="1" customWidth="1"/>
    <col min="5" max="5" width="31.5703125" style="1" customWidth="1"/>
    <col min="6" max="6" width="8.42578125" style="1" bestFit="1" customWidth="1"/>
    <col min="7" max="7" width="10.5703125" style="133" customWidth="1"/>
    <col min="8" max="8" width="7" style="1" customWidth="1"/>
    <col min="9" max="9" width="11.28515625" style="1" customWidth="1"/>
    <col min="10" max="10" width="59.28515625" style="1" customWidth="1"/>
    <col min="11" max="11" width="21.28515625" style="1" customWidth="1"/>
    <col min="12" max="12" width="34.140625" style="1" customWidth="1"/>
    <col min="13" max="13" width="9.85546875" style="1" customWidth="1"/>
    <col min="14" max="14" width="15.7109375" style="1" customWidth="1"/>
    <col min="15" max="15" width="8.5703125" style="1" customWidth="1"/>
    <col min="16" max="16" width="11.5703125" style="1" customWidth="1"/>
    <col min="17" max="17" width="31.140625" style="1" customWidth="1"/>
    <col min="18" max="18" width="21.140625" style="1" customWidth="1"/>
    <col min="19" max="19" width="29.85546875" style="1" customWidth="1"/>
    <col min="20" max="16384" width="26.42578125" style="1"/>
  </cols>
  <sheetData>
    <row r="2" spans="1:20" ht="14.25" thickBot="1">
      <c r="A2" s="2"/>
      <c r="B2" s="2"/>
      <c r="C2" s="2"/>
      <c r="D2" s="2"/>
      <c r="E2" s="2"/>
      <c r="F2" s="2"/>
      <c r="G2" s="128"/>
      <c r="H2" s="2"/>
      <c r="I2" s="2"/>
      <c r="J2" s="2"/>
      <c r="K2" s="2"/>
      <c r="L2" s="2"/>
      <c r="M2" s="2"/>
      <c r="N2" s="2"/>
      <c r="O2" s="2"/>
      <c r="P2" s="2"/>
      <c r="Q2" s="2"/>
      <c r="R2" s="2"/>
      <c r="S2" s="34"/>
      <c r="T2" s="35"/>
    </row>
    <row r="3" spans="1:20" ht="14.25" thickBot="1">
      <c r="A3" s="762" cm="1">
        <f t="array" aca="1" ref="A3" ca="1">A3:T28</f>
        <v>0</v>
      </c>
      <c r="B3" s="763"/>
      <c r="C3" s="763"/>
      <c r="D3" s="763"/>
      <c r="E3" s="764"/>
      <c r="F3" s="771" t="s">
        <v>18</v>
      </c>
      <c r="G3" s="772"/>
      <c r="H3" s="772"/>
      <c r="I3" s="772"/>
      <c r="J3" s="772"/>
      <c r="K3" s="772"/>
      <c r="L3" s="772"/>
      <c r="M3" s="773"/>
      <c r="N3" s="740" t="s">
        <v>689</v>
      </c>
      <c r="O3" s="741"/>
      <c r="P3" s="741"/>
      <c r="Q3" s="741"/>
      <c r="R3" s="741"/>
      <c r="S3" s="741"/>
      <c r="T3" s="742"/>
    </row>
    <row r="4" spans="1:20" ht="14.25" thickBot="1">
      <c r="A4" s="765"/>
      <c r="B4" s="766"/>
      <c r="C4" s="766"/>
      <c r="D4" s="766"/>
      <c r="E4" s="767"/>
      <c r="F4" s="743" t="s">
        <v>17</v>
      </c>
      <c r="G4" s="744"/>
      <c r="H4" s="744"/>
      <c r="I4" s="744"/>
      <c r="J4" s="744"/>
      <c r="K4" s="744"/>
      <c r="L4" s="744"/>
      <c r="M4" s="745"/>
      <c r="N4" s="749" t="s">
        <v>23</v>
      </c>
      <c r="O4" s="750"/>
      <c r="P4" s="750"/>
      <c r="Q4" s="750"/>
      <c r="R4" s="750"/>
      <c r="S4" s="750"/>
      <c r="T4" s="751"/>
    </row>
    <row r="5" spans="1:20" ht="14.25" thickBot="1">
      <c r="A5" s="768"/>
      <c r="B5" s="769"/>
      <c r="C5" s="769"/>
      <c r="D5" s="769"/>
      <c r="E5" s="770"/>
      <c r="F5" s="746"/>
      <c r="G5" s="747"/>
      <c r="H5" s="747"/>
      <c r="I5" s="747"/>
      <c r="J5" s="747"/>
      <c r="K5" s="747"/>
      <c r="L5" s="747"/>
      <c r="M5" s="748"/>
      <c r="N5" s="752" t="s">
        <v>8</v>
      </c>
      <c r="O5" s="753"/>
      <c r="P5" s="753"/>
      <c r="Q5" s="753"/>
      <c r="R5" s="753"/>
      <c r="S5" s="753"/>
      <c r="T5" s="754"/>
    </row>
    <row r="6" spans="1:20">
      <c r="A6" s="2"/>
      <c r="B6" s="2"/>
      <c r="C6" s="2"/>
      <c r="D6" s="2"/>
      <c r="E6" s="2"/>
      <c r="F6" s="2"/>
      <c r="G6" s="128"/>
      <c r="H6" s="2"/>
      <c r="I6" s="2"/>
      <c r="J6" s="3"/>
      <c r="K6" s="3"/>
      <c r="L6" s="4"/>
      <c r="M6" s="4"/>
      <c r="N6" s="4"/>
      <c r="O6" s="4"/>
      <c r="P6" s="4"/>
      <c r="Q6" s="4"/>
      <c r="R6" s="4"/>
      <c r="S6" s="33"/>
      <c r="T6" s="33"/>
    </row>
    <row r="7" spans="1:20">
      <c r="A7" s="755" t="s">
        <v>10</v>
      </c>
      <c r="B7" s="755"/>
      <c r="C7" s="755"/>
      <c r="D7" s="755"/>
      <c r="E7" s="755"/>
      <c r="F7" s="759" t="s">
        <v>65</v>
      </c>
      <c r="G7" s="760"/>
      <c r="H7" s="760"/>
      <c r="I7" s="760"/>
      <c r="J7" s="760"/>
      <c r="K7" s="760"/>
      <c r="L7" s="760"/>
      <c r="M7" s="761"/>
      <c r="N7" s="4"/>
      <c r="O7" s="4"/>
      <c r="P7" s="4"/>
      <c r="Q7" s="4"/>
      <c r="R7" s="4"/>
      <c r="S7" s="33"/>
      <c r="T7" s="33"/>
    </row>
    <row r="8" spans="1:20" ht="15">
      <c r="A8" s="755" t="s">
        <v>25</v>
      </c>
      <c r="B8" s="755"/>
      <c r="C8" s="755"/>
      <c r="D8" s="755"/>
      <c r="E8" s="755"/>
      <c r="F8" s="756">
        <v>2024</v>
      </c>
      <c r="G8" s="757"/>
      <c r="H8" s="757"/>
      <c r="I8" s="757"/>
      <c r="J8" s="757"/>
      <c r="K8" s="757"/>
      <c r="L8" s="757"/>
      <c r="M8" s="758"/>
      <c r="N8" s="4"/>
      <c r="O8" s="4"/>
      <c r="P8" s="4"/>
      <c r="Q8" s="4"/>
      <c r="R8" s="4"/>
      <c r="S8" s="33"/>
      <c r="T8" s="33"/>
    </row>
    <row r="9" spans="1:20" ht="15">
      <c r="A9" s="755" t="s">
        <v>6</v>
      </c>
      <c r="B9" s="755"/>
      <c r="C9" s="755"/>
      <c r="D9" s="755"/>
      <c r="E9" s="755"/>
      <c r="F9" s="756" t="s">
        <v>771</v>
      </c>
      <c r="G9" s="757"/>
      <c r="H9" s="757"/>
      <c r="I9" s="757"/>
      <c r="J9" s="757"/>
      <c r="K9" s="757"/>
      <c r="L9" s="757"/>
      <c r="M9" s="758"/>
      <c r="N9" s="4"/>
      <c r="O9" s="4"/>
      <c r="P9" s="4"/>
      <c r="Q9" s="4"/>
      <c r="R9" s="4"/>
      <c r="S9" s="33"/>
      <c r="T9" s="33"/>
    </row>
    <row r="10" spans="1:20" ht="15">
      <c r="A10" s="755" t="s">
        <v>7</v>
      </c>
      <c r="B10" s="755"/>
      <c r="C10" s="755"/>
      <c r="D10" s="755"/>
      <c r="E10" s="755"/>
      <c r="F10" s="756" t="s">
        <v>772</v>
      </c>
      <c r="G10" s="757"/>
      <c r="H10" s="757"/>
      <c r="I10" s="757"/>
      <c r="J10" s="757"/>
      <c r="K10" s="757"/>
      <c r="L10" s="757"/>
      <c r="M10" s="758"/>
      <c r="N10" s="4"/>
      <c r="O10" s="4"/>
      <c r="P10" s="4"/>
      <c r="Q10" s="4"/>
      <c r="R10" s="4"/>
      <c r="S10" s="33"/>
      <c r="T10" s="33"/>
    </row>
    <row r="11" spans="1:20" ht="14.25" thickBot="1">
      <c r="A11" s="5"/>
      <c r="B11" s="5"/>
      <c r="C11" s="5"/>
      <c r="D11" s="5"/>
      <c r="E11" s="5"/>
      <c r="F11" s="5"/>
      <c r="G11" s="129"/>
      <c r="H11" s="5"/>
      <c r="I11" s="5"/>
      <c r="J11" s="3"/>
      <c r="K11" s="3"/>
      <c r="L11" s="3"/>
      <c r="M11" s="3"/>
      <c r="N11" s="4"/>
      <c r="O11" s="4"/>
      <c r="P11" s="4"/>
      <c r="Q11" s="4"/>
      <c r="R11" s="4"/>
      <c r="S11" s="33"/>
      <c r="T11" s="33"/>
    </row>
    <row r="12" spans="1:20" ht="14.25" thickBot="1">
      <c r="A12" s="786" t="s">
        <v>9</v>
      </c>
      <c r="B12" s="787"/>
      <c r="C12" s="787"/>
      <c r="D12" s="787"/>
      <c r="E12" s="787"/>
      <c r="F12" s="787"/>
      <c r="G12" s="787"/>
      <c r="H12" s="787"/>
      <c r="I12" s="787"/>
      <c r="J12" s="787"/>
      <c r="K12" s="787"/>
      <c r="L12" s="787"/>
      <c r="M12" s="787"/>
      <c r="N12" s="787"/>
      <c r="O12" s="787"/>
      <c r="P12" s="787"/>
      <c r="Q12" s="787"/>
      <c r="R12" s="787"/>
      <c r="S12" s="787"/>
      <c r="T12" s="788"/>
    </row>
    <row r="13" spans="1:20" ht="14.25" thickBot="1">
      <c r="A13" s="6"/>
      <c r="B13" s="7"/>
      <c r="C13" s="7"/>
      <c r="D13" s="7"/>
      <c r="E13" s="7"/>
      <c r="F13" s="7"/>
      <c r="G13" s="130"/>
      <c r="H13" s="7"/>
      <c r="I13" s="7"/>
      <c r="J13" s="7"/>
      <c r="K13" s="7"/>
      <c r="L13" s="7"/>
      <c r="M13" s="7"/>
      <c r="N13" s="7"/>
      <c r="O13" s="7"/>
      <c r="P13" s="7"/>
      <c r="Q13" s="7"/>
      <c r="R13" s="7"/>
      <c r="S13" s="36"/>
      <c r="T13" s="37"/>
    </row>
    <row r="14" spans="1:20" ht="14.25" thickBot="1">
      <c r="A14" s="789" t="s">
        <v>16</v>
      </c>
      <c r="B14" s="790"/>
      <c r="C14" s="790"/>
      <c r="D14" s="790"/>
      <c r="E14" s="790"/>
      <c r="F14" s="790"/>
      <c r="G14" s="790"/>
      <c r="H14" s="790"/>
      <c r="I14" s="790"/>
      <c r="J14" s="790"/>
      <c r="K14" s="790"/>
      <c r="L14" s="791"/>
      <c r="M14" s="792" t="s">
        <v>1</v>
      </c>
      <c r="N14" s="792"/>
      <c r="O14" s="792"/>
      <c r="P14" s="792"/>
      <c r="Q14" s="792"/>
      <c r="R14" s="792"/>
      <c r="S14" s="792"/>
      <c r="T14" s="793"/>
    </row>
    <row r="15" spans="1:20" ht="14.25" thickBot="1">
      <c r="A15" s="798" t="s">
        <v>27</v>
      </c>
      <c r="B15" s="807" t="s">
        <v>315</v>
      </c>
      <c r="C15" s="807" t="s">
        <v>316</v>
      </c>
      <c r="D15" s="798" t="s">
        <v>26</v>
      </c>
      <c r="E15" s="802" t="s">
        <v>19</v>
      </c>
      <c r="F15" s="804" t="s">
        <v>11</v>
      </c>
      <c r="G15" s="805"/>
      <c r="H15" s="805"/>
      <c r="I15" s="806"/>
      <c r="J15" s="794" t="s">
        <v>20</v>
      </c>
      <c r="K15" s="794" t="s">
        <v>21</v>
      </c>
      <c r="L15" s="794" t="s">
        <v>2</v>
      </c>
      <c r="M15" s="836" t="s">
        <v>22</v>
      </c>
      <c r="N15" s="777" t="s">
        <v>3</v>
      </c>
      <c r="O15" s="778"/>
      <c r="P15" s="779"/>
      <c r="Q15" s="782" t="s">
        <v>210</v>
      </c>
      <c r="R15" s="782" t="s">
        <v>5</v>
      </c>
      <c r="S15" s="9" t="s">
        <v>29</v>
      </c>
      <c r="T15" s="835" t="s">
        <v>0</v>
      </c>
    </row>
    <row r="16" spans="1:20" ht="40.5" customHeight="1" thickBot="1">
      <c r="A16" s="799"/>
      <c r="B16" s="808"/>
      <c r="C16" s="808"/>
      <c r="D16" s="799"/>
      <c r="E16" s="803"/>
      <c r="F16" s="11" t="s">
        <v>12</v>
      </c>
      <c r="G16" s="131" t="s">
        <v>13</v>
      </c>
      <c r="H16" s="11" t="s">
        <v>14</v>
      </c>
      <c r="I16" s="11" t="s">
        <v>15</v>
      </c>
      <c r="J16" s="795"/>
      <c r="K16" s="795"/>
      <c r="L16" s="795"/>
      <c r="M16" s="797"/>
      <c r="N16" s="38" t="s">
        <v>30</v>
      </c>
      <c r="O16" s="13" t="s">
        <v>28</v>
      </c>
      <c r="P16" s="14" t="s">
        <v>31</v>
      </c>
      <c r="Q16" s="781"/>
      <c r="R16" s="783"/>
      <c r="S16" s="39"/>
      <c r="T16" s="785"/>
    </row>
    <row r="17" spans="1:20" ht="15.75" customHeight="1" thickBot="1">
      <c r="A17" s="256"/>
      <c r="B17" s="46"/>
      <c r="C17" s="46"/>
      <c r="D17" s="46"/>
      <c r="E17" s="46"/>
      <c r="F17" s="46"/>
      <c r="G17" s="132"/>
      <c r="H17" s="46"/>
      <c r="I17" s="46"/>
      <c r="J17" s="47"/>
      <c r="K17" s="47"/>
      <c r="L17" s="47"/>
      <c r="M17" s="47"/>
      <c r="N17" s="49"/>
      <c r="O17" s="48"/>
      <c r="P17" s="48"/>
      <c r="Q17" s="47"/>
      <c r="R17" s="47"/>
      <c r="S17" s="33"/>
      <c r="T17" s="47"/>
    </row>
    <row r="18" spans="1:20" ht="36.75" thickBot="1">
      <c r="A18" s="838">
        <v>1</v>
      </c>
      <c r="B18" s="837" t="s">
        <v>320</v>
      </c>
      <c r="C18" s="837" t="s">
        <v>387</v>
      </c>
      <c r="D18" s="837" t="s">
        <v>76</v>
      </c>
      <c r="E18" s="528" t="s">
        <v>808</v>
      </c>
      <c r="F18" s="344">
        <v>1</v>
      </c>
      <c r="G18" s="399"/>
      <c r="H18" s="399"/>
      <c r="I18" s="399"/>
      <c r="J18" s="284" t="s">
        <v>77</v>
      </c>
      <c r="K18" s="400">
        <v>0</v>
      </c>
      <c r="L18" s="401"/>
      <c r="M18" s="368">
        <v>1</v>
      </c>
      <c r="N18" s="364">
        <f t="shared" ref="N18:N20" si="0">IF(M18&lt;1,M18-AVERAGE(F18:I18),M18-(SUM(F18:I18)))</f>
        <v>0</v>
      </c>
      <c r="O18" s="304">
        <v>1</v>
      </c>
      <c r="P18" s="17" t="str">
        <f t="shared" ref="P18:P23" si="1">IF(O18&lt;=V$18,"T",IF(O18&lt;$Y$18,"R",IF(O18&gt;=$Y$18,"P")))</f>
        <v>P</v>
      </c>
      <c r="Q18" s="18"/>
      <c r="R18" s="18"/>
      <c r="S18" s="284" t="s">
        <v>78</v>
      </c>
      <c r="T18" s="565" t="s">
        <v>79</v>
      </c>
    </row>
    <row r="19" spans="1:20" ht="24">
      <c r="A19" s="839"/>
      <c r="B19" s="829"/>
      <c r="C19" s="829"/>
      <c r="D19" s="829"/>
      <c r="E19" s="529" t="s">
        <v>439</v>
      </c>
      <c r="F19" s="403">
        <v>1</v>
      </c>
      <c r="G19" s="301"/>
      <c r="H19" s="359"/>
      <c r="I19" s="359"/>
      <c r="J19" s="311" t="s">
        <v>762</v>
      </c>
      <c r="K19" s="402"/>
      <c r="L19" s="333"/>
      <c r="M19" s="301">
        <v>1</v>
      </c>
      <c r="N19" s="295">
        <v>-9</v>
      </c>
      <c r="O19" s="383">
        <v>1</v>
      </c>
      <c r="P19" s="17" t="str">
        <f t="shared" si="1"/>
        <v>P</v>
      </c>
      <c r="Q19" s="21"/>
      <c r="R19" s="21"/>
      <c r="S19" s="311"/>
      <c r="T19" s="570"/>
    </row>
    <row r="20" spans="1:20" ht="60">
      <c r="A20" s="839"/>
      <c r="B20" s="829"/>
      <c r="C20" s="829"/>
      <c r="D20" s="829"/>
      <c r="E20" s="529" t="s">
        <v>80</v>
      </c>
      <c r="F20" s="403">
        <v>1</v>
      </c>
      <c r="G20" s="301"/>
      <c r="H20" s="359"/>
      <c r="I20" s="329"/>
      <c r="J20" s="311" t="s">
        <v>440</v>
      </c>
      <c r="K20" s="325">
        <v>0</v>
      </c>
      <c r="L20" s="292"/>
      <c r="M20" s="267">
        <v>0.73</v>
      </c>
      <c r="N20" s="281">
        <f t="shared" si="0"/>
        <v>-0.27</v>
      </c>
      <c r="O20" s="309">
        <v>0.73</v>
      </c>
      <c r="P20" s="23" t="str">
        <f t="shared" si="1"/>
        <v>P</v>
      </c>
      <c r="Q20" s="24"/>
      <c r="R20" s="24"/>
      <c r="S20" s="307" t="s">
        <v>82</v>
      </c>
      <c r="T20" s="566" t="s">
        <v>83</v>
      </c>
    </row>
    <row r="21" spans="1:20" ht="48">
      <c r="A21" s="839"/>
      <c r="B21" s="829"/>
      <c r="C21" s="829"/>
      <c r="D21" s="829"/>
      <c r="E21" s="604" t="s">
        <v>809</v>
      </c>
      <c r="F21" s="403">
        <v>1</v>
      </c>
      <c r="G21" s="329"/>
      <c r="H21" s="329"/>
      <c r="I21" s="329"/>
      <c r="J21" s="307" t="s">
        <v>81</v>
      </c>
      <c r="K21" s="325">
        <v>0</v>
      </c>
      <c r="L21" s="292"/>
      <c r="M21" s="267">
        <v>1</v>
      </c>
      <c r="N21" s="281">
        <v>0</v>
      </c>
      <c r="O21" s="309">
        <v>1</v>
      </c>
      <c r="P21" s="23" t="str">
        <f t="shared" si="1"/>
        <v>P</v>
      </c>
      <c r="Q21" s="24"/>
      <c r="R21" s="24"/>
      <c r="S21" s="307" t="s">
        <v>84</v>
      </c>
      <c r="T21" s="566" t="s">
        <v>83</v>
      </c>
    </row>
    <row r="22" spans="1:20" ht="36">
      <c r="A22" s="841">
        <v>2</v>
      </c>
      <c r="B22" s="840" t="s">
        <v>319</v>
      </c>
      <c r="C22" s="840" t="s">
        <v>390</v>
      </c>
      <c r="D22" s="829" t="s">
        <v>1034</v>
      </c>
      <c r="E22" s="529" t="s">
        <v>810</v>
      </c>
      <c r="F22" s="403">
        <v>1</v>
      </c>
      <c r="G22" s="403"/>
      <c r="H22" s="329"/>
      <c r="I22" s="292"/>
      <c r="J22" s="307" t="s">
        <v>510</v>
      </c>
      <c r="K22" s="404">
        <v>1200000</v>
      </c>
      <c r="L22" s="626"/>
      <c r="M22" s="267">
        <v>1</v>
      </c>
      <c r="N22" s="281">
        <v>-39</v>
      </c>
      <c r="O22" s="309">
        <v>0.4</v>
      </c>
      <c r="P22" s="23" t="str">
        <f t="shared" si="1"/>
        <v>P</v>
      </c>
      <c r="Q22" s="24"/>
      <c r="R22" s="24"/>
      <c r="S22" s="307"/>
      <c r="T22" s="566"/>
    </row>
    <row r="23" spans="1:20" ht="60">
      <c r="A23" s="842"/>
      <c r="B23" s="739"/>
      <c r="C23" s="739"/>
      <c r="D23" s="829"/>
      <c r="E23" s="529" t="s">
        <v>605</v>
      </c>
      <c r="F23" s="403">
        <v>1</v>
      </c>
      <c r="G23" s="267"/>
      <c r="H23" s="329"/>
      <c r="I23" s="292"/>
      <c r="J23" s="307" t="s">
        <v>606</v>
      </c>
      <c r="K23" s="325" t="s">
        <v>509</v>
      </c>
      <c r="L23" s="292"/>
      <c r="M23" s="267">
        <v>1</v>
      </c>
      <c r="N23" s="281">
        <v>-99</v>
      </c>
      <c r="O23" s="309">
        <v>100</v>
      </c>
      <c r="P23" s="23" t="str">
        <f t="shared" si="1"/>
        <v>P</v>
      </c>
      <c r="Q23" s="24"/>
      <c r="R23" s="24"/>
      <c r="S23" s="307" t="s">
        <v>66</v>
      </c>
      <c r="T23" s="566" t="s">
        <v>67</v>
      </c>
    </row>
    <row r="24" spans="1:20" ht="36">
      <c r="A24" s="832">
        <v>3</v>
      </c>
      <c r="B24" s="829" t="s">
        <v>319</v>
      </c>
      <c r="C24" s="829" t="s">
        <v>390</v>
      </c>
      <c r="D24" s="823" t="s">
        <v>528</v>
      </c>
      <c r="E24" s="307" t="s">
        <v>68</v>
      </c>
      <c r="F24" s="403">
        <v>1</v>
      </c>
      <c r="G24" s="403"/>
      <c r="H24" s="329"/>
      <c r="I24" s="292"/>
      <c r="J24" s="307" t="s">
        <v>69</v>
      </c>
      <c r="K24" s="325"/>
      <c r="L24" s="291"/>
      <c r="M24" s="267">
        <v>1</v>
      </c>
      <c r="N24" s="281">
        <f t="shared" ref="N24:N26" si="2">IF(M24&lt;1,M24-AVERAGE(F24:I24),M24-(SUM(F24:I24)))</f>
        <v>0</v>
      </c>
      <c r="O24" s="309">
        <f>IF(M24&lt;1,(AVERAGE(F24:I24)/M24),SUM(F24:I24)/M24)</f>
        <v>1</v>
      </c>
      <c r="P24" s="23" t="str">
        <f t="shared" ref="P24:P28" si="3">IF(O24&lt;=V$18,"T",IF(O24&lt;$Y$18,"R",IF(O24&gt;=$Y$18,"P")))</f>
        <v>P</v>
      </c>
      <c r="Q24" s="42"/>
      <c r="R24" s="24"/>
      <c r="S24" s="306" t="s">
        <v>78</v>
      </c>
      <c r="T24" s="564"/>
    </row>
    <row r="25" spans="1:20" ht="36">
      <c r="A25" s="833"/>
      <c r="B25" s="829"/>
      <c r="C25" s="829"/>
      <c r="D25" s="823"/>
      <c r="E25" s="307" t="s">
        <v>70</v>
      </c>
      <c r="F25" s="403">
        <v>1</v>
      </c>
      <c r="G25" s="267"/>
      <c r="H25" s="392"/>
      <c r="I25" s="286"/>
      <c r="J25" s="307" t="s">
        <v>71</v>
      </c>
      <c r="K25" s="404"/>
      <c r="L25" s="405"/>
      <c r="M25" s="267">
        <v>1</v>
      </c>
      <c r="N25" s="281">
        <f t="shared" si="2"/>
        <v>0</v>
      </c>
      <c r="O25" s="309">
        <v>1</v>
      </c>
      <c r="P25" s="23" t="str">
        <f t="shared" si="3"/>
        <v>P</v>
      </c>
      <c r="Q25" s="134"/>
      <c r="R25" s="24"/>
      <c r="S25" s="306" t="s">
        <v>82</v>
      </c>
      <c r="T25" s="564"/>
    </row>
    <row r="26" spans="1:20" ht="36">
      <c r="A26" s="833"/>
      <c r="B26" s="829"/>
      <c r="C26" s="829"/>
      <c r="D26" s="823"/>
      <c r="E26" s="307" t="s">
        <v>72</v>
      </c>
      <c r="F26" s="403">
        <v>1</v>
      </c>
      <c r="G26" s="403"/>
      <c r="H26" s="392"/>
      <c r="I26" s="264"/>
      <c r="J26" s="307" t="s">
        <v>73</v>
      </c>
      <c r="K26" s="325"/>
      <c r="L26" s="278"/>
      <c r="M26" s="267">
        <v>1</v>
      </c>
      <c r="N26" s="406">
        <f t="shared" si="2"/>
        <v>0</v>
      </c>
      <c r="O26" s="407">
        <v>1</v>
      </c>
      <c r="P26" s="126" t="str">
        <f t="shared" si="3"/>
        <v>P</v>
      </c>
      <c r="Q26" s="27"/>
      <c r="R26" s="20"/>
      <c r="S26" s="306" t="s">
        <v>84</v>
      </c>
      <c r="T26" s="583"/>
    </row>
    <row r="27" spans="1:20" ht="24">
      <c r="A27" s="833"/>
      <c r="B27" s="829"/>
      <c r="C27" s="829"/>
      <c r="D27" s="823"/>
      <c r="E27" s="307" t="s">
        <v>74</v>
      </c>
      <c r="F27" s="403">
        <v>1</v>
      </c>
      <c r="G27" s="267"/>
      <c r="H27" s="403"/>
      <c r="I27" s="329"/>
      <c r="J27" s="307" t="s">
        <v>75</v>
      </c>
      <c r="K27" s="372" t="s">
        <v>437</v>
      </c>
      <c r="L27" s="266"/>
      <c r="M27" s="314">
        <v>100</v>
      </c>
      <c r="N27" s="299">
        <f>G27-M27</f>
        <v>-100</v>
      </c>
      <c r="O27" s="408">
        <v>1</v>
      </c>
      <c r="P27" s="126" t="str">
        <f t="shared" si="3"/>
        <v>P</v>
      </c>
      <c r="Q27" s="24"/>
      <c r="R27" s="20"/>
      <c r="S27" s="360"/>
      <c r="T27" s="583"/>
    </row>
    <row r="28" spans="1:20" ht="49.5" thickBot="1">
      <c r="A28" s="834"/>
      <c r="B28" s="830"/>
      <c r="C28" s="830"/>
      <c r="D28" s="831"/>
      <c r="E28" s="395" t="s">
        <v>436</v>
      </c>
      <c r="F28" s="409">
        <v>1</v>
      </c>
      <c r="G28" s="409"/>
      <c r="H28" s="410"/>
      <c r="I28" s="355"/>
      <c r="J28" s="352" t="s">
        <v>438</v>
      </c>
      <c r="K28" s="569"/>
      <c r="L28" s="357"/>
      <c r="M28" s="353">
        <v>86.75</v>
      </c>
      <c r="N28" s="357">
        <v>0</v>
      </c>
      <c r="O28" s="411">
        <v>1</v>
      </c>
      <c r="P28" s="127" t="str">
        <f t="shared" si="3"/>
        <v>P</v>
      </c>
      <c r="Q28" s="30"/>
      <c r="R28" s="28"/>
      <c r="S28" s="398"/>
      <c r="T28" s="585"/>
    </row>
    <row r="29" spans="1:20">
      <c r="F29" s="260"/>
      <c r="H29" s="260"/>
      <c r="I29" s="260"/>
      <c r="J29" s="260"/>
    </row>
    <row r="30" spans="1:20">
      <c r="A30" s="32" t="s">
        <v>24</v>
      </c>
      <c r="B30" s="32"/>
      <c r="C30" s="32"/>
      <c r="D30" s="32"/>
      <c r="E30" s="2"/>
      <c r="F30" s="2"/>
      <c r="G30" s="2"/>
      <c r="H30" s="2"/>
      <c r="I30" s="2"/>
      <c r="J30" s="2"/>
      <c r="K30" s="2"/>
      <c r="L30" s="2"/>
      <c r="M30" s="2"/>
      <c r="N30" s="2"/>
      <c r="O30" s="2"/>
      <c r="P30" s="2"/>
      <c r="Q30" s="2"/>
      <c r="R30" s="2"/>
      <c r="S30" s="2"/>
      <c r="T30" s="2"/>
    </row>
    <row r="31" spans="1:20">
      <c r="A31" s="2"/>
      <c r="B31" s="2"/>
      <c r="C31" s="2"/>
      <c r="D31" s="2"/>
      <c r="E31" s="2"/>
      <c r="F31" s="2"/>
      <c r="G31" s="2"/>
      <c r="H31" s="2"/>
      <c r="I31" s="2"/>
      <c r="J31" s="2"/>
      <c r="K31" s="2"/>
      <c r="L31" s="2"/>
      <c r="M31" s="2"/>
      <c r="N31" s="2"/>
      <c r="O31" s="2"/>
      <c r="P31" s="2"/>
      <c r="Q31" s="2"/>
      <c r="R31" s="2"/>
      <c r="S31" s="2"/>
      <c r="T31" s="2"/>
    </row>
    <row r="32" spans="1:20">
      <c r="A32" s="826"/>
      <c r="B32" s="827"/>
      <c r="C32" s="827"/>
      <c r="D32" s="827"/>
      <c r="E32" s="827"/>
      <c r="F32" s="827"/>
      <c r="G32" s="827"/>
      <c r="H32" s="827"/>
      <c r="I32" s="827"/>
      <c r="J32" s="827"/>
      <c r="K32" s="827"/>
      <c r="L32" s="827"/>
      <c r="M32" s="827"/>
      <c r="N32" s="827"/>
      <c r="O32" s="827"/>
      <c r="P32" s="827"/>
      <c r="Q32" s="827"/>
      <c r="R32" s="827"/>
      <c r="S32" s="827"/>
      <c r="T32" s="828"/>
    </row>
    <row r="33" spans="1:20">
      <c r="A33" s="826"/>
      <c r="B33" s="827"/>
      <c r="C33" s="827"/>
      <c r="D33" s="827"/>
      <c r="E33" s="827"/>
      <c r="F33" s="827"/>
      <c r="G33" s="827"/>
      <c r="H33" s="827"/>
      <c r="I33" s="827"/>
      <c r="J33" s="827"/>
      <c r="K33" s="827"/>
      <c r="L33" s="827"/>
      <c r="M33" s="827"/>
      <c r="N33" s="827"/>
      <c r="O33" s="827"/>
      <c r="P33" s="827"/>
      <c r="Q33" s="827"/>
      <c r="R33" s="827"/>
      <c r="S33" s="827"/>
      <c r="T33" s="828"/>
    </row>
    <row r="34" spans="1:20">
      <c r="A34" s="826"/>
      <c r="B34" s="827"/>
      <c r="C34" s="827"/>
      <c r="D34" s="827"/>
      <c r="E34" s="827"/>
      <c r="F34" s="827"/>
      <c r="G34" s="827"/>
      <c r="H34" s="827"/>
      <c r="I34" s="827"/>
      <c r="J34" s="827"/>
      <c r="K34" s="827"/>
      <c r="L34" s="827"/>
      <c r="M34" s="827"/>
      <c r="N34" s="827"/>
      <c r="O34" s="827"/>
      <c r="P34" s="827"/>
      <c r="Q34" s="827"/>
      <c r="R34" s="827"/>
      <c r="S34" s="827"/>
      <c r="T34" s="828"/>
    </row>
    <row r="35" spans="1:20">
      <c r="A35" s="826"/>
      <c r="B35" s="827"/>
      <c r="C35" s="827"/>
      <c r="D35" s="827"/>
      <c r="E35" s="827"/>
      <c r="F35" s="827"/>
      <c r="G35" s="827"/>
      <c r="H35" s="827"/>
      <c r="I35" s="827"/>
      <c r="J35" s="827"/>
      <c r="K35" s="827"/>
      <c r="L35" s="827"/>
      <c r="M35" s="827"/>
      <c r="N35" s="827"/>
      <c r="O35" s="827"/>
      <c r="P35" s="827"/>
      <c r="Q35" s="827"/>
      <c r="R35" s="827"/>
      <c r="S35" s="827"/>
      <c r="T35" s="828"/>
    </row>
    <row r="36" spans="1:20">
      <c r="A36" s="826"/>
      <c r="B36" s="827"/>
      <c r="C36" s="827"/>
      <c r="D36" s="827"/>
      <c r="E36" s="827"/>
      <c r="F36" s="827"/>
      <c r="G36" s="827"/>
      <c r="H36" s="827"/>
      <c r="I36" s="827"/>
      <c r="J36" s="827"/>
      <c r="K36" s="827"/>
      <c r="L36" s="827"/>
      <c r="M36" s="827"/>
      <c r="N36" s="827"/>
      <c r="O36" s="827"/>
      <c r="P36" s="827"/>
      <c r="Q36" s="827"/>
      <c r="R36" s="827"/>
      <c r="S36" s="827"/>
      <c r="T36" s="828"/>
    </row>
    <row r="37" spans="1:20">
      <c r="A37" s="826"/>
      <c r="B37" s="827"/>
      <c r="C37" s="827"/>
      <c r="D37" s="827"/>
      <c r="E37" s="827"/>
      <c r="F37" s="827"/>
      <c r="G37" s="827"/>
      <c r="H37" s="827"/>
      <c r="I37" s="827"/>
      <c r="J37" s="827"/>
      <c r="K37" s="827"/>
      <c r="L37" s="827"/>
      <c r="M37" s="827"/>
      <c r="N37" s="827"/>
      <c r="O37" s="827"/>
      <c r="P37" s="827"/>
      <c r="Q37" s="827"/>
      <c r="R37" s="827"/>
      <c r="S37" s="827"/>
      <c r="T37" s="828"/>
    </row>
    <row r="38" spans="1:20">
      <c r="A38" s="826"/>
      <c r="B38" s="827"/>
      <c r="C38" s="827"/>
      <c r="D38" s="827"/>
      <c r="E38" s="827"/>
      <c r="F38" s="827"/>
      <c r="G38" s="827"/>
      <c r="H38" s="827"/>
      <c r="I38" s="827"/>
      <c r="J38" s="827"/>
      <c r="K38" s="827"/>
      <c r="L38" s="827"/>
      <c r="M38" s="827"/>
      <c r="N38" s="827"/>
      <c r="O38" s="827"/>
      <c r="P38" s="827"/>
      <c r="Q38" s="827"/>
      <c r="R38" s="827"/>
      <c r="S38" s="827"/>
      <c r="T38" s="828"/>
    </row>
    <row r="39" spans="1:20">
      <c r="A39" s="826"/>
      <c r="B39" s="827"/>
      <c r="C39" s="827"/>
      <c r="D39" s="827"/>
      <c r="E39" s="827"/>
      <c r="F39" s="827"/>
      <c r="G39" s="827"/>
      <c r="H39" s="827"/>
      <c r="I39" s="827"/>
      <c r="J39" s="827"/>
      <c r="K39" s="827"/>
      <c r="L39" s="827"/>
      <c r="M39" s="827"/>
      <c r="N39" s="827"/>
      <c r="O39" s="827"/>
      <c r="P39" s="827"/>
      <c r="Q39" s="827"/>
      <c r="R39" s="827"/>
      <c r="S39" s="827"/>
      <c r="T39" s="828"/>
    </row>
    <row r="40" spans="1:20">
      <c r="A40" s="826"/>
      <c r="B40" s="827"/>
      <c r="C40" s="827"/>
      <c r="D40" s="827"/>
      <c r="E40" s="827"/>
      <c r="F40" s="827"/>
      <c r="G40" s="827"/>
      <c r="H40" s="827"/>
      <c r="I40" s="827"/>
      <c r="J40" s="827"/>
      <c r="K40" s="827"/>
      <c r="L40" s="827"/>
      <c r="M40" s="827"/>
      <c r="N40" s="827"/>
      <c r="O40" s="827"/>
      <c r="P40" s="827"/>
      <c r="Q40" s="827"/>
      <c r="R40" s="827"/>
      <c r="S40" s="827"/>
      <c r="T40" s="828"/>
    </row>
    <row r="41" spans="1:20">
      <c r="A41" s="826"/>
      <c r="B41" s="827"/>
      <c r="C41" s="827"/>
      <c r="D41" s="827"/>
      <c r="E41" s="827"/>
      <c r="F41" s="827"/>
      <c r="G41" s="827"/>
      <c r="H41" s="827"/>
      <c r="I41" s="827"/>
      <c r="J41" s="827"/>
      <c r="K41" s="827"/>
      <c r="L41" s="827"/>
      <c r="M41" s="827"/>
      <c r="N41" s="827"/>
      <c r="O41" s="827"/>
      <c r="P41" s="827"/>
      <c r="Q41" s="827"/>
      <c r="R41" s="827"/>
      <c r="S41" s="827"/>
      <c r="T41" s="828"/>
    </row>
    <row r="42" spans="1:20">
      <c r="A42" s="826"/>
      <c r="B42" s="827"/>
      <c r="C42" s="827"/>
      <c r="D42" s="827"/>
      <c r="E42" s="827"/>
      <c r="F42" s="827"/>
      <c r="G42" s="827"/>
      <c r="H42" s="827"/>
      <c r="I42" s="827"/>
      <c r="J42" s="827"/>
      <c r="K42" s="827"/>
      <c r="L42" s="827"/>
      <c r="M42" s="827"/>
      <c r="N42" s="827"/>
      <c r="O42" s="827"/>
      <c r="P42" s="827"/>
      <c r="Q42" s="827"/>
      <c r="R42" s="827"/>
      <c r="S42" s="827"/>
      <c r="T42" s="828"/>
    </row>
  </sheetData>
  <mergeCells count="54">
    <mergeCell ref="D18:D21"/>
    <mergeCell ref="D22:D23"/>
    <mergeCell ref="A18:A21"/>
    <mergeCell ref="B18:B21"/>
    <mergeCell ref="C18:C21"/>
    <mergeCell ref="C22:C23"/>
    <mergeCell ref="B22:B23"/>
    <mergeCell ref="A22:A23"/>
    <mergeCell ref="Q15:Q16"/>
    <mergeCell ref="B15:B16"/>
    <mergeCell ref="C15:C16"/>
    <mergeCell ref="L15:L16"/>
    <mergeCell ref="M15:M16"/>
    <mergeCell ref="E15:E16"/>
    <mergeCell ref="F15:I15"/>
    <mergeCell ref="K15:K16"/>
    <mergeCell ref="J15:J16"/>
    <mergeCell ref="A3:E5"/>
    <mergeCell ref="F3:M3"/>
    <mergeCell ref="N3:T3"/>
    <mergeCell ref="F4:M5"/>
    <mergeCell ref="N4:T4"/>
    <mergeCell ref="N5:T5"/>
    <mergeCell ref="T15:T16"/>
    <mergeCell ref="A7:E7"/>
    <mergeCell ref="F7:M7"/>
    <mergeCell ref="A8:E8"/>
    <mergeCell ref="F8:M8"/>
    <mergeCell ref="A9:E9"/>
    <mergeCell ref="F9:M9"/>
    <mergeCell ref="R15:R16"/>
    <mergeCell ref="N15:P15"/>
    <mergeCell ref="A10:E10"/>
    <mergeCell ref="F10:M10"/>
    <mergeCell ref="A12:T12"/>
    <mergeCell ref="A14:L14"/>
    <mergeCell ref="M14:T14"/>
    <mergeCell ref="A15:A16"/>
    <mergeCell ref="D15:D16"/>
    <mergeCell ref="A42:T42"/>
    <mergeCell ref="B24:B28"/>
    <mergeCell ref="A37:T37"/>
    <mergeCell ref="A38:T38"/>
    <mergeCell ref="A39:T39"/>
    <mergeCell ref="A40:T40"/>
    <mergeCell ref="A41:T41"/>
    <mergeCell ref="A32:T32"/>
    <mergeCell ref="A33:T33"/>
    <mergeCell ref="A34:T34"/>
    <mergeCell ref="A35:T35"/>
    <mergeCell ref="A36:T36"/>
    <mergeCell ref="D24:D28"/>
    <mergeCell ref="C24:C28"/>
    <mergeCell ref="A24:A28"/>
  </mergeCells>
  <conditionalFormatting sqref="P18:P28">
    <cfRule type="containsText" dxfId="127" priority="7" stopIfTrue="1" operator="containsText" text="P">
      <formula>NOT(ISERROR(SEARCH("P",P18)))</formula>
    </cfRule>
    <cfRule type="containsText" dxfId="126" priority="8" stopIfTrue="1" operator="containsText" text="R">
      <formula>NOT(ISERROR(SEARCH("R",P18)))</formula>
    </cfRule>
    <cfRule type="containsText" dxfId="125" priority="9" operator="containsText" text="T">
      <formula>NOT(ISERROR(SEARCH("T",P18)))</formula>
    </cfRule>
    <cfRule type="iconSet" priority="376">
      <iconSet iconSet="3Symbols2">
        <cfvo type="percent" val="0"/>
        <cfvo type="percent" val="0.74"/>
        <cfvo type="percent" val="0.85"/>
      </iconSet>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0"/>
  <sheetViews>
    <sheetView topLeftCell="N9" zoomScale="81" zoomScaleNormal="81" workbookViewId="0">
      <selection activeCell="S21" sqref="S21:S23"/>
    </sheetView>
  </sheetViews>
  <sheetFormatPr baseColWidth="10" defaultColWidth="11.42578125" defaultRowHeight="13.5"/>
  <cols>
    <col min="1" max="1" width="6.28515625" style="1" customWidth="1"/>
    <col min="2" max="2" width="25.28515625" style="1" customWidth="1"/>
    <col min="3" max="3" width="29" style="1" customWidth="1"/>
    <col min="4" max="4" width="41.42578125" style="1" customWidth="1"/>
    <col min="5" max="5" width="45.42578125" style="1" customWidth="1"/>
    <col min="6" max="6" width="8.85546875" style="1" customWidth="1"/>
    <col min="7" max="7" width="6.5703125" style="1" customWidth="1"/>
    <col min="8" max="8" width="5.7109375" style="1" customWidth="1"/>
    <col min="9" max="9" width="6.28515625" style="1" customWidth="1"/>
    <col min="10" max="10" width="37.5703125" style="1" customWidth="1"/>
    <col min="11" max="11" width="19.42578125" style="1" customWidth="1"/>
    <col min="12" max="12" width="27.85546875" style="1" customWidth="1"/>
    <col min="13" max="13" width="11.42578125" style="1"/>
    <col min="14" max="14" width="15.140625" style="1" customWidth="1"/>
    <col min="15" max="16" width="11.42578125" style="1"/>
    <col min="17" max="17" width="30.28515625" style="1" customWidth="1"/>
    <col min="18" max="18" width="26.7109375" style="1" customWidth="1"/>
    <col min="19" max="19" width="25" style="1" customWidth="1"/>
    <col min="20" max="20" width="31.140625" style="1" customWidth="1"/>
    <col min="21" max="16384" width="11.42578125" style="1"/>
  </cols>
  <sheetData>
    <row r="1" spans="1:20" ht="14.25" thickBot="1"/>
    <row r="2" spans="1:20" ht="14.25" thickBot="1">
      <c r="A2" s="762"/>
      <c r="B2" s="763"/>
      <c r="C2" s="763"/>
      <c r="D2" s="763"/>
      <c r="E2" s="764"/>
      <c r="F2" s="771" t="s">
        <v>18</v>
      </c>
      <c r="G2" s="772"/>
      <c r="H2" s="772"/>
      <c r="I2" s="772"/>
      <c r="J2" s="772"/>
      <c r="K2" s="772"/>
      <c r="L2" s="772"/>
      <c r="M2" s="773"/>
      <c r="N2" s="740" t="s">
        <v>689</v>
      </c>
      <c r="O2" s="741"/>
      <c r="P2" s="741"/>
      <c r="Q2" s="741"/>
      <c r="R2" s="741"/>
      <c r="S2" s="741"/>
      <c r="T2" s="742"/>
    </row>
    <row r="3" spans="1:20" ht="14.25" thickBot="1">
      <c r="A3" s="765"/>
      <c r="B3" s="766"/>
      <c r="C3" s="766"/>
      <c r="D3" s="766"/>
      <c r="E3" s="767"/>
      <c r="F3" s="743" t="s">
        <v>17</v>
      </c>
      <c r="G3" s="744"/>
      <c r="H3" s="744"/>
      <c r="I3" s="744"/>
      <c r="J3" s="744"/>
      <c r="K3" s="744"/>
      <c r="L3" s="744"/>
      <c r="M3" s="745"/>
      <c r="N3" s="749" t="s">
        <v>23</v>
      </c>
      <c r="O3" s="750"/>
      <c r="P3" s="750"/>
      <c r="Q3" s="750"/>
      <c r="R3" s="750"/>
      <c r="S3" s="750"/>
      <c r="T3" s="751"/>
    </row>
    <row r="4" spans="1:20" ht="14.25" thickBot="1">
      <c r="A4" s="768"/>
      <c r="B4" s="769"/>
      <c r="C4" s="769"/>
      <c r="D4" s="769"/>
      <c r="E4" s="770"/>
      <c r="F4" s="746"/>
      <c r="G4" s="747"/>
      <c r="H4" s="747"/>
      <c r="I4" s="747"/>
      <c r="J4" s="747"/>
      <c r="K4" s="747"/>
      <c r="L4" s="747"/>
      <c r="M4" s="748"/>
      <c r="N4" s="752" t="s">
        <v>8</v>
      </c>
      <c r="O4" s="753"/>
      <c r="P4" s="753"/>
      <c r="Q4" s="753"/>
      <c r="R4" s="753"/>
      <c r="S4" s="753"/>
      <c r="T4" s="754"/>
    </row>
    <row r="5" spans="1:20">
      <c r="A5" s="2"/>
      <c r="B5" s="2"/>
      <c r="C5" s="2"/>
      <c r="D5" s="2"/>
      <c r="E5" s="2"/>
      <c r="F5" s="2"/>
      <c r="G5" s="2"/>
      <c r="H5" s="2"/>
      <c r="I5" s="2"/>
      <c r="J5" s="3"/>
      <c r="K5" s="3"/>
      <c r="L5" s="4"/>
      <c r="M5" s="4"/>
      <c r="N5" s="4"/>
      <c r="O5" s="4"/>
      <c r="P5" s="4"/>
      <c r="Q5" s="4"/>
      <c r="R5" s="4"/>
      <c r="S5" s="4"/>
      <c r="T5" s="4"/>
    </row>
    <row r="6" spans="1:20">
      <c r="A6" s="755" t="s">
        <v>10</v>
      </c>
      <c r="B6" s="755"/>
      <c r="C6" s="755"/>
      <c r="D6" s="755"/>
      <c r="E6" s="755"/>
      <c r="F6" s="759" t="s">
        <v>283</v>
      </c>
      <c r="G6" s="760"/>
      <c r="H6" s="760"/>
      <c r="I6" s="760"/>
      <c r="J6" s="760"/>
      <c r="K6" s="760"/>
      <c r="L6" s="760"/>
      <c r="M6" s="761"/>
      <c r="N6" s="4"/>
      <c r="O6" s="4"/>
      <c r="P6" s="4"/>
      <c r="Q6" s="4"/>
      <c r="R6" s="4"/>
      <c r="S6" s="4"/>
      <c r="T6" s="4"/>
    </row>
    <row r="7" spans="1:20" ht="15">
      <c r="A7" s="755" t="s">
        <v>25</v>
      </c>
      <c r="B7" s="755"/>
      <c r="C7" s="755"/>
      <c r="D7" s="755"/>
      <c r="E7" s="755"/>
      <c r="F7" s="756">
        <v>2024</v>
      </c>
      <c r="G7" s="757"/>
      <c r="H7" s="757"/>
      <c r="I7" s="757"/>
      <c r="J7" s="757"/>
      <c r="K7" s="757"/>
      <c r="L7" s="757"/>
      <c r="M7" s="758"/>
      <c r="N7" s="4"/>
      <c r="O7" s="4"/>
      <c r="P7" s="4"/>
      <c r="Q7" s="4"/>
      <c r="R7" s="4"/>
      <c r="S7" s="4"/>
      <c r="T7" s="4"/>
    </row>
    <row r="8" spans="1:20" ht="15">
      <c r="A8" s="755" t="s">
        <v>6</v>
      </c>
      <c r="B8" s="755"/>
      <c r="C8" s="755"/>
      <c r="D8" s="755"/>
      <c r="E8" s="755"/>
      <c r="F8" s="756" t="s">
        <v>770</v>
      </c>
      <c r="G8" s="757"/>
      <c r="H8" s="757"/>
      <c r="I8" s="757"/>
      <c r="J8" s="757"/>
      <c r="K8" s="757"/>
      <c r="L8" s="757"/>
      <c r="M8" s="758"/>
      <c r="N8" s="4"/>
      <c r="O8" s="4"/>
      <c r="P8" s="4"/>
      <c r="Q8" s="4"/>
      <c r="R8" s="4"/>
      <c r="S8" s="4"/>
      <c r="T8" s="4"/>
    </row>
    <row r="9" spans="1:20" ht="15">
      <c r="A9" s="755" t="s">
        <v>7</v>
      </c>
      <c r="B9" s="755"/>
      <c r="C9" s="755"/>
      <c r="D9" s="755"/>
      <c r="E9" s="755"/>
      <c r="F9" s="756" t="s">
        <v>772</v>
      </c>
      <c r="G9" s="757"/>
      <c r="H9" s="757"/>
      <c r="I9" s="757"/>
      <c r="J9" s="757"/>
      <c r="K9" s="757"/>
      <c r="L9" s="757"/>
      <c r="M9" s="75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86" t="s">
        <v>9</v>
      </c>
      <c r="B11" s="787"/>
      <c r="C11" s="787"/>
      <c r="D11" s="787"/>
      <c r="E11" s="787"/>
      <c r="F11" s="787"/>
      <c r="G11" s="787"/>
      <c r="H11" s="787"/>
      <c r="I11" s="787"/>
      <c r="J11" s="787"/>
      <c r="K11" s="787"/>
      <c r="L11" s="787"/>
      <c r="M11" s="787"/>
      <c r="N11" s="787"/>
      <c r="O11" s="787"/>
      <c r="P11" s="787"/>
      <c r="Q11" s="787"/>
      <c r="R11" s="787"/>
      <c r="S11" s="787"/>
      <c r="T11" s="788"/>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89" t="s">
        <v>16</v>
      </c>
      <c r="B13" s="790"/>
      <c r="C13" s="790"/>
      <c r="D13" s="790"/>
      <c r="E13" s="790"/>
      <c r="F13" s="790"/>
      <c r="G13" s="790"/>
      <c r="H13" s="790"/>
      <c r="I13" s="790"/>
      <c r="J13" s="790"/>
      <c r="K13" s="790"/>
      <c r="L13" s="791"/>
      <c r="M13" s="792" t="s">
        <v>1</v>
      </c>
      <c r="N13" s="792"/>
      <c r="O13" s="792"/>
      <c r="P13" s="792"/>
      <c r="Q13" s="792"/>
      <c r="R13" s="792"/>
      <c r="S13" s="792"/>
      <c r="T13" s="793"/>
    </row>
    <row r="14" spans="1:20" ht="14.25" thickBot="1">
      <c r="A14" s="798" t="s">
        <v>27</v>
      </c>
      <c r="B14" s="807" t="s">
        <v>315</v>
      </c>
      <c r="C14" s="807" t="s">
        <v>316</v>
      </c>
      <c r="D14" s="798" t="s">
        <v>26</v>
      </c>
      <c r="E14" s="802" t="s">
        <v>19</v>
      </c>
      <c r="F14" s="804" t="s">
        <v>11</v>
      </c>
      <c r="G14" s="805"/>
      <c r="H14" s="805"/>
      <c r="I14" s="806"/>
      <c r="J14" s="794" t="s">
        <v>20</v>
      </c>
      <c r="K14" s="794" t="s">
        <v>21</v>
      </c>
      <c r="L14" s="794" t="s">
        <v>2</v>
      </c>
      <c r="M14" s="796" t="s">
        <v>22</v>
      </c>
      <c r="N14" s="777" t="s">
        <v>3</v>
      </c>
      <c r="O14" s="778"/>
      <c r="P14" s="779"/>
      <c r="Q14" s="780" t="s">
        <v>210</v>
      </c>
      <c r="R14" s="782" t="s">
        <v>5</v>
      </c>
      <c r="S14" s="10" t="s">
        <v>29</v>
      </c>
      <c r="T14" s="784" t="s">
        <v>0</v>
      </c>
    </row>
    <row r="15" spans="1:20" ht="32.25" customHeight="1" thickBot="1">
      <c r="A15" s="799"/>
      <c r="B15" s="808"/>
      <c r="C15" s="808"/>
      <c r="D15" s="799"/>
      <c r="E15" s="803"/>
      <c r="F15" s="11" t="s">
        <v>12</v>
      </c>
      <c r="G15" s="11" t="s">
        <v>13</v>
      </c>
      <c r="H15" s="11" t="s">
        <v>14</v>
      </c>
      <c r="I15" s="11" t="s">
        <v>15</v>
      </c>
      <c r="J15" s="795"/>
      <c r="K15" s="795"/>
      <c r="L15" s="795"/>
      <c r="M15" s="797"/>
      <c r="N15" s="12" t="s">
        <v>30</v>
      </c>
      <c r="O15" s="13" t="s">
        <v>28</v>
      </c>
      <c r="P15" s="14" t="s">
        <v>31</v>
      </c>
      <c r="Q15" s="781"/>
      <c r="R15" s="783"/>
      <c r="S15" s="15"/>
      <c r="T15" s="785"/>
    </row>
    <row r="16" spans="1:20" ht="14.25" thickBot="1">
      <c r="A16" s="2"/>
      <c r="B16" s="2"/>
      <c r="C16" s="2"/>
      <c r="D16" s="2"/>
      <c r="E16" s="2"/>
      <c r="F16" s="2"/>
      <c r="G16" s="2"/>
      <c r="H16" s="2"/>
      <c r="I16" s="2"/>
      <c r="J16" s="2"/>
      <c r="K16" s="2"/>
      <c r="L16" s="16"/>
      <c r="M16" s="2"/>
      <c r="Q16" s="2"/>
      <c r="R16" s="2"/>
      <c r="S16" s="2"/>
      <c r="T16" s="2"/>
    </row>
    <row r="17" spans="1:20" ht="33" customHeight="1">
      <c r="A17" s="843">
        <v>1</v>
      </c>
      <c r="B17" s="737" t="s">
        <v>318</v>
      </c>
      <c r="C17" s="737" t="s">
        <v>385</v>
      </c>
      <c r="D17" s="737" t="s">
        <v>293</v>
      </c>
      <c r="E17" s="393" t="s">
        <v>284</v>
      </c>
      <c r="F17" s="847">
        <v>1</v>
      </c>
      <c r="G17" s="847"/>
      <c r="H17" s="847"/>
      <c r="I17" s="847"/>
      <c r="J17" s="851" t="s">
        <v>305</v>
      </c>
      <c r="K17" s="849" t="s">
        <v>306</v>
      </c>
      <c r="L17" s="849" t="s">
        <v>306</v>
      </c>
      <c r="M17" s="847">
        <v>1</v>
      </c>
      <c r="N17" s="853">
        <v>1</v>
      </c>
      <c r="O17" s="847">
        <f>M17/F17</f>
        <v>1</v>
      </c>
      <c r="P17" s="845" t="s">
        <v>417</v>
      </c>
      <c r="Q17" s="18"/>
      <c r="R17" s="19"/>
      <c r="S17" s="860" t="s">
        <v>304</v>
      </c>
      <c r="T17" s="861" t="s">
        <v>303</v>
      </c>
    </row>
    <row r="18" spans="1:20">
      <c r="A18" s="844"/>
      <c r="B18" s="738"/>
      <c r="C18" s="738"/>
      <c r="D18" s="738"/>
      <c r="E18" s="311" t="s">
        <v>285</v>
      </c>
      <c r="F18" s="848"/>
      <c r="G18" s="848"/>
      <c r="H18" s="848"/>
      <c r="I18" s="855"/>
      <c r="J18" s="852"/>
      <c r="K18" s="850"/>
      <c r="L18" s="850"/>
      <c r="M18" s="848"/>
      <c r="N18" s="854"/>
      <c r="O18" s="848"/>
      <c r="P18" s="846"/>
      <c r="Q18" s="21"/>
      <c r="R18" s="22"/>
      <c r="S18" s="858"/>
      <c r="T18" s="862"/>
    </row>
    <row r="19" spans="1:20" ht="24.75">
      <c r="A19" s="844"/>
      <c r="B19" s="738"/>
      <c r="C19" s="738"/>
      <c r="D19" s="738"/>
      <c r="E19" s="307" t="s">
        <v>286</v>
      </c>
      <c r="F19" s="312">
        <v>5</v>
      </c>
      <c r="G19" s="312"/>
      <c r="H19" s="394"/>
      <c r="I19" s="312"/>
      <c r="J19" s="327" t="s">
        <v>307</v>
      </c>
      <c r="K19" s="360" t="s">
        <v>306</v>
      </c>
      <c r="L19" s="360" t="s">
        <v>306</v>
      </c>
      <c r="M19" s="312">
        <v>5</v>
      </c>
      <c r="N19" s="281">
        <f t="shared" ref="N19:N26" si="0">IF(M19&lt;1,M19-AVERAGE(F19:I19),M19-(SUM(F19:I19)))</f>
        <v>0</v>
      </c>
      <c r="O19" s="282">
        <f t="shared" ref="O19:O26" si="1">IF(M19&lt;1,(AVERAGE(F19:I19)/M19),SUM(F19:I19)/M19)</f>
        <v>1</v>
      </c>
      <c r="P19" s="23" t="str">
        <f t="shared" ref="P19:P26" si="2">IF(O19&lt;=V$17,"T",IF(O19&lt;$Y$17,"R",IF(O19&gt;=$Y$17,"P")))</f>
        <v>P</v>
      </c>
      <c r="Q19" s="24"/>
      <c r="R19" s="25"/>
      <c r="S19" s="858"/>
      <c r="T19" s="862"/>
    </row>
    <row r="20" spans="1:20" ht="42.75" customHeight="1">
      <c r="A20" s="844"/>
      <c r="B20" s="738"/>
      <c r="C20" s="738"/>
      <c r="D20" s="738"/>
      <c r="E20" s="307" t="s">
        <v>287</v>
      </c>
      <c r="F20" s="312">
        <v>4</v>
      </c>
      <c r="G20" s="312"/>
      <c r="H20" s="394"/>
      <c r="I20" s="312"/>
      <c r="J20" s="327" t="s">
        <v>312</v>
      </c>
      <c r="K20" s="360" t="s">
        <v>306</v>
      </c>
      <c r="L20" s="360" t="s">
        <v>306</v>
      </c>
      <c r="M20" s="312">
        <v>3</v>
      </c>
      <c r="N20" s="281">
        <f t="shared" si="0"/>
        <v>-1</v>
      </c>
      <c r="O20" s="282">
        <f>F20/M20</f>
        <v>1.3333333333333333</v>
      </c>
      <c r="P20" s="23" t="str">
        <f t="shared" si="2"/>
        <v>P</v>
      </c>
      <c r="Q20" s="24"/>
      <c r="R20" s="25"/>
      <c r="S20" s="859"/>
      <c r="T20" s="863"/>
    </row>
    <row r="21" spans="1:20" ht="29.25" customHeight="1">
      <c r="A21" s="842"/>
      <c r="B21" s="738"/>
      <c r="C21" s="738"/>
      <c r="D21" s="739"/>
      <c r="E21" s="327" t="s">
        <v>392</v>
      </c>
      <c r="F21" s="282">
        <v>1</v>
      </c>
      <c r="G21" s="282"/>
      <c r="H21" s="282"/>
      <c r="I21" s="390"/>
      <c r="J21" s="327" t="s">
        <v>308</v>
      </c>
      <c r="K21" s="360" t="s">
        <v>306</v>
      </c>
      <c r="L21" s="360" t="s">
        <v>306</v>
      </c>
      <c r="M21" s="282">
        <v>1</v>
      </c>
      <c r="N21" s="309">
        <f t="shared" si="0"/>
        <v>0</v>
      </c>
      <c r="O21" s="282">
        <f t="shared" si="1"/>
        <v>1</v>
      </c>
      <c r="P21" s="23" t="str">
        <f t="shared" si="2"/>
        <v>P</v>
      </c>
      <c r="Q21" s="24"/>
      <c r="R21" s="25"/>
      <c r="S21" s="857" t="s">
        <v>300</v>
      </c>
      <c r="T21" s="866" t="s">
        <v>301</v>
      </c>
    </row>
    <row r="22" spans="1:20" ht="24.75">
      <c r="A22" s="841">
        <v>2</v>
      </c>
      <c r="B22" s="738"/>
      <c r="C22" s="738"/>
      <c r="D22" s="840" t="s">
        <v>294</v>
      </c>
      <c r="E22" s="327" t="s">
        <v>288</v>
      </c>
      <c r="F22" s="282">
        <v>1</v>
      </c>
      <c r="G22" s="282"/>
      <c r="H22" s="282"/>
      <c r="I22" s="390"/>
      <c r="J22" s="327" t="s">
        <v>313</v>
      </c>
      <c r="K22" s="360" t="s">
        <v>306</v>
      </c>
      <c r="L22" s="360" t="s">
        <v>306</v>
      </c>
      <c r="M22" s="282">
        <v>1</v>
      </c>
      <c r="N22" s="281">
        <f t="shared" si="0"/>
        <v>0</v>
      </c>
      <c r="O22" s="282">
        <f t="shared" si="1"/>
        <v>1</v>
      </c>
      <c r="P22" s="23" t="str">
        <f t="shared" si="2"/>
        <v>P</v>
      </c>
      <c r="Q22" s="24"/>
      <c r="R22" s="25"/>
      <c r="S22" s="858"/>
      <c r="T22" s="863"/>
    </row>
    <row r="23" spans="1:20" ht="24.75">
      <c r="A23" s="842"/>
      <c r="B23" s="738"/>
      <c r="C23" s="738"/>
      <c r="D23" s="739"/>
      <c r="E23" s="327" t="s">
        <v>289</v>
      </c>
      <c r="F23" s="282">
        <v>1</v>
      </c>
      <c r="G23" s="282"/>
      <c r="H23" s="282"/>
      <c r="I23" s="390"/>
      <c r="J23" s="327" t="s">
        <v>309</v>
      </c>
      <c r="K23" s="360" t="s">
        <v>306</v>
      </c>
      <c r="L23" s="360" t="s">
        <v>306</v>
      </c>
      <c r="M23" s="282">
        <v>1</v>
      </c>
      <c r="N23" s="309">
        <f t="shared" si="0"/>
        <v>0</v>
      </c>
      <c r="O23" s="282">
        <f t="shared" si="1"/>
        <v>1</v>
      </c>
      <c r="P23" s="23" t="str">
        <f t="shared" si="2"/>
        <v>P</v>
      </c>
      <c r="Q23" s="24"/>
      <c r="R23" s="25"/>
      <c r="S23" s="859"/>
      <c r="T23" s="605" t="s">
        <v>302</v>
      </c>
    </row>
    <row r="24" spans="1:20" ht="24.75">
      <c r="A24" s="839">
        <v>3</v>
      </c>
      <c r="B24" s="739"/>
      <c r="C24" s="739"/>
      <c r="D24" s="829" t="s">
        <v>295</v>
      </c>
      <c r="E24" s="327" t="s">
        <v>290</v>
      </c>
      <c r="F24" s="312">
        <v>2</v>
      </c>
      <c r="G24" s="312"/>
      <c r="H24" s="394"/>
      <c r="I24" s="360"/>
      <c r="J24" s="327" t="s">
        <v>314</v>
      </c>
      <c r="K24" s="360"/>
      <c r="L24" s="360" t="s">
        <v>306</v>
      </c>
      <c r="M24" s="312">
        <v>1</v>
      </c>
      <c r="N24" s="281">
        <f t="shared" si="0"/>
        <v>-1</v>
      </c>
      <c r="O24" s="282">
        <f t="shared" si="1"/>
        <v>2</v>
      </c>
      <c r="P24" s="23" t="str">
        <f t="shared" si="2"/>
        <v>P</v>
      </c>
      <c r="Q24" s="24"/>
      <c r="R24" s="25"/>
      <c r="S24" s="650" t="s">
        <v>296</v>
      </c>
      <c r="T24" s="605" t="s">
        <v>298</v>
      </c>
    </row>
    <row r="25" spans="1:20" ht="38.25" customHeight="1">
      <c r="A25" s="839"/>
      <c r="B25" s="868" t="s">
        <v>321</v>
      </c>
      <c r="C25" s="829" t="s">
        <v>386</v>
      </c>
      <c r="D25" s="829"/>
      <c r="E25" s="290" t="s">
        <v>291</v>
      </c>
      <c r="F25" s="312">
        <v>2</v>
      </c>
      <c r="G25" s="312"/>
      <c r="H25" s="394"/>
      <c r="I25" s="360"/>
      <c r="J25" s="331" t="s">
        <v>310</v>
      </c>
      <c r="K25" s="360" t="s">
        <v>306</v>
      </c>
      <c r="L25" s="360" t="s">
        <v>306</v>
      </c>
      <c r="M25" s="312">
        <v>1</v>
      </c>
      <c r="N25" s="281">
        <f t="shared" si="0"/>
        <v>-1</v>
      </c>
      <c r="O25" s="282">
        <f t="shared" si="1"/>
        <v>2</v>
      </c>
      <c r="P25" s="23" t="str">
        <f t="shared" si="2"/>
        <v>P</v>
      </c>
      <c r="Q25" s="24"/>
      <c r="R25" s="24"/>
      <c r="S25" s="864" t="s">
        <v>297</v>
      </c>
      <c r="T25" s="866" t="s">
        <v>299</v>
      </c>
    </row>
    <row r="26" spans="1:20" ht="28.5" customHeight="1" thickBot="1">
      <c r="A26" s="856"/>
      <c r="B26" s="869"/>
      <c r="C26" s="830"/>
      <c r="D26" s="830"/>
      <c r="E26" s="395" t="s">
        <v>292</v>
      </c>
      <c r="F26" s="396">
        <v>93</v>
      </c>
      <c r="G26" s="396"/>
      <c r="H26" s="397"/>
      <c r="I26" s="398"/>
      <c r="J26" s="367" t="s">
        <v>311</v>
      </c>
      <c r="K26" s="398" t="s">
        <v>306</v>
      </c>
      <c r="L26" s="398" t="s">
        <v>306</v>
      </c>
      <c r="M26" s="396">
        <v>12</v>
      </c>
      <c r="N26" s="378">
        <f t="shared" si="0"/>
        <v>-81</v>
      </c>
      <c r="O26" s="355">
        <f t="shared" si="1"/>
        <v>7.75</v>
      </c>
      <c r="P26" s="29" t="str">
        <f t="shared" si="2"/>
        <v>P</v>
      </c>
      <c r="Q26" s="30"/>
      <c r="R26" s="30"/>
      <c r="S26" s="865"/>
      <c r="T26" s="867"/>
    </row>
    <row r="27" spans="1:20">
      <c r="A27" s="2"/>
      <c r="B27" s="2"/>
      <c r="C27" s="2"/>
      <c r="D27" s="2"/>
      <c r="E27" s="2"/>
      <c r="F27" s="2"/>
      <c r="G27" s="2"/>
      <c r="H27" s="2"/>
      <c r="I27" s="2"/>
      <c r="J27" s="2"/>
      <c r="K27" s="2"/>
      <c r="L27" s="31"/>
      <c r="M27" s="2"/>
      <c r="N27" s="2"/>
      <c r="O27" s="2"/>
      <c r="P27" s="2"/>
      <c r="Q27" s="2"/>
      <c r="R27" s="2"/>
      <c r="S27" s="2"/>
      <c r="T27" s="2"/>
    </row>
    <row r="28" spans="1:20">
      <c r="A28" s="32" t="s">
        <v>24</v>
      </c>
      <c r="B28" s="32"/>
      <c r="C28" s="32"/>
      <c r="D28" s="32"/>
      <c r="E28" s="2"/>
      <c r="F28" s="2"/>
      <c r="G28" s="2"/>
      <c r="H28" s="2"/>
      <c r="I28" s="2"/>
      <c r="J28" s="2"/>
      <c r="K28" s="2"/>
      <c r="L28" s="2"/>
      <c r="M28" s="2"/>
      <c r="N28" s="2"/>
      <c r="O28" s="2"/>
      <c r="P28" s="2"/>
      <c r="Q28" s="2"/>
      <c r="R28" s="2"/>
      <c r="S28" s="2"/>
      <c r="T28" s="2"/>
    </row>
    <row r="29" spans="1:20">
      <c r="A29" s="2"/>
      <c r="B29" s="2"/>
      <c r="C29" s="2"/>
      <c r="D29" s="2"/>
      <c r="E29" s="2"/>
      <c r="F29" s="2"/>
      <c r="G29" s="2"/>
      <c r="H29" s="2"/>
      <c r="I29" s="2"/>
      <c r="J29" s="2"/>
      <c r="K29" s="2"/>
      <c r="L29" s="2"/>
      <c r="M29" s="2"/>
      <c r="N29" s="2"/>
      <c r="O29" s="2"/>
      <c r="P29" s="2"/>
      <c r="Q29" s="2"/>
      <c r="R29" s="2"/>
      <c r="S29" s="2"/>
      <c r="T29" s="2"/>
    </row>
    <row r="30" spans="1:20">
      <c r="A30" s="826"/>
      <c r="B30" s="827"/>
      <c r="C30" s="827"/>
      <c r="D30" s="827"/>
      <c r="E30" s="827"/>
      <c r="F30" s="827"/>
      <c r="G30" s="827"/>
      <c r="H30" s="827"/>
      <c r="I30" s="827"/>
      <c r="J30" s="827"/>
      <c r="K30" s="827"/>
      <c r="L30" s="827"/>
      <c r="M30" s="827"/>
      <c r="N30" s="827"/>
      <c r="O30" s="827"/>
      <c r="P30" s="827"/>
      <c r="Q30" s="827"/>
      <c r="R30" s="827"/>
      <c r="S30" s="827"/>
      <c r="T30" s="828"/>
    </row>
    <row r="31" spans="1:20">
      <c r="A31" s="826"/>
      <c r="B31" s="827"/>
      <c r="C31" s="827"/>
      <c r="D31" s="827"/>
      <c r="E31" s="827"/>
      <c r="F31" s="827"/>
      <c r="G31" s="827"/>
      <c r="H31" s="827"/>
      <c r="I31" s="827"/>
      <c r="J31" s="827"/>
      <c r="K31" s="827"/>
      <c r="L31" s="827"/>
      <c r="M31" s="827"/>
      <c r="N31" s="827"/>
      <c r="O31" s="827"/>
      <c r="P31" s="827"/>
      <c r="Q31" s="827"/>
      <c r="R31" s="827"/>
      <c r="S31" s="827"/>
      <c r="T31" s="828"/>
    </row>
    <row r="32" spans="1:20">
      <c r="A32" s="826"/>
      <c r="B32" s="827"/>
      <c r="C32" s="827"/>
      <c r="D32" s="827"/>
      <c r="E32" s="827"/>
      <c r="F32" s="827"/>
      <c r="G32" s="827"/>
      <c r="H32" s="827"/>
      <c r="I32" s="827"/>
      <c r="J32" s="827"/>
      <c r="K32" s="827"/>
      <c r="L32" s="827"/>
      <c r="M32" s="827"/>
      <c r="N32" s="827"/>
      <c r="O32" s="827"/>
      <c r="P32" s="827"/>
      <c r="Q32" s="827"/>
      <c r="R32" s="827"/>
      <c r="S32" s="827"/>
      <c r="T32" s="828"/>
    </row>
    <row r="33" spans="1:20">
      <c r="A33" s="826"/>
      <c r="B33" s="827"/>
      <c r="C33" s="827"/>
      <c r="D33" s="827"/>
      <c r="E33" s="827"/>
      <c r="F33" s="827"/>
      <c r="G33" s="827"/>
      <c r="H33" s="827"/>
      <c r="I33" s="827"/>
      <c r="J33" s="827"/>
      <c r="K33" s="827"/>
      <c r="L33" s="827"/>
      <c r="M33" s="827"/>
      <c r="N33" s="827"/>
      <c r="O33" s="827"/>
      <c r="P33" s="827"/>
      <c r="Q33" s="827"/>
      <c r="R33" s="827"/>
      <c r="S33" s="827"/>
      <c r="T33" s="828"/>
    </row>
    <row r="34" spans="1:20">
      <c r="A34" s="826"/>
      <c r="B34" s="827"/>
      <c r="C34" s="827"/>
      <c r="D34" s="827"/>
      <c r="E34" s="827"/>
      <c r="F34" s="827"/>
      <c r="G34" s="827"/>
      <c r="H34" s="827"/>
      <c r="I34" s="827"/>
      <c r="J34" s="827"/>
      <c r="K34" s="827"/>
      <c r="L34" s="827"/>
      <c r="M34" s="827"/>
      <c r="N34" s="827"/>
      <c r="O34" s="827"/>
      <c r="P34" s="827"/>
      <c r="Q34" s="827"/>
      <c r="R34" s="827"/>
      <c r="S34" s="827"/>
      <c r="T34" s="828"/>
    </row>
    <row r="35" spans="1:20">
      <c r="A35" s="826"/>
      <c r="B35" s="827"/>
      <c r="C35" s="827"/>
      <c r="D35" s="827"/>
      <c r="E35" s="827"/>
      <c r="F35" s="827"/>
      <c r="G35" s="827"/>
      <c r="H35" s="827"/>
      <c r="I35" s="827"/>
      <c r="J35" s="827"/>
      <c r="K35" s="827"/>
      <c r="L35" s="827"/>
      <c r="M35" s="827"/>
      <c r="N35" s="827"/>
      <c r="O35" s="827"/>
      <c r="P35" s="827"/>
      <c r="Q35" s="827"/>
      <c r="R35" s="827"/>
      <c r="S35" s="827"/>
      <c r="T35" s="828"/>
    </row>
    <row r="36" spans="1:20">
      <c r="A36" s="826"/>
      <c r="B36" s="827"/>
      <c r="C36" s="827"/>
      <c r="D36" s="827"/>
      <c r="E36" s="827"/>
      <c r="F36" s="827"/>
      <c r="G36" s="827"/>
      <c r="H36" s="827"/>
      <c r="I36" s="827"/>
      <c r="J36" s="827"/>
      <c r="K36" s="827"/>
      <c r="L36" s="827"/>
      <c r="M36" s="827"/>
      <c r="N36" s="827"/>
      <c r="O36" s="827"/>
      <c r="P36" s="827"/>
      <c r="Q36" s="827"/>
      <c r="R36" s="827"/>
      <c r="S36" s="827"/>
      <c r="T36" s="828"/>
    </row>
    <row r="37" spans="1:20">
      <c r="A37" s="826"/>
      <c r="B37" s="827"/>
      <c r="C37" s="827"/>
      <c r="D37" s="827"/>
      <c r="E37" s="827"/>
      <c r="F37" s="827"/>
      <c r="G37" s="827"/>
      <c r="H37" s="827"/>
      <c r="I37" s="827"/>
      <c r="J37" s="827"/>
      <c r="K37" s="827"/>
      <c r="L37" s="827"/>
      <c r="M37" s="827"/>
      <c r="N37" s="827"/>
      <c r="O37" s="827"/>
      <c r="P37" s="827"/>
      <c r="Q37" s="827"/>
      <c r="R37" s="827"/>
      <c r="S37" s="827"/>
      <c r="T37" s="828"/>
    </row>
    <row r="38" spans="1:20">
      <c r="A38" s="826"/>
      <c r="B38" s="827"/>
      <c r="C38" s="827"/>
      <c r="D38" s="827"/>
      <c r="E38" s="827"/>
      <c r="F38" s="827"/>
      <c r="G38" s="827"/>
      <c r="H38" s="827"/>
      <c r="I38" s="827"/>
      <c r="J38" s="827"/>
      <c r="K38" s="827"/>
      <c r="L38" s="827"/>
      <c r="M38" s="827"/>
      <c r="N38" s="827"/>
      <c r="O38" s="827"/>
      <c r="P38" s="827"/>
      <c r="Q38" s="827"/>
      <c r="R38" s="827"/>
      <c r="S38" s="827"/>
      <c r="T38" s="828"/>
    </row>
    <row r="39" spans="1:20">
      <c r="A39" s="826"/>
      <c r="B39" s="827"/>
      <c r="C39" s="827"/>
      <c r="D39" s="827"/>
      <c r="E39" s="827"/>
      <c r="F39" s="827"/>
      <c r="G39" s="827"/>
      <c r="H39" s="827"/>
      <c r="I39" s="827"/>
      <c r="J39" s="827"/>
      <c r="K39" s="827"/>
      <c r="L39" s="827"/>
      <c r="M39" s="827"/>
      <c r="N39" s="827"/>
      <c r="O39" s="827"/>
      <c r="P39" s="827"/>
      <c r="Q39" s="827"/>
      <c r="R39" s="827"/>
      <c r="S39" s="827"/>
      <c r="T39" s="828"/>
    </row>
    <row r="40" spans="1:20">
      <c r="A40" s="826"/>
      <c r="B40" s="827"/>
      <c r="C40" s="827"/>
      <c r="D40" s="827"/>
      <c r="E40" s="827"/>
      <c r="F40" s="827"/>
      <c r="G40" s="827"/>
      <c r="H40" s="827"/>
      <c r="I40" s="827"/>
      <c r="J40" s="827"/>
      <c r="K40" s="827"/>
      <c r="L40" s="827"/>
      <c r="M40" s="827"/>
      <c r="N40" s="827"/>
      <c r="O40" s="827"/>
      <c r="P40" s="827"/>
      <c r="Q40" s="827"/>
      <c r="R40" s="827"/>
      <c r="S40" s="827"/>
      <c r="T40" s="828"/>
    </row>
  </sheetData>
  <mergeCells count="69">
    <mergeCell ref="S25:S26"/>
    <mergeCell ref="T25:T26"/>
    <mergeCell ref="T21:T22"/>
    <mergeCell ref="B14:B15"/>
    <mergeCell ref="C14:C15"/>
    <mergeCell ref="B25:B26"/>
    <mergeCell ref="C25:C26"/>
    <mergeCell ref="B17:B24"/>
    <mergeCell ref="C17:C24"/>
    <mergeCell ref="T14:T15"/>
    <mergeCell ref="L14:L15"/>
    <mergeCell ref="M14:M15"/>
    <mergeCell ref="N14:P14"/>
    <mergeCell ref="Q14:Q15"/>
    <mergeCell ref="R14:R15"/>
    <mergeCell ref="M17:M18"/>
    <mergeCell ref="A40:T40"/>
    <mergeCell ref="D24:D26"/>
    <mergeCell ref="A24:A26"/>
    <mergeCell ref="S21:S23"/>
    <mergeCell ref="S17:S20"/>
    <mergeCell ref="T17:T20"/>
    <mergeCell ref="A34:T34"/>
    <mergeCell ref="A35:T35"/>
    <mergeCell ref="A36:T36"/>
    <mergeCell ref="A37:T37"/>
    <mergeCell ref="A38:T38"/>
    <mergeCell ref="A39:T39"/>
    <mergeCell ref="A30:T30"/>
    <mergeCell ref="A31:T31"/>
    <mergeCell ref="A32:T32"/>
    <mergeCell ref="A33:T33"/>
    <mergeCell ref="K14:K15"/>
    <mergeCell ref="A14:A15"/>
    <mergeCell ref="D14:D15"/>
    <mergeCell ref="E14:E15"/>
    <mergeCell ref="F14:I14"/>
    <mergeCell ref="J14:J15"/>
    <mergeCell ref="D22:D23"/>
    <mergeCell ref="A22:A23"/>
    <mergeCell ref="A17:A21"/>
    <mergeCell ref="P17:P18"/>
    <mergeCell ref="G17:G18"/>
    <mergeCell ref="L17:L18"/>
    <mergeCell ref="J17:J18"/>
    <mergeCell ref="N17:N18"/>
    <mergeCell ref="O17:O18"/>
    <mergeCell ref="F17:F18"/>
    <mergeCell ref="H17:H18"/>
    <mergeCell ref="I17:I18"/>
    <mergeCell ref="K17:K18"/>
    <mergeCell ref="D17:D21"/>
    <mergeCell ref="A9:E9"/>
    <mergeCell ref="F9:M9"/>
    <mergeCell ref="A11:T11"/>
    <mergeCell ref="A13:L13"/>
    <mergeCell ref="M13:T13"/>
    <mergeCell ref="A2:E4"/>
    <mergeCell ref="F2:M2"/>
    <mergeCell ref="N2:T2"/>
    <mergeCell ref="F3:M4"/>
    <mergeCell ref="N3:T3"/>
    <mergeCell ref="N4:T4"/>
    <mergeCell ref="A6:E6"/>
    <mergeCell ref="F6:M6"/>
    <mergeCell ref="A7:E7"/>
    <mergeCell ref="F7:M7"/>
    <mergeCell ref="A8:E8"/>
    <mergeCell ref="F8:M8"/>
  </mergeCells>
  <conditionalFormatting sqref="P17 P19:P26">
    <cfRule type="containsText" dxfId="124" priority="1" stopIfTrue="1" operator="containsText" text="P">
      <formula>NOT(ISERROR(SEARCH("P",P17)))</formula>
    </cfRule>
    <cfRule type="containsText" dxfId="123" priority="2" stopIfTrue="1" operator="containsText" text="R">
      <formula>NOT(ISERROR(SEARCH("R",P17)))</formula>
    </cfRule>
    <cfRule type="containsText" dxfId="122" priority="3" operator="containsText" text="T">
      <formula>NOT(ISERROR(SEARCH("T",P17)))</formula>
    </cfRule>
    <cfRule type="iconSet" priority="7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5"/>
  <sheetViews>
    <sheetView topLeftCell="J9" zoomScaleNormal="100" workbookViewId="0">
      <selection activeCell="T21" sqref="T21"/>
    </sheetView>
  </sheetViews>
  <sheetFormatPr baseColWidth="10" defaultColWidth="11.42578125" defaultRowHeight="15"/>
  <cols>
    <col min="2" max="2" width="14.7109375" customWidth="1"/>
    <col min="3" max="3" width="17.85546875" customWidth="1"/>
    <col min="4" max="4" width="22" customWidth="1"/>
    <col min="5" max="5" width="38.5703125" customWidth="1"/>
    <col min="6" max="6" width="7.85546875" customWidth="1"/>
    <col min="7" max="7" width="6.42578125" customWidth="1"/>
    <col min="8" max="8" width="6.140625" customWidth="1"/>
    <col min="9" max="9" width="7.85546875" customWidth="1"/>
    <col min="10" max="10" width="62.140625" customWidth="1"/>
    <col min="11" max="11" width="8.85546875" customWidth="1"/>
    <col min="12" max="12" width="15.7109375" customWidth="1"/>
    <col min="14" max="14" width="14" customWidth="1"/>
    <col min="17" max="17" width="25.28515625" customWidth="1"/>
    <col min="18" max="18" width="17" customWidth="1"/>
    <col min="19" max="19" width="28.140625" customWidth="1"/>
    <col min="20" max="20" width="32.42578125" customWidth="1"/>
  </cols>
  <sheetData>
    <row r="2" spans="1:20" ht="15.75" thickBot="1">
      <c r="A2" s="1"/>
      <c r="B2" s="1"/>
      <c r="C2" s="1"/>
      <c r="D2" s="1"/>
      <c r="E2" s="1"/>
      <c r="F2" s="1"/>
      <c r="G2" s="1"/>
      <c r="H2" s="1"/>
      <c r="I2" s="1"/>
      <c r="J2" s="1"/>
      <c r="K2" s="1"/>
      <c r="L2" s="1"/>
      <c r="M2" s="1"/>
      <c r="N2" s="1"/>
      <c r="O2" s="1"/>
      <c r="P2" s="1"/>
      <c r="Q2" s="1"/>
      <c r="R2" s="1"/>
      <c r="S2" s="1"/>
      <c r="T2" s="1"/>
    </row>
    <row r="3" spans="1:20" ht="15.75" thickBot="1">
      <c r="A3" s="762"/>
      <c r="B3" s="763"/>
      <c r="C3" s="763"/>
      <c r="D3" s="763"/>
      <c r="E3" s="764"/>
      <c r="F3" s="771" t="s">
        <v>18</v>
      </c>
      <c r="G3" s="772"/>
      <c r="H3" s="772"/>
      <c r="I3" s="772"/>
      <c r="J3" s="772"/>
      <c r="K3" s="772"/>
      <c r="L3" s="772"/>
      <c r="M3" s="773"/>
      <c r="N3" s="740" t="s">
        <v>690</v>
      </c>
      <c r="O3" s="741"/>
      <c r="P3" s="741"/>
      <c r="Q3" s="741"/>
      <c r="R3" s="741"/>
      <c r="S3" s="741"/>
      <c r="T3" s="742"/>
    </row>
    <row r="4" spans="1:20" ht="15.75" thickBot="1">
      <c r="A4" s="765"/>
      <c r="B4" s="766"/>
      <c r="C4" s="766"/>
      <c r="D4" s="766"/>
      <c r="E4" s="767"/>
      <c r="F4" s="743" t="s">
        <v>17</v>
      </c>
      <c r="G4" s="744"/>
      <c r="H4" s="744"/>
      <c r="I4" s="744"/>
      <c r="J4" s="744"/>
      <c r="K4" s="744"/>
      <c r="L4" s="744"/>
      <c r="M4" s="745"/>
      <c r="N4" s="749" t="s">
        <v>23</v>
      </c>
      <c r="O4" s="750"/>
      <c r="P4" s="750"/>
      <c r="Q4" s="750"/>
      <c r="R4" s="750"/>
      <c r="S4" s="750"/>
      <c r="T4" s="751"/>
    </row>
    <row r="5" spans="1:20" ht="15.75" thickBot="1">
      <c r="A5" s="768"/>
      <c r="B5" s="769"/>
      <c r="C5" s="769"/>
      <c r="D5" s="769"/>
      <c r="E5" s="770"/>
      <c r="F5" s="746"/>
      <c r="G5" s="747"/>
      <c r="H5" s="747"/>
      <c r="I5" s="747"/>
      <c r="J5" s="747"/>
      <c r="K5" s="747"/>
      <c r="L5" s="747"/>
      <c r="M5" s="748"/>
      <c r="N5" s="752" t="s">
        <v>8</v>
      </c>
      <c r="O5" s="753"/>
      <c r="P5" s="753"/>
      <c r="Q5" s="753"/>
      <c r="R5" s="753"/>
      <c r="S5" s="753"/>
      <c r="T5" s="754"/>
    </row>
    <row r="6" spans="1:20">
      <c r="A6" s="2"/>
      <c r="B6" s="2"/>
      <c r="C6" s="2"/>
      <c r="D6" s="2"/>
      <c r="E6" s="2"/>
      <c r="F6" s="2"/>
      <c r="G6" s="2"/>
      <c r="H6" s="2"/>
      <c r="I6" s="2"/>
      <c r="J6" s="3"/>
      <c r="K6" s="3"/>
      <c r="L6" s="4"/>
      <c r="M6" s="4"/>
      <c r="N6" s="4"/>
      <c r="O6" s="4"/>
      <c r="P6" s="4"/>
      <c r="Q6" s="4"/>
      <c r="R6" s="4"/>
      <c r="S6" s="4"/>
      <c r="T6" s="4"/>
    </row>
    <row r="7" spans="1:20">
      <c r="A7" s="755" t="s">
        <v>10</v>
      </c>
      <c r="B7" s="755"/>
      <c r="C7" s="755"/>
      <c r="D7" s="755"/>
      <c r="E7" s="755"/>
      <c r="F7" s="759" t="s">
        <v>317</v>
      </c>
      <c r="G7" s="760"/>
      <c r="H7" s="760"/>
      <c r="I7" s="760"/>
      <c r="J7" s="760"/>
      <c r="K7" s="760"/>
      <c r="L7" s="760"/>
      <c r="M7" s="761"/>
      <c r="N7" s="4"/>
      <c r="O7" s="4"/>
      <c r="P7" s="4"/>
      <c r="Q7" s="4"/>
      <c r="R7" s="4"/>
      <c r="S7" s="4"/>
      <c r="T7" s="4"/>
    </row>
    <row r="8" spans="1:20">
      <c r="A8" s="755" t="s">
        <v>25</v>
      </c>
      <c r="B8" s="755"/>
      <c r="C8" s="755"/>
      <c r="D8" s="755"/>
      <c r="E8" s="755"/>
      <c r="F8" s="756">
        <v>2024</v>
      </c>
      <c r="G8" s="757"/>
      <c r="H8" s="757"/>
      <c r="I8" s="757"/>
      <c r="J8" s="757"/>
      <c r="K8" s="757"/>
      <c r="L8" s="757"/>
      <c r="M8" s="758"/>
      <c r="N8" s="4"/>
      <c r="O8" s="4"/>
      <c r="P8" s="4"/>
      <c r="Q8" s="4"/>
      <c r="R8" s="4"/>
      <c r="S8" s="4"/>
      <c r="T8" s="4"/>
    </row>
    <row r="9" spans="1:20">
      <c r="A9" s="755" t="s">
        <v>6</v>
      </c>
      <c r="B9" s="755"/>
      <c r="C9" s="755"/>
      <c r="D9" s="755"/>
      <c r="E9" s="755"/>
      <c r="F9" s="756" t="s">
        <v>770</v>
      </c>
      <c r="G9" s="757"/>
      <c r="H9" s="757"/>
      <c r="I9" s="757"/>
      <c r="J9" s="757"/>
      <c r="K9" s="757"/>
      <c r="L9" s="757"/>
      <c r="M9" s="758"/>
      <c r="N9" s="4"/>
      <c r="O9" s="4"/>
      <c r="P9" s="4"/>
      <c r="Q9" s="4"/>
      <c r="R9" s="4"/>
      <c r="S9" s="4"/>
      <c r="T9" s="4"/>
    </row>
    <row r="10" spans="1:20">
      <c r="A10" s="755" t="s">
        <v>7</v>
      </c>
      <c r="B10" s="755"/>
      <c r="C10" s="755"/>
      <c r="D10" s="755"/>
      <c r="E10" s="755"/>
      <c r="F10" s="756" t="s">
        <v>772</v>
      </c>
      <c r="G10" s="757"/>
      <c r="H10" s="757"/>
      <c r="I10" s="757"/>
      <c r="J10" s="757"/>
      <c r="K10" s="757"/>
      <c r="L10" s="757"/>
      <c r="M10" s="758"/>
      <c r="N10" s="4"/>
      <c r="O10" s="4"/>
      <c r="P10" s="4"/>
      <c r="Q10" s="4"/>
      <c r="R10" s="4"/>
      <c r="S10" s="4"/>
      <c r="T10" s="4"/>
    </row>
    <row r="11" spans="1:20" ht="15.75" thickBot="1">
      <c r="A11" s="5"/>
      <c r="B11" s="5"/>
      <c r="C11" s="5"/>
      <c r="D11" s="5"/>
      <c r="E11" s="5"/>
      <c r="F11" s="5"/>
      <c r="G11" s="5"/>
      <c r="H11" s="5"/>
      <c r="I11" s="5"/>
      <c r="J11" s="3"/>
      <c r="K11" s="3"/>
      <c r="L11" s="3"/>
      <c r="M11" s="3"/>
      <c r="N11" s="4"/>
      <c r="O11" s="4"/>
      <c r="P11" s="4"/>
      <c r="Q11" s="4"/>
      <c r="R11" s="4"/>
      <c r="S11" s="4"/>
      <c r="T11" s="4"/>
    </row>
    <row r="12" spans="1:20" ht="15.75" thickBot="1">
      <c r="A12" s="786" t="s">
        <v>9</v>
      </c>
      <c r="B12" s="787"/>
      <c r="C12" s="787"/>
      <c r="D12" s="787"/>
      <c r="E12" s="787"/>
      <c r="F12" s="787"/>
      <c r="G12" s="787"/>
      <c r="H12" s="787"/>
      <c r="I12" s="787"/>
      <c r="J12" s="787"/>
      <c r="K12" s="787"/>
      <c r="L12" s="787"/>
      <c r="M12" s="787"/>
      <c r="N12" s="787"/>
      <c r="O12" s="787"/>
      <c r="P12" s="787"/>
      <c r="Q12" s="787"/>
      <c r="R12" s="787"/>
      <c r="S12" s="787"/>
      <c r="T12" s="788"/>
    </row>
    <row r="13" spans="1:20" ht="15.75" thickBot="1">
      <c r="A13" s="6"/>
      <c r="B13" s="7"/>
      <c r="C13" s="7"/>
      <c r="D13" s="7"/>
      <c r="E13" s="7"/>
      <c r="F13" s="7"/>
      <c r="G13" s="7"/>
      <c r="H13" s="7"/>
      <c r="I13" s="7"/>
      <c r="J13" s="7"/>
      <c r="K13" s="7"/>
      <c r="L13" s="7"/>
      <c r="M13" s="7"/>
      <c r="N13" s="7"/>
      <c r="O13" s="7"/>
      <c r="P13" s="7"/>
      <c r="Q13" s="7"/>
      <c r="R13" s="7"/>
      <c r="S13" s="7"/>
      <c r="T13" s="8"/>
    </row>
    <row r="14" spans="1:20" ht="15.75" thickBot="1">
      <c r="A14" s="789" t="s">
        <v>16</v>
      </c>
      <c r="B14" s="790"/>
      <c r="C14" s="790"/>
      <c r="D14" s="790"/>
      <c r="E14" s="790"/>
      <c r="F14" s="790"/>
      <c r="G14" s="790"/>
      <c r="H14" s="790"/>
      <c r="I14" s="790"/>
      <c r="J14" s="790"/>
      <c r="K14" s="790"/>
      <c r="L14" s="791"/>
      <c r="M14" s="792" t="s">
        <v>1</v>
      </c>
      <c r="N14" s="792"/>
      <c r="O14" s="792"/>
      <c r="P14" s="792"/>
      <c r="Q14" s="792"/>
      <c r="R14" s="792"/>
      <c r="S14" s="792"/>
      <c r="T14" s="793"/>
    </row>
    <row r="15" spans="1:20" ht="26.25" customHeight="1" thickBot="1">
      <c r="A15" s="798" t="s">
        <v>27</v>
      </c>
      <c r="B15" s="807" t="s">
        <v>315</v>
      </c>
      <c r="C15" s="807" t="s">
        <v>316</v>
      </c>
      <c r="D15" s="798" t="s">
        <v>26</v>
      </c>
      <c r="E15" s="802" t="s">
        <v>19</v>
      </c>
      <c r="F15" s="804" t="s">
        <v>11</v>
      </c>
      <c r="G15" s="805"/>
      <c r="H15" s="805"/>
      <c r="I15" s="806"/>
      <c r="J15" s="794" t="s">
        <v>20</v>
      </c>
      <c r="K15" s="794" t="s">
        <v>21</v>
      </c>
      <c r="L15" s="794" t="s">
        <v>2</v>
      </c>
      <c r="M15" s="796" t="s">
        <v>22</v>
      </c>
      <c r="N15" s="777" t="s">
        <v>3</v>
      </c>
      <c r="O15" s="778"/>
      <c r="P15" s="779"/>
      <c r="Q15" s="780" t="s">
        <v>210</v>
      </c>
      <c r="R15" s="782" t="s">
        <v>5</v>
      </c>
      <c r="S15" s="10" t="s">
        <v>29</v>
      </c>
      <c r="T15" s="784" t="s">
        <v>0</v>
      </c>
    </row>
    <row r="16" spans="1:20" ht="27" customHeight="1" thickBot="1">
      <c r="A16" s="799"/>
      <c r="B16" s="808"/>
      <c r="C16" s="808"/>
      <c r="D16" s="799"/>
      <c r="E16" s="803"/>
      <c r="F16" s="11" t="s">
        <v>12</v>
      </c>
      <c r="G16" s="11" t="s">
        <v>13</v>
      </c>
      <c r="H16" s="11" t="s">
        <v>14</v>
      </c>
      <c r="I16" s="11" t="s">
        <v>15</v>
      </c>
      <c r="J16" s="795"/>
      <c r="K16" s="795"/>
      <c r="L16" s="795"/>
      <c r="M16" s="797"/>
      <c r="N16" s="12" t="s">
        <v>30</v>
      </c>
      <c r="O16" s="13" t="s">
        <v>28</v>
      </c>
      <c r="P16" s="14" t="s">
        <v>31</v>
      </c>
      <c r="Q16" s="781"/>
      <c r="R16" s="783"/>
      <c r="S16" s="15"/>
      <c r="T16" s="785"/>
    </row>
    <row r="17" spans="1:20" ht="15.75" thickBot="1">
      <c r="A17" s="2"/>
      <c r="B17" s="2"/>
      <c r="C17" s="2"/>
      <c r="D17" s="2"/>
      <c r="E17" s="2"/>
      <c r="F17" s="2"/>
      <c r="G17" s="2"/>
      <c r="H17" s="2"/>
      <c r="I17" s="2"/>
      <c r="J17" s="2"/>
      <c r="K17" s="2"/>
      <c r="L17" s="16"/>
      <c r="M17" s="2"/>
      <c r="N17" s="1"/>
      <c r="O17" s="1"/>
      <c r="P17" s="1"/>
      <c r="Q17" s="2"/>
      <c r="R17" s="2"/>
      <c r="S17" s="2"/>
      <c r="T17" s="2"/>
    </row>
    <row r="18" spans="1:20" ht="48.75">
      <c r="A18" s="870">
        <v>1</v>
      </c>
      <c r="B18" s="837" t="s">
        <v>318</v>
      </c>
      <c r="C18" s="837" t="s">
        <v>395</v>
      </c>
      <c r="D18" s="284" t="s">
        <v>811</v>
      </c>
      <c r="E18" s="343" t="s">
        <v>812</v>
      </c>
      <c r="F18" s="606">
        <v>1</v>
      </c>
      <c r="G18" s="606"/>
      <c r="H18" s="606"/>
      <c r="I18" s="607"/>
      <c r="J18" s="343" t="s">
        <v>817</v>
      </c>
      <c r="K18" s="502" t="s">
        <v>733</v>
      </c>
      <c r="L18" s="502" t="s">
        <v>733</v>
      </c>
      <c r="M18" s="503">
        <v>1</v>
      </c>
      <c r="N18" s="304">
        <v>0</v>
      </c>
      <c r="O18" s="434">
        <v>1</v>
      </c>
      <c r="P18" s="17" t="str">
        <f t="shared" ref="P18:P21" si="0">IF(O18&lt;=V$17,"T",IF(O18&lt;$Y$17,"R",IF(O18&gt;=$Y$17,"P")))</f>
        <v>P</v>
      </c>
      <c r="Q18" s="18"/>
      <c r="R18" s="19"/>
      <c r="S18" s="371" t="s">
        <v>431</v>
      </c>
      <c r="T18" s="651" t="s">
        <v>1057</v>
      </c>
    </row>
    <row r="19" spans="1:20" ht="72">
      <c r="A19" s="871"/>
      <c r="B19" s="829"/>
      <c r="C19" s="829"/>
      <c r="D19" s="829" t="s">
        <v>734</v>
      </c>
      <c r="E19" s="307" t="s">
        <v>813</v>
      </c>
      <c r="F19" s="608">
        <v>1</v>
      </c>
      <c r="G19" s="608"/>
      <c r="H19" s="608"/>
      <c r="I19" s="609"/>
      <c r="J19" s="306" t="s">
        <v>818</v>
      </c>
      <c r="K19" s="360" t="s">
        <v>733</v>
      </c>
      <c r="L19" s="360" t="s">
        <v>733</v>
      </c>
      <c r="M19" s="389">
        <v>1</v>
      </c>
      <c r="N19" s="309">
        <v>0</v>
      </c>
      <c r="O19" s="282">
        <v>1</v>
      </c>
      <c r="P19" s="23" t="str">
        <f t="shared" si="0"/>
        <v>P</v>
      </c>
      <c r="Q19" s="24"/>
      <c r="R19" s="25"/>
      <c r="S19" s="371" t="s">
        <v>431</v>
      </c>
      <c r="T19" s="605"/>
    </row>
    <row r="20" spans="1:20" ht="84">
      <c r="A20" s="871"/>
      <c r="B20" s="829"/>
      <c r="C20" s="829"/>
      <c r="D20" s="829"/>
      <c r="E20" s="307" t="s">
        <v>814</v>
      </c>
      <c r="F20" s="608">
        <v>1</v>
      </c>
      <c r="G20" s="608"/>
      <c r="H20" s="608"/>
      <c r="I20" s="610"/>
      <c r="J20" s="306" t="s">
        <v>819</v>
      </c>
      <c r="K20" s="504">
        <v>0</v>
      </c>
      <c r="L20" s="504">
        <v>0</v>
      </c>
      <c r="M20" s="505">
        <v>1</v>
      </c>
      <c r="N20" s="281">
        <f>G20-M20</f>
        <v>-1</v>
      </c>
      <c r="O20" s="282">
        <v>1</v>
      </c>
      <c r="P20" s="23" t="str">
        <f t="shared" si="0"/>
        <v>P</v>
      </c>
      <c r="Q20" s="24"/>
      <c r="R20" s="25"/>
      <c r="S20" s="371" t="s">
        <v>431</v>
      </c>
      <c r="T20" s="605"/>
    </row>
    <row r="21" spans="1:20" ht="24.75" thickBot="1">
      <c r="A21" s="506">
        <v>2</v>
      </c>
      <c r="B21" s="830"/>
      <c r="C21" s="830"/>
      <c r="D21" s="479" t="s">
        <v>815</v>
      </c>
      <c r="E21" s="395" t="s">
        <v>816</v>
      </c>
      <c r="F21" s="611">
        <v>1</v>
      </c>
      <c r="G21" s="612"/>
      <c r="H21" s="612"/>
      <c r="I21" s="613"/>
      <c r="J21" s="429" t="s">
        <v>820</v>
      </c>
      <c r="K21" s="398">
        <v>0</v>
      </c>
      <c r="L21" s="507">
        <v>2000</v>
      </c>
      <c r="M21" s="358">
        <v>1</v>
      </c>
      <c r="N21" s="378">
        <v>1</v>
      </c>
      <c r="O21" s="355">
        <v>1</v>
      </c>
      <c r="P21" s="29" t="str">
        <f t="shared" si="0"/>
        <v>P</v>
      </c>
      <c r="Q21" s="30"/>
      <c r="R21" s="482"/>
      <c r="S21" s="371" t="s">
        <v>431</v>
      </c>
      <c r="T21" s="614"/>
    </row>
    <row r="22" spans="1:20">
      <c r="A22" s="3"/>
      <c r="B22" s="3"/>
      <c r="C22" s="3"/>
      <c r="D22" s="3"/>
      <c r="E22" s="3"/>
      <c r="F22" s="3"/>
      <c r="G22" s="3"/>
      <c r="H22" s="3"/>
      <c r="I22" s="3"/>
      <c r="J22" s="3"/>
      <c r="K22" s="3"/>
      <c r="L22" s="3"/>
      <c r="M22" s="3"/>
      <c r="N22" s="3"/>
      <c r="O22" s="3"/>
      <c r="P22" s="228"/>
      <c r="Q22" s="3"/>
      <c r="R22" s="3"/>
      <c r="S22" s="3"/>
      <c r="T22" s="3"/>
    </row>
    <row r="23" spans="1:20">
      <c r="A23" s="32" t="s">
        <v>24</v>
      </c>
      <c r="B23" s="510"/>
      <c r="C23" s="510"/>
      <c r="D23" s="510"/>
      <c r="E23" s="511"/>
      <c r="F23" s="510"/>
      <c r="G23" s="510"/>
      <c r="H23" s="510"/>
      <c r="I23" s="510"/>
      <c r="J23" s="510"/>
      <c r="K23" s="510"/>
      <c r="L23" s="510"/>
      <c r="M23" s="510"/>
      <c r="N23" s="510"/>
      <c r="O23" s="223"/>
      <c r="P23" s="223"/>
      <c r="Q23" s="223"/>
      <c r="R23" s="223"/>
      <c r="S23" s="223"/>
      <c r="T23" s="227"/>
    </row>
    <row r="24" spans="1:20">
      <c r="A24" s="66"/>
      <c r="B24" s="67"/>
      <c r="C24" s="67"/>
      <c r="D24" s="67"/>
      <c r="E24" s="67"/>
      <c r="F24" s="67"/>
      <c r="G24" s="67"/>
      <c r="H24" s="67"/>
      <c r="I24" s="67"/>
      <c r="J24" s="67"/>
      <c r="K24" s="67"/>
      <c r="L24" s="67"/>
      <c r="M24" s="67"/>
      <c r="N24" s="67"/>
      <c r="O24" s="67"/>
      <c r="P24" s="67"/>
      <c r="Q24" s="67"/>
      <c r="R24" s="67"/>
      <c r="S24" s="67"/>
      <c r="T24" s="68"/>
    </row>
    <row r="25" spans="1:20">
      <c r="A25" s="66"/>
      <c r="B25" s="67"/>
      <c r="C25" s="67"/>
      <c r="D25" s="67"/>
      <c r="E25" s="67"/>
      <c r="F25" s="67"/>
      <c r="G25" s="67"/>
      <c r="H25" s="67"/>
      <c r="I25" s="67"/>
      <c r="J25" s="67"/>
      <c r="K25" s="67"/>
      <c r="L25" s="67"/>
      <c r="M25" s="67"/>
      <c r="N25" s="67"/>
      <c r="O25" s="67"/>
      <c r="P25" s="67"/>
      <c r="Q25" s="67"/>
      <c r="R25" s="67"/>
      <c r="S25" s="67"/>
      <c r="T25" s="68"/>
    </row>
    <row r="26" spans="1:20">
      <c r="A26" s="66"/>
      <c r="B26" s="67"/>
      <c r="C26" s="67"/>
      <c r="D26" s="67"/>
      <c r="E26" s="67"/>
      <c r="F26" s="67"/>
      <c r="G26" s="67"/>
      <c r="H26" s="67"/>
      <c r="I26" s="67"/>
      <c r="J26" s="67"/>
      <c r="K26" s="67"/>
      <c r="L26" s="67"/>
      <c r="M26" s="67"/>
      <c r="N26" s="67"/>
      <c r="O26" s="67"/>
      <c r="P26" s="67"/>
      <c r="Q26" s="67"/>
      <c r="R26" s="67"/>
      <c r="S26" s="67"/>
      <c r="T26" s="68"/>
    </row>
    <row r="27" spans="1:20">
      <c r="A27" s="66"/>
      <c r="B27" s="67"/>
      <c r="C27" s="67"/>
      <c r="D27" s="67"/>
      <c r="E27" s="67"/>
      <c r="F27" s="67"/>
      <c r="G27" s="67"/>
      <c r="H27" s="67"/>
      <c r="I27" s="67"/>
      <c r="J27" s="67"/>
      <c r="K27" s="67"/>
      <c r="L27" s="67"/>
      <c r="M27" s="67"/>
      <c r="N27" s="67"/>
      <c r="O27" s="67"/>
      <c r="P27" s="67"/>
      <c r="Q27" s="67"/>
      <c r="R27" s="67"/>
      <c r="S27" s="67"/>
      <c r="T27" s="68"/>
    </row>
    <row r="28" spans="1:20">
      <c r="A28" s="66"/>
      <c r="B28" s="67"/>
      <c r="C28" s="67"/>
      <c r="D28" s="67"/>
      <c r="E28" s="67"/>
      <c r="F28" s="67"/>
      <c r="G28" s="67"/>
      <c r="H28" s="67"/>
      <c r="I28" s="67"/>
      <c r="J28" s="67"/>
      <c r="K28" s="67"/>
      <c r="L28" s="67"/>
      <c r="M28" s="67"/>
      <c r="N28" s="67"/>
      <c r="O28" s="67"/>
      <c r="P28" s="67"/>
      <c r="Q28" s="67"/>
      <c r="R28" s="67"/>
      <c r="S28" s="67"/>
      <c r="T28" s="68"/>
    </row>
    <row r="29" spans="1:20">
      <c r="A29" s="66"/>
      <c r="B29" s="67"/>
      <c r="C29" s="67"/>
      <c r="D29" s="67"/>
      <c r="E29" s="67"/>
      <c r="F29" s="67"/>
      <c r="G29" s="67"/>
      <c r="H29" s="67"/>
      <c r="I29" s="67"/>
      <c r="J29" s="67"/>
      <c r="K29" s="67"/>
      <c r="L29" s="67"/>
      <c r="M29" s="67"/>
      <c r="N29" s="67"/>
      <c r="O29" s="67"/>
      <c r="P29" s="67"/>
      <c r="Q29" s="67"/>
      <c r="R29" s="67"/>
      <c r="S29" s="67"/>
      <c r="T29" s="68"/>
    </row>
    <row r="30" spans="1:20">
      <c r="A30" s="66"/>
      <c r="B30" s="67"/>
      <c r="C30" s="67"/>
      <c r="D30" s="67"/>
      <c r="E30" s="67"/>
      <c r="F30" s="67"/>
      <c r="G30" s="67"/>
      <c r="H30" s="67"/>
      <c r="I30" s="67"/>
      <c r="J30" s="67"/>
      <c r="K30" s="67"/>
      <c r="L30" s="67"/>
      <c r="M30" s="67"/>
      <c r="N30" s="67"/>
      <c r="O30" s="67"/>
      <c r="P30" s="67"/>
      <c r="Q30" s="67"/>
      <c r="R30" s="67"/>
      <c r="S30" s="67"/>
      <c r="T30" s="68"/>
    </row>
    <row r="31" spans="1:20">
      <c r="A31" s="66"/>
      <c r="B31" s="67"/>
      <c r="C31" s="67"/>
      <c r="D31" s="67"/>
      <c r="E31" s="67"/>
      <c r="F31" s="67"/>
      <c r="G31" s="67"/>
      <c r="H31" s="67"/>
      <c r="I31" s="67"/>
      <c r="J31" s="67"/>
      <c r="K31" s="67"/>
      <c r="L31" s="67"/>
      <c r="M31" s="67"/>
      <c r="N31" s="67"/>
      <c r="O31" s="67"/>
      <c r="P31" s="67"/>
      <c r="Q31" s="67"/>
      <c r="R31" s="67"/>
      <c r="S31" s="67"/>
      <c r="T31" s="68"/>
    </row>
    <row r="32" spans="1:20">
      <c r="A32" s="66"/>
      <c r="B32" s="67"/>
      <c r="C32" s="67"/>
      <c r="D32" s="67"/>
      <c r="E32" s="67"/>
      <c r="F32" s="67"/>
      <c r="G32" s="67"/>
      <c r="H32" s="67"/>
      <c r="I32" s="67"/>
      <c r="J32" s="67"/>
      <c r="K32" s="67"/>
      <c r="L32" s="67"/>
      <c r="M32" s="67"/>
      <c r="N32" s="67"/>
      <c r="O32" s="67"/>
      <c r="P32" s="67"/>
      <c r="Q32" s="67"/>
      <c r="R32" s="67"/>
      <c r="S32" s="67"/>
      <c r="T32" s="68"/>
    </row>
    <row r="33" spans="1:20">
      <c r="A33" s="66"/>
      <c r="B33" s="67"/>
      <c r="C33" s="67"/>
      <c r="D33" s="67"/>
      <c r="E33" s="67"/>
      <c r="F33" s="67"/>
      <c r="G33" s="67"/>
      <c r="H33" s="67"/>
      <c r="I33" s="67"/>
      <c r="J33" s="67"/>
      <c r="K33" s="67"/>
      <c r="L33" s="67"/>
      <c r="M33" s="67"/>
      <c r="N33" s="67"/>
      <c r="O33" s="67"/>
      <c r="P33" s="67"/>
      <c r="Q33" s="67"/>
      <c r="R33" s="67"/>
      <c r="S33" s="67"/>
      <c r="T33" s="68"/>
    </row>
    <row r="34" spans="1:20">
      <c r="J34" s="3"/>
    </row>
    <row r="35" spans="1:20">
      <c r="J35" s="3"/>
    </row>
  </sheetData>
  <mergeCells count="35">
    <mergeCell ref="E15:E16"/>
    <mergeCell ref="F15:I15"/>
    <mergeCell ref="A7:E7"/>
    <mergeCell ref="F7:M7"/>
    <mergeCell ref="A8:E8"/>
    <mergeCell ref="F8:M8"/>
    <mergeCell ref="A9:E9"/>
    <mergeCell ref="F9:M9"/>
    <mergeCell ref="A10:E10"/>
    <mergeCell ref="F10:M10"/>
    <mergeCell ref="A12:T12"/>
    <mergeCell ref="A14:L14"/>
    <mergeCell ref="M14:T14"/>
    <mergeCell ref="A3:E5"/>
    <mergeCell ref="F3:M3"/>
    <mergeCell ref="N3:T3"/>
    <mergeCell ref="F4:M5"/>
    <mergeCell ref="N4:T4"/>
    <mergeCell ref="N5:T5"/>
    <mergeCell ref="A18:A20"/>
    <mergeCell ref="T15:T16"/>
    <mergeCell ref="K15:K16"/>
    <mergeCell ref="L15:L16"/>
    <mergeCell ref="M15:M16"/>
    <mergeCell ref="N15:P15"/>
    <mergeCell ref="Q15:Q16"/>
    <mergeCell ref="R15:R16"/>
    <mergeCell ref="A15:A16"/>
    <mergeCell ref="J15:J16"/>
    <mergeCell ref="D19:D20"/>
    <mergeCell ref="C18:C21"/>
    <mergeCell ref="B18:B21"/>
    <mergeCell ref="B15:B16"/>
    <mergeCell ref="C15:C16"/>
    <mergeCell ref="D15:D16"/>
  </mergeCells>
  <conditionalFormatting sqref="P18:P21">
    <cfRule type="containsText" dxfId="121" priority="248" stopIfTrue="1" operator="containsText" text="P">
      <formula>NOT(ISERROR(SEARCH("P",P18)))</formula>
    </cfRule>
    <cfRule type="containsText" dxfId="120" priority="249" stopIfTrue="1" operator="containsText" text="R">
      <formula>NOT(ISERROR(SEARCH("R",P18)))</formula>
    </cfRule>
    <cfRule type="containsText" dxfId="119" priority="250" operator="containsText" text="T">
      <formula>NOT(ISERROR(SEARCH("T",P18)))</formula>
    </cfRule>
    <cfRule type="iconSet" priority="251">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2385"/>
  <sheetViews>
    <sheetView topLeftCell="C1" zoomScale="63" zoomScaleNormal="63" workbookViewId="0">
      <selection activeCell="S17" sqref="S17:S20"/>
    </sheetView>
  </sheetViews>
  <sheetFormatPr baseColWidth="10" defaultColWidth="11.42578125" defaultRowHeight="13.5"/>
  <cols>
    <col min="1" max="1" width="10.7109375" style="20" customWidth="1"/>
    <col min="2" max="2" width="21.140625" style="1" customWidth="1"/>
    <col min="3" max="3" width="23.85546875" style="1" customWidth="1"/>
    <col min="4" max="4" width="62.85546875" style="1" customWidth="1"/>
    <col min="5" max="5" width="38.28515625" style="1" customWidth="1"/>
    <col min="6" max="6" width="4.42578125" style="1" bestFit="1" customWidth="1"/>
    <col min="7" max="7" width="5" style="1" bestFit="1" customWidth="1"/>
    <col min="8" max="8" width="6.140625" style="1" customWidth="1"/>
    <col min="9" max="9" width="4.85546875" style="1" bestFit="1" customWidth="1"/>
    <col min="10" max="10" width="31.7109375" style="1" customWidth="1"/>
    <col min="11" max="11" width="16.140625" style="1" bestFit="1" customWidth="1"/>
    <col min="12" max="12" width="24.5703125" style="1" customWidth="1"/>
    <col min="13" max="13" width="7.28515625" style="1" bestFit="1" customWidth="1"/>
    <col min="14" max="14" width="14.42578125" style="1" customWidth="1"/>
    <col min="15" max="15" width="9.42578125" style="1" customWidth="1"/>
    <col min="16" max="16" width="9.7109375" style="1" bestFit="1" customWidth="1"/>
    <col min="17" max="17" width="31.5703125" style="1" customWidth="1"/>
    <col min="18" max="18" width="29.85546875" style="1" customWidth="1"/>
    <col min="19" max="19" width="29.140625" style="1" customWidth="1"/>
    <col min="20" max="20" width="35.85546875" style="1" customWidth="1"/>
    <col min="21" max="16384" width="11.42578125" style="1"/>
  </cols>
  <sheetData>
    <row r="1" spans="1:20" ht="14.25" thickBot="1"/>
    <row r="2" spans="1:20" ht="14.25" thickBot="1">
      <c r="A2" s="762"/>
      <c r="B2" s="763"/>
      <c r="C2" s="763"/>
      <c r="D2" s="763"/>
      <c r="E2" s="764"/>
      <c r="F2" s="771" t="s">
        <v>18</v>
      </c>
      <c r="G2" s="772"/>
      <c r="H2" s="772"/>
      <c r="I2" s="772"/>
      <c r="J2" s="772"/>
      <c r="K2" s="772"/>
      <c r="L2" s="772"/>
      <c r="M2" s="773"/>
      <c r="N2" s="740" t="s">
        <v>690</v>
      </c>
      <c r="O2" s="741"/>
      <c r="P2" s="741"/>
      <c r="Q2" s="741"/>
      <c r="R2" s="741"/>
      <c r="S2" s="741"/>
      <c r="T2" s="742"/>
    </row>
    <row r="3" spans="1:20" ht="14.25" thickBot="1">
      <c r="A3" s="765"/>
      <c r="B3" s="766"/>
      <c r="C3" s="766"/>
      <c r="D3" s="766"/>
      <c r="E3" s="767"/>
      <c r="F3" s="743" t="s">
        <v>17</v>
      </c>
      <c r="G3" s="744"/>
      <c r="H3" s="744"/>
      <c r="I3" s="744"/>
      <c r="J3" s="744"/>
      <c r="K3" s="744"/>
      <c r="L3" s="744"/>
      <c r="M3" s="745"/>
      <c r="N3" s="749" t="s">
        <v>118</v>
      </c>
      <c r="O3" s="750"/>
      <c r="P3" s="750"/>
      <c r="Q3" s="750"/>
      <c r="R3" s="750"/>
      <c r="S3" s="750"/>
      <c r="T3" s="751"/>
    </row>
    <row r="4" spans="1:20" ht="14.25" thickBot="1">
      <c r="A4" s="768"/>
      <c r="B4" s="769"/>
      <c r="C4" s="769"/>
      <c r="D4" s="769"/>
      <c r="E4" s="770"/>
      <c r="F4" s="746"/>
      <c r="G4" s="747"/>
      <c r="H4" s="747"/>
      <c r="I4" s="747"/>
      <c r="J4" s="747"/>
      <c r="K4" s="747"/>
      <c r="L4" s="747"/>
      <c r="M4" s="748"/>
      <c r="N4" s="752" t="s">
        <v>8</v>
      </c>
      <c r="O4" s="753"/>
      <c r="P4" s="753"/>
      <c r="Q4" s="753"/>
      <c r="R4" s="753"/>
      <c r="S4" s="753"/>
      <c r="T4" s="754"/>
    </row>
    <row r="5" spans="1:20">
      <c r="A5" s="24"/>
      <c r="B5" s="2"/>
      <c r="C5" s="2"/>
      <c r="D5" s="2"/>
      <c r="E5" s="2"/>
      <c r="F5" s="2"/>
      <c r="G5" s="2"/>
      <c r="H5" s="2"/>
      <c r="I5" s="2"/>
      <c r="J5" s="3"/>
      <c r="K5" s="3"/>
      <c r="L5" s="4"/>
      <c r="M5" s="4"/>
      <c r="N5" s="4"/>
      <c r="O5" s="4"/>
      <c r="P5" s="4"/>
      <c r="Q5" s="4"/>
      <c r="R5" s="4"/>
      <c r="S5" s="4"/>
      <c r="T5" s="4"/>
    </row>
    <row r="6" spans="1:20">
      <c r="A6" s="755" t="s">
        <v>10</v>
      </c>
      <c r="B6" s="755"/>
      <c r="C6" s="755"/>
      <c r="D6" s="755"/>
      <c r="E6" s="755"/>
      <c r="F6" s="759" t="s">
        <v>119</v>
      </c>
      <c r="G6" s="760"/>
      <c r="H6" s="760"/>
      <c r="I6" s="760"/>
      <c r="J6" s="760"/>
      <c r="K6" s="760"/>
      <c r="L6" s="760"/>
      <c r="M6" s="761"/>
      <c r="N6" s="4"/>
      <c r="O6" s="4"/>
      <c r="P6" s="4"/>
      <c r="Q6" s="4"/>
      <c r="R6" s="4"/>
      <c r="S6" s="4"/>
      <c r="T6" s="4"/>
    </row>
    <row r="7" spans="1:20" ht="15">
      <c r="A7" s="755" t="s">
        <v>25</v>
      </c>
      <c r="B7" s="755"/>
      <c r="C7" s="755"/>
      <c r="D7" s="755"/>
      <c r="E7" s="755"/>
      <c r="F7" s="756">
        <v>2024</v>
      </c>
      <c r="G7" s="757"/>
      <c r="H7" s="757"/>
      <c r="I7" s="757"/>
      <c r="J7" s="757"/>
      <c r="K7" s="757"/>
      <c r="L7" s="757"/>
      <c r="M7" s="758"/>
      <c r="N7" s="4"/>
      <c r="O7" s="4"/>
      <c r="P7" s="4"/>
      <c r="Q7" s="4"/>
      <c r="R7" s="4"/>
      <c r="S7" s="4"/>
      <c r="T7" s="4"/>
    </row>
    <row r="8" spans="1:20" ht="15">
      <c r="A8" s="755" t="s">
        <v>6</v>
      </c>
      <c r="B8" s="755"/>
      <c r="C8" s="755"/>
      <c r="D8" s="755"/>
      <c r="E8" s="755"/>
      <c r="F8" s="756" t="s">
        <v>770</v>
      </c>
      <c r="G8" s="757"/>
      <c r="H8" s="757"/>
      <c r="I8" s="757"/>
      <c r="J8" s="757"/>
      <c r="K8" s="757"/>
      <c r="L8" s="757"/>
      <c r="M8" s="758"/>
      <c r="N8" s="4"/>
      <c r="O8" s="4"/>
      <c r="P8" s="4"/>
      <c r="Q8" s="4"/>
      <c r="R8" s="4"/>
      <c r="S8" s="4"/>
      <c r="T8" s="4"/>
    </row>
    <row r="9" spans="1:20" ht="15">
      <c r="A9" s="755" t="s">
        <v>7</v>
      </c>
      <c r="B9" s="755"/>
      <c r="C9" s="755"/>
      <c r="D9" s="755"/>
      <c r="E9" s="755"/>
      <c r="F9" s="756" t="s">
        <v>772</v>
      </c>
      <c r="G9" s="757"/>
      <c r="H9" s="757"/>
      <c r="I9" s="757"/>
      <c r="J9" s="757"/>
      <c r="K9" s="757"/>
      <c r="L9" s="757"/>
      <c r="M9" s="758"/>
      <c r="N9" s="4"/>
      <c r="O9" s="4"/>
      <c r="P9" s="4"/>
      <c r="Q9" s="4"/>
      <c r="R9" s="4"/>
      <c r="S9" s="4"/>
      <c r="T9" s="4"/>
    </row>
    <row r="10" spans="1:20" ht="14.25" thickBot="1">
      <c r="A10" s="416"/>
      <c r="B10" s="5"/>
      <c r="C10" s="5"/>
      <c r="D10" s="5"/>
      <c r="E10" s="5"/>
      <c r="F10" s="5"/>
      <c r="G10" s="5"/>
      <c r="H10" s="5"/>
      <c r="I10" s="5"/>
      <c r="J10" s="3"/>
      <c r="K10" s="3"/>
      <c r="L10" s="3"/>
      <c r="M10" s="3"/>
      <c r="N10" s="4"/>
      <c r="O10" s="4"/>
      <c r="P10" s="4"/>
      <c r="Q10" s="4"/>
      <c r="R10" s="4"/>
      <c r="S10" s="4"/>
      <c r="T10" s="4"/>
    </row>
    <row r="11" spans="1:20" ht="14.25" thickBot="1">
      <c r="A11" s="786" t="s">
        <v>9</v>
      </c>
      <c r="B11" s="787"/>
      <c r="C11" s="787"/>
      <c r="D11" s="787"/>
      <c r="E11" s="787"/>
      <c r="F11" s="787"/>
      <c r="G11" s="787"/>
      <c r="H11" s="787"/>
      <c r="I11" s="787"/>
      <c r="J11" s="787"/>
      <c r="K11" s="787"/>
      <c r="L11" s="787"/>
      <c r="M11" s="787"/>
      <c r="N11" s="787"/>
      <c r="O11" s="787"/>
      <c r="P11" s="787"/>
      <c r="Q11" s="787"/>
      <c r="R11" s="787"/>
      <c r="S11" s="787"/>
      <c r="T11" s="788"/>
    </row>
    <row r="12" spans="1:20" ht="14.25" thickBot="1">
      <c r="A12" s="417"/>
      <c r="B12" s="7"/>
      <c r="C12" s="7"/>
      <c r="D12" s="7"/>
      <c r="E12" s="7"/>
      <c r="F12" s="7"/>
      <c r="G12" s="7"/>
      <c r="H12" s="7"/>
      <c r="I12" s="7"/>
      <c r="J12" s="7"/>
      <c r="K12" s="7"/>
      <c r="L12" s="7"/>
      <c r="M12" s="7"/>
      <c r="N12" s="7"/>
      <c r="O12" s="7"/>
      <c r="P12" s="7"/>
      <c r="Q12" s="7"/>
      <c r="R12" s="7"/>
      <c r="S12" s="7"/>
      <c r="T12" s="8"/>
    </row>
    <row r="13" spans="1:20" ht="14.25" thickBot="1">
      <c r="A13" s="789" t="s">
        <v>16</v>
      </c>
      <c r="B13" s="790"/>
      <c r="C13" s="790"/>
      <c r="D13" s="790"/>
      <c r="E13" s="790"/>
      <c r="F13" s="790"/>
      <c r="G13" s="790"/>
      <c r="H13" s="790"/>
      <c r="I13" s="790"/>
      <c r="J13" s="790"/>
      <c r="K13" s="790"/>
      <c r="L13" s="791"/>
      <c r="M13" s="792" t="s">
        <v>1</v>
      </c>
      <c r="N13" s="792"/>
      <c r="O13" s="792"/>
      <c r="P13" s="792"/>
      <c r="Q13" s="792"/>
      <c r="R13" s="792"/>
      <c r="S13" s="792"/>
      <c r="T13" s="793"/>
    </row>
    <row r="14" spans="1:20" ht="14.25" thickBot="1">
      <c r="A14" s="884" t="s">
        <v>27</v>
      </c>
      <c r="B14" s="876" t="s">
        <v>315</v>
      </c>
      <c r="C14" s="807" t="s">
        <v>316</v>
      </c>
      <c r="D14" s="798" t="s">
        <v>26</v>
      </c>
      <c r="E14" s="802" t="s">
        <v>19</v>
      </c>
      <c r="F14" s="804" t="s">
        <v>11</v>
      </c>
      <c r="G14" s="805"/>
      <c r="H14" s="805"/>
      <c r="I14" s="806"/>
      <c r="J14" s="794" t="s">
        <v>20</v>
      </c>
      <c r="K14" s="794" t="s">
        <v>21</v>
      </c>
      <c r="L14" s="794" t="s">
        <v>2</v>
      </c>
      <c r="M14" s="796" t="s">
        <v>22</v>
      </c>
      <c r="N14" s="777" t="s">
        <v>3</v>
      </c>
      <c r="O14" s="778"/>
      <c r="P14" s="779"/>
      <c r="Q14" s="780" t="s">
        <v>210</v>
      </c>
      <c r="R14" s="782" t="s">
        <v>5</v>
      </c>
      <c r="S14" s="10" t="s">
        <v>29</v>
      </c>
      <c r="T14" s="784" t="s">
        <v>0</v>
      </c>
    </row>
    <row r="15" spans="1:20" ht="48" customHeight="1" thickBot="1">
      <c r="A15" s="884"/>
      <c r="B15" s="877"/>
      <c r="C15" s="808"/>
      <c r="D15" s="799"/>
      <c r="E15" s="803"/>
      <c r="F15" s="11" t="s">
        <v>12</v>
      </c>
      <c r="G15" s="11" t="s">
        <v>13</v>
      </c>
      <c r="H15" s="11" t="s">
        <v>14</v>
      </c>
      <c r="I15" s="11" t="s">
        <v>15</v>
      </c>
      <c r="J15" s="795"/>
      <c r="K15" s="795"/>
      <c r="L15" s="795"/>
      <c r="M15" s="797"/>
      <c r="N15" s="38" t="s">
        <v>30</v>
      </c>
      <c r="O15" s="13" t="s">
        <v>28</v>
      </c>
      <c r="P15" s="14" t="s">
        <v>31</v>
      </c>
      <c r="Q15" s="781"/>
      <c r="R15" s="783"/>
      <c r="S15" s="15"/>
      <c r="T15" s="785"/>
    </row>
    <row r="16" spans="1:20" ht="14.25" thickBot="1">
      <c r="A16" s="51"/>
      <c r="B16" s="2"/>
      <c r="C16" s="2"/>
      <c r="D16" s="2"/>
      <c r="E16" s="2"/>
      <c r="F16" s="2"/>
      <c r="G16" s="2"/>
      <c r="H16" s="2"/>
      <c r="I16" s="2"/>
      <c r="J16" s="2"/>
      <c r="K16" s="2"/>
      <c r="L16" s="16"/>
      <c r="M16" s="2"/>
      <c r="Q16" s="2"/>
      <c r="R16" s="2"/>
      <c r="S16" s="2"/>
      <c r="T16" s="2"/>
    </row>
    <row r="17" spans="1:20" ht="64.5" customHeight="1">
      <c r="A17" s="916">
        <v>1</v>
      </c>
      <c r="B17" s="837" t="s">
        <v>320</v>
      </c>
      <c r="C17" s="878" t="s">
        <v>387</v>
      </c>
      <c r="D17" s="837" t="s">
        <v>550</v>
      </c>
      <c r="E17" s="393" t="s">
        <v>551</v>
      </c>
      <c r="F17" s="891">
        <v>3</v>
      </c>
      <c r="G17" s="891"/>
      <c r="H17" s="891"/>
      <c r="I17" s="891"/>
      <c r="J17" s="897" t="s">
        <v>552</v>
      </c>
      <c r="K17" s="898">
        <v>0</v>
      </c>
      <c r="L17" s="898">
        <v>0</v>
      </c>
      <c r="M17" s="899">
        <v>3</v>
      </c>
      <c r="N17" s="890">
        <v>0</v>
      </c>
      <c r="O17" s="894">
        <f>IF(M17&lt;1,(AVERAGE(F17:I17)/M17),SUM(F17:I17)/M17)</f>
        <v>1</v>
      </c>
      <c r="P17" s="892" t="str">
        <f>IF(O17&lt;=V$18,"T",IF(O17&lt;$Y$18,"R",IF(O17&gt;=$Y$18,"P")))</f>
        <v>P</v>
      </c>
      <c r="Q17" s="882" t="s">
        <v>126</v>
      </c>
      <c r="R17" s="873" t="s">
        <v>1067</v>
      </c>
      <c r="S17" s="873" t="s">
        <v>121</v>
      </c>
      <c r="T17" s="873" t="s">
        <v>1074</v>
      </c>
    </row>
    <row r="18" spans="1:20" ht="51.75" customHeight="1">
      <c r="A18" s="917"/>
      <c r="B18" s="829"/>
      <c r="C18" s="879"/>
      <c r="D18" s="829"/>
      <c r="E18" s="290" t="s">
        <v>553</v>
      </c>
      <c r="F18" s="888"/>
      <c r="G18" s="888"/>
      <c r="H18" s="888"/>
      <c r="I18" s="888"/>
      <c r="J18" s="880"/>
      <c r="K18" s="885"/>
      <c r="L18" s="885"/>
      <c r="M18" s="887"/>
      <c r="N18" s="881"/>
      <c r="O18" s="895"/>
      <c r="P18" s="893"/>
      <c r="Q18" s="883"/>
      <c r="R18" s="872"/>
      <c r="S18" s="872"/>
      <c r="T18" s="872"/>
    </row>
    <row r="19" spans="1:20" ht="39.75" customHeight="1">
      <c r="A19" s="917"/>
      <c r="B19" s="829"/>
      <c r="C19" s="879"/>
      <c r="D19" s="829"/>
      <c r="E19" s="290" t="s">
        <v>554</v>
      </c>
      <c r="F19" s="888"/>
      <c r="G19" s="888"/>
      <c r="H19" s="888"/>
      <c r="I19" s="888"/>
      <c r="J19" s="880"/>
      <c r="K19" s="885"/>
      <c r="L19" s="885"/>
      <c r="M19" s="887"/>
      <c r="N19" s="881"/>
      <c r="O19" s="895"/>
      <c r="P19" s="893"/>
      <c r="Q19" s="883"/>
      <c r="R19" s="872"/>
      <c r="S19" s="872"/>
      <c r="T19" s="872"/>
    </row>
    <row r="20" spans="1:20" ht="39.75" customHeight="1" thickBot="1">
      <c r="A20" s="917"/>
      <c r="B20" s="829"/>
      <c r="C20" s="879"/>
      <c r="D20" s="829"/>
      <c r="E20" s="290" t="s">
        <v>555</v>
      </c>
      <c r="F20" s="888"/>
      <c r="G20" s="888"/>
      <c r="H20" s="888"/>
      <c r="I20" s="888"/>
      <c r="J20" s="880"/>
      <c r="K20" s="885"/>
      <c r="L20" s="885"/>
      <c r="M20" s="887"/>
      <c r="N20" s="881"/>
      <c r="O20" s="895"/>
      <c r="P20" s="893"/>
      <c r="Q20" s="883"/>
      <c r="R20" s="874"/>
      <c r="S20" s="874"/>
      <c r="T20" s="874"/>
    </row>
    <row r="21" spans="1:20" ht="39.75" customHeight="1">
      <c r="A21" s="917"/>
      <c r="B21" s="829"/>
      <c r="C21" s="879"/>
      <c r="D21" s="880" t="s">
        <v>556</v>
      </c>
      <c r="E21" s="290" t="s">
        <v>557</v>
      </c>
      <c r="F21" s="888">
        <v>3</v>
      </c>
      <c r="G21" s="888"/>
      <c r="H21" s="888"/>
      <c r="I21" s="888"/>
      <c r="J21" s="880" t="s">
        <v>558</v>
      </c>
      <c r="K21" s="885">
        <v>0</v>
      </c>
      <c r="L21" s="885">
        <v>0</v>
      </c>
      <c r="M21" s="887">
        <v>3</v>
      </c>
      <c r="N21" s="881">
        <v>0</v>
      </c>
      <c r="O21" s="895">
        <v>1</v>
      </c>
      <c r="P21" s="893" t="str">
        <f>IF(O21&lt;=V$18,"T",IF(O21&lt;$Y$18,"R",IF(O21&gt;=$Y$18,"P")))</f>
        <v>P</v>
      </c>
      <c r="Q21" s="896" t="e">
        <f>L22/K22</f>
        <v>#DIV/0!</v>
      </c>
      <c r="R21" s="875" t="s">
        <v>122</v>
      </c>
      <c r="S21" s="875" t="s">
        <v>123</v>
      </c>
      <c r="T21" s="875" t="s">
        <v>1075</v>
      </c>
    </row>
    <row r="22" spans="1:20" ht="39.75" customHeight="1">
      <c r="A22" s="917"/>
      <c r="B22" s="829"/>
      <c r="C22" s="879"/>
      <c r="D22" s="880"/>
      <c r="E22" s="290" t="s">
        <v>559</v>
      </c>
      <c r="F22" s="888"/>
      <c r="G22" s="888"/>
      <c r="H22" s="888"/>
      <c r="I22" s="888"/>
      <c r="J22" s="880"/>
      <c r="K22" s="885"/>
      <c r="L22" s="885"/>
      <c r="M22" s="887"/>
      <c r="N22" s="881"/>
      <c r="O22" s="895"/>
      <c r="P22" s="893"/>
      <c r="Q22" s="896"/>
      <c r="R22" s="872"/>
      <c r="S22" s="872"/>
      <c r="T22" s="872"/>
    </row>
    <row r="23" spans="1:20" ht="39.75" customHeight="1">
      <c r="A23" s="917"/>
      <c r="B23" s="829"/>
      <c r="C23" s="879"/>
      <c r="D23" s="880"/>
      <c r="E23" s="290" t="s">
        <v>560</v>
      </c>
      <c r="F23" s="888"/>
      <c r="G23" s="888"/>
      <c r="H23" s="888"/>
      <c r="I23" s="888"/>
      <c r="J23" s="880"/>
      <c r="K23" s="885"/>
      <c r="L23" s="885"/>
      <c r="M23" s="887"/>
      <c r="N23" s="881"/>
      <c r="O23" s="895"/>
      <c r="P23" s="893"/>
      <c r="Q23" s="896"/>
      <c r="R23" s="872"/>
      <c r="S23" s="872"/>
      <c r="T23" s="872"/>
    </row>
    <row r="24" spans="1:20" ht="39.75" customHeight="1">
      <c r="A24" s="917"/>
      <c r="B24" s="829"/>
      <c r="C24" s="879"/>
      <c r="D24" s="880"/>
      <c r="E24" s="290" t="s">
        <v>561</v>
      </c>
      <c r="F24" s="888"/>
      <c r="G24" s="888"/>
      <c r="H24" s="888"/>
      <c r="I24" s="888"/>
      <c r="J24" s="880"/>
      <c r="K24" s="885"/>
      <c r="L24" s="885"/>
      <c r="M24" s="887"/>
      <c r="N24" s="881"/>
      <c r="O24" s="895"/>
      <c r="P24" s="893"/>
      <c r="Q24" s="896"/>
      <c r="R24" s="872"/>
      <c r="S24" s="872"/>
      <c r="T24" s="872"/>
    </row>
    <row r="25" spans="1:20" ht="39.75" customHeight="1">
      <c r="A25" s="917"/>
      <c r="B25" s="829"/>
      <c r="C25" s="879"/>
      <c r="D25" s="880"/>
      <c r="E25" s="290" t="s">
        <v>562</v>
      </c>
      <c r="F25" s="888"/>
      <c r="G25" s="888"/>
      <c r="H25" s="888"/>
      <c r="I25" s="888"/>
      <c r="J25" s="880"/>
      <c r="K25" s="885"/>
      <c r="L25" s="885"/>
      <c r="M25" s="887"/>
      <c r="N25" s="881"/>
      <c r="O25" s="895"/>
      <c r="P25" s="893"/>
      <c r="Q25" s="896"/>
      <c r="R25" s="872"/>
      <c r="S25" s="872"/>
      <c r="T25" s="872"/>
    </row>
    <row r="26" spans="1:20" ht="39" customHeight="1">
      <c r="A26" s="917"/>
      <c r="B26" s="829"/>
      <c r="C26" s="879"/>
      <c r="D26" s="880"/>
      <c r="E26" s="290" t="s">
        <v>563</v>
      </c>
      <c r="F26" s="888"/>
      <c r="G26" s="888"/>
      <c r="H26" s="888"/>
      <c r="I26" s="888"/>
      <c r="J26" s="880"/>
      <c r="K26" s="885"/>
      <c r="L26" s="885"/>
      <c r="M26" s="887"/>
      <c r="N26" s="881"/>
      <c r="O26" s="895"/>
      <c r="P26" s="893"/>
      <c r="Q26" s="896"/>
      <c r="R26" s="872"/>
      <c r="S26" s="872"/>
      <c r="T26" s="872"/>
    </row>
    <row r="27" spans="1:20" ht="26.25" customHeight="1">
      <c r="A27" s="839">
        <v>2</v>
      </c>
      <c r="B27" s="908" t="s">
        <v>322</v>
      </c>
      <c r="C27" s="906" t="s">
        <v>393</v>
      </c>
      <c r="D27" s="829" t="s">
        <v>564</v>
      </c>
      <c r="E27" s="290" t="s">
        <v>565</v>
      </c>
      <c r="F27" s="888">
        <v>12</v>
      </c>
      <c r="G27" s="888"/>
      <c r="H27" s="888"/>
      <c r="I27" s="888"/>
      <c r="J27" s="880" t="s">
        <v>566</v>
      </c>
      <c r="K27" s="885">
        <v>0</v>
      </c>
      <c r="L27" s="885">
        <v>0</v>
      </c>
      <c r="M27" s="887">
        <v>12</v>
      </c>
      <c r="N27" s="881">
        <v>0</v>
      </c>
      <c r="O27" s="895">
        <f>IF(M27&lt;1,(AVERAGE(F27:I27)/M27),SUM(F27:I27)/M27)</f>
        <v>1</v>
      </c>
      <c r="P27" s="893" t="str">
        <f>IF(O27&lt;=V$18,"T",IF(O27&lt;$Y$18,"R",IF(O27&gt;=$Y$18,"P")))</f>
        <v>P</v>
      </c>
      <c r="Q27" s="883">
        <v>0.11624352106789818</v>
      </c>
      <c r="R27" s="872" t="s">
        <v>124</v>
      </c>
      <c r="S27" s="872" t="s">
        <v>1058</v>
      </c>
      <c r="T27" s="872" t="s">
        <v>1076</v>
      </c>
    </row>
    <row r="28" spans="1:20" ht="39" customHeight="1">
      <c r="A28" s="839"/>
      <c r="B28" s="908"/>
      <c r="C28" s="906"/>
      <c r="D28" s="829"/>
      <c r="E28" s="290" t="s">
        <v>567</v>
      </c>
      <c r="F28" s="888"/>
      <c r="G28" s="888"/>
      <c r="H28" s="888"/>
      <c r="I28" s="888"/>
      <c r="J28" s="880"/>
      <c r="K28" s="885"/>
      <c r="L28" s="885"/>
      <c r="M28" s="887"/>
      <c r="N28" s="881"/>
      <c r="O28" s="895"/>
      <c r="P28" s="893"/>
      <c r="Q28" s="883"/>
      <c r="R28" s="872"/>
      <c r="S28" s="872"/>
      <c r="T28" s="872"/>
    </row>
    <row r="29" spans="1:20" ht="26.25" customHeight="1">
      <c r="A29" s="839"/>
      <c r="B29" s="908"/>
      <c r="C29" s="906"/>
      <c r="D29" s="829"/>
      <c r="E29" s="290" t="s">
        <v>568</v>
      </c>
      <c r="F29" s="888"/>
      <c r="G29" s="888"/>
      <c r="H29" s="888"/>
      <c r="I29" s="888"/>
      <c r="J29" s="880"/>
      <c r="K29" s="885"/>
      <c r="L29" s="885"/>
      <c r="M29" s="887"/>
      <c r="N29" s="881"/>
      <c r="O29" s="895"/>
      <c r="P29" s="893"/>
      <c r="Q29" s="883"/>
      <c r="R29" s="872"/>
      <c r="S29" s="872"/>
      <c r="T29" s="872"/>
    </row>
    <row r="30" spans="1:20" ht="15" customHeight="1">
      <c r="A30" s="839"/>
      <c r="B30" s="908"/>
      <c r="C30" s="906"/>
      <c r="D30" s="829"/>
      <c r="E30" s="307" t="s">
        <v>569</v>
      </c>
      <c r="F30" s="888"/>
      <c r="G30" s="888"/>
      <c r="H30" s="888"/>
      <c r="I30" s="888"/>
      <c r="J30" s="880"/>
      <c r="K30" s="885"/>
      <c r="L30" s="885"/>
      <c r="M30" s="887"/>
      <c r="N30" s="881"/>
      <c r="O30" s="895"/>
      <c r="P30" s="893"/>
      <c r="Q30" s="883"/>
      <c r="R30" s="872"/>
      <c r="S30" s="872"/>
      <c r="T30" s="872"/>
    </row>
    <row r="31" spans="1:20" ht="44.25" customHeight="1">
      <c r="A31" s="839"/>
      <c r="B31" s="908"/>
      <c r="C31" s="906"/>
      <c r="D31" s="615" t="s">
        <v>464</v>
      </c>
      <c r="E31" s="307" t="s">
        <v>125</v>
      </c>
      <c r="F31" s="365">
        <v>3</v>
      </c>
      <c r="G31" s="365"/>
      <c r="H31" s="365"/>
      <c r="I31" s="365"/>
      <c r="J31" s="307" t="s">
        <v>570</v>
      </c>
      <c r="K31" s="291">
        <v>0</v>
      </c>
      <c r="L31" s="291">
        <v>0</v>
      </c>
      <c r="M31" s="387">
        <v>3</v>
      </c>
      <c r="N31" s="387">
        <v>0</v>
      </c>
      <c r="O31" s="388">
        <v>1</v>
      </c>
      <c r="P31" s="23" t="str">
        <f>IF(O31&lt;=V$18,"T",IF(O31&lt;$Y$18,"R",IF(O31&gt;=$Y$18,"P")))</f>
        <v>P</v>
      </c>
      <c r="Q31" s="24"/>
      <c r="R31" s="652" t="s">
        <v>1068</v>
      </c>
      <c r="S31" s="652" t="s">
        <v>1059</v>
      </c>
      <c r="T31" s="652" t="s">
        <v>1077</v>
      </c>
    </row>
    <row r="32" spans="1:20" ht="69" customHeight="1">
      <c r="A32" s="839"/>
      <c r="B32" s="908"/>
      <c r="C32" s="906"/>
      <c r="D32" s="829" t="s">
        <v>465</v>
      </c>
      <c r="E32" s="290" t="s">
        <v>571</v>
      </c>
      <c r="F32" s="888">
        <v>12</v>
      </c>
      <c r="G32" s="889"/>
      <c r="H32" s="888"/>
      <c r="I32" s="888"/>
      <c r="J32" s="880" t="s">
        <v>572</v>
      </c>
      <c r="K32" s="885">
        <v>0</v>
      </c>
      <c r="L32" s="886">
        <v>0</v>
      </c>
      <c r="M32" s="887">
        <v>12</v>
      </c>
      <c r="N32" s="881">
        <v>0</v>
      </c>
      <c r="O32" s="895" t="e">
        <f>IF(M33&lt;1,(AVERAGE(F33:I33)/M33),SUM(F33:I33)/M33)</f>
        <v>#DIV/0!</v>
      </c>
      <c r="P32" s="893" t="s">
        <v>417</v>
      </c>
      <c r="Q32" s="883">
        <v>0.116243521067898</v>
      </c>
      <c r="R32" s="872" t="s">
        <v>128</v>
      </c>
      <c r="S32" s="872" t="s">
        <v>1060</v>
      </c>
      <c r="T32" s="872" t="s">
        <v>1078</v>
      </c>
    </row>
    <row r="33" spans="1:20" ht="54" customHeight="1">
      <c r="A33" s="839"/>
      <c r="B33" s="908"/>
      <c r="C33" s="906"/>
      <c r="D33" s="829"/>
      <c r="E33" s="290" t="s">
        <v>573</v>
      </c>
      <c r="F33" s="888"/>
      <c r="G33" s="889"/>
      <c r="H33" s="888"/>
      <c r="I33" s="888"/>
      <c r="J33" s="880"/>
      <c r="K33" s="885"/>
      <c r="L33" s="886"/>
      <c r="M33" s="887"/>
      <c r="N33" s="881"/>
      <c r="O33" s="895"/>
      <c r="P33" s="893"/>
      <c r="Q33" s="883"/>
      <c r="R33" s="872"/>
      <c r="S33" s="872"/>
      <c r="T33" s="872"/>
    </row>
    <row r="34" spans="1:20" ht="39" customHeight="1">
      <c r="A34" s="839"/>
      <c r="B34" s="908"/>
      <c r="C34" s="906"/>
      <c r="D34" s="829"/>
      <c r="E34" s="290" t="s">
        <v>574</v>
      </c>
      <c r="F34" s="888"/>
      <c r="G34" s="889"/>
      <c r="H34" s="888"/>
      <c r="I34" s="888"/>
      <c r="J34" s="880"/>
      <c r="K34" s="885"/>
      <c r="L34" s="886"/>
      <c r="M34" s="887"/>
      <c r="N34" s="881"/>
      <c r="O34" s="895"/>
      <c r="P34" s="893"/>
      <c r="Q34" s="883"/>
      <c r="R34" s="872"/>
      <c r="S34" s="872"/>
      <c r="T34" s="872"/>
    </row>
    <row r="35" spans="1:20" ht="39" customHeight="1">
      <c r="A35" s="839"/>
      <c r="B35" s="908"/>
      <c r="C35" s="906"/>
      <c r="D35" s="829" t="s">
        <v>575</v>
      </c>
      <c r="E35" s="290" t="s">
        <v>576</v>
      </c>
      <c r="F35" s="888">
        <v>3</v>
      </c>
      <c r="G35" s="888"/>
      <c r="H35" s="888"/>
      <c r="I35" s="888"/>
      <c r="J35" s="900" t="s">
        <v>130</v>
      </c>
      <c r="K35" s="885">
        <v>0</v>
      </c>
      <c r="L35" s="886">
        <v>0</v>
      </c>
      <c r="M35" s="887">
        <v>3</v>
      </c>
      <c r="N35" s="881">
        <v>0</v>
      </c>
      <c r="O35" s="895">
        <v>1</v>
      </c>
      <c r="P35" s="893" t="str">
        <f>IF(O35&lt;=V$18,"T",IF(O35&lt;$Y$18,"R",IF(O35&gt;=$Y$18,"P")))</f>
        <v>P</v>
      </c>
      <c r="Q35" s="883"/>
      <c r="R35" s="872" t="s">
        <v>131</v>
      </c>
      <c r="S35" s="872" t="s">
        <v>1061</v>
      </c>
      <c r="T35" s="872" t="s">
        <v>1079</v>
      </c>
    </row>
    <row r="36" spans="1:20" ht="15" customHeight="1">
      <c r="A36" s="839"/>
      <c r="B36" s="908"/>
      <c r="C36" s="906"/>
      <c r="D36" s="829"/>
      <c r="E36" s="290" t="s">
        <v>577</v>
      </c>
      <c r="F36" s="888"/>
      <c r="G36" s="888"/>
      <c r="H36" s="888"/>
      <c r="I36" s="888"/>
      <c r="J36" s="900"/>
      <c r="K36" s="885"/>
      <c r="L36" s="886"/>
      <c r="M36" s="887"/>
      <c r="N36" s="881"/>
      <c r="O36" s="895"/>
      <c r="P36" s="893"/>
      <c r="Q36" s="883"/>
      <c r="R36" s="872"/>
      <c r="S36" s="872"/>
      <c r="T36" s="872"/>
    </row>
    <row r="37" spans="1:20" ht="39" customHeight="1">
      <c r="A37" s="839"/>
      <c r="B37" s="908"/>
      <c r="C37" s="906"/>
      <c r="D37" s="829" t="s">
        <v>578</v>
      </c>
      <c r="E37" s="829" t="s">
        <v>579</v>
      </c>
      <c r="F37" s="888">
        <v>3</v>
      </c>
      <c r="G37" s="888"/>
      <c r="H37" s="888"/>
      <c r="I37" s="888"/>
      <c r="J37" s="880" t="s">
        <v>580</v>
      </c>
      <c r="K37" s="885">
        <v>0</v>
      </c>
      <c r="L37" s="886">
        <v>0</v>
      </c>
      <c r="M37" s="887">
        <v>1</v>
      </c>
      <c r="N37" s="881">
        <v>0</v>
      </c>
      <c r="O37" s="895">
        <v>2</v>
      </c>
      <c r="P37" s="893" t="str">
        <f>IF(O37&lt;=V$18,"T",IF(O37&lt;$Y$18,"R",IF(O37&gt;=$Y$18,"P")))</f>
        <v>P</v>
      </c>
      <c r="Q37" s="883"/>
      <c r="R37" s="872" t="s">
        <v>1069</v>
      </c>
      <c r="S37" s="872" t="s">
        <v>1062</v>
      </c>
      <c r="T37" s="872" t="s">
        <v>1080</v>
      </c>
    </row>
    <row r="38" spans="1:20" ht="15" customHeight="1">
      <c r="A38" s="839"/>
      <c r="B38" s="908"/>
      <c r="C38" s="906"/>
      <c r="D38" s="829"/>
      <c r="E38" s="829"/>
      <c r="F38" s="888"/>
      <c r="G38" s="888"/>
      <c r="H38" s="888"/>
      <c r="I38" s="888"/>
      <c r="J38" s="880"/>
      <c r="K38" s="885"/>
      <c r="L38" s="886"/>
      <c r="M38" s="887"/>
      <c r="N38" s="881"/>
      <c r="O38" s="895"/>
      <c r="P38" s="893"/>
      <c r="Q38" s="883"/>
      <c r="R38" s="872"/>
      <c r="S38" s="872"/>
      <c r="T38" s="872"/>
    </row>
    <row r="39" spans="1:20" ht="39" customHeight="1">
      <c r="A39" s="839"/>
      <c r="B39" s="908"/>
      <c r="C39" s="906"/>
      <c r="D39" s="829" t="s">
        <v>581</v>
      </c>
      <c r="E39" s="829" t="s">
        <v>582</v>
      </c>
      <c r="F39" s="888">
        <v>1</v>
      </c>
      <c r="G39" s="888"/>
      <c r="H39" s="888"/>
      <c r="I39" s="888"/>
      <c r="J39" s="880" t="s">
        <v>583</v>
      </c>
      <c r="K39" s="885">
        <v>0</v>
      </c>
      <c r="L39" s="886">
        <v>0</v>
      </c>
      <c r="M39" s="887">
        <v>1</v>
      </c>
      <c r="N39" s="881">
        <v>0</v>
      </c>
      <c r="O39" s="895">
        <v>1</v>
      </c>
      <c r="P39" s="893" t="str">
        <f>IF(O39&lt;=V$18,"T",IF(O39&lt;$Y$18,"R",IF(O39&gt;=$Y$18,"P")))</f>
        <v>P</v>
      </c>
      <c r="Q39" s="883"/>
      <c r="R39" s="872" t="s">
        <v>1070</v>
      </c>
      <c r="S39" s="872" t="s">
        <v>1063</v>
      </c>
      <c r="T39" s="872" t="s">
        <v>1081</v>
      </c>
    </row>
    <row r="40" spans="1:20" ht="39" customHeight="1">
      <c r="A40" s="839"/>
      <c r="B40" s="908"/>
      <c r="C40" s="906"/>
      <c r="D40" s="829"/>
      <c r="E40" s="829"/>
      <c r="F40" s="888"/>
      <c r="G40" s="888"/>
      <c r="H40" s="888"/>
      <c r="I40" s="888"/>
      <c r="J40" s="880"/>
      <c r="K40" s="885"/>
      <c r="L40" s="886"/>
      <c r="M40" s="887"/>
      <c r="N40" s="881"/>
      <c r="O40" s="895"/>
      <c r="P40" s="893"/>
      <c r="Q40" s="883"/>
      <c r="R40" s="872"/>
      <c r="S40" s="872"/>
      <c r="T40" s="872"/>
    </row>
    <row r="41" spans="1:20" ht="39" customHeight="1">
      <c r="A41" s="839"/>
      <c r="B41" s="908"/>
      <c r="C41" s="906"/>
      <c r="D41" s="829" t="s">
        <v>584</v>
      </c>
      <c r="E41" s="829" t="s">
        <v>585</v>
      </c>
      <c r="F41" s="888">
        <v>12</v>
      </c>
      <c r="G41" s="888"/>
      <c r="H41" s="888"/>
      <c r="I41" s="888"/>
      <c r="J41" s="880" t="s">
        <v>586</v>
      </c>
      <c r="K41" s="885">
        <v>0</v>
      </c>
      <c r="L41" s="886">
        <v>0</v>
      </c>
      <c r="M41" s="887">
        <v>12</v>
      </c>
      <c r="N41" s="881">
        <v>0</v>
      </c>
      <c r="O41" s="895">
        <v>1</v>
      </c>
      <c r="P41" s="893" t="str">
        <f>IF(O41&lt;=V$18,"T",IF(O41&lt;$Y$18,"R",IF(O41&gt;=$Y$18,"P")))</f>
        <v>P</v>
      </c>
      <c r="Q41" s="883">
        <v>0.11624352106789818</v>
      </c>
      <c r="R41" s="872" t="s">
        <v>1071</v>
      </c>
      <c r="S41" s="872" t="s">
        <v>1064</v>
      </c>
      <c r="T41" s="872" t="s">
        <v>1082</v>
      </c>
    </row>
    <row r="42" spans="1:20" ht="26.25" customHeight="1">
      <c r="A42" s="839"/>
      <c r="B42" s="908"/>
      <c r="C42" s="906"/>
      <c r="D42" s="829"/>
      <c r="E42" s="829"/>
      <c r="F42" s="888"/>
      <c r="G42" s="888"/>
      <c r="H42" s="888"/>
      <c r="I42" s="888"/>
      <c r="J42" s="880"/>
      <c r="K42" s="885"/>
      <c r="L42" s="886"/>
      <c r="M42" s="887"/>
      <c r="N42" s="881"/>
      <c r="O42" s="895"/>
      <c r="P42" s="893"/>
      <c r="Q42" s="883"/>
      <c r="R42" s="872"/>
      <c r="S42" s="872"/>
      <c r="T42" s="872"/>
    </row>
    <row r="43" spans="1:20" ht="15" customHeight="1">
      <c r="A43" s="839"/>
      <c r="B43" s="908"/>
      <c r="C43" s="906"/>
      <c r="D43" s="829" t="s">
        <v>587</v>
      </c>
      <c r="E43" s="829" t="s">
        <v>588</v>
      </c>
      <c r="F43" s="888">
        <v>3</v>
      </c>
      <c r="G43" s="888"/>
      <c r="H43" s="888"/>
      <c r="I43" s="888"/>
      <c r="J43" s="880" t="s">
        <v>589</v>
      </c>
      <c r="K43" s="885">
        <v>0</v>
      </c>
      <c r="L43" s="886">
        <v>0</v>
      </c>
      <c r="M43" s="887">
        <v>3</v>
      </c>
      <c r="N43" s="881">
        <v>0</v>
      </c>
      <c r="O43" s="895">
        <v>100</v>
      </c>
      <c r="P43" s="893" t="str">
        <f>IF(O43&lt;=V$18,"T",IF(O43&lt;$Y$18,"R",IF(O43&gt;=$Y$18,"P")))</f>
        <v>P</v>
      </c>
      <c r="Q43" s="883">
        <v>0.11624352106789818</v>
      </c>
      <c r="R43" s="872" t="s">
        <v>1072</v>
      </c>
      <c r="S43" s="872" t="s">
        <v>1065</v>
      </c>
      <c r="T43" s="872" t="s">
        <v>1083</v>
      </c>
    </row>
    <row r="44" spans="1:20" ht="42" customHeight="1">
      <c r="A44" s="839"/>
      <c r="B44" s="908"/>
      <c r="C44" s="906"/>
      <c r="D44" s="829"/>
      <c r="E44" s="829"/>
      <c r="F44" s="888"/>
      <c r="G44" s="888"/>
      <c r="H44" s="888"/>
      <c r="I44" s="888"/>
      <c r="J44" s="880"/>
      <c r="K44" s="885"/>
      <c r="L44" s="886"/>
      <c r="M44" s="887"/>
      <c r="N44" s="881"/>
      <c r="O44" s="895"/>
      <c r="P44" s="893"/>
      <c r="Q44" s="883"/>
      <c r="R44" s="872"/>
      <c r="S44" s="872"/>
      <c r="T44" s="872"/>
    </row>
    <row r="45" spans="1:20" ht="26.25" customHeight="1">
      <c r="A45" s="839"/>
      <c r="B45" s="908"/>
      <c r="C45" s="906"/>
      <c r="D45" s="829" t="s">
        <v>590</v>
      </c>
      <c r="E45" s="290" t="s">
        <v>591</v>
      </c>
      <c r="F45" s="888">
        <v>1</v>
      </c>
      <c r="G45" s="888"/>
      <c r="H45" s="888"/>
      <c r="I45" s="888"/>
      <c r="J45" s="880" t="s">
        <v>592</v>
      </c>
      <c r="K45" s="885">
        <v>0</v>
      </c>
      <c r="L45" s="886">
        <v>0</v>
      </c>
      <c r="M45" s="887">
        <v>1</v>
      </c>
      <c r="N45" s="881">
        <v>0</v>
      </c>
      <c r="O45" s="895">
        <v>1</v>
      </c>
      <c r="P45" s="893" t="str">
        <f t="shared" ref="P45" si="0">IF(O45&lt;=V$18,"T",IF(O45&lt;$Y$18,"R",IF(O45&gt;=$Y$18,"P")))</f>
        <v>P</v>
      </c>
      <c r="Q45" s="883">
        <v>0.11624352106789818</v>
      </c>
      <c r="R45" s="872" t="s">
        <v>1073</v>
      </c>
      <c r="S45" s="872" t="s">
        <v>1066</v>
      </c>
      <c r="T45" s="872" t="s">
        <v>1084</v>
      </c>
    </row>
    <row r="46" spans="1:20" ht="26.25" customHeight="1">
      <c r="A46" s="839"/>
      <c r="B46" s="908"/>
      <c r="C46" s="906"/>
      <c r="D46" s="829"/>
      <c r="E46" s="290" t="s">
        <v>593</v>
      </c>
      <c r="F46" s="888"/>
      <c r="G46" s="888"/>
      <c r="H46" s="888"/>
      <c r="I46" s="888"/>
      <c r="J46" s="880"/>
      <c r="K46" s="885"/>
      <c r="L46" s="886"/>
      <c r="M46" s="887"/>
      <c r="N46" s="881"/>
      <c r="O46" s="895"/>
      <c r="P46" s="893"/>
      <c r="Q46" s="883"/>
      <c r="R46" s="872"/>
      <c r="S46" s="872"/>
      <c r="T46" s="872"/>
    </row>
    <row r="47" spans="1:20" ht="15" customHeight="1">
      <c r="A47" s="839"/>
      <c r="B47" s="908"/>
      <c r="C47" s="906"/>
      <c r="D47" s="829"/>
      <c r="E47" s="290" t="s">
        <v>594</v>
      </c>
      <c r="F47" s="888"/>
      <c r="G47" s="888"/>
      <c r="H47" s="888"/>
      <c r="I47" s="888"/>
      <c r="J47" s="880"/>
      <c r="K47" s="885"/>
      <c r="L47" s="886"/>
      <c r="M47" s="887"/>
      <c r="N47" s="881"/>
      <c r="O47" s="895"/>
      <c r="P47" s="893"/>
      <c r="Q47" s="883"/>
      <c r="R47" s="872"/>
      <c r="S47" s="872"/>
      <c r="T47" s="872"/>
    </row>
    <row r="48" spans="1:20" ht="15" customHeight="1">
      <c r="A48" s="839"/>
      <c r="B48" s="908"/>
      <c r="C48" s="906"/>
      <c r="D48" s="829"/>
      <c r="E48" s="290" t="s">
        <v>595</v>
      </c>
      <c r="F48" s="888"/>
      <c r="G48" s="888"/>
      <c r="H48" s="888"/>
      <c r="I48" s="888"/>
      <c r="J48" s="880"/>
      <c r="K48" s="885"/>
      <c r="L48" s="886"/>
      <c r="M48" s="887"/>
      <c r="N48" s="881"/>
      <c r="O48" s="895"/>
      <c r="P48" s="893"/>
      <c r="Q48" s="883"/>
      <c r="R48" s="872"/>
      <c r="S48" s="872"/>
      <c r="T48" s="872"/>
    </row>
    <row r="49" spans="1:20" ht="26.25" customHeight="1">
      <c r="A49" s="839"/>
      <c r="B49" s="908"/>
      <c r="C49" s="906"/>
      <c r="D49" s="829"/>
      <c r="E49" s="290" t="s">
        <v>596</v>
      </c>
      <c r="F49" s="888"/>
      <c r="G49" s="888"/>
      <c r="H49" s="888"/>
      <c r="I49" s="888"/>
      <c r="J49" s="880"/>
      <c r="K49" s="885"/>
      <c r="L49" s="886"/>
      <c r="M49" s="887"/>
      <c r="N49" s="881"/>
      <c r="O49" s="895"/>
      <c r="P49" s="893"/>
      <c r="Q49" s="883"/>
      <c r="R49" s="872"/>
      <c r="S49" s="872"/>
      <c r="T49" s="872"/>
    </row>
    <row r="50" spans="1:20" ht="39" customHeight="1" thickBot="1">
      <c r="A50" s="856"/>
      <c r="B50" s="909"/>
      <c r="C50" s="907"/>
      <c r="D50" s="830"/>
      <c r="E50" s="395" t="s">
        <v>597</v>
      </c>
      <c r="F50" s="910"/>
      <c r="G50" s="910"/>
      <c r="H50" s="910"/>
      <c r="I50" s="910"/>
      <c r="J50" s="911"/>
      <c r="K50" s="912"/>
      <c r="L50" s="913"/>
      <c r="M50" s="914"/>
      <c r="N50" s="915"/>
      <c r="O50" s="918"/>
      <c r="P50" s="919"/>
      <c r="Q50" s="920"/>
      <c r="R50" s="872"/>
      <c r="S50" s="872"/>
      <c r="T50" s="872"/>
    </row>
    <row r="51" spans="1:20">
      <c r="A51" s="904"/>
      <c r="B51" s="776"/>
      <c r="C51" s="776"/>
      <c r="D51" s="776"/>
      <c r="E51" s="776"/>
      <c r="F51" s="776"/>
      <c r="G51" s="776"/>
      <c r="H51" s="776"/>
      <c r="I51" s="776"/>
      <c r="J51" s="776"/>
      <c r="K51" s="776"/>
      <c r="L51" s="776"/>
      <c r="M51" s="776"/>
      <c r="N51" s="776"/>
      <c r="O51" s="776"/>
      <c r="P51" s="776"/>
      <c r="Q51" s="776"/>
      <c r="R51" s="776"/>
      <c r="S51" s="776"/>
      <c r="T51" s="905"/>
    </row>
    <row r="52" spans="1:20">
      <c r="A52" s="759" t="s">
        <v>24</v>
      </c>
      <c r="B52" s="760"/>
      <c r="C52" s="760"/>
      <c r="D52" s="760"/>
      <c r="E52" s="760"/>
      <c r="F52" s="760"/>
      <c r="G52" s="760"/>
      <c r="H52" s="760"/>
      <c r="I52" s="760"/>
      <c r="J52" s="760"/>
      <c r="K52" s="760"/>
      <c r="L52" s="760"/>
      <c r="M52" s="760"/>
      <c r="N52" s="760"/>
      <c r="O52" s="760"/>
      <c r="P52" s="760"/>
      <c r="Q52" s="760"/>
      <c r="R52" s="760"/>
      <c r="S52" s="760"/>
      <c r="T52" s="761"/>
    </row>
    <row r="53" spans="1:20">
      <c r="A53" s="826"/>
      <c r="B53" s="827"/>
      <c r="C53" s="827"/>
      <c r="D53" s="827"/>
      <c r="E53" s="827"/>
      <c r="F53" s="827"/>
      <c r="G53" s="827"/>
      <c r="H53" s="827"/>
      <c r="I53" s="827"/>
      <c r="J53" s="827"/>
      <c r="K53" s="827"/>
      <c r="L53" s="827"/>
      <c r="M53" s="827"/>
      <c r="N53" s="827"/>
      <c r="O53" s="827"/>
      <c r="P53" s="827"/>
      <c r="Q53" s="827"/>
      <c r="R53" s="827"/>
      <c r="S53" s="827"/>
      <c r="T53" s="828"/>
    </row>
    <row r="54" spans="1:20">
      <c r="A54" s="826"/>
      <c r="B54" s="827"/>
      <c r="C54" s="827"/>
      <c r="D54" s="827"/>
      <c r="E54" s="827"/>
      <c r="F54" s="827"/>
      <c r="G54" s="827"/>
      <c r="H54" s="827"/>
      <c r="I54" s="827"/>
      <c r="J54" s="827"/>
      <c r="K54" s="827"/>
      <c r="L54" s="827"/>
      <c r="M54" s="827"/>
      <c r="N54" s="827"/>
      <c r="O54" s="827"/>
      <c r="P54" s="827"/>
      <c r="Q54" s="827"/>
      <c r="R54" s="827"/>
      <c r="S54" s="827"/>
      <c r="T54" s="828"/>
    </row>
    <row r="55" spans="1:20">
      <c r="A55" s="826"/>
      <c r="B55" s="827"/>
      <c r="C55" s="827"/>
      <c r="D55" s="827"/>
      <c r="E55" s="827"/>
      <c r="F55" s="827"/>
      <c r="G55" s="827"/>
      <c r="H55" s="827"/>
      <c r="I55" s="827"/>
      <c r="J55" s="827"/>
      <c r="K55" s="827"/>
      <c r="L55" s="827"/>
      <c r="M55" s="827"/>
      <c r="N55" s="827"/>
      <c r="O55" s="827"/>
      <c r="P55" s="827"/>
      <c r="Q55" s="827"/>
      <c r="R55" s="827"/>
      <c r="S55" s="827"/>
      <c r="T55" s="828"/>
    </row>
    <row r="56" spans="1:20">
      <c r="A56" s="826"/>
      <c r="B56" s="827"/>
      <c r="C56" s="827"/>
      <c r="D56" s="827"/>
      <c r="E56" s="827"/>
      <c r="F56" s="827"/>
      <c r="G56" s="827"/>
      <c r="H56" s="827"/>
      <c r="I56" s="827"/>
      <c r="J56" s="827"/>
      <c r="K56" s="827"/>
      <c r="L56" s="827"/>
      <c r="M56" s="827"/>
      <c r="N56" s="827"/>
      <c r="O56" s="827"/>
      <c r="P56" s="827"/>
      <c r="Q56" s="827"/>
      <c r="R56" s="827"/>
      <c r="S56" s="827"/>
      <c r="T56" s="828"/>
    </row>
    <row r="57" spans="1:20">
      <c r="A57" s="826"/>
      <c r="B57" s="827"/>
      <c r="C57" s="827"/>
      <c r="D57" s="827"/>
      <c r="E57" s="827"/>
      <c r="F57" s="827"/>
      <c r="G57" s="827"/>
      <c r="H57" s="827"/>
      <c r="I57" s="827"/>
      <c r="J57" s="827"/>
      <c r="K57" s="827"/>
      <c r="L57" s="827"/>
      <c r="M57" s="827"/>
      <c r="N57" s="827"/>
      <c r="O57" s="827"/>
      <c r="P57" s="827"/>
      <c r="Q57" s="827"/>
      <c r="R57" s="827"/>
      <c r="S57" s="827"/>
      <c r="T57" s="828"/>
    </row>
    <row r="58" spans="1:20">
      <c r="A58" s="901"/>
      <c r="B58" s="902"/>
      <c r="C58" s="902"/>
      <c r="D58" s="902"/>
      <c r="E58" s="902"/>
      <c r="F58" s="902"/>
      <c r="G58" s="902"/>
      <c r="H58" s="902"/>
      <c r="I58" s="902"/>
      <c r="J58" s="902"/>
      <c r="K58" s="902"/>
      <c r="L58" s="902"/>
      <c r="M58" s="902"/>
      <c r="N58" s="902"/>
      <c r="O58" s="902"/>
      <c r="P58" s="902"/>
      <c r="Q58" s="902"/>
      <c r="R58" s="902"/>
      <c r="S58" s="902"/>
      <c r="T58" s="903"/>
    </row>
    <row r="59" spans="1:20">
      <c r="A59" s="1"/>
    </row>
    <row r="60" spans="1:20">
      <c r="A60" s="1"/>
    </row>
    <row r="61" spans="1:20">
      <c r="A61" s="1"/>
    </row>
    <row r="62" spans="1:20">
      <c r="A62" s="1"/>
    </row>
    <row r="63" spans="1:20">
      <c r="A63" s="1"/>
    </row>
    <row r="64" spans="1:20">
      <c r="A64" s="1"/>
    </row>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row r="106" s="1" customFormat="1"/>
    <row r="107" s="1" customFormat="1"/>
    <row r="108" s="1" customFormat="1"/>
    <row r="109" s="1" customFormat="1"/>
    <row r="110" s="1" customFormat="1"/>
    <row r="111" s="1" customFormat="1"/>
    <row r="112" s="1" customFormat="1"/>
    <row r="113" s="1" customFormat="1"/>
    <row r="114" s="1" customFormat="1"/>
    <row r="115" s="1" customFormat="1"/>
    <row r="116" s="1" customFormat="1"/>
    <row r="117" s="1" customFormat="1"/>
    <row r="118" s="1" customFormat="1"/>
    <row r="119" s="1" customFormat="1"/>
    <row r="120" s="1" customFormat="1"/>
    <row r="121" s="1" customFormat="1"/>
    <row r="122" s="1" customFormat="1"/>
    <row r="123" s="1" customFormat="1"/>
    <row r="124" s="1" customFormat="1"/>
    <row r="125" s="1" customFormat="1"/>
    <row r="126" s="1" customFormat="1"/>
    <row r="127" s="1" customFormat="1"/>
    <row r="128" s="1" customFormat="1"/>
    <row r="129" s="1" customFormat="1"/>
    <row r="130" s="1" customFormat="1"/>
    <row r="131" s="1" customFormat="1"/>
    <row r="132" s="1" customFormat="1"/>
    <row r="133" s="1" customFormat="1"/>
    <row r="134" s="1" customFormat="1"/>
    <row r="135" s="1" customFormat="1"/>
    <row r="136" s="1" customFormat="1"/>
    <row r="137" s="1" customFormat="1"/>
    <row r="138" s="1" customFormat="1"/>
    <row r="139" s="1" customFormat="1"/>
    <row r="140" s="1" customFormat="1"/>
    <row r="141" s="1" customFormat="1"/>
    <row r="142" s="1" customFormat="1"/>
    <row r="143" s="1" customFormat="1"/>
    <row r="144" s="1" customFormat="1"/>
    <row r="145" s="1" customFormat="1"/>
    <row r="146" s="1" customFormat="1"/>
    <row r="147" s="1" customFormat="1"/>
    <row r="148" s="1" customFormat="1"/>
    <row r="149" s="1" customFormat="1"/>
    <row r="150" s="1" customFormat="1"/>
    <row r="151" s="1" customFormat="1"/>
    <row r="152" s="1" customFormat="1"/>
    <row r="153" s="1" customFormat="1"/>
    <row r="154" s="1" customFormat="1"/>
    <row r="155" s="1" customFormat="1"/>
    <row r="156" s="1" customFormat="1"/>
    <row r="157" s="1" customFormat="1"/>
    <row r="158" s="1" customFormat="1"/>
    <row r="159" s="1" customFormat="1"/>
    <row r="160" s="1" customFormat="1"/>
    <row r="161" s="1" customFormat="1"/>
    <row r="162" s="1" customFormat="1"/>
    <row r="163" s="1" customFormat="1"/>
    <row r="164" s="1" customFormat="1"/>
    <row r="165" s="1" customFormat="1"/>
    <row r="166" s="1" customFormat="1"/>
    <row r="167" s="1" customFormat="1"/>
    <row r="168" s="1" customFormat="1"/>
    <row r="169" s="1" customFormat="1"/>
    <row r="170" s="1" customFormat="1"/>
    <row r="171" s="1" customFormat="1"/>
    <row r="172" s="1" customFormat="1"/>
    <row r="173" s="1" customFormat="1"/>
    <row r="174" s="1" customFormat="1"/>
    <row r="175" s="1" customFormat="1"/>
    <row r="176" s="1" customFormat="1"/>
    <row r="177" s="1" customFormat="1"/>
    <row r="178" s="1" customFormat="1"/>
    <row r="179" s="1" customFormat="1"/>
    <row r="180" s="1" customFormat="1"/>
    <row r="181" s="1" customFormat="1"/>
    <row r="182" s="1" customFormat="1"/>
    <row r="183" s="1" customFormat="1"/>
    <row r="184" s="1" customFormat="1"/>
    <row r="185" s="1" customFormat="1"/>
    <row r="186" s="1" customFormat="1"/>
    <row r="187" s="1" customFormat="1"/>
    <row r="188" s="1" customFormat="1"/>
    <row r="189" s="1" customFormat="1"/>
    <row r="190" s="1" customFormat="1"/>
    <row r="191" s="1" customFormat="1"/>
    <row r="192" s="1" customFormat="1"/>
    <row r="193" s="1" customFormat="1"/>
    <row r="194" s="1" customFormat="1"/>
    <row r="195" s="1" customFormat="1"/>
    <row r="196" s="1" customFormat="1"/>
    <row r="197" s="1" customFormat="1"/>
    <row r="198" s="1" customFormat="1"/>
    <row r="199" s="1" customFormat="1"/>
    <row r="200" s="1" customFormat="1"/>
    <row r="201" s="1" customFormat="1"/>
    <row r="202" s="1" customFormat="1"/>
    <row r="203" s="1" customFormat="1"/>
    <row r="204" s="1" customFormat="1"/>
    <row r="205" s="1" customFormat="1"/>
    <row r="206" s="1" customFormat="1"/>
    <row r="207" s="1" customFormat="1"/>
    <row r="208" s="1" customFormat="1"/>
    <row r="209" s="1" customFormat="1"/>
    <row r="210" s="1" customFormat="1"/>
    <row r="211" s="1" customFormat="1"/>
    <row r="212" s="1" customFormat="1"/>
    <row r="213" s="1" customFormat="1"/>
    <row r="214" s="1" customFormat="1"/>
    <row r="215" s="1" customFormat="1"/>
    <row r="216" s="1" customFormat="1"/>
    <row r="217" s="1" customFormat="1"/>
    <row r="218" s="1" customFormat="1"/>
    <row r="219" s="1" customFormat="1"/>
    <row r="220" s="1" customFormat="1"/>
    <row r="221" s="1" customFormat="1"/>
    <row r="222" s="1" customFormat="1"/>
    <row r="223" s="1" customFormat="1"/>
    <row r="224" s="1" customFormat="1"/>
    <row r="225" s="1" customFormat="1"/>
    <row r="226" s="1" customFormat="1"/>
    <row r="227" s="1" customFormat="1"/>
    <row r="228" s="1" customFormat="1"/>
    <row r="229" s="1" customFormat="1"/>
    <row r="230" s="1" customFormat="1"/>
    <row r="231" s="1" customFormat="1"/>
    <row r="232" s="1" customFormat="1"/>
    <row r="233" s="1" customFormat="1"/>
    <row r="234" s="1" customFormat="1"/>
    <row r="235" s="1" customFormat="1"/>
    <row r="236" s="1" customFormat="1"/>
    <row r="237" s="1" customFormat="1"/>
    <row r="238" s="1" customFormat="1"/>
    <row r="239" s="1" customFormat="1"/>
    <row r="240" s="1" customFormat="1"/>
    <row r="241" s="1" customFormat="1"/>
    <row r="242" s="1" customFormat="1"/>
    <row r="243" s="1" customFormat="1"/>
    <row r="244" s="1" customFormat="1"/>
    <row r="245" s="1" customFormat="1"/>
    <row r="246" s="1" customFormat="1"/>
    <row r="247" s="1" customFormat="1"/>
    <row r="248" s="1" customFormat="1"/>
    <row r="249" s="1" customFormat="1"/>
    <row r="250" s="1" customFormat="1"/>
    <row r="251" s="1" customFormat="1"/>
    <row r="252" s="1" customFormat="1"/>
    <row r="253" s="1" customFormat="1"/>
    <row r="254" s="1" customFormat="1"/>
    <row r="255" s="1" customFormat="1"/>
    <row r="256" s="1" customFormat="1"/>
    <row r="257" s="1" customFormat="1"/>
    <row r="258" s="1" customFormat="1"/>
    <row r="259" s="1" customFormat="1"/>
    <row r="260" s="1" customFormat="1"/>
    <row r="261" s="1" customFormat="1"/>
    <row r="262" s="1" customFormat="1"/>
    <row r="263" s="1" customFormat="1"/>
    <row r="264" s="1" customFormat="1"/>
    <row r="265" s="1" customFormat="1"/>
    <row r="266" s="1" customFormat="1"/>
    <row r="267" s="1" customFormat="1"/>
    <row r="268" s="1" customFormat="1"/>
    <row r="269" s="1" customFormat="1"/>
    <row r="270" s="1" customFormat="1"/>
    <row r="271" s="1" customFormat="1"/>
    <row r="272" s="1" customFormat="1"/>
    <row r="273" s="1" customFormat="1"/>
    <row r="274" s="1" customFormat="1"/>
    <row r="275" s="1" customFormat="1"/>
    <row r="276" s="1" customFormat="1"/>
    <row r="277" s="1" customFormat="1"/>
    <row r="278" s="1" customFormat="1"/>
    <row r="279" s="1" customFormat="1"/>
    <row r="280" s="1" customFormat="1"/>
    <row r="281" s="1" customFormat="1"/>
    <row r="282" s="1" customFormat="1"/>
    <row r="283" s="1" customFormat="1"/>
    <row r="284" s="1" customFormat="1"/>
    <row r="285" s="1" customFormat="1"/>
    <row r="286" s="1" customFormat="1"/>
    <row r="287" s="1" customFormat="1"/>
    <row r="288" s="1" customFormat="1"/>
    <row r="289" s="1" customFormat="1"/>
    <row r="290" s="1" customFormat="1"/>
    <row r="291" s="1" customFormat="1"/>
    <row r="292" s="1" customFormat="1"/>
    <row r="293" s="1" customFormat="1"/>
    <row r="294" s="1" customFormat="1"/>
    <row r="295" s="1" customFormat="1"/>
    <row r="296" s="1" customFormat="1"/>
    <row r="297" s="1" customFormat="1"/>
    <row r="298" s="1" customFormat="1"/>
    <row r="299" s="1" customFormat="1"/>
    <row r="300" s="1" customFormat="1"/>
    <row r="301" s="1" customFormat="1"/>
    <row r="302" s="1" customFormat="1"/>
    <row r="303" s="1" customFormat="1"/>
    <row r="304" s="1" customFormat="1"/>
    <row r="305" s="1" customFormat="1"/>
    <row r="306" s="1" customFormat="1"/>
    <row r="307" s="1" customFormat="1"/>
    <row r="308" s="1" customFormat="1"/>
    <row r="309" s="1" customFormat="1"/>
    <row r="310" s="1" customFormat="1"/>
    <row r="311" s="1" customFormat="1"/>
    <row r="312" s="1" customFormat="1"/>
    <row r="313" s="1" customFormat="1"/>
    <row r="314" s="1" customFormat="1"/>
    <row r="315" s="1" customFormat="1"/>
    <row r="316" s="1" customFormat="1"/>
    <row r="317" s="1" customFormat="1"/>
    <row r="318" s="1" customFormat="1"/>
    <row r="319" s="1" customFormat="1"/>
    <row r="320" s="1" customFormat="1"/>
    <row r="321" s="1" customFormat="1"/>
    <row r="322" s="1" customFormat="1"/>
    <row r="323" s="1" customFormat="1"/>
    <row r="324" s="1" customFormat="1"/>
    <row r="325" s="1" customFormat="1"/>
    <row r="326" s="1" customFormat="1"/>
    <row r="327" s="1" customFormat="1"/>
    <row r="328" s="1" customFormat="1"/>
    <row r="329" s="1" customFormat="1"/>
    <row r="330" s="1" customFormat="1"/>
    <row r="331" s="1" customFormat="1"/>
    <row r="332" s="1" customFormat="1"/>
    <row r="333" s="1" customFormat="1"/>
    <row r="334" s="1" customFormat="1"/>
    <row r="335" s="1" customFormat="1"/>
    <row r="336" s="1" customFormat="1"/>
    <row r="337" s="1" customFormat="1"/>
    <row r="338" s="1" customFormat="1"/>
    <row r="339" s="1" customFormat="1"/>
    <row r="340" s="1" customFormat="1"/>
    <row r="341" s="1" customFormat="1"/>
    <row r="342" s="1" customFormat="1"/>
    <row r="343" s="1" customFormat="1"/>
    <row r="344" s="1" customFormat="1"/>
    <row r="345" s="1" customFormat="1"/>
    <row r="346" s="1" customFormat="1"/>
    <row r="347" s="1" customFormat="1"/>
    <row r="348" s="1" customFormat="1"/>
    <row r="349" s="1" customFormat="1"/>
    <row r="350" s="1" customFormat="1"/>
    <row r="351" s="1" customFormat="1"/>
    <row r="352" s="1" customFormat="1"/>
    <row r="353" s="1" customFormat="1"/>
    <row r="354" s="1" customFormat="1"/>
    <row r="355" s="1" customFormat="1"/>
    <row r="356" s="1" customFormat="1"/>
    <row r="357" s="1" customFormat="1"/>
    <row r="358" s="1" customFormat="1"/>
    <row r="359" s="1" customFormat="1"/>
    <row r="360" s="1" customFormat="1"/>
    <row r="361" s="1" customFormat="1"/>
    <row r="362" s="1" customFormat="1"/>
    <row r="363" s="1" customFormat="1"/>
    <row r="364" s="1" customFormat="1"/>
    <row r="365" s="1" customFormat="1"/>
    <row r="366" s="1" customFormat="1"/>
    <row r="367" s="1" customFormat="1"/>
    <row r="368" s="1" customFormat="1"/>
    <row r="369" s="1" customFormat="1"/>
    <row r="370" s="1" customFormat="1"/>
    <row r="371" s="1" customFormat="1"/>
    <row r="372" s="1" customFormat="1"/>
    <row r="373" s="1" customFormat="1"/>
    <row r="374" s="1" customFormat="1"/>
    <row r="375" s="1" customFormat="1"/>
    <row r="376" s="1" customFormat="1"/>
    <row r="377" s="1" customFormat="1"/>
    <row r="378" s="1" customFormat="1"/>
    <row r="379" s="1" customFormat="1"/>
    <row r="380" s="1" customFormat="1"/>
    <row r="381" s="1" customFormat="1"/>
    <row r="382" s="1" customFormat="1"/>
    <row r="383" s="1" customFormat="1"/>
    <row r="384" s="1" customFormat="1"/>
    <row r="385" s="1" customFormat="1"/>
    <row r="386" s="1" customFormat="1"/>
    <row r="387" s="1" customFormat="1"/>
    <row r="388" s="1" customFormat="1"/>
    <row r="389" s="1" customFormat="1"/>
    <row r="390" s="1" customFormat="1"/>
    <row r="391" s="1" customFormat="1"/>
    <row r="392" s="1" customFormat="1"/>
    <row r="393" s="1" customFormat="1"/>
    <row r="394" s="1" customFormat="1"/>
    <row r="395" s="1" customFormat="1"/>
    <row r="396" s="1" customFormat="1"/>
    <row r="397" s="1" customFormat="1"/>
    <row r="398" s="1" customFormat="1"/>
    <row r="399" s="1" customFormat="1"/>
    <row r="400" s="1" customFormat="1"/>
    <row r="401" s="1" customFormat="1"/>
    <row r="402" s="1" customFormat="1"/>
    <row r="403" s="1" customFormat="1"/>
    <row r="404" s="1" customFormat="1"/>
    <row r="405" s="1" customFormat="1"/>
    <row r="406" s="1" customFormat="1"/>
    <row r="407" s="1" customFormat="1"/>
    <row r="408" s="1" customFormat="1"/>
    <row r="409" s="1" customFormat="1"/>
    <row r="410" s="1" customFormat="1"/>
    <row r="411" s="1" customFormat="1"/>
    <row r="412" s="1" customFormat="1"/>
    <row r="413" s="1" customFormat="1"/>
    <row r="414" s="1" customFormat="1"/>
    <row r="415" s="1" customFormat="1"/>
    <row r="416" s="1" customFormat="1"/>
    <row r="417" s="1" customFormat="1"/>
    <row r="418" s="1" customFormat="1"/>
    <row r="419" s="1" customFormat="1"/>
    <row r="420" s="1" customFormat="1"/>
    <row r="421" s="1" customFormat="1"/>
    <row r="422" s="1" customFormat="1"/>
    <row r="423" s="1" customFormat="1"/>
    <row r="424" s="1" customFormat="1"/>
    <row r="425" s="1" customFormat="1"/>
    <row r="426" s="1" customFormat="1"/>
    <row r="427" s="1" customFormat="1"/>
    <row r="428" s="1" customFormat="1"/>
    <row r="429" s="1" customFormat="1"/>
    <row r="430" s="1" customFormat="1"/>
    <row r="431" s="1" customFormat="1"/>
    <row r="432" s="1" customFormat="1"/>
    <row r="433" s="1" customFormat="1"/>
    <row r="434" s="1" customFormat="1"/>
    <row r="435" s="1" customFormat="1"/>
    <row r="436" s="1" customFormat="1"/>
    <row r="437" s="1" customFormat="1"/>
    <row r="438" s="1" customFormat="1"/>
    <row r="439" s="1" customFormat="1"/>
    <row r="440" s="1" customFormat="1"/>
    <row r="441" s="1" customFormat="1"/>
    <row r="442" s="1" customFormat="1"/>
    <row r="443" s="1" customFormat="1"/>
    <row r="444" s="1" customFormat="1"/>
    <row r="445" s="1" customFormat="1"/>
    <row r="446" s="1" customFormat="1"/>
    <row r="447" s="1" customFormat="1"/>
    <row r="448" s="1" customFormat="1"/>
    <row r="449" s="1" customFormat="1"/>
    <row r="450" s="1" customFormat="1"/>
    <row r="451" s="1" customFormat="1"/>
    <row r="452" s="1" customFormat="1"/>
    <row r="453" s="1" customFormat="1"/>
    <row r="454" s="1" customFormat="1"/>
    <row r="455" s="1" customFormat="1"/>
    <row r="456" s="1" customFormat="1"/>
    <row r="457" s="1" customFormat="1"/>
    <row r="458" s="1" customFormat="1"/>
    <row r="459" s="1" customFormat="1"/>
    <row r="460" s="1" customFormat="1"/>
    <row r="461" s="1" customFormat="1"/>
    <row r="462" s="1" customFormat="1"/>
    <row r="463" s="1" customFormat="1"/>
    <row r="464" s="1" customFormat="1"/>
    <row r="465" s="1" customFormat="1"/>
    <row r="466" s="1" customFormat="1"/>
    <row r="467" s="1" customFormat="1"/>
    <row r="468" s="1" customFormat="1"/>
    <row r="469" s="1" customFormat="1"/>
    <row r="470" s="1" customFormat="1"/>
    <row r="471" s="1" customFormat="1"/>
    <row r="472" s="1" customFormat="1"/>
    <row r="473" s="1" customFormat="1"/>
    <row r="474" s="1" customFormat="1"/>
    <row r="475" s="1" customFormat="1"/>
    <row r="476" s="1" customFormat="1"/>
    <row r="477" s="1" customFormat="1"/>
    <row r="478" s="1" customFormat="1"/>
    <row r="479" s="1" customFormat="1"/>
    <row r="480" s="1" customFormat="1"/>
    <row r="481" s="1" customFormat="1"/>
    <row r="482" s="1" customFormat="1"/>
    <row r="483" s="1" customFormat="1"/>
    <row r="484" s="1" customFormat="1"/>
    <row r="485" s="1" customFormat="1"/>
    <row r="486" s="1" customFormat="1"/>
    <row r="487" s="1" customFormat="1"/>
    <row r="488" s="1" customFormat="1"/>
    <row r="489" s="1" customFormat="1"/>
    <row r="490" s="1" customFormat="1"/>
    <row r="491" s="1" customFormat="1"/>
    <row r="492" s="1" customFormat="1"/>
    <row r="493" s="1" customFormat="1"/>
    <row r="494" s="1" customFormat="1"/>
    <row r="495" s="1" customFormat="1"/>
    <row r="496" s="1" customFormat="1"/>
    <row r="497" s="1" customFormat="1"/>
    <row r="498" s="1" customFormat="1"/>
    <row r="499" s="1" customFormat="1"/>
    <row r="500" s="1" customFormat="1"/>
    <row r="501" s="1" customFormat="1"/>
    <row r="502" s="1" customFormat="1"/>
    <row r="503" s="1" customFormat="1"/>
    <row r="504" s="1" customFormat="1"/>
    <row r="505" s="1" customFormat="1"/>
    <row r="506" s="1" customFormat="1"/>
    <row r="507" s="1" customFormat="1"/>
    <row r="508" s="1" customFormat="1"/>
    <row r="509" s="1" customFormat="1"/>
    <row r="510" s="1" customFormat="1"/>
    <row r="511" s="1" customFormat="1"/>
    <row r="512" s="1" customFormat="1"/>
    <row r="513" s="1" customFormat="1"/>
    <row r="514" s="1" customFormat="1"/>
    <row r="515" s="1" customFormat="1"/>
    <row r="516" s="1" customFormat="1"/>
    <row r="517" s="1" customFormat="1"/>
    <row r="518" s="1" customFormat="1"/>
    <row r="519" s="1" customFormat="1"/>
    <row r="520" s="1" customFormat="1"/>
    <row r="521" s="1" customFormat="1"/>
    <row r="522" s="1" customFormat="1"/>
    <row r="523" s="1" customFormat="1"/>
    <row r="524" s="1" customFormat="1"/>
    <row r="525" s="1" customFormat="1"/>
    <row r="526" s="1" customFormat="1"/>
    <row r="527" s="1" customFormat="1"/>
    <row r="528" s="1" customFormat="1"/>
    <row r="529" s="1" customFormat="1"/>
    <row r="530" s="1" customFormat="1"/>
    <row r="531" s="1" customFormat="1"/>
    <row r="532" s="1" customFormat="1"/>
    <row r="533" s="1" customFormat="1"/>
    <row r="534" s="1" customFormat="1"/>
    <row r="535" s="1" customFormat="1"/>
    <row r="536" s="1" customFormat="1"/>
    <row r="537" s="1" customFormat="1"/>
    <row r="538" s="1" customFormat="1"/>
    <row r="539" s="1" customFormat="1"/>
    <row r="540" s="1" customFormat="1"/>
    <row r="541" s="1" customFormat="1"/>
    <row r="542" s="1" customFormat="1"/>
    <row r="543" s="1" customFormat="1"/>
    <row r="544" s="1" customFormat="1"/>
    <row r="545" s="1" customFormat="1"/>
    <row r="546" s="1" customFormat="1"/>
    <row r="547" s="1" customFormat="1"/>
    <row r="548" s="1" customFormat="1"/>
    <row r="549" s="1" customFormat="1"/>
    <row r="550" s="1" customFormat="1"/>
    <row r="551" s="1" customFormat="1"/>
    <row r="552" s="1" customFormat="1"/>
    <row r="553" s="1" customFormat="1"/>
    <row r="554" s="1" customFormat="1"/>
    <row r="555" s="1" customFormat="1"/>
    <row r="556" s="1" customFormat="1"/>
    <row r="557" s="1" customFormat="1"/>
    <row r="558" s="1" customFormat="1"/>
    <row r="559" s="1" customFormat="1"/>
    <row r="560" s="1" customFormat="1"/>
    <row r="561" s="1" customFormat="1"/>
    <row r="562" s="1" customFormat="1"/>
    <row r="563" s="1" customFormat="1"/>
    <row r="564" s="1" customFormat="1"/>
    <row r="565" s="1" customFormat="1"/>
    <row r="566" s="1" customFormat="1"/>
    <row r="567" s="1" customFormat="1"/>
    <row r="568" s="1" customFormat="1"/>
    <row r="569" s="1" customFormat="1"/>
    <row r="570" s="1" customFormat="1"/>
    <row r="571" s="1" customFormat="1"/>
    <row r="572" s="1" customFormat="1"/>
    <row r="573" s="1" customFormat="1"/>
    <row r="574" s="1" customFormat="1"/>
    <row r="575" s="1" customFormat="1"/>
    <row r="576" s="1" customFormat="1"/>
    <row r="577" s="1" customFormat="1"/>
    <row r="578" s="1" customFormat="1"/>
    <row r="579" s="1" customFormat="1"/>
    <row r="580" s="1" customFormat="1"/>
    <row r="581" s="1" customFormat="1"/>
    <row r="582" s="1" customFormat="1"/>
    <row r="583" s="1" customFormat="1"/>
    <row r="584" s="1" customFormat="1"/>
    <row r="585" s="1" customFormat="1"/>
    <row r="586" s="1" customFormat="1"/>
    <row r="587" s="1" customFormat="1"/>
    <row r="588" s="1" customFormat="1"/>
    <row r="589" s="1" customFormat="1"/>
    <row r="590" s="1" customFormat="1"/>
    <row r="591" s="1" customFormat="1"/>
    <row r="592" s="1" customFormat="1"/>
    <row r="593" s="1" customFormat="1"/>
    <row r="594" s="1" customFormat="1"/>
    <row r="595" s="1" customFormat="1"/>
    <row r="596" s="1" customFormat="1"/>
    <row r="597" s="1" customFormat="1"/>
    <row r="598" s="1" customFormat="1"/>
    <row r="599" s="1" customFormat="1"/>
    <row r="600" s="1" customFormat="1"/>
    <row r="601" s="1" customFormat="1"/>
    <row r="602" s="1" customFormat="1"/>
    <row r="603" s="1" customFormat="1"/>
    <row r="604" s="1" customFormat="1"/>
    <row r="605" s="1" customFormat="1"/>
    <row r="606" s="1" customFormat="1"/>
    <row r="607" s="1" customFormat="1"/>
    <row r="608" s="1" customFormat="1"/>
    <row r="609" s="1" customFormat="1"/>
    <row r="610" s="1" customFormat="1"/>
    <row r="611" s="1" customFormat="1"/>
    <row r="612" s="1" customFormat="1"/>
    <row r="613" s="1" customFormat="1"/>
    <row r="614" s="1" customFormat="1"/>
    <row r="615" s="1" customFormat="1"/>
    <row r="616" s="1" customFormat="1"/>
    <row r="617" s="1" customFormat="1"/>
    <row r="618" s="1" customFormat="1"/>
    <row r="619" s="1" customFormat="1"/>
    <row r="620" s="1" customFormat="1"/>
    <row r="621" s="1" customFormat="1"/>
    <row r="622" s="1" customFormat="1"/>
    <row r="623" s="1" customFormat="1"/>
    <row r="624" s="1" customFormat="1"/>
    <row r="625" s="1" customFormat="1"/>
    <row r="626" s="1" customFormat="1"/>
    <row r="627" s="1" customFormat="1"/>
    <row r="628" s="1" customFormat="1"/>
    <row r="629" s="1" customFormat="1"/>
    <row r="630" s="1" customFormat="1"/>
    <row r="631" s="1" customFormat="1"/>
    <row r="632" s="1" customFormat="1"/>
    <row r="633" s="1" customFormat="1"/>
    <row r="634" s="1" customFormat="1"/>
    <row r="635" s="1" customFormat="1"/>
    <row r="636" s="1" customFormat="1"/>
    <row r="637" s="1" customFormat="1"/>
    <row r="638" s="1" customFormat="1"/>
    <row r="639" s="1" customFormat="1"/>
    <row r="640" s="1" customFormat="1"/>
    <row r="641" s="1" customFormat="1"/>
    <row r="642" s="1" customFormat="1"/>
    <row r="643" s="1" customFormat="1"/>
    <row r="644" s="1" customFormat="1"/>
    <row r="645" s="1" customFormat="1"/>
    <row r="646" s="1" customFormat="1"/>
    <row r="647" s="1" customFormat="1"/>
    <row r="648" s="1" customFormat="1"/>
    <row r="649" s="1" customFormat="1"/>
    <row r="650" s="1" customFormat="1"/>
    <row r="651" s="1" customFormat="1"/>
    <row r="652" s="1" customFormat="1"/>
    <row r="653" s="1" customFormat="1"/>
    <row r="654" s="1" customFormat="1"/>
    <row r="655" s="1" customFormat="1"/>
    <row r="656" s="1" customFormat="1"/>
    <row r="657" s="1" customFormat="1"/>
    <row r="658" s="1" customFormat="1"/>
    <row r="659" s="1" customFormat="1"/>
    <row r="660" s="1" customFormat="1"/>
    <row r="661" s="1" customFormat="1"/>
    <row r="662" s="1" customFormat="1"/>
    <row r="663" s="1" customFormat="1"/>
    <row r="664" s="1" customFormat="1"/>
    <row r="665" s="1" customFormat="1"/>
    <row r="666" s="1" customFormat="1"/>
    <row r="667" s="1" customFormat="1"/>
    <row r="668" s="1" customFormat="1"/>
    <row r="669" s="1" customFormat="1"/>
    <row r="670" s="1" customFormat="1"/>
    <row r="671" s="1" customFormat="1"/>
    <row r="672" s="1" customFormat="1"/>
    <row r="673" s="1" customFormat="1"/>
    <row r="674" s="1" customFormat="1"/>
    <row r="675" s="1" customFormat="1"/>
    <row r="676" s="1" customFormat="1"/>
    <row r="677" s="1" customFormat="1"/>
    <row r="678" s="1" customFormat="1"/>
    <row r="679" s="1" customFormat="1"/>
    <row r="680" s="1" customFormat="1"/>
    <row r="681" s="1" customFormat="1"/>
    <row r="682" s="1" customFormat="1"/>
    <row r="683" s="1" customFormat="1"/>
    <row r="684" s="1" customFormat="1"/>
    <row r="685" s="1" customFormat="1"/>
    <row r="686" s="1" customFormat="1"/>
    <row r="687" s="1" customFormat="1"/>
    <row r="688" s="1" customFormat="1"/>
    <row r="689" s="1" customFormat="1"/>
    <row r="690" s="1" customFormat="1"/>
    <row r="691" s="1" customFormat="1"/>
    <row r="692" s="1" customFormat="1"/>
    <row r="693" s="1" customFormat="1"/>
    <row r="694" s="1" customFormat="1"/>
    <row r="695" s="1" customFormat="1"/>
    <row r="696" s="1" customFormat="1"/>
    <row r="697" s="1" customFormat="1"/>
    <row r="698" s="1" customFormat="1"/>
    <row r="699" s="1" customFormat="1"/>
    <row r="700" s="1" customFormat="1"/>
    <row r="701" s="1" customFormat="1"/>
    <row r="702" s="1" customFormat="1"/>
    <row r="703" s="1" customFormat="1"/>
    <row r="704" s="1" customFormat="1"/>
    <row r="705" s="1" customFormat="1"/>
    <row r="706" s="1" customFormat="1"/>
    <row r="707" s="1" customFormat="1"/>
    <row r="708" s="1" customFormat="1"/>
    <row r="709" s="1" customFormat="1"/>
    <row r="710" s="1" customFormat="1"/>
    <row r="711" s="1" customFormat="1"/>
    <row r="712" s="1" customFormat="1"/>
    <row r="713" s="1" customFormat="1"/>
    <row r="714" s="1" customFormat="1"/>
    <row r="715" s="1" customFormat="1"/>
    <row r="716" s="1" customFormat="1"/>
    <row r="717" s="1" customFormat="1"/>
    <row r="718" s="1" customFormat="1"/>
    <row r="719" s="1" customFormat="1"/>
    <row r="720" s="1" customFormat="1"/>
    <row r="721" s="1" customFormat="1"/>
    <row r="722" s="1" customFormat="1"/>
    <row r="723" s="1" customFormat="1"/>
    <row r="724" s="1" customFormat="1"/>
    <row r="725" s="1" customFormat="1"/>
    <row r="726" s="1" customFormat="1"/>
    <row r="727" s="1" customFormat="1"/>
    <row r="728" s="1" customFormat="1"/>
    <row r="729" s="1" customFormat="1"/>
    <row r="730" s="1" customFormat="1"/>
    <row r="731" s="1" customFormat="1"/>
    <row r="732" s="1" customFormat="1"/>
    <row r="733" s="1" customFormat="1"/>
    <row r="734" s="1" customFormat="1"/>
    <row r="735" s="1" customFormat="1"/>
    <row r="736" s="1" customFormat="1"/>
    <row r="737" s="1" customFormat="1"/>
    <row r="738" s="1" customFormat="1"/>
    <row r="739" s="1" customFormat="1"/>
    <row r="740" s="1" customFormat="1"/>
    <row r="741" s="1" customFormat="1"/>
    <row r="742" s="1" customFormat="1"/>
    <row r="743" s="1" customFormat="1"/>
    <row r="744" s="1" customFormat="1"/>
    <row r="745" s="1" customFormat="1"/>
    <row r="746" s="1" customFormat="1"/>
    <row r="747" s="1" customFormat="1"/>
    <row r="748" s="1" customFormat="1"/>
    <row r="749" s="1" customFormat="1"/>
    <row r="750" s="1" customFormat="1"/>
    <row r="751" s="1" customFormat="1"/>
    <row r="752" s="1" customFormat="1"/>
    <row r="753" s="1" customFormat="1"/>
    <row r="754" s="1" customFormat="1"/>
    <row r="755" s="1" customFormat="1"/>
    <row r="756" s="1" customFormat="1"/>
    <row r="757" s="1" customFormat="1"/>
    <row r="758" s="1" customFormat="1"/>
    <row r="759" s="1" customFormat="1"/>
    <row r="760" s="1" customFormat="1"/>
    <row r="761" s="1" customFormat="1"/>
    <row r="762" s="1" customFormat="1"/>
    <row r="763" s="1" customFormat="1"/>
    <row r="764" s="1" customFormat="1"/>
    <row r="765" s="1" customFormat="1"/>
    <row r="766" s="1" customFormat="1"/>
    <row r="767" s="1" customFormat="1"/>
    <row r="768" s="1" customFormat="1"/>
    <row r="769" s="1" customFormat="1"/>
    <row r="770" s="1" customFormat="1"/>
    <row r="771" s="1" customFormat="1"/>
    <row r="772" s="1" customFormat="1"/>
    <row r="773" s="1" customFormat="1"/>
    <row r="774" s="1" customFormat="1"/>
    <row r="775" s="1" customFormat="1"/>
    <row r="776" s="1" customFormat="1"/>
    <row r="777" s="1" customFormat="1"/>
    <row r="778" s="1" customFormat="1"/>
    <row r="779" s="1" customFormat="1"/>
    <row r="780" s="1" customFormat="1"/>
    <row r="781" s="1" customFormat="1"/>
    <row r="782" s="1" customFormat="1"/>
    <row r="783" s="1" customFormat="1"/>
    <row r="784" s="1" customFormat="1"/>
    <row r="785" s="1" customFormat="1"/>
    <row r="786" s="1" customFormat="1"/>
    <row r="787" s="1" customFormat="1"/>
    <row r="788" s="1" customFormat="1"/>
    <row r="789" s="1" customFormat="1"/>
    <row r="790" s="1" customFormat="1"/>
    <row r="791" s="1" customFormat="1"/>
    <row r="792" s="1" customFormat="1"/>
    <row r="793" s="1" customFormat="1"/>
    <row r="794" s="1" customFormat="1"/>
    <row r="795" s="1" customFormat="1"/>
    <row r="796" s="1" customFormat="1"/>
    <row r="797" s="1" customFormat="1"/>
    <row r="798" s="1" customFormat="1"/>
    <row r="799" s="1" customFormat="1"/>
    <row r="800" s="1" customFormat="1"/>
    <row r="801" s="1" customFormat="1"/>
    <row r="802" s="1" customFormat="1"/>
    <row r="803" s="1" customFormat="1"/>
    <row r="804" s="1" customFormat="1"/>
    <row r="805" s="1" customFormat="1"/>
    <row r="806" s="1" customFormat="1"/>
    <row r="807" s="1" customFormat="1"/>
    <row r="808" s="1" customFormat="1"/>
    <row r="809" s="1" customFormat="1"/>
    <row r="810" s="1" customFormat="1"/>
    <row r="811" s="1" customFormat="1"/>
    <row r="812" s="1" customFormat="1"/>
    <row r="813" s="1" customFormat="1"/>
    <row r="814" s="1" customFormat="1"/>
    <row r="815" s="1" customFormat="1"/>
    <row r="816" s="1" customFormat="1"/>
    <row r="817" s="1" customFormat="1"/>
    <row r="818" s="1" customFormat="1"/>
    <row r="819" s="1" customFormat="1"/>
    <row r="820" s="1" customFormat="1"/>
    <row r="821" s="1" customFormat="1"/>
    <row r="822" s="1" customFormat="1"/>
    <row r="823" s="1" customFormat="1"/>
    <row r="824" s="1" customFormat="1"/>
    <row r="825" s="1" customFormat="1"/>
    <row r="826" s="1" customFormat="1"/>
    <row r="827" s="1" customFormat="1"/>
    <row r="828" s="1" customFormat="1"/>
    <row r="829" s="1" customFormat="1"/>
    <row r="830" s="1" customFormat="1"/>
    <row r="831" s="1" customFormat="1"/>
    <row r="832" s="1" customFormat="1"/>
    <row r="833" s="1" customFormat="1"/>
    <row r="834" s="1" customFormat="1"/>
    <row r="835" s="1" customFormat="1"/>
    <row r="836" s="1" customFormat="1"/>
    <row r="837" s="1" customFormat="1"/>
    <row r="838" s="1" customFormat="1"/>
    <row r="839" s="1" customFormat="1"/>
    <row r="840" s="1" customFormat="1"/>
    <row r="841" s="1" customFormat="1"/>
    <row r="842" s="1" customFormat="1"/>
    <row r="843" s="1" customFormat="1"/>
    <row r="844" s="1" customFormat="1"/>
    <row r="845" s="1" customFormat="1"/>
    <row r="846" s="1" customFormat="1"/>
    <row r="847" s="1" customFormat="1"/>
    <row r="848" s="1" customFormat="1"/>
    <row r="849" s="1" customFormat="1"/>
    <row r="850" s="1" customFormat="1"/>
    <row r="851" s="1" customFormat="1"/>
    <row r="852" s="1" customFormat="1"/>
    <row r="853" s="1" customFormat="1"/>
    <row r="854" s="1" customFormat="1"/>
    <row r="855" s="1" customFormat="1"/>
    <row r="856" s="1" customFormat="1"/>
    <row r="857" s="1" customFormat="1"/>
    <row r="858" s="1" customFormat="1"/>
    <row r="859" s="1" customFormat="1"/>
    <row r="860" s="1" customFormat="1"/>
    <row r="861" s="1" customFormat="1"/>
    <row r="862" s="1" customFormat="1"/>
    <row r="863" s="1" customFormat="1"/>
    <row r="864" s="1" customFormat="1"/>
    <row r="865" s="1" customFormat="1"/>
    <row r="866" s="1" customFormat="1"/>
    <row r="867" s="1" customFormat="1"/>
    <row r="868" s="1" customFormat="1"/>
    <row r="869" s="1" customFormat="1"/>
    <row r="870" s="1" customFormat="1"/>
    <row r="871" s="1" customFormat="1"/>
    <row r="872" s="1" customFormat="1"/>
    <row r="873" s="1" customFormat="1"/>
    <row r="874" s="1" customFormat="1"/>
    <row r="875" s="1" customFormat="1"/>
    <row r="876" s="1" customFormat="1"/>
    <row r="877" s="1" customFormat="1"/>
    <row r="878" s="1" customFormat="1"/>
    <row r="879" s="1" customFormat="1"/>
    <row r="880" s="1" customFormat="1"/>
    <row r="881" s="1" customFormat="1"/>
    <row r="882" s="1" customFormat="1"/>
    <row r="883" s="1" customFormat="1"/>
    <row r="884" s="1" customFormat="1"/>
    <row r="885" s="1" customFormat="1"/>
    <row r="886" s="1" customFormat="1"/>
    <row r="887" s="1" customFormat="1"/>
    <row r="888" s="1" customFormat="1"/>
    <row r="889" s="1" customFormat="1"/>
    <row r="890" s="1" customFormat="1"/>
    <row r="891" s="1" customFormat="1"/>
    <row r="892" s="1" customFormat="1"/>
    <row r="893" s="1" customFormat="1"/>
    <row r="894" s="1" customFormat="1"/>
    <row r="895" s="1" customFormat="1"/>
    <row r="896" s="1" customFormat="1"/>
    <row r="897" s="1" customFormat="1"/>
    <row r="898" s="1" customFormat="1"/>
    <row r="899" s="1" customFormat="1"/>
    <row r="900" s="1" customFormat="1"/>
    <row r="901" s="1" customFormat="1"/>
    <row r="902" s="1" customFormat="1"/>
    <row r="903" s="1" customFormat="1"/>
    <row r="904" s="1" customFormat="1"/>
    <row r="905" s="1" customFormat="1"/>
    <row r="906" s="1" customFormat="1"/>
    <row r="907" s="1" customFormat="1"/>
    <row r="908" s="1" customFormat="1"/>
    <row r="909" s="1" customFormat="1"/>
    <row r="910" s="1" customFormat="1"/>
    <row r="911" s="1" customFormat="1"/>
    <row r="912" s="1" customFormat="1"/>
    <row r="913" s="1" customFormat="1"/>
    <row r="914" s="1" customFormat="1"/>
    <row r="915" s="1" customFormat="1"/>
    <row r="916" s="1" customFormat="1"/>
    <row r="917" s="1" customFormat="1"/>
    <row r="918" s="1" customFormat="1"/>
    <row r="919" s="1" customFormat="1"/>
    <row r="920" s="1" customFormat="1"/>
    <row r="921" s="1" customFormat="1"/>
    <row r="922" s="1" customFormat="1"/>
    <row r="923" s="1" customFormat="1"/>
    <row r="924" s="1" customFormat="1"/>
    <row r="925" s="1" customFormat="1"/>
    <row r="926" s="1" customFormat="1"/>
    <row r="927" s="1" customFormat="1"/>
    <row r="928" s="1" customFormat="1"/>
    <row r="929" s="1" customFormat="1"/>
    <row r="930" s="1" customFormat="1"/>
    <row r="931" s="1" customFormat="1"/>
    <row r="932" s="1" customFormat="1"/>
    <row r="933" s="1" customFormat="1"/>
    <row r="934" s="1" customFormat="1"/>
    <row r="935" s="1" customFormat="1"/>
    <row r="936" s="1" customFormat="1"/>
    <row r="937" s="1" customFormat="1"/>
    <row r="938" s="1" customFormat="1"/>
    <row r="939" s="1" customFormat="1"/>
    <row r="940" s="1" customFormat="1"/>
    <row r="941" s="1" customFormat="1"/>
    <row r="942" s="1" customFormat="1"/>
    <row r="943" s="1" customFormat="1"/>
    <row r="944" s="1" customFormat="1"/>
    <row r="945" s="1" customFormat="1"/>
    <row r="946" s="1" customFormat="1"/>
    <row r="947" s="1" customFormat="1"/>
    <row r="948" s="1" customFormat="1"/>
    <row r="949" s="1" customFormat="1"/>
    <row r="950" s="1" customFormat="1"/>
    <row r="951" s="1" customFormat="1"/>
    <row r="952" s="1" customFormat="1"/>
    <row r="953" s="1" customFormat="1"/>
    <row r="954" s="1" customFormat="1"/>
    <row r="955" s="1" customFormat="1"/>
    <row r="956" s="1" customFormat="1"/>
    <row r="957" s="1" customFormat="1"/>
    <row r="958" s="1" customFormat="1"/>
    <row r="959" s="1" customFormat="1"/>
    <row r="960" s="1" customFormat="1"/>
    <row r="961" s="1" customFormat="1"/>
    <row r="962" s="1" customFormat="1"/>
    <row r="963" s="1" customFormat="1"/>
    <row r="964" s="1" customFormat="1"/>
    <row r="965" s="1" customFormat="1"/>
    <row r="966" s="1" customFormat="1"/>
    <row r="967" s="1" customFormat="1"/>
    <row r="968" s="1" customFormat="1"/>
    <row r="969" s="1" customFormat="1"/>
    <row r="970" s="1" customFormat="1"/>
    <row r="971" s="1" customFormat="1"/>
    <row r="972" s="1" customFormat="1"/>
    <row r="973" s="1" customFormat="1"/>
    <row r="974" s="1" customFormat="1"/>
    <row r="975" s="1" customFormat="1"/>
    <row r="976" s="1" customFormat="1"/>
    <row r="977" s="1" customFormat="1"/>
    <row r="978" s="1" customFormat="1"/>
    <row r="979" s="1" customFormat="1"/>
    <row r="980" s="1" customFormat="1"/>
    <row r="981" s="1" customFormat="1"/>
    <row r="982" s="1" customFormat="1"/>
    <row r="983" s="1" customFormat="1"/>
    <row r="984" s="1" customFormat="1"/>
    <row r="985" s="1" customFormat="1"/>
    <row r="986" s="1" customFormat="1"/>
    <row r="987" s="1" customFormat="1"/>
    <row r="988" s="1" customFormat="1"/>
    <row r="989" s="1" customFormat="1"/>
    <row r="990" s="1" customFormat="1"/>
    <row r="991" s="1" customFormat="1"/>
    <row r="992" s="1" customFormat="1"/>
    <row r="993" s="1" customFormat="1"/>
    <row r="994" s="1" customFormat="1"/>
    <row r="995" s="1" customFormat="1"/>
    <row r="996" s="1" customFormat="1"/>
    <row r="997" s="1" customFormat="1"/>
    <row r="998" s="1" customFormat="1"/>
    <row r="999" s="1" customFormat="1"/>
    <row r="1000" s="1" customFormat="1"/>
    <row r="1001" s="1" customFormat="1"/>
    <row r="1002" s="1" customFormat="1"/>
    <row r="1003" s="1" customFormat="1"/>
    <row r="1004" s="1" customFormat="1"/>
    <row r="1005" s="1" customFormat="1"/>
    <row r="1006" s="1" customFormat="1"/>
    <row r="1007" s="1" customFormat="1"/>
    <row r="1008" s="1" customFormat="1"/>
    <row r="1009" s="1" customFormat="1"/>
    <row r="1010" s="1" customFormat="1"/>
    <row r="1011" s="1" customFormat="1"/>
    <row r="1012" s="1" customFormat="1"/>
    <row r="1013" s="1" customFormat="1"/>
    <row r="1014" s="1" customFormat="1"/>
    <row r="1015" s="1" customFormat="1"/>
    <row r="1016" s="1" customFormat="1"/>
    <row r="1017" s="1" customFormat="1"/>
    <row r="1018" s="1" customFormat="1"/>
    <row r="1019" s="1" customFormat="1"/>
    <row r="1020" s="1" customFormat="1"/>
    <row r="1021" s="1" customFormat="1"/>
    <row r="1022" s="1" customFormat="1"/>
    <row r="1023" s="1" customFormat="1"/>
    <row r="1024" s="1" customFormat="1"/>
    <row r="1025" s="1" customFormat="1"/>
    <row r="1026" s="1" customFormat="1"/>
    <row r="1027" s="1" customFormat="1"/>
    <row r="1028" s="1" customFormat="1"/>
    <row r="1029" s="1" customFormat="1"/>
    <row r="1030" s="1" customFormat="1"/>
    <row r="1031" s="1" customFormat="1"/>
    <row r="1032" s="1" customFormat="1"/>
    <row r="1033" s="1" customFormat="1"/>
    <row r="1034" s="1" customFormat="1"/>
    <row r="1035" s="1" customFormat="1"/>
    <row r="1036" s="1" customFormat="1"/>
    <row r="1037" s="1" customFormat="1"/>
    <row r="1038" s="1" customFormat="1"/>
    <row r="1039" s="1" customFormat="1"/>
    <row r="1040" s="1" customFormat="1"/>
    <row r="1041" s="1" customFormat="1"/>
    <row r="1042" s="1" customFormat="1"/>
    <row r="1043" s="1" customFormat="1"/>
    <row r="1044" s="1" customFormat="1"/>
    <row r="1045" s="1" customFormat="1"/>
    <row r="1046" s="1" customFormat="1"/>
    <row r="1047" s="1" customFormat="1"/>
    <row r="1048" s="1" customFormat="1"/>
    <row r="1049" s="1" customFormat="1"/>
    <row r="1050" s="1" customFormat="1"/>
    <row r="1051" s="1" customFormat="1"/>
    <row r="1052" s="1" customFormat="1"/>
    <row r="1053" s="1" customFormat="1"/>
    <row r="1054" s="1" customFormat="1"/>
    <row r="1055" s="1" customFormat="1"/>
    <row r="1056" s="1" customFormat="1"/>
    <row r="1057" s="1" customFormat="1"/>
    <row r="1058" s="1" customFormat="1"/>
    <row r="1059" s="1" customFormat="1"/>
    <row r="1060" s="1" customFormat="1"/>
    <row r="1061" s="1" customFormat="1"/>
    <row r="1062" s="1" customFormat="1"/>
    <row r="1063" s="1" customFormat="1"/>
    <row r="1064" s="1" customFormat="1"/>
    <row r="1065" s="1" customFormat="1"/>
    <row r="1066" s="1" customFormat="1"/>
    <row r="1067" s="1" customFormat="1"/>
    <row r="1068" s="1" customFormat="1"/>
    <row r="1069" s="1" customFormat="1"/>
    <row r="1070" s="1" customFormat="1"/>
    <row r="1071" s="1" customFormat="1"/>
    <row r="1072" s="1" customFormat="1"/>
    <row r="1073" s="1" customFormat="1"/>
    <row r="1074" s="1" customFormat="1"/>
    <row r="1075" s="1" customFormat="1"/>
    <row r="1076" s="1" customFormat="1"/>
    <row r="1077" s="1" customFormat="1"/>
    <row r="1078" s="1" customFormat="1"/>
    <row r="1079" s="1" customFormat="1"/>
    <row r="1080" s="1" customFormat="1"/>
    <row r="1081" s="1" customFormat="1"/>
    <row r="1082" s="1" customFormat="1"/>
    <row r="1083" s="1" customFormat="1"/>
    <row r="1084" s="1" customFormat="1"/>
    <row r="1085" s="1" customFormat="1"/>
    <row r="1086" s="1" customFormat="1"/>
    <row r="1087" s="1" customFormat="1"/>
    <row r="1088" s="1" customFormat="1"/>
    <row r="1089" s="1" customFormat="1"/>
    <row r="1090" s="1" customFormat="1"/>
    <row r="1091" s="1" customFormat="1"/>
    <row r="1092" s="1" customFormat="1"/>
    <row r="1093" s="1" customFormat="1"/>
    <row r="1094" s="1" customFormat="1"/>
    <row r="1095" s="1" customFormat="1"/>
    <row r="1096" s="1" customFormat="1"/>
    <row r="1097" s="1" customFormat="1"/>
    <row r="1098" s="1" customFormat="1"/>
    <row r="1099" s="1" customFormat="1"/>
    <row r="1100" s="1" customFormat="1"/>
    <row r="1101" s="1" customFormat="1"/>
    <row r="1102" s="1" customFormat="1"/>
    <row r="1103" s="1" customFormat="1"/>
    <row r="1104" s="1" customFormat="1"/>
    <row r="1105" s="1" customFormat="1"/>
    <row r="1106" s="1" customFormat="1"/>
    <row r="1107" s="1" customFormat="1"/>
    <row r="1108" s="1" customFormat="1"/>
    <row r="1109" s="1" customFormat="1"/>
    <row r="1110" s="1" customFormat="1"/>
    <row r="1111" s="1" customFormat="1"/>
    <row r="1112" s="1" customFormat="1"/>
    <row r="1113" s="1" customFormat="1"/>
    <row r="1114" s="1" customFormat="1"/>
    <row r="1115" s="1" customFormat="1"/>
    <row r="1116" s="1" customFormat="1"/>
    <row r="1117" s="1" customFormat="1"/>
    <row r="1118" s="1" customFormat="1"/>
    <row r="1119" s="1" customFormat="1"/>
    <row r="1120" s="1" customFormat="1"/>
    <row r="1121" s="1" customFormat="1"/>
    <row r="1122" s="1" customFormat="1"/>
    <row r="1123" s="1" customFormat="1"/>
    <row r="1124" s="1" customFormat="1"/>
    <row r="1125" s="1" customFormat="1"/>
    <row r="1126" s="1" customFormat="1"/>
    <row r="1127" s="1" customFormat="1"/>
    <row r="1128" s="1" customFormat="1"/>
    <row r="1129" s="1" customFormat="1"/>
    <row r="1130" s="1" customFormat="1"/>
    <row r="1131" s="1" customFormat="1"/>
    <row r="1132" s="1" customFormat="1"/>
    <row r="1133" s="1" customFormat="1"/>
    <row r="1134" s="1" customFormat="1"/>
    <row r="1135" s="1" customFormat="1"/>
    <row r="1136" s="1" customFormat="1"/>
    <row r="1137" s="1" customFormat="1"/>
    <row r="1138" s="1" customFormat="1"/>
    <row r="1139" s="1" customFormat="1"/>
    <row r="1140" s="1" customFormat="1"/>
    <row r="1141" s="1" customFormat="1"/>
    <row r="1142" s="1" customFormat="1"/>
    <row r="1143" s="1" customFormat="1"/>
    <row r="1144" s="1" customFormat="1"/>
    <row r="1145" s="1" customFormat="1"/>
    <row r="1146" s="1" customFormat="1"/>
    <row r="1147" s="1" customFormat="1"/>
    <row r="1148" s="1" customFormat="1"/>
    <row r="1149" s="1" customFormat="1"/>
    <row r="1150" s="1" customFormat="1"/>
    <row r="1151" s="1" customFormat="1"/>
    <row r="1152" s="1" customFormat="1"/>
    <row r="1153" s="1" customFormat="1"/>
    <row r="1154" s="1" customFormat="1"/>
    <row r="1155" s="1" customFormat="1"/>
    <row r="1156" s="1" customFormat="1"/>
    <row r="1157" s="1" customFormat="1"/>
    <row r="1158" s="1" customFormat="1"/>
    <row r="1159" s="1" customFormat="1"/>
    <row r="1160" s="1" customFormat="1"/>
    <row r="1161" s="1" customFormat="1"/>
    <row r="1162" s="1" customFormat="1"/>
    <row r="1163" s="1" customFormat="1"/>
    <row r="1164" s="1" customFormat="1"/>
    <row r="1165" s="1" customFormat="1"/>
    <row r="1166" s="1" customFormat="1"/>
    <row r="1167" s="1" customFormat="1"/>
    <row r="1168" s="1" customFormat="1"/>
    <row r="1169" s="1" customFormat="1"/>
    <row r="1170" s="1" customFormat="1"/>
    <row r="1171" s="1" customFormat="1"/>
    <row r="1172" s="1" customFormat="1"/>
    <row r="1173" s="1" customFormat="1"/>
    <row r="1174" s="1" customFormat="1"/>
    <row r="1175" s="1" customFormat="1"/>
    <row r="1176" s="1" customFormat="1"/>
    <row r="1177" s="1" customFormat="1"/>
    <row r="1178" s="1" customFormat="1"/>
    <row r="1179" s="1" customFormat="1"/>
    <row r="1180" s="1" customFormat="1"/>
    <row r="1181" s="1" customFormat="1"/>
    <row r="1182" s="1" customFormat="1"/>
    <row r="1183" s="1" customFormat="1"/>
    <row r="1184" s="1" customFormat="1"/>
    <row r="1185" s="1" customFormat="1"/>
    <row r="1186" s="1" customFormat="1"/>
    <row r="1187" s="1" customFormat="1"/>
    <row r="1188" s="1" customFormat="1"/>
    <row r="1189" s="1" customFormat="1"/>
    <row r="1190" s="1" customFormat="1"/>
    <row r="1191" s="1" customFormat="1"/>
    <row r="1192" s="1" customFormat="1"/>
    <row r="1193" s="1" customFormat="1"/>
    <row r="1194" s="1" customFormat="1"/>
    <row r="1195" s="1" customFormat="1"/>
    <row r="1196" s="1" customFormat="1"/>
    <row r="1197" s="1" customFormat="1"/>
    <row r="1198" s="1" customFormat="1"/>
    <row r="1199" s="1" customFormat="1"/>
    <row r="1200" s="1" customFormat="1"/>
    <row r="1201" s="1" customFormat="1"/>
    <row r="1202" s="1" customFormat="1"/>
    <row r="1203" s="1" customFormat="1"/>
    <row r="1204" s="1" customFormat="1"/>
    <row r="1205" s="1" customFormat="1"/>
    <row r="1206" s="1" customFormat="1"/>
    <row r="1207" s="1" customFormat="1"/>
    <row r="1208" s="1" customFormat="1"/>
    <row r="1209" s="1" customFormat="1"/>
    <row r="1210" s="1" customFormat="1"/>
    <row r="1211" s="1" customFormat="1"/>
    <row r="1212" s="1" customFormat="1"/>
    <row r="1213" s="1" customFormat="1"/>
    <row r="1214" s="1" customFormat="1"/>
    <row r="1215" s="1" customFormat="1"/>
    <row r="1216" s="1" customFormat="1"/>
    <row r="1217" s="1" customFormat="1"/>
    <row r="1218" s="1" customFormat="1"/>
    <row r="1219" s="1" customFormat="1"/>
    <row r="1220" s="1" customFormat="1"/>
    <row r="1221" s="1" customFormat="1"/>
    <row r="1222" s="1" customFormat="1"/>
    <row r="1223" s="1" customFormat="1"/>
    <row r="1224" s="1" customFormat="1"/>
    <row r="1225" s="1" customFormat="1"/>
    <row r="1226" s="1" customFormat="1"/>
    <row r="1227" s="1" customFormat="1"/>
    <row r="1228" s="1" customFormat="1"/>
    <row r="1229" s="1" customFormat="1"/>
    <row r="1230" s="1" customFormat="1"/>
    <row r="1231" s="1" customFormat="1"/>
    <row r="1232" s="1" customFormat="1"/>
    <row r="1233" s="1" customFormat="1"/>
    <row r="1234" s="1" customFormat="1"/>
    <row r="1235" s="1" customFormat="1"/>
    <row r="1236" s="1" customFormat="1"/>
    <row r="1237" s="1" customFormat="1"/>
    <row r="1238" s="1" customFormat="1"/>
    <row r="1239" s="1" customFormat="1"/>
    <row r="1240" s="1" customFormat="1"/>
    <row r="1241" s="1" customFormat="1"/>
    <row r="1242" s="1" customFormat="1"/>
    <row r="1243" s="1" customFormat="1"/>
    <row r="1244" s="1" customFormat="1"/>
    <row r="1245" s="1" customFormat="1"/>
    <row r="1246" s="1" customFormat="1"/>
    <row r="1247" s="1" customFormat="1"/>
    <row r="1248" s="1" customFormat="1"/>
    <row r="1249" s="1" customFormat="1"/>
    <row r="1250" s="1" customFormat="1"/>
    <row r="1251" s="1" customFormat="1"/>
    <row r="1252" s="1" customFormat="1"/>
    <row r="1253" s="1" customFormat="1"/>
    <row r="1254" s="1" customFormat="1"/>
    <row r="1255" s="1" customFormat="1"/>
    <row r="1256" s="1" customFormat="1"/>
    <row r="1257" s="1" customFormat="1"/>
    <row r="1258" s="1" customFormat="1"/>
    <row r="1259" s="1" customFormat="1"/>
    <row r="1260" s="1" customFormat="1"/>
    <row r="1261" s="1" customFormat="1"/>
    <row r="1262" s="1" customFormat="1"/>
    <row r="1263" s="1" customFormat="1"/>
    <row r="1264" s="1" customFormat="1"/>
    <row r="1265" s="1" customFormat="1"/>
    <row r="1266" s="1" customFormat="1"/>
    <row r="1267" s="1" customFormat="1"/>
    <row r="1268" s="1" customFormat="1"/>
    <row r="1269" s="1" customFormat="1"/>
    <row r="1270" s="1" customFormat="1"/>
    <row r="1271" s="1" customFormat="1"/>
    <row r="1272" s="1" customFormat="1"/>
    <row r="1273" s="1" customFormat="1"/>
    <row r="1274" s="1" customFormat="1"/>
    <row r="1275" s="1" customFormat="1"/>
    <row r="1276" s="1" customFormat="1"/>
    <row r="1277" s="1" customFormat="1"/>
    <row r="1278" s="1" customFormat="1"/>
    <row r="1279" s="1" customFormat="1"/>
    <row r="1280" s="1" customFormat="1"/>
    <row r="1281" s="1" customFormat="1"/>
    <row r="1282" s="1" customFormat="1"/>
    <row r="1283" s="1" customFormat="1"/>
    <row r="1284" s="1" customFormat="1"/>
    <row r="1285" s="1" customFormat="1"/>
    <row r="1286" s="1" customFormat="1"/>
    <row r="1287" s="1" customFormat="1"/>
    <row r="1288" s="1" customFormat="1"/>
    <row r="1289" s="1" customFormat="1"/>
    <row r="1290" s="1" customFormat="1"/>
    <row r="1291" s="1" customFormat="1"/>
    <row r="1292" s="1" customFormat="1"/>
    <row r="1293" s="1" customFormat="1"/>
    <row r="1294" s="1" customFormat="1"/>
    <row r="1295" s="1" customFormat="1"/>
    <row r="1296" s="1" customFormat="1"/>
    <row r="1297" s="1" customFormat="1"/>
    <row r="1298" s="1" customFormat="1"/>
    <row r="1299" s="1" customFormat="1"/>
    <row r="1300" s="1" customFormat="1"/>
    <row r="1301" s="1" customFormat="1"/>
    <row r="1302" s="1" customFormat="1"/>
    <row r="1303" s="1" customFormat="1"/>
    <row r="1304" s="1" customFormat="1"/>
    <row r="1305" s="1" customFormat="1"/>
    <row r="1306" s="1" customFormat="1"/>
    <row r="1307" s="1" customFormat="1"/>
    <row r="1308" s="1" customFormat="1"/>
    <row r="1309" s="1" customFormat="1"/>
    <row r="1310" s="1" customFormat="1"/>
    <row r="1311" s="1" customFormat="1"/>
    <row r="1312" s="1" customFormat="1"/>
    <row r="1313" s="1" customFormat="1"/>
    <row r="1314" s="1" customFormat="1"/>
    <row r="1315" s="1" customFormat="1"/>
    <row r="1316" s="1" customFormat="1"/>
    <row r="1317" s="1" customFormat="1"/>
    <row r="1318" s="1" customFormat="1"/>
    <row r="1319" s="1" customFormat="1"/>
    <row r="1320" s="1" customFormat="1"/>
    <row r="1321" s="1" customFormat="1"/>
    <row r="1322" s="1" customFormat="1"/>
    <row r="1323" s="1" customFormat="1"/>
    <row r="1324" s="1" customFormat="1"/>
    <row r="1325" s="1" customFormat="1"/>
    <row r="1326" s="1" customFormat="1"/>
    <row r="1327" s="1" customFormat="1"/>
    <row r="1328" s="1" customFormat="1"/>
    <row r="1329" s="1" customFormat="1"/>
    <row r="1330" s="1" customFormat="1"/>
    <row r="1331" s="1" customFormat="1"/>
    <row r="1332" s="1" customFormat="1"/>
    <row r="1333" s="1" customFormat="1"/>
    <row r="1334" s="1" customFormat="1"/>
    <row r="1335" s="1" customFormat="1"/>
    <row r="1336" s="1" customFormat="1"/>
    <row r="1337" s="1" customFormat="1"/>
    <row r="1338" s="1" customFormat="1"/>
    <row r="1339" s="1" customFormat="1"/>
    <row r="1340" s="1" customFormat="1"/>
    <row r="1341" s="1" customFormat="1"/>
    <row r="1342" s="1" customFormat="1"/>
    <row r="1343" s="1" customFormat="1"/>
    <row r="1344" s="1" customFormat="1"/>
    <row r="1345" s="1" customFormat="1"/>
    <row r="1346" s="1" customFormat="1"/>
    <row r="1347" s="1" customFormat="1"/>
    <row r="1348" s="1" customFormat="1"/>
    <row r="1349" s="1" customFormat="1"/>
    <row r="1350" s="1" customFormat="1"/>
    <row r="1351" s="1" customFormat="1"/>
    <row r="1352" s="1" customFormat="1"/>
    <row r="1353" s="1" customFormat="1"/>
    <row r="1354" s="1" customFormat="1"/>
    <row r="1355" s="1" customFormat="1"/>
    <row r="1356" s="1" customFormat="1"/>
    <row r="1357" s="1" customFormat="1"/>
    <row r="1358" s="1" customFormat="1"/>
    <row r="1359" s="1" customFormat="1"/>
    <row r="1360" s="1" customFormat="1"/>
    <row r="1361" s="1" customFormat="1"/>
    <row r="1362" s="1" customFormat="1"/>
    <row r="1363" s="1" customFormat="1"/>
    <row r="1364" s="1" customFormat="1"/>
    <row r="1365" s="1" customFormat="1"/>
    <row r="1366" s="1" customFormat="1"/>
    <row r="1367" s="1" customFormat="1"/>
    <row r="1368" s="1" customFormat="1"/>
    <row r="1369" s="1" customFormat="1"/>
    <row r="1370" s="1" customFormat="1"/>
    <row r="1371" s="1" customFormat="1"/>
    <row r="1372" s="1" customFormat="1"/>
    <row r="1373" s="1" customFormat="1"/>
    <row r="1374" s="1" customFormat="1"/>
    <row r="1375" s="1" customFormat="1"/>
    <row r="1376" s="1" customFormat="1"/>
    <row r="1377" s="1" customFormat="1"/>
    <row r="1378" s="1" customFormat="1"/>
    <row r="1379" s="1" customFormat="1"/>
    <row r="1380" s="1" customFormat="1"/>
    <row r="1381" s="1" customFormat="1"/>
    <row r="1382" s="1" customFormat="1"/>
    <row r="1383" s="1" customFormat="1"/>
    <row r="1384" s="1" customFormat="1"/>
    <row r="1385" s="1" customFormat="1"/>
    <row r="1386" s="1" customFormat="1"/>
    <row r="1387" s="1" customFormat="1"/>
    <row r="1388" s="1" customFormat="1"/>
    <row r="1389" s="1" customFormat="1"/>
    <row r="1390" s="1" customFormat="1"/>
    <row r="1391" s="1" customFormat="1"/>
    <row r="1392" s="1" customFormat="1"/>
    <row r="1393" s="1" customFormat="1"/>
    <row r="1394" s="1" customFormat="1"/>
    <row r="1395" s="1" customFormat="1"/>
    <row r="1396" s="1" customFormat="1"/>
    <row r="1397" s="1" customFormat="1"/>
    <row r="1398" s="1" customFormat="1"/>
    <row r="1399" s="1" customFormat="1"/>
    <row r="1400" s="1" customFormat="1"/>
    <row r="1401" s="1" customFormat="1"/>
    <row r="1402" s="1" customFormat="1"/>
    <row r="1403" s="1" customFormat="1"/>
    <row r="1404" s="1" customFormat="1"/>
    <row r="1405" s="1" customFormat="1"/>
    <row r="1406" s="1" customFormat="1"/>
    <row r="1407" s="1" customFormat="1"/>
    <row r="1408" s="1" customFormat="1"/>
    <row r="1409" s="1" customFormat="1"/>
    <row r="1410" s="1" customFormat="1"/>
    <row r="1411" s="1" customFormat="1"/>
    <row r="1412" s="1" customFormat="1"/>
    <row r="1413" s="1" customFormat="1"/>
    <row r="1414" s="1" customFormat="1"/>
    <row r="1415" s="1" customFormat="1"/>
    <row r="1416" s="1" customFormat="1"/>
    <row r="1417" s="1" customFormat="1"/>
    <row r="1418" s="1" customFormat="1"/>
    <row r="1419" s="1" customFormat="1"/>
    <row r="1420" s="1" customFormat="1"/>
    <row r="1421" s="1" customFormat="1"/>
    <row r="1422" s="1" customFormat="1"/>
    <row r="1423" s="1" customFormat="1"/>
    <row r="1424" s="1" customFormat="1"/>
    <row r="1425" s="1" customFormat="1"/>
    <row r="1426" s="1" customFormat="1"/>
    <row r="1427" s="1" customFormat="1"/>
    <row r="1428" s="1" customFormat="1"/>
    <row r="1429" s="1" customFormat="1"/>
    <row r="1430" s="1" customFormat="1"/>
    <row r="1431" s="1" customFormat="1"/>
    <row r="1432" s="1" customFormat="1"/>
    <row r="1433" s="1" customFormat="1"/>
    <row r="1434" s="1" customFormat="1"/>
    <row r="1435" s="1" customFormat="1"/>
    <row r="1436" s="1" customFormat="1"/>
    <row r="1437" s="1" customFormat="1"/>
    <row r="1438" s="1" customFormat="1"/>
    <row r="1439" s="1" customFormat="1"/>
    <row r="1440" s="1" customFormat="1"/>
    <row r="1441" s="1" customFormat="1"/>
    <row r="1442" s="1" customFormat="1"/>
    <row r="1443" s="1" customFormat="1"/>
    <row r="1444" s="1" customFormat="1"/>
    <row r="1445" s="1" customFormat="1"/>
    <row r="1446" s="1" customFormat="1"/>
    <row r="1447" s="1" customFormat="1"/>
    <row r="1448" s="1" customFormat="1"/>
    <row r="1449" s="1" customFormat="1"/>
    <row r="1450" s="1" customFormat="1"/>
    <row r="1451" s="1" customFormat="1"/>
    <row r="1452" s="1" customFormat="1"/>
    <row r="1453" s="1" customFormat="1"/>
    <row r="1454" s="1" customFormat="1"/>
    <row r="1455" s="1" customFormat="1"/>
    <row r="1456" s="1" customFormat="1"/>
    <row r="1457" s="1" customFormat="1"/>
    <row r="1458" s="1" customFormat="1"/>
    <row r="1459" s="1" customFormat="1"/>
    <row r="1460" s="1" customFormat="1"/>
    <row r="1461" s="1" customFormat="1"/>
    <row r="1462" s="1" customFormat="1"/>
    <row r="1463" s="1" customFormat="1"/>
    <row r="1464" s="1" customFormat="1"/>
    <row r="1465" s="1" customFormat="1"/>
    <row r="1466" s="1" customFormat="1"/>
    <row r="1467" s="1" customFormat="1"/>
    <row r="1468" s="1" customFormat="1"/>
    <row r="1469" s="1" customFormat="1"/>
    <row r="1470" s="1" customFormat="1"/>
    <row r="1471" s="1" customFormat="1"/>
    <row r="1472" s="1" customFormat="1"/>
    <row r="1473" s="1" customFormat="1"/>
    <row r="1474" s="1" customFormat="1"/>
    <row r="1475" s="1" customFormat="1"/>
    <row r="1476" s="1" customFormat="1"/>
    <row r="1477" s="1" customFormat="1"/>
    <row r="1478" s="1" customFormat="1"/>
    <row r="1479" s="1" customFormat="1"/>
    <row r="1480" s="1" customFormat="1"/>
    <row r="1481" s="1" customFormat="1"/>
    <row r="1482" s="1" customFormat="1"/>
    <row r="1483" s="1" customFormat="1"/>
    <row r="1484" s="1" customFormat="1"/>
    <row r="1485" s="1" customFormat="1"/>
    <row r="1486" s="1" customFormat="1"/>
    <row r="1487" s="1" customFormat="1"/>
    <row r="1488" s="1" customFormat="1"/>
    <row r="1489" s="1" customFormat="1"/>
    <row r="1490" s="1" customFormat="1"/>
    <row r="1491" s="1" customFormat="1"/>
    <row r="1492" s="1" customFormat="1"/>
    <row r="1493" s="1" customFormat="1"/>
    <row r="1494" s="1" customFormat="1"/>
    <row r="1495" s="1" customFormat="1"/>
    <row r="1496" s="1" customFormat="1"/>
    <row r="1497" s="1" customFormat="1"/>
    <row r="1498" s="1" customFormat="1"/>
    <row r="1499" s="1" customFormat="1"/>
    <row r="1500" s="1" customFormat="1"/>
    <row r="1501" s="1" customFormat="1"/>
    <row r="1502" s="1" customFormat="1"/>
    <row r="1503" s="1" customFormat="1"/>
    <row r="1504" s="1" customFormat="1"/>
    <row r="1505" s="1" customFormat="1"/>
    <row r="1506" s="1" customFormat="1"/>
    <row r="1507" s="1" customFormat="1"/>
    <row r="1508" s="1" customFormat="1"/>
    <row r="1509" s="1" customFormat="1"/>
    <row r="1510" s="1" customFormat="1"/>
    <row r="1511" s="1" customFormat="1"/>
    <row r="1512" s="1" customFormat="1"/>
    <row r="1513" s="1" customFormat="1"/>
    <row r="1514" s="1" customFormat="1"/>
    <row r="1515" s="1" customFormat="1"/>
    <row r="1516" s="1" customFormat="1"/>
    <row r="1517" s="1" customFormat="1"/>
    <row r="1518" s="1" customFormat="1"/>
    <row r="1519" s="1" customFormat="1"/>
    <row r="1520" s="1" customFormat="1"/>
    <row r="1521" s="1" customFormat="1"/>
    <row r="1522" s="1" customFormat="1"/>
    <row r="1523" s="1" customFormat="1"/>
    <row r="1524" s="1" customFormat="1"/>
    <row r="1525" s="1" customFormat="1"/>
    <row r="1526" s="1" customFormat="1"/>
    <row r="1527" s="1" customFormat="1"/>
    <row r="1528" s="1" customFormat="1"/>
    <row r="1529" s="1" customFormat="1"/>
    <row r="1530" s="1" customFormat="1"/>
    <row r="1531" s="1" customFormat="1"/>
    <row r="1532" s="1" customFormat="1"/>
    <row r="1533" s="1" customFormat="1"/>
    <row r="1534" s="1" customFormat="1"/>
    <row r="1535" s="1" customFormat="1"/>
    <row r="1536" s="1" customFormat="1"/>
    <row r="1537" s="1" customFormat="1"/>
    <row r="1538" s="1" customFormat="1"/>
    <row r="1539" s="1" customFormat="1"/>
    <row r="1540" s="1" customFormat="1"/>
    <row r="1541" s="1" customFormat="1"/>
    <row r="1542" s="1" customFormat="1"/>
    <row r="1543" s="1" customFormat="1"/>
    <row r="1544" s="1" customFormat="1"/>
    <row r="1545" s="1" customFormat="1"/>
    <row r="1546" s="1" customFormat="1"/>
    <row r="1547" s="1" customFormat="1"/>
    <row r="1548" s="1" customFormat="1"/>
    <row r="1549" s="1" customFormat="1"/>
    <row r="1550" s="1" customFormat="1"/>
    <row r="1551" s="1" customFormat="1"/>
    <row r="1552" s="1" customFormat="1"/>
    <row r="1553" s="1" customFormat="1"/>
    <row r="1554" s="1" customFormat="1"/>
    <row r="1555" s="1" customFormat="1"/>
    <row r="1556" s="1" customFormat="1"/>
    <row r="1557" s="1" customFormat="1"/>
    <row r="1558" s="1" customFormat="1"/>
    <row r="1559" s="1" customFormat="1"/>
    <row r="1560" s="1" customFormat="1"/>
    <row r="1561" s="1" customFormat="1"/>
    <row r="1562" s="1" customFormat="1"/>
    <row r="1563" s="1" customFormat="1"/>
    <row r="1564" s="1" customFormat="1"/>
    <row r="1565" s="1" customFormat="1"/>
    <row r="1566" s="1" customFormat="1"/>
    <row r="1567" s="1" customFormat="1"/>
    <row r="1568" s="1" customFormat="1"/>
    <row r="1569" s="1" customFormat="1"/>
    <row r="1570" s="1" customFormat="1"/>
    <row r="1571" s="1" customFormat="1"/>
    <row r="1572" s="1" customFormat="1"/>
    <row r="1573" s="1" customFormat="1"/>
    <row r="1574" s="1" customFormat="1"/>
    <row r="1575" s="1" customFormat="1"/>
    <row r="1576" s="1" customFormat="1"/>
    <row r="1577" s="1" customFormat="1"/>
    <row r="1578" s="1" customFormat="1"/>
    <row r="1579" s="1" customFormat="1"/>
    <row r="1580" s="1" customFormat="1"/>
    <row r="1581" s="1" customFormat="1"/>
    <row r="1582" s="1" customFormat="1"/>
    <row r="1583" s="1" customFormat="1"/>
    <row r="1584" s="1" customFormat="1"/>
    <row r="1585" s="1" customFormat="1"/>
    <row r="1586" s="1" customFormat="1"/>
    <row r="1587" s="1" customFormat="1"/>
    <row r="1588" s="1" customFormat="1"/>
    <row r="1589" s="1" customFormat="1"/>
    <row r="1590" s="1" customFormat="1"/>
    <row r="1591" s="1" customFormat="1"/>
    <row r="1592" s="1" customFormat="1"/>
    <row r="1593" s="1" customFormat="1"/>
    <row r="1594" s="1" customFormat="1"/>
    <row r="1595" s="1" customFormat="1"/>
    <row r="1596" s="1" customFormat="1"/>
    <row r="1597" s="1" customFormat="1"/>
    <row r="1598" s="1" customFormat="1"/>
    <row r="1599" s="1" customFormat="1"/>
    <row r="1600" s="1" customFormat="1"/>
    <row r="1601" s="1" customFormat="1"/>
    <row r="1602" s="1" customFormat="1"/>
    <row r="1603" s="1" customFormat="1"/>
    <row r="1604" s="1" customFormat="1"/>
    <row r="1605" s="1" customFormat="1"/>
    <row r="1606" s="1" customFormat="1"/>
    <row r="1607" s="1" customFormat="1"/>
    <row r="1608" s="1" customFormat="1"/>
    <row r="1609" s="1" customFormat="1"/>
    <row r="1610" s="1" customFormat="1"/>
    <row r="1611" s="1" customFormat="1"/>
    <row r="1612" s="1" customFormat="1"/>
    <row r="1613" s="1" customFormat="1"/>
    <row r="1614" s="1" customFormat="1"/>
    <row r="1615" s="1" customFormat="1"/>
    <row r="1616" s="1" customFormat="1"/>
    <row r="1617" s="1" customFormat="1"/>
    <row r="1618" s="1" customFormat="1"/>
    <row r="1619" s="1" customFormat="1"/>
    <row r="1620" s="1" customFormat="1"/>
    <row r="1621" s="1" customFormat="1"/>
    <row r="1622" s="1" customFormat="1"/>
    <row r="1623" s="1" customFormat="1"/>
    <row r="1624" s="1" customFormat="1"/>
    <row r="1625" s="1" customFormat="1"/>
    <row r="1626" s="1" customFormat="1"/>
    <row r="1627" s="1" customFormat="1"/>
    <row r="1628" s="1" customFormat="1"/>
    <row r="1629" s="1" customFormat="1"/>
    <row r="1630" s="1" customFormat="1"/>
    <row r="1631" s="1" customFormat="1"/>
    <row r="1632" s="1" customFormat="1"/>
    <row r="1633" s="1" customFormat="1"/>
    <row r="1634" s="1" customFormat="1"/>
    <row r="1635" s="1" customFormat="1"/>
    <row r="1636" s="1" customFormat="1"/>
    <row r="1637" s="1" customFormat="1"/>
    <row r="1638" s="1" customFormat="1"/>
    <row r="1639" s="1" customFormat="1"/>
    <row r="1640" s="1" customFormat="1"/>
    <row r="1641" s="1" customFormat="1"/>
    <row r="1642" s="1" customFormat="1"/>
    <row r="1643" s="1" customFormat="1"/>
    <row r="1644" s="1" customFormat="1"/>
    <row r="1645" s="1" customFormat="1"/>
    <row r="1646" s="1" customFormat="1"/>
    <row r="1647" s="1" customFormat="1"/>
    <row r="1648" s="1" customFormat="1"/>
    <row r="1649" s="1" customFormat="1"/>
    <row r="1650" s="1" customFormat="1"/>
    <row r="1651" s="1" customFormat="1"/>
    <row r="1652" s="1" customFormat="1"/>
    <row r="1653" s="1" customFormat="1"/>
    <row r="1654" s="1" customFormat="1"/>
    <row r="1655" s="1" customFormat="1"/>
    <row r="1656" s="1" customFormat="1"/>
    <row r="1657" s="1" customFormat="1"/>
    <row r="1658" s="1" customFormat="1"/>
    <row r="1659" s="1" customFormat="1"/>
    <row r="1660" s="1" customFormat="1"/>
    <row r="1661" s="1" customFormat="1"/>
    <row r="1662" s="1" customFormat="1"/>
    <row r="1663" s="1" customFormat="1"/>
    <row r="1664" s="1" customFormat="1"/>
    <row r="1665" s="1" customFormat="1"/>
    <row r="1666" s="1" customFormat="1"/>
    <row r="1667" s="1" customFormat="1"/>
    <row r="1668" s="1" customFormat="1"/>
    <row r="1669" s="1" customFormat="1"/>
    <row r="1670" s="1" customFormat="1"/>
    <row r="1671" s="1" customFormat="1"/>
    <row r="1672" s="1" customFormat="1"/>
    <row r="1673" s="1" customFormat="1"/>
    <row r="1674" s="1" customFormat="1"/>
    <row r="1675" s="1" customFormat="1"/>
    <row r="1676" s="1" customFormat="1"/>
    <row r="1677" s="1" customFormat="1"/>
    <row r="1678" s="1" customFormat="1"/>
    <row r="1679" s="1" customFormat="1"/>
    <row r="1680" s="1" customFormat="1"/>
    <row r="1681" s="1" customFormat="1"/>
    <row r="1682" s="1" customFormat="1"/>
    <row r="1683" s="1" customFormat="1"/>
    <row r="1684" s="1" customFormat="1"/>
    <row r="1685" s="1" customFormat="1"/>
    <row r="1686" s="1" customFormat="1"/>
    <row r="1687" s="1" customFormat="1"/>
    <row r="1688" s="1" customFormat="1"/>
    <row r="1689" s="1" customFormat="1"/>
    <row r="1690" s="1" customFormat="1"/>
    <row r="1691" s="1" customFormat="1"/>
    <row r="1692" s="1" customFormat="1"/>
    <row r="1693" s="1" customFormat="1"/>
    <row r="1694" s="1" customFormat="1"/>
    <row r="1695" s="1" customFormat="1"/>
    <row r="1696" s="1" customFormat="1"/>
    <row r="1697" s="1" customFormat="1"/>
    <row r="1698" s="1" customFormat="1"/>
    <row r="1699" s="1" customFormat="1"/>
    <row r="1700" s="1" customFormat="1"/>
    <row r="1701" s="1" customFormat="1"/>
    <row r="1702" s="1" customFormat="1"/>
    <row r="1703" s="1" customFormat="1"/>
    <row r="1704" s="1" customFormat="1"/>
    <row r="1705" s="1" customFormat="1"/>
    <row r="1706" s="1" customFormat="1"/>
    <row r="1707" s="1" customFormat="1"/>
    <row r="1708" s="1" customFormat="1"/>
    <row r="1709" s="1" customFormat="1"/>
    <row r="1710" s="1" customFormat="1"/>
    <row r="1711" s="1" customFormat="1"/>
    <row r="1712" s="1" customFormat="1"/>
    <row r="1713" s="1" customFormat="1"/>
    <row r="1714" s="1" customFormat="1"/>
    <row r="1715" s="1" customFormat="1"/>
    <row r="1716" s="1" customFormat="1"/>
    <row r="1717" s="1" customFormat="1"/>
    <row r="1718" s="1" customFormat="1"/>
    <row r="1719" s="1" customFormat="1"/>
    <row r="1720" s="1" customFormat="1"/>
    <row r="1721" s="1" customFormat="1"/>
    <row r="1722" s="1" customFormat="1"/>
    <row r="1723" s="1" customFormat="1"/>
    <row r="1724" s="1" customFormat="1"/>
    <row r="1725" s="1" customFormat="1"/>
    <row r="1726" s="1" customFormat="1"/>
    <row r="1727" s="1" customFormat="1"/>
    <row r="1728" s="1" customFormat="1"/>
    <row r="1729" s="1" customFormat="1"/>
    <row r="1730" s="1" customFormat="1"/>
    <row r="1731" s="1" customFormat="1"/>
    <row r="1732" s="1" customFormat="1"/>
    <row r="1733" s="1" customFormat="1"/>
    <row r="1734" s="1" customFormat="1"/>
    <row r="1735" s="1" customFormat="1"/>
    <row r="1736" s="1" customFormat="1"/>
    <row r="1737" s="1" customFormat="1"/>
    <row r="1738" s="1" customFormat="1"/>
    <row r="1739" s="1" customFormat="1"/>
    <row r="1740" s="1" customFormat="1"/>
    <row r="1741" s="1" customFormat="1"/>
    <row r="1742" s="1" customFormat="1"/>
    <row r="1743" s="1" customFormat="1"/>
    <row r="1744" s="1" customFormat="1"/>
    <row r="1745" s="1" customFormat="1"/>
    <row r="1746" s="1" customFormat="1"/>
    <row r="1747" s="1" customFormat="1"/>
    <row r="1748" s="1" customFormat="1"/>
    <row r="1749" s="1" customFormat="1"/>
    <row r="1750" s="1" customFormat="1"/>
    <row r="1751" s="1" customFormat="1"/>
    <row r="1752" s="1" customFormat="1"/>
    <row r="1753" s="1" customFormat="1"/>
    <row r="1754" s="1" customFormat="1"/>
    <row r="1755" s="1" customFormat="1"/>
    <row r="1756" s="1" customFormat="1"/>
    <row r="1757" s="1" customFormat="1"/>
    <row r="1758" s="1" customFormat="1"/>
    <row r="1759" s="1" customFormat="1"/>
    <row r="1760" s="1" customFormat="1"/>
    <row r="1761" s="1" customFormat="1"/>
    <row r="1762" s="1" customFormat="1"/>
    <row r="1763" s="1" customFormat="1"/>
    <row r="1764" s="1" customFormat="1"/>
    <row r="1765" s="1" customFormat="1"/>
    <row r="1766" s="1" customFormat="1"/>
    <row r="1767" s="1" customFormat="1"/>
    <row r="1768" s="1" customFormat="1"/>
    <row r="1769" s="1" customFormat="1"/>
    <row r="1770" s="1" customFormat="1"/>
    <row r="1771" s="1" customFormat="1"/>
    <row r="1772" s="1" customFormat="1"/>
    <row r="1773" s="1" customFormat="1"/>
    <row r="1774" s="1" customFormat="1"/>
    <row r="1775" s="1" customFormat="1"/>
    <row r="1776" s="1" customFormat="1"/>
    <row r="1777" s="1" customFormat="1"/>
    <row r="1778" s="1" customFormat="1"/>
    <row r="1779" s="1" customFormat="1"/>
    <row r="1780" s="1" customFormat="1"/>
    <row r="1781" s="1" customFormat="1"/>
    <row r="1782" s="1" customFormat="1"/>
    <row r="1783" s="1" customFormat="1"/>
    <row r="1784" s="1" customFormat="1"/>
    <row r="1785" s="1" customFormat="1"/>
    <row r="1786" s="1" customFormat="1"/>
    <row r="1787" s="1" customFormat="1"/>
    <row r="1788" s="1" customFormat="1"/>
    <row r="1789" s="1" customFormat="1"/>
    <row r="1790" s="1" customFormat="1"/>
    <row r="1791" s="1" customFormat="1"/>
    <row r="1792" s="1" customFormat="1"/>
    <row r="1793" s="1" customFormat="1"/>
    <row r="1794" s="1" customFormat="1"/>
    <row r="1795" s="1" customFormat="1"/>
    <row r="1796" s="1" customFormat="1"/>
    <row r="1797" s="1" customFormat="1"/>
    <row r="1798" s="1" customFormat="1"/>
    <row r="1799" s="1" customFormat="1"/>
    <row r="1800" s="1" customFormat="1"/>
    <row r="1801" s="1" customFormat="1"/>
    <row r="1802" s="1" customFormat="1"/>
    <row r="1803" s="1" customFormat="1"/>
    <row r="1804" s="1" customFormat="1"/>
    <row r="1805" s="1" customFormat="1"/>
    <row r="1806" s="1" customFormat="1"/>
    <row r="1807" s="1" customFormat="1"/>
    <row r="1808" s="1" customFormat="1"/>
    <row r="1809" s="1" customFormat="1"/>
    <row r="1810" s="1" customFormat="1"/>
    <row r="1811" s="1" customFormat="1"/>
    <row r="1812" s="1" customFormat="1"/>
    <row r="1813" s="1" customFormat="1"/>
    <row r="1814" s="1" customFormat="1"/>
    <row r="1815" s="1" customFormat="1"/>
    <row r="1816" s="1" customFormat="1"/>
    <row r="1817" s="1" customFormat="1"/>
    <row r="1818" s="1" customFormat="1"/>
    <row r="1819" s="1" customFormat="1"/>
    <row r="1820" s="1" customFormat="1"/>
    <row r="1821" s="1" customFormat="1"/>
    <row r="1822" s="1" customFormat="1"/>
    <row r="1823" s="1" customFormat="1"/>
    <row r="1824" s="1" customFormat="1"/>
    <row r="1825" s="1" customFormat="1"/>
    <row r="1826" s="1" customFormat="1"/>
    <row r="1827" s="1" customFormat="1"/>
    <row r="1828" s="1" customFormat="1"/>
    <row r="1829" s="1" customFormat="1"/>
    <row r="1830" s="1" customFormat="1"/>
    <row r="1831" s="1" customFormat="1"/>
    <row r="1832" s="1" customFormat="1"/>
    <row r="1833" s="1" customFormat="1"/>
    <row r="1834" s="1" customFormat="1"/>
    <row r="1835" s="1" customFormat="1"/>
    <row r="1836" s="1" customFormat="1"/>
    <row r="1837" s="1" customFormat="1"/>
    <row r="1838" s="1" customFormat="1"/>
    <row r="1839" s="1" customFormat="1"/>
    <row r="1840" s="1" customFormat="1"/>
    <row r="1841" s="1" customFormat="1"/>
    <row r="1842" s="1" customFormat="1"/>
    <row r="1843" s="1" customFormat="1"/>
    <row r="1844" s="1" customFormat="1"/>
    <row r="1845" s="1" customFormat="1"/>
    <row r="1846" s="1" customFormat="1"/>
    <row r="1847" s="1" customFormat="1"/>
    <row r="1848" s="1" customFormat="1"/>
    <row r="1849" s="1" customFormat="1"/>
    <row r="1850" s="1" customFormat="1"/>
    <row r="1851" s="1" customFormat="1"/>
    <row r="1852" s="1" customFormat="1"/>
    <row r="1853" s="1" customFormat="1"/>
    <row r="1854" s="1" customFormat="1"/>
    <row r="1855" s="1" customFormat="1"/>
    <row r="1856" s="1" customFormat="1"/>
    <row r="1857" s="1" customFormat="1"/>
    <row r="1858" s="1" customFormat="1"/>
    <row r="1859" s="1" customFormat="1"/>
    <row r="1860" s="1" customFormat="1"/>
    <row r="1861" s="1" customFormat="1"/>
    <row r="1862" s="1" customFormat="1"/>
    <row r="1863" s="1" customFormat="1"/>
    <row r="1864" s="1" customFormat="1"/>
    <row r="1865" s="1" customFormat="1"/>
    <row r="1866" s="1" customFormat="1"/>
    <row r="1867" s="1" customFormat="1"/>
    <row r="1868" s="1" customFormat="1"/>
    <row r="1869" s="1" customFormat="1"/>
    <row r="1870" s="1" customFormat="1"/>
    <row r="1871" s="1" customFormat="1"/>
    <row r="1872" s="1" customFormat="1"/>
    <row r="1873" s="1" customFormat="1"/>
    <row r="1874" s="1" customFormat="1"/>
    <row r="1875" s="1" customFormat="1"/>
    <row r="1876" s="1" customFormat="1"/>
    <row r="1877" s="1" customFormat="1"/>
    <row r="1878" s="1" customFormat="1"/>
    <row r="1879" s="1" customFormat="1"/>
    <row r="1880" s="1" customFormat="1"/>
    <row r="1881" s="1" customFormat="1"/>
    <row r="1882" s="1" customFormat="1"/>
    <row r="1883" s="1" customFormat="1"/>
    <row r="1884" s="1" customFormat="1"/>
    <row r="1885" s="1" customFormat="1"/>
    <row r="1886" s="1" customFormat="1"/>
    <row r="1887" s="1" customFormat="1"/>
    <row r="1888" s="1" customFormat="1"/>
    <row r="1889" s="1" customFormat="1"/>
    <row r="1890" s="1" customFormat="1"/>
    <row r="1891" s="1" customFormat="1"/>
    <row r="1892" s="1" customFormat="1"/>
    <row r="1893" s="1" customFormat="1"/>
    <row r="1894" s="1" customFormat="1"/>
    <row r="1895" s="1" customFormat="1"/>
    <row r="1896" s="1" customFormat="1"/>
    <row r="1897" s="1" customFormat="1"/>
    <row r="1898" s="1" customFormat="1"/>
    <row r="1899" s="1" customFormat="1"/>
    <row r="1900" s="1" customFormat="1"/>
    <row r="1901" s="1" customFormat="1"/>
    <row r="1902" s="1" customFormat="1"/>
    <row r="1903" s="1" customFormat="1"/>
    <row r="1904" s="1" customFormat="1"/>
    <row r="1905" s="1" customFormat="1"/>
    <row r="1906" s="1" customFormat="1"/>
    <row r="1907" s="1" customFormat="1"/>
    <row r="1908" s="1" customFormat="1"/>
    <row r="1909" s="1" customFormat="1"/>
    <row r="1910" s="1" customFormat="1"/>
    <row r="1911" s="1" customFormat="1"/>
    <row r="1912" s="1" customFormat="1"/>
    <row r="1913" s="1" customFormat="1"/>
    <row r="1914" s="1" customFormat="1"/>
    <row r="1915" s="1" customFormat="1"/>
    <row r="1916" s="1" customFormat="1"/>
    <row r="1917" s="1" customFormat="1"/>
    <row r="1918" s="1" customFormat="1"/>
    <row r="1919" s="1" customFormat="1"/>
    <row r="1920" s="1" customFormat="1"/>
    <row r="1921" s="1" customFormat="1"/>
    <row r="1922" s="1" customFormat="1"/>
    <row r="1923" s="1" customFormat="1"/>
    <row r="1924" s="1" customFormat="1"/>
    <row r="1925" s="1" customFormat="1"/>
    <row r="1926" s="1" customFormat="1"/>
    <row r="1927" s="1" customFormat="1"/>
    <row r="1928" s="1" customFormat="1"/>
    <row r="1929" s="1" customFormat="1"/>
    <row r="1930" s="1" customFormat="1"/>
    <row r="1931" s="1" customFormat="1"/>
    <row r="1932" s="1" customFormat="1"/>
    <row r="1933" s="1" customFormat="1"/>
    <row r="1934" s="1" customFormat="1"/>
    <row r="1935" s="1" customFormat="1"/>
    <row r="1936" s="1" customFormat="1"/>
    <row r="1937" s="1" customFormat="1"/>
    <row r="1938" s="1" customFormat="1"/>
    <row r="1939" s="1" customFormat="1"/>
    <row r="1940" s="1" customFormat="1"/>
    <row r="1941" s="1" customFormat="1"/>
    <row r="1942" s="1" customFormat="1"/>
    <row r="1943" s="1" customFormat="1"/>
    <row r="1944" s="1" customFormat="1"/>
    <row r="1945" s="1" customFormat="1"/>
    <row r="1946" s="1" customFormat="1"/>
    <row r="1947" s="1" customFormat="1"/>
    <row r="1948" s="1" customFormat="1"/>
    <row r="1949" s="1" customFormat="1"/>
    <row r="1950" s="1" customFormat="1"/>
    <row r="1951" s="1" customFormat="1"/>
    <row r="1952" s="1" customFormat="1"/>
    <row r="1953" s="1" customFormat="1"/>
    <row r="1954" s="1" customFormat="1"/>
    <row r="1955" s="1" customFormat="1"/>
    <row r="1956" s="1" customFormat="1"/>
    <row r="1957" s="1" customFormat="1"/>
    <row r="1958" s="1" customFormat="1"/>
    <row r="1959" s="1" customFormat="1"/>
    <row r="1960" s="1" customFormat="1"/>
    <row r="1961" s="1" customFormat="1"/>
    <row r="1962" s="1" customFormat="1"/>
    <row r="1963" s="1" customFormat="1"/>
    <row r="1964" s="1" customFormat="1"/>
    <row r="1965" s="1" customFormat="1"/>
    <row r="1966" s="1" customFormat="1"/>
    <row r="1967" s="1" customFormat="1"/>
    <row r="1968" s="1" customFormat="1"/>
    <row r="1969" s="1" customFormat="1"/>
    <row r="1970" s="1" customFormat="1"/>
    <row r="1971" s="1" customFormat="1"/>
    <row r="1972" s="1" customFormat="1"/>
    <row r="1973" s="1" customFormat="1"/>
    <row r="1974" s="1" customFormat="1"/>
    <row r="1975" s="1" customFormat="1"/>
    <row r="1976" s="1" customFormat="1"/>
    <row r="1977" s="1" customFormat="1"/>
    <row r="1978" s="1" customFormat="1"/>
    <row r="1979" s="1" customFormat="1"/>
    <row r="1980" s="1" customFormat="1"/>
    <row r="1981" s="1" customFormat="1"/>
    <row r="1982" s="1" customFormat="1"/>
    <row r="1983" s="1" customFormat="1"/>
    <row r="1984" s="1" customFormat="1"/>
    <row r="1985" s="1" customFormat="1"/>
    <row r="1986" s="1" customFormat="1"/>
    <row r="1987" s="1" customFormat="1"/>
    <row r="1988" s="1" customFormat="1"/>
    <row r="1989" s="1" customFormat="1"/>
    <row r="1990" s="1" customFormat="1"/>
    <row r="1991" s="1" customFormat="1"/>
    <row r="1992" s="1" customFormat="1"/>
    <row r="1993" s="1" customFormat="1"/>
    <row r="1994" s="1" customFormat="1"/>
    <row r="1995" s="1" customFormat="1"/>
    <row r="1996" s="1" customFormat="1"/>
    <row r="1997" s="1" customFormat="1"/>
    <row r="1998" s="1" customFormat="1"/>
    <row r="1999" s="1" customFormat="1"/>
    <row r="2000" s="1" customFormat="1"/>
    <row r="2001" s="1" customFormat="1"/>
    <row r="2002" s="1" customFormat="1"/>
    <row r="2003" s="1" customFormat="1"/>
    <row r="2004" s="1" customFormat="1"/>
    <row r="2005" s="1" customFormat="1"/>
    <row r="2006" s="1" customFormat="1"/>
    <row r="2007" s="1" customFormat="1"/>
    <row r="2008" s="1" customFormat="1"/>
    <row r="2009" s="1" customFormat="1"/>
    <row r="2010" s="1" customFormat="1"/>
    <row r="2011" s="1" customFormat="1"/>
    <row r="2012" s="1" customFormat="1"/>
    <row r="2013" s="1" customFormat="1"/>
    <row r="2014" s="1" customFormat="1"/>
    <row r="2015" s="1" customFormat="1"/>
    <row r="2016" s="1" customFormat="1"/>
    <row r="2017" s="1" customFormat="1"/>
    <row r="2018" s="1" customFormat="1"/>
    <row r="2019" s="1" customFormat="1"/>
    <row r="2020" s="1" customFormat="1"/>
    <row r="2021" s="1" customFormat="1"/>
    <row r="2022" s="1" customFormat="1"/>
    <row r="2023" s="1" customFormat="1"/>
    <row r="2024" s="1" customFormat="1"/>
    <row r="2025" s="1" customFormat="1"/>
    <row r="2026" s="1" customFormat="1"/>
    <row r="2027" s="1" customFormat="1"/>
    <row r="2028" s="1" customFormat="1"/>
    <row r="2029" s="1" customFormat="1"/>
    <row r="2030" s="1" customFormat="1"/>
    <row r="2031" s="1" customFormat="1"/>
    <row r="2032" s="1" customFormat="1"/>
    <row r="2033" s="1" customFormat="1"/>
    <row r="2034" s="1" customFormat="1"/>
    <row r="2035" s="1" customFormat="1"/>
    <row r="2036" s="1" customFormat="1"/>
    <row r="2037" s="1" customFormat="1"/>
    <row r="2038" s="1" customFormat="1"/>
    <row r="2039" s="1" customFormat="1"/>
    <row r="2040" s="1" customFormat="1"/>
    <row r="2041" s="1" customFormat="1"/>
    <row r="2042" s="1" customFormat="1"/>
    <row r="2043" s="1" customFormat="1"/>
    <row r="2044" s="1" customFormat="1"/>
    <row r="2045" s="1" customFormat="1"/>
    <row r="2046" s="1" customFormat="1"/>
    <row r="2047" s="1" customFormat="1"/>
    <row r="2048" s="1" customFormat="1"/>
    <row r="2049" s="1" customFormat="1"/>
    <row r="2050" s="1" customFormat="1"/>
    <row r="2051" s="1" customFormat="1"/>
    <row r="2052" s="1" customFormat="1"/>
    <row r="2053" s="1" customFormat="1"/>
    <row r="2054" s="1" customFormat="1"/>
    <row r="2055" s="1" customFormat="1"/>
    <row r="2056" s="1" customFormat="1"/>
    <row r="2057" s="1" customFormat="1"/>
    <row r="2058" s="1" customFormat="1"/>
    <row r="2059" s="1" customFormat="1"/>
    <row r="2060" s="1" customFormat="1"/>
    <row r="2061" s="1" customFormat="1"/>
    <row r="2062" s="1" customFormat="1"/>
    <row r="2063" s="1" customFormat="1"/>
    <row r="2064" s="1" customFormat="1"/>
    <row r="2065" s="1" customFormat="1"/>
    <row r="2066" s="1" customFormat="1"/>
    <row r="2067" s="1" customFormat="1"/>
    <row r="2068" s="1" customFormat="1"/>
    <row r="2069" s="1" customFormat="1"/>
    <row r="2070" s="1" customFormat="1"/>
    <row r="2071" s="1" customFormat="1"/>
    <row r="2072" s="1" customFormat="1"/>
    <row r="2073" s="1" customFormat="1"/>
    <row r="2074" s="1" customFormat="1"/>
    <row r="2075" s="1" customFormat="1"/>
    <row r="2076" s="1" customFormat="1"/>
    <row r="2077" s="1" customFormat="1"/>
    <row r="2078" s="1" customFormat="1"/>
    <row r="2079" s="1" customFormat="1"/>
    <row r="2080" s="1" customFormat="1"/>
    <row r="2081" s="1" customFormat="1"/>
    <row r="2082" s="1" customFormat="1"/>
    <row r="2083" s="1" customFormat="1"/>
    <row r="2084" s="1" customFormat="1"/>
    <row r="2085" s="1" customFormat="1"/>
    <row r="2086" s="1" customFormat="1"/>
    <row r="2087" s="1" customFormat="1"/>
    <row r="2088" s="1" customFormat="1"/>
    <row r="2089" s="1" customFormat="1"/>
    <row r="2090" s="1" customFormat="1"/>
    <row r="2091" s="1" customFormat="1"/>
    <row r="2092" s="1" customFormat="1"/>
    <row r="2093" s="1" customFormat="1"/>
    <row r="2094" s="1" customFormat="1"/>
    <row r="2095" s="1" customFormat="1"/>
    <row r="2096" s="1" customFormat="1"/>
    <row r="2097" s="1" customFormat="1"/>
    <row r="2098" s="1" customFormat="1"/>
    <row r="2099" s="1" customFormat="1"/>
    <row r="2100" s="1" customFormat="1"/>
    <row r="2101" s="1" customFormat="1"/>
    <row r="2102" s="1" customFormat="1"/>
    <row r="2103" s="1" customFormat="1"/>
    <row r="2104" s="1" customFormat="1"/>
    <row r="2105" s="1" customFormat="1"/>
    <row r="2106" s="1" customFormat="1"/>
    <row r="2107" s="1" customFormat="1"/>
    <row r="2108" s="1" customFormat="1"/>
    <row r="2109" s="1" customFormat="1"/>
    <row r="2110" s="1" customFormat="1"/>
    <row r="2111" s="1" customFormat="1"/>
    <row r="2112" s="1" customFormat="1"/>
    <row r="2113" s="1" customFormat="1"/>
    <row r="2114" s="1" customFormat="1"/>
    <row r="2115" s="1" customFormat="1"/>
    <row r="2116" s="1" customFormat="1"/>
    <row r="2117" s="1" customFormat="1"/>
    <row r="2118" s="1" customFormat="1"/>
    <row r="2119" s="1" customFormat="1"/>
    <row r="2120" s="1" customFormat="1"/>
    <row r="2121" s="1" customFormat="1"/>
    <row r="2122" s="1" customFormat="1"/>
    <row r="2123" s="1" customFormat="1"/>
    <row r="2124" s="1" customFormat="1"/>
    <row r="2125" s="1" customFormat="1"/>
    <row r="2126" s="1" customFormat="1"/>
    <row r="2127" s="1" customFormat="1"/>
    <row r="2128" s="1" customFormat="1"/>
    <row r="2129" s="1" customFormat="1"/>
    <row r="2130" s="1" customFormat="1"/>
    <row r="2131" s="1" customFormat="1"/>
    <row r="2132" s="1" customFormat="1"/>
    <row r="2133" s="1" customFormat="1"/>
    <row r="2134" s="1" customFormat="1"/>
    <row r="2135" s="1" customFormat="1"/>
    <row r="2136" s="1" customFormat="1"/>
    <row r="2137" s="1" customFormat="1"/>
    <row r="2138" s="1" customFormat="1"/>
    <row r="2139" s="1" customFormat="1"/>
    <row r="2140" s="1" customFormat="1"/>
    <row r="2141" s="1" customFormat="1"/>
    <row r="2142" s="1" customFormat="1"/>
    <row r="2143" s="1" customFormat="1"/>
    <row r="2144" s="1" customFormat="1"/>
    <row r="2145" s="1" customFormat="1"/>
    <row r="2146" s="1" customFormat="1"/>
    <row r="2147" s="1" customFormat="1"/>
    <row r="2148" s="1" customFormat="1"/>
    <row r="2149" s="1" customFormat="1"/>
    <row r="2150" s="1" customFormat="1"/>
    <row r="2151" s="1" customFormat="1"/>
    <row r="2152" s="1" customFormat="1"/>
    <row r="2153" s="1" customFormat="1"/>
    <row r="2154" s="1" customFormat="1"/>
    <row r="2155" s="1" customFormat="1"/>
    <row r="2156" s="1" customFormat="1"/>
    <row r="2157" s="1" customFormat="1"/>
    <row r="2158" s="1" customFormat="1"/>
    <row r="2159" s="1" customFormat="1"/>
    <row r="2160" s="1" customFormat="1"/>
    <row r="2161" s="1" customFormat="1"/>
    <row r="2162" s="1" customFormat="1"/>
    <row r="2163" s="1" customFormat="1"/>
    <row r="2164" s="1" customFormat="1"/>
    <row r="2165" s="1" customFormat="1"/>
    <row r="2166" s="1" customFormat="1"/>
    <row r="2167" s="1" customFormat="1"/>
    <row r="2168" s="1" customFormat="1"/>
    <row r="2169" s="1" customFormat="1"/>
    <row r="2170" s="1" customFormat="1"/>
    <row r="2171" s="1" customFormat="1"/>
    <row r="2172" s="1" customFormat="1"/>
    <row r="2173" s="1" customFormat="1"/>
    <row r="2174" s="1" customFormat="1"/>
    <row r="2175" s="1" customFormat="1"/>
    <row r="2176" s="1" customFormat="1"/>
    <row r="2177" s="1" customFormat="1"/>
    <row r="2178" s="1" customFormat="1"/>
    <row r="2179" s="1" customFormat="1"/>
    <row r="2180" s="1" customFormat="1"/>
    <row r="2181" s="1" customFormat="1"/>
    <row r="2182" s="1" customFormat="1"/>
    <row r="2183" s="1" customFormat="1"/>
    <row r="2184" s="1" customFormat="1"/>
    <row r="2185" s="1" customFormat="1"/>
    <row r="2186" s="1" customFormat="1"/>
    <row r="2187" s="1" customFormat="1"/>
    <row r="2188" s="1" customFormat="1"/>
    <row r="2189" s="1" customFormat="1"/>
    <row r="2190" s="1" customFormat="1"/>
    <row r="2191" s="1" customFormat="1"/>
    <row r="2192" s="1" customFormat="1"/>
    <row r="2193" s="1" customFormat="1"/>
    <row r="2194" s="1" customFormat="1"/>
    <row r="2195" s="1" customFormat="1"/>
    <row r="2196" s="1" customFormat="1"/>
    <row r="2197" s="1" customFormat="1"/>
    <row r="2198" s="1" customFormat="1"/>
    <row r="2199" s="1" customFormat="1"/>
    <row r="2200" s="1" customFormat="1"/>
    <row r="2201" s="1" customFormat="1"/>
    <row r="2202" s="1" customFormat="1"/>
    <row r="2203" s="1" customFormat="1"/>
    <row r="2204" s="1" customFormat="1"/>
    <row r="2205" s="1" customFormat="1"/>
    <row r="2206" s="1" customFormat="1"/>
    <row r="2207" s="1" customFormat="1"/>
    <row r="2208" s="1" customFormat="1"/>
    <row r="2209" s="1" customFormat="1"/>
    <row r="2210" s="1" customFormat="1"/>
    <row r="2211" s="1" customFormat="1"/>
    <row r="2212" s="1" customFormat="1"/>
    <row r="2213" s="1" customFormat="1"/>
    <row r="2214" s="1" customFormat="1"/>
    <row r="2215" s="1" customFormat="1"/>
    <row r="2216" s="1" customFormat="1"/>
    <row r="2217" s="1" customFormat="1"/>
    <row r="2218" s="1" customFormat="1"/>
    <row r="2219" s="1" customFormat="1"/>
    <row r="2220" s="1" customFormat="1"/>
    <row r="2221" s="1" customFormat="1"/>
    <row r="2222" s="1" customFormat="1"/>
    <row r="2223" s="1" customFormat="1"/>
    <row r="2224" s="1" customFormat="1"/>
    <row r="2225" s="1" customFormat="1"/>
    <row r="2226" s="1" customFormat="1"/>
    <row r="2227" s="1" customFormat="1"/>
    <row r="2228" s="1" customFormat="1"/>
    <row r="2229" s="1" customFormat="1"/>
    <row r="2230" s="1" customFormat="1"/>
    <row r="2231" s="1" customFormat="1"/>
    <row r="2232" s="1" customFormat="1"/>
    <row r="2233" s="1" customFormat="1"/>
    <row r="2234" s="1" customFormat="1"/>
    <row r="2235" s="1" customFormat="1"/>
    <row r="2236" s="1" customFormat="1"/>
    <row r="2237" s="1" customFormat="1"/>
    <row r="2238" s="1" customFormat="1"/>
    <row r="2239" s="1" customFormat="1"/>
    <row r="2240" s="1" customFormat="1"/>
    <row r="2241" s="1" customFormat="1"/>
    <row r="2242" s="1" customFormat="1"/>
    <row r="2243" s="1" customFormat="1"/>
    <row r="2244" s="1" customFormat="1"/>
    <row r="2245" s="1" customFormat="1"/>
    <row r="2246" s="1" customFormat="1"/>
    <row r="2247" s="1" customFormat="1"/>
    <row r="2248" s="1" customFormat="1"/>
    <row r="2249" s="1" customFormat="1"/>
    <row r="2250" s="1" customFormat="1"/>
    <row r="2251" s="1" customFormat="1"/>
    <row r="2252" s="1" customFormat="1"/>
    <row r="2253" s="1" customFormat="1"/>
    <row r="2254" s="1" customFormat="1"/>
    <row r="2255" s="1" customFormat="1"/>
    <row r="2256" s="1" customFormat="1"/>
    <row r="2257" s="1" customFormat="1"/>
    <row r="2258" s="1" customFormat="1"/>
    <row r="2259" s="1" customFormat="1"/>
    <row r="2260" s="1" customFormat="1"/>
    <row r="2261" s="1" customFormat="1"/>
    <row r="2262" s="1" customFormat="1"/>
    <row r="2263" s="1" customFormat="1"/>
    <row r="2264" s="1" customFormat="1"/>
    <row r="2265" s="1" customFormat="1"/>
    <row r="2266" s="1" customFormat="1"/>
    <row r="2267" s="1" customFormat="1"/>
    <row r="2268" s="1" customFormat="1"/>
    <row r="2269" s="1" customFormat="1"/>
    <row r="2270" s="1" customFormat="1"/>
    <row r="2271" s="1" customFormat="1"/>
    <row r="2272" s="1" customFormat="1"/>
    <row r="2273" s="1" customFormat="1"/>
    <row r="2274" s="1" customFormat="1"/>
    <row r="2275" s="1" customFormat="1"/>
    <row r="2276" s="1" customFormat="1"/>
    <row r="2277" s="1" customFormat="1"/>
    <row r="2278" s="1" customFormat="1"/>
    <row r="2279" s="1" customFormat="1"/>
    <row r="2280" s="1" customFormat="1"/>
    <row r="2281" s="1" customFormat="1"/>
    <row r="2282" s="1" customFormat="1"/>
    <row r="2283" s="1" customFormat="1"/>
    <row r="2284" s="1" customFormat="1"/>
    <row r="2285" s="1" customFormat="1"/>
    <row r="2286" s="1" customFormat="1"/>
    <row r="2287" s="1" customFormat="1"/>
    <row r="2288" s="1" customFormat="1"/>
    <row r="2289" s="1" customFormat="1"/>
    <row r="2290" s="1" customFormat="1"/>
    <row r="2291" s="1" customFormat="1"/>
    <row r="2292" s="1" customFormat="1"/>
    <row r="2293" s="1" customFormat="1"/>
    <row r="2294" s="1" customFormat="1"/>
    <row r="2295" s="1" customFormat="1"/>
    <row r="2296" s="1" customFormat="1"/>
    <row r="2297" s="1" customFormat="1"/>
    <row r="2298" s="1" customFormat="1"/>
    <row r="2299" s="1" customFormat="1"/>
    <row r="2300" s="1" customFormat="1"/>
    <row r="2301" s="1" customFormat="1"/>
    <row r="2302" s="1" customFormat="1"/>
    <row r="2303" s="1" customFormat="1"/>
    <row r="2304" s="1" customFormat="1"/>
    <row r="2305" s="1" customFormat="1"/>
    <row r="2306" s="1" customFormat="1"/>
    <row r="2307" s="1" customFormat="1"/>
    <row r="2308" s="1" customFormat="1"/>
    <row r="2309" s="1" customFormat="1"/>
    <row r="2310" s="1" customFormat="1"/>
    <row r="2311" s="1" customFormat="1"/>
    <row r="2312" s="1" customFormat="1"/>
    <row r="2313" s="1" customFormat="1"/>
    <row r="2314" s="1" customFormat="1"/>
    <row r="2315" s="1" customFormat="1"/>
    <row r="2316" s="1" customFormat="1"/>
    <row r="2317" s="1" customFormat="1"/>
    <row r="2318" s="1" customFormat="1"/>
    <row r="2319" s="1" customFormat="1"/>
    <row r="2320" s="1" customFormat="1"/>
    <row r="2321" s="1" customFormat="1"/>
    <row r="2322" s="1" customFormat="1"/>
    <row r="2323" s="1" customFormat="1"/>
    <row r="2324" s="1" customFormat="1"/>
    <row r="2325" s="1" customFormat="1"/>
    <row r="2326" s="1" customFormat="1"/>
    <row r="2327" s="1" customFormat="1"/>
    <row r="2328" s="1" customFormat="1"/>
    <row r="2329" s="1" customFormat="1"/>
    <row r="2330" s="1" customFormat="1"/>
    <row r="2331" s="1" customFormat="1"/>
    <row r="2332" s="1" customFormat="1"/>
    <row r="2333" s="1" customFormat="1"/>
    <row r="2334" s="1" customFormat="1"/>
    <row r="2335" s="1" customFormat="1"/>
    <row r="2336" s="1" customFormat="1"/>
    <row r="2337" s="1" customFormat="1"/>
    <row r="2338" s="1" customFormat="1"/>
    <row r="2339" s="1" customFormat="1"/>
    <row r="2340" s="1" customFormat="1"/>
    <row r="2341" s="1" customFormat="1"/>
    <row r="2342" s="1" customFormat="1"/>
    <row r="2343" s="1" customFormat="1"/>
    <row r="2344" s="1" customFormat="1"/>
    <row r="2345" s="1" customFormat="1"/>
    <row r="2346" s="1" customFormat="1"/>
    <row r="2347" s="1" customFormat="1"/>
    <row r="2348" s="1" customFormat="1"/>
    <row r="2349" s="1" customFormat="1"/>
    <row r="2350" s="1" customFormat="1"/>
    <row r="2351" s="1" customFormat="1"/>
    <row r="2352" s="1" customFormat="1"/>
    <row r="2353" s="1" customFormat="1"/>
    <row r="2354" s="1" customFormat="1"/>
    <row r="2355" s="1" customFormat="1"/>
    <row r="2356" s="1" customFormat="1"/>
    <row r="2357" s="1" customFormat="1"/>
    <row r="2358" s="1" customFormat="1"/>
    <row r="2359" s="1" customFormat="1"/>
    <row r="2360" s="1" customFormat="1"/>
    <row r="2361" s="1" customFormat="1"/>
    <row r="2362" s="1" customFormat="1"/>
    <row r="2363" s="1" customFormat="1"/>
    <row r="2364" s="1" customFormat="1"/>
    <row r="2365" s="1" customFormat="1"/>
    <row r="2366" s="1" customFormat="1"/>
    <row r="2367" s="1" customFormat="1"/>
    <row r="2368" s="1" customFormat="1"/>
    <row r="2369" s="1" customFormat="1"/>
    <row r="2370" s="1" customFormat="1"/>
    <row r="2371" s="1" customFormat="1"/>
    <row r="2372" s="1" customFormat="1"/>
    <row r="2373" s="1" customFormat="1"/>
    <row r="2374" s="1" customFormat="1"/>
    <row r="2375" s="1" customFormat="1"/>
    <row r="2376" s="1" customFormat="1"/>
    <row r="2377" s="1" customFormat="1"/>
    <row r="2378" s="1" customFormat="1"/>
    <row r="2379" s="1" customFormat="1"/>
    <row r="2380" s="1" customFormat="1"/>
    <row r="2381" s="1" customFormat="1"/>
    <row r="2382" s="1" customFormat="1"/>
    <row r="2383" s="1" customFormat="1"/>
    <row r="2384" s="1" customFormat="1"/>
    <row r="2385" s="1" customFormat="1"/>
  </sheetData>
  <mergeCells count="209">
    <mergeCell ref="A17:A26"/>
    <mergeCell ref="A27:A50"/>
    <mergeCell ref="O41:O42"/>
    <mergeCell ref="O43:O44"/>
    <mergeCell ref="O45:O50"/>
    <mergeCell ref="P45:P50"/>
    <mergeCell ref="Q27:Q30"/>
    <mergeCell ref="P27:P30"/>
    <mergeCell ref="O32:O34"/>
    <mergeCell ref="P32:P34"/>
    <mergeCell ref="O35:O36"/>
    <mergeCell ref="P35:P36"/>
    <mergeCell ref="O39:O40"/>
    <mergeCell ref="P39:P40"/>
    <mergeCell ref="P41:P42"/>
    <mergeCell ref="Q32:Q34"/>
    <mergeCell ref="Q35:Q36"/>
    <mergeCell ref="Q39:Q40"/>
    <mergeCell ref="Q41:Q42"/>
    <mergeCell ref="Q43:Q44"/>
    <mergeCell ref="Q45:Q50"/>
    <mergeCell ref="P43:P44"/>
    <mergeCell ref="D17:D20"/>
    <mergeCell ref="F17:F20"/>
    <mergeCell ref="D27:D30"/>
    <mergeCell ref="I37:I38"/>
    <mergeCell ref="J37:J38"/>
    <mergeCell ref="K45:K50"/>
    <mergeCell ref="L45:L50"/>
    <mergeCell ref="M45:M50"/>
    <mergeCell ref="N45:N50"/>
    <mergeCell ref="K43:K44"/>
    <mergeCell ref="M37:M38"/>
    <mergeCell ref="N37:N38"/>
    <mergeCell ref="K37:K38"/>
    <mergeCell ref="L37:L38"/>
    <mergeCell ref="N39:N40"/>
    <mergeCell ref="I39:I40"/>
    <mergeCell ref="M39:M40"/>
    <mergeCell ref="D39:D40"/>
    <mergeCell ref="G35:G36"/>
    <mergeCell ref="H35:H36"/>
    <mergeCell ref="D35:D36"/>
    <mergeCell ref="D32:D34"/>
    <mergeCell ref="I32:I34"/>
    <mergeCell ref="J32:J34"/>
    <mergeCell ref="H32:H34"/>
    <mergeCell ref="D37:D38"/>
    <mergeCell ref="A55:T55"/>
    <mergeCell ref="A56:T56"/>
    <mergeCell ref="I41:I42"/>
    <mergeCell ref="J41:J42"/>
    <mergeCell ref="K41:K42"/>
    <mergeCell ref="L41:L42"/>
    <mergeCell ref="M41:M42"/>
    <mergeCell ref="N41:N42"/>
    <mergeCell ref="F43:F44"/>
    <mergeCell ref="I43:I44"/>
    <mergeCell ref="J43:J44"/>
    <mergeCell ref="G43:G44"/>
    <mergeCell ref="H43:H44"/>
    <mergeCell ref="L43:L44"/>
    <mergeCell ref="M43:M44"/>
    <mergeCell ref="N43:N44"/>
    <mergeCell ref="G45:G50"/>
    <mergeCell ref="H45:H50"/>
    <mergeCell ref="I45:I50"/>
    <mergeCell ref="J45:J50"/>
    <mergeCell ref="D45:D50"/>
    <mergeCell ref="A57:T57"/>
    <mergeCell ref="A58:T58"/>
    <mergeCell ref="A51:T51"/>
    <mergeCell ref="A52:T52"/>
    <mergeCell ref="A53:T53"/>
    <mergeCell ref="A54:T54"/>
    <mergeCell ref="C27:C50"/>
    <mergeCell ref="B27:B50"/>
    <mergeCell ref="D41:D42"/>
    <mergeCell ref="E41:E42"/>
    <mergeCell ref="F41:F42"/>
    <mergeCell ref="G41:G42"/>
    <mergeCell ref="H41:H42"/>
    <mergeCell ref="F45:F50"/>
    <mergeCell ref="E39:E40"/>
    <mergeCell ref="F39:F40"/>
    <mergeCell ref="G39:G40"/>
    <mergeCell ref="H39:H40"/>
    <mergeCell ref="D43:D44"/>
    <mergeCell ref="E43:E44"/>
    <mergeCell ref="F35:F36"/>
    <mergeCell ref="J39:J40"/>
    <mergeCell ref="K39:K40"/>
    <mergeCell ref="L39:L40"/>
    <mergeCell ref="R37:R38"/>
    <mergeCell ref="S37:S38"/>
    <mergeCell ref="T37:T38"/>
    <mergeCell ref="O37:O38"/>
    <mergeCell ref="I35:I36"/>
    <mergeCell ref="J35:J36"/>
    <mergeCell ref="K35:K36"/>
    <mergeCell ref="L35:L36"/>
    <mergeCell ref="M35:M36"/>
    <mergeCell ref="N35:N36"/>
    <mergeCell ref="R35:R36"/>
    <mergeCell ref="E37:E38"/>
    <mergeCell ref="F37:F38"/>
    <mergeCell ref="G37:G38"/>
    <mergeCell ref="H37:H38"/>
    <mergeCell ref="Q21:Q26"/>
    <mergeCell ref="O21:O26"/>
    <mergeCell ref="F27:F30"/>
    <mergeCell ref="I17:I20"/>
    <mergeCell ref="J17:J20"/>
    <mergeCell ref="K17:K20"/>
    <mergeCell ref="L17:L20"/>
    <mergeCell ref="O27:O30"/>
    <mergeCell ref="P37:P38"/>
    <mergeCell ref="Q37:Q38"/>
    <mergeCell ref="G17:G20"/>
    <mergeCell ref="M17:M20"/>
    <mergeCell ref="I27:I30"/>
    <mergeCell ref="F21:F26"/>
    <mergeCell ref="G21:G26"/>
    <mergeCell ref="H21:H26"/>
    <mergeCell ref="I21:I26"/>
    <mergeCell ref="J21:J26"/>
    <mergeCell ref="K21:K26"/>
    <mergeCell ref="L21:L26"/>
    <mergeCell ref="R27:R30"/>
    <mergeCell ref="K32:K34"/>
    <mergeCell ref="L32:L34"/>
    <mergeCell ref="M32:M34"/>
    <mergeCell ref="F32:F34"/>
    <mergeCell ref="G32:G34"/>
    <mergeCell ref="N27:N30"/>
    <mergeCell ref="N32:N34"/>
    <mergeCell ref="N17:N20"/>
    <mergeCell ref="G27:G30"/>
    <mergeCell ref="H27:H30"/>
    <mergeCell ref="H17:H20"/>
    <mergeCell ref="P17:P20"/>
    <mergeCell ref="O17:O20"/>
    <mergeCell ref="P21:P26"/>
    <mergeCell ref="R32:R34"/>
    <mergeCell ref="M21:M26"/>
    <mergeCell ref="J27:J30"/>
    <mergeCell ref="K27:K30"/>
    <mergeCell ref="L27:L30"/>
    <mergeCell ref="M27:M30"/>
    <mergeCell ref="A14:A15"/>
    <mergeCell ref="D14:D15"/>
    <mergeCell ref="E14:E15"/>
    <mergeCell ref="F14:I14"/>
    <mergeCell ref="J14:J15"/>
    <mergeCell ref="T14:T15"/>
    <mergeCell ref="K14:K15"/>
    <mergeCell ref="L14:L15"/>
    <mergeCell ref="M14:M15"/>
    <mergeCell ref="N14:P14"/>
    <mergeCell ref="Q14:Q15"/>
    <mergeCell ref="R14:R15"/>
    <mergeCell ref="A2:E4"/>
    <mergeCell ref="F2:M2"/>
    <mergeCell ref="N2:T2"/>
    <mergeCell ref="F3:M4"/>
    <mergeCell ref="N3:T3"/>
    <mergeCell ref="N4:T4"/>
    <mergeCell ref="B14:B15"/>
    <mergeCell ref="C14:C15"/>
    <mergeCell ref="B17:B26"/>
    <mergeCell ref="C17:C26"/>
    <mergeCell ref="D21:D26"/>
    <mergeCell ref="A6:E6"/>
    <mergeCell ref="F6:M6"/>
    <mergeCell ref="A7:E7"/>
    <mergeCell ref="F7:M7"/>
    <mergeCell ref="A8:E8"/>
    <mergeCell ref="F8:M8"/>
    <mergeCell ref="N21:N26"/>
    <mergeCell ref="Q17:Q20"/>
    <mergeCell ref="A9:E9"/>
    <mergeCell ref="F9:M9"/>
    <mergeCell ref="A11:T11"/>
    <mergeCell ref="A13:L13"/>
    <mergeCell ref="M13:T13"/>
    <mergeCell ref="R39:R40"/>
    <mergeCell ref="R41:R42"/>
    <mergeCell ref="R43:R44"/>
    <mergeCell ref="R45:R50"/>
    <mergeCell ref="T17:T20"/>
    <mergeCell ref="T21:T26"/>
    <mergeCell ref="T27:T30"/>
    <mergeCell ref="T32:T34"/>
    <mergeCell ref="T35:T36"/>
    <mergeCell ref="T39:T40"/>
    <mergeCell ref="T41:T42"/>
    <mergeCell ref="T43:T44"/>
    <mergeCell ref="T45:T50"/>
    <mergeCell ref="S17:S20"/>
    <mergeCell ref="S21:S26"/>
    <mergeCell ref="S27:S30"/>
    <mergeCell ref="S32:S34"/>
    <mergeCell ref="S35:S36"/>
    <mergeCell ref="S39:S40"/>
    <mergeCell ref="S41:S42"/>
    <mergeCell ref="S43:S44"/>
    <mergeCell ref="S45:S50"/>
    <mergeCell ref="R17:R20"/>
    <mergeCell ref="R21:R26"/>
  </mergeCells>
  <conditionalFormatting sqref="P17 P21">
    <cfRule type="containsText" dxfId="118" priority="9" stopIfTrue="1" operator="containsText" text="P">
      <formula>NOT(ISERROR(SEARCH("P",P17)))</formula>
    </cfRule>
    <cfRule type="containsText" dxfId="117" priority="10" stopIfTrue="1" operator="containsText" text="R">
      <formula>NOT(ISERROR(SEARCH("R",P17)))</formula>
    </cfRule>
    <cfRule type="containsText" dxfId="116" priority="11" operator="containsText" text="T">
      <formula>NOT(ISERROR(SEARCH("T",P17)))</formula>
    </cfRule>
    <cfRule type="iconSet" priority="12">
      <iconSet iconSet="3Symbols2">
        <cfvo type="percent" val="0"/>
        <cfvo type="percent" val="0.74"/>
        <cfvo type="percent" val="0.85"/>
      </iconSet>
    </cfRule>
  </conditionalFormatting>
  <conditionalFormatting sqref="P27 P31:P32 P39 P41 P43 P45">
    <cfRule type="containsText" dxfId="115" priority="13" stopIfTrue="1" operator="containsText" text="P">
      <formula>NOT(ISERROR(SEARCH("P",P27)))</formula>
    </cfRule>
    <cfRule type="containsText" dxfId="114" priority="14" stopIfTrue="1" operator="containsText" text="R">
      <formula>NOT(ISERROR(SEARCH("R",P27)))</formula>
    </cfRule>
    <cfRule type="containsText" dxfId="113" priority="15" operator="containsText" text="T">
      <formula>NOT(ISERROR(SEARCH("T",P27)))</formula>
    </cfRule>
  </conditionalFormatting>
  <conditionalFormatting sqref="P35 P37">
    <cfRule type="containsText" dxfId="112" priority="1" stopIfTrue="1" operator="containsText" text="P">
      <formula>NOT(ISERROR(SEARCH("P",P35)))</formula>
    </cfRule>
    <cfRule type="containsText" dxfId="111" priority="2" stopIfTrue="1" operator="containsText" text="R">
      <formula>NOT(ISERROR(SEARCH("R",P35)))</formula>
    </cfRule>
    <cfRule type="containsText" dxfId="110" priority="3" operator="containsText" text="T">
      <formula>NOT(ISERROR(SEARCH("T",P35)))</formula>
    </cfRule>
    <cfRule type="iconSet" priority="4">
      <iconSet iconSet="3Symbols2">
        <cfvo type="percent" val="0"/>
        <cfvo type="percent" val="0.74"/>
        <cfvo type="percent" val="0.85"/>
      </iconSet>
    </cfRule>
  </conditionalFormatting>
  <conditionalFormatting sqref="P41 P27 P39 P31:P32 P43 P45">
    <cfRule type="iconSet" priority="207">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69"/>
  <sheetViews>
    <sheetView view="pageBreakPreview" topLeftCell="L14" zoomScale="83" zoomScaleNormal="90" zoomScaleSheetLayoutView="83" workbookViewId="0">
      <selection activeCell="T31" sqref="T31:T36"/>
    </sheetView>
  </sheetViews>
  <sheetFormatPr baseColWidth="10" defaultColWidth="11.42578125" defaultRowHeight="13.5"/>
  <cols>
    <col min="1" max="1" width="11.140625" style="1" customWidth="1"/>
    <col min="2" max="2" width="15.85546875" style="1" customWidth="1"/>
    <col min="3" max="3" width="14.140625" style="1" customWidth="1"/>
    <col min="4" max="4" width="25.85546875" style="1" customWidth="1"/>
    <col min="5" max="5" width="55.28515625" style="1" customWidth="1"/>
    <col min="6" max="6" width="6.140625" style="1" customWidth="1"/>
    <col min="7" max="7" width="5.7109375" style="1" bestFit="1" customWidth="1"/>
    <col min="8" max="8" width="5.28515625" style="1" customWidth="1"/>
    <col min="9" max="9" width="6.7109375" style="1" customWidth="1"/>
    <col min="10" max="10" width="37.42578125" style="1" customWidth="1"/>
    <col min="11" max="11" width="15.28515625" style="1" customWidth="1"/>
    <col min="12" max="12" width="25.7109375" style="1" customWidth="1"/>
    <col min="13" max="13" width="9.140625" style="1" customWidth="1"/>
    <col min="14" max="14" width="13.28515625" style="1" customWidth="1"/>
    <col min="15" max="15" width="10" style="1" customWidth="1"/>
    <col min="16" max="16" width="12.28515625" style="1" customWidth="1"/>
    <col min="17" max="17" width="20.7109375" style="1" customWidth="1"/>
    <col min="18" max="18" width="29.7109375" style="1" customWidth="1"/>
    <col min="19" max="19" width="29" style="1" customWidth="1"/>
    <col min="20" max="20" width="33.85546875" style="1" customWidth="1"/>
    <col min="21" max="21" width="0.42578125" style="1" customWidth="1"/>
    <col min="22" max="16384" width="11.42578125" style="1"/>
  </cols>
  <sheetData>
    <row r="1" spans="1:20" ht="14.25" thickBot="1"/>
    <row r="2" spans="1:20" ht="14.25" thickBot="1">
      <c r="A2" s="762"/>
      <c r="B2" s="763"/>
      <c r="C2" s="763"/>
      <c r="D2" s="763"/>
      <c r="E2" s="764"/>
      <c r="F2" s="771" t="s">
        <v>18</v>
      </c>
      <c r="G2" s="772"/>
      <c r="H2" s="772"/>
      <c r="I2" s="772"/>
      <c r="J2" s="772"/>
      <c r="K2" s="772"/>
      <c r="L2" s="772"/>
      <c r="M2" s="773"/>
      <c r="N2" s="740" t="s">
        <v>689</v>
      </c>
      <c r="O2" s="741"/>
      <c r="P2" s="741"/>
      <c r="Q2" s="741"/>
      <c r="R2" s="741"/>
      <c r="S2" s="741"/>
      <c r="T2" s="742"/>
    </row>
    <row r="3" spans="1:20" ht="14.25" thickBot="1">
      <c r="A3" s="765"/>
      <c r="B3" s="766"/>
      <c r="C3" s="766"/>
      <c r="D3" s="766"/>
      <c r="E3" s="767"/>
      <c r="F3" s="743" t="s">
        <v>17</v>
      </c>
      <c r="G3" s="744"/>
      <c r="H3" s="744"/>
      <c r="I3" s="744"/>
      <c r="J3" s="744"/>
      <c r="K3" s="744"/>
      <c r="L3" s="744"/>
      <c r="M3" s="745"/>
      <c r="N3" s="749" t="s">
        <v>23</v>
      </c>
      <c r="O3" s="750"/>
      <c r="P3" s="750"/>
      <c r="Q3" s="750"/>
      <c r="R3" s="750"/>
      <c r="S3" s="750"/>
      <c r="T3" s="751"/>
    </row>
    <row r="4" spans="1:20" ht="14.25" thickBot="1">
      <c r="A4" s="768"/>
      <c r="B4" s="769"/>
      <c r="C4" s="769"/>
      <c r="D4" s="769"/>
      <c r="E4" s="770"/>
      <c r="F4" s="746"/>
      <c r="G4" s="747"/>
      <c r="H4" s="747"/>
      <c r="I4" s="747"/>
      <c r="J4" s="747"/>
      <c r="K4" s="747"/>
      <c r="L4" s="747"/>
      <c r="M4" s="748"/>
      <c r="N4" s="752" t="s">
        <v>8</v>
      </c>
      <c r="O4" s="753"/>
      <c r="P4" s="753"/>
      <c r="Q4" s="753"/>
      <c r="R4" s="753"/>
      <c r="S4" s="753"/>
      <c r="T4" s="754"/>
    </row>
    <row r="5" spans="1:20">
      <c r="A5" s="2"/>
      <c r="B5" s="2"/>
      <c r="C5" s="2"/>
      <c r="D5" s="2"/>
      <c r="E5" s="2"/>
      <c r="F5" s="2"/>
      <c r="G5" s="2"/>
      <c r="H5" s="2"/>
      <c r="I5" s="2"/>
      <c r="J5" s="3"/>
      <c r="K5" s="3"/>
      <c r="L5" s="4"/>
      <c r="M5" s="4"/>
      <c r="N5" s="4"/>
      <c r="O5" s="4"/>
      <c r="P5" s="4"/>
      <c r="Q5" s="4"/>
      <c r="R5" s="4"/>
      <c r="S5" s="4"/>
      <c r="T5" s="4"/>
    </row>
    <row r="6" spans="1:20">
      <c r="A6" s="755" t="s">
        <v>10</v>
      </c>
      <c r="B6" s="755"/>
      <c r="C6" s="755"/>
      <c r="D6" s="755"/>
      <c r="E6" s="755"/>
      <c r="F6" s="759" t="s">
        <v>1031</v>
      </c>
      <c r="G6" s="760"/>
      <c r="H6" s="760"/>
      <c r="I6" s="760"/>
      <c r="J6" s="760"/>
      <c r="K6" s="760"/>
      <c r="L6" s="760"/>
      <c r="M6" s="761"/>
      <c r="N6" s="4"/>
      <c r="O6" s="4"/>
      <c r="P6" s="4"/>
      <c r="Q6" s="4"/>
      <c r="R6" s="4"/>
      <c r="S6" s="4"/>
      <c r="T6" s="4"/>
    </row>
    <row r="7" spans="1:20" ht="15">
      <c r="A7" s="755" t="s">
        <v>25</v>
      </c>
      <c r="B7" s="755"/>
      <c r="C7" s="755"/>
      <c r="D7" s="755"/>
      <c r="E7" s="755"/>
      <c r="F7" s="756">
        <v>2024</v>
      </c>
      <c r="G7" s="757"/>
      <c r="H7" s="757"/>
      <c r="I7" s="757"/>
      <c r="J7" s="757"/>
      <c r="K7" s="757"/>
      <c r="L7" s="757"/>
      <c r="M7" s="758"/>
      <c r="N7" s="4"/>
      <c r="O7" s="4"/>
      <c r="P7" s="4"/>
      <c r="Q7" s="4"/>
      <c r="R7" s="4"/>
      <c r="S7" s="4"/>
      <c r="T7" s="4"/>
    </row>
    <row r="8" spans="1:20" ht="15">
      <c r="A8" s="755" t="s">
        <v>6</v>
      </c>
      <c r="B8" s="755"/>
      <c r="C8" s="755"/>
      <c r="D8" s="755"/>
      <c r="E8" s="755"/>
      <c r="F8" s="756" t="s">
        <v>770</v>
      </c>
      <c r="G8" s="757"/>
      <c r="H8" s="757"/>
      <c r="I8" s="757"/>
      <c r="J8" s="757"/>
      <c r="K8" s="757"/>
      <c r="L8" s="757"/>
      <c r="M8" s="758"/>
      <c r="N8" s="4"/>
      <c r="O8" s="4"/>
      <c r="P8" s="4"/>
      <c r="Q8" s="4"/>
      <c r="R8" s="4"/>
      <c r="S8" s="4"/>
      <c r="T8" s="4"/>
    </row>
    <row r="9" spans="1:20" ht="15">
      <c r="A9" s="755" t="s">
        <v>7</v>
      </c>
      <c r="B9" s="755"/>
      <c r="C9" s="755"/>
      <c r="D9" s="755"/>
      <c r="E9" s="755"/>
      <c r="F9" s="756" t="s">
        <v>772</v>
      </c>
      <c r="G9" s="757"/>
      <c r="H9" s="757"/>
      <c r="I9" s="757"/>
      <c r="J9" s="757"/>
      <c r="K9" s="757"/>
      <c r="L9" s="757"/>
      <c r="M9" s="75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86" t="s">
        <v>9</v>
      </c>
      <c r="B11" s="787"/>
      <c r="C11" s="787"/>
      <c r="D11" s="787"/>
      <c r="E11" s="787"/>
      <c r="F11" s="787"/>
      <c r="G11" s="787"/>
      <c r="H11" s="787"/>
      <c r="I11" s="787"/>
      <c r="J11" s="787"/>
      <c r="K11" s="787"/>
      <c r="L11" s="787"/>
      <c r="M11" s="787"/>
      <c r="N11" s="787"/>
      <c r="O11" s="787"/>
      <c r="P11" s="787"/>
      <c r="Q11" s="787"/>
      <c r="R11" s="787"/>
      <c r="S11" s="787"/>
      <c r="T11" s="788"/>
    </row>
    <row r="12" spans="1:20" ht="14.25" thickBot="1">
      <c r="A12" s="6"/>
      <c r="B12" s="7"/>
      <c r="C12" s="7"/>
      <c r="D12" s="247"/>
      <c r="E12" s="7"/>
      <c r="F12" s="7"/>
      <c r="G12" s="7"/>
      <c r="H12" s="7"/>
      <c r="I12" s="7"/>
      <c r="J12" s="7"/>
      <c r="K12" s="7"/>
      <c r="L12" s="7"/>
      <c r="M12" s="7"/>
      <c r="N12" s="7"/>
      <c r="O12" s="7"/>
      <c r="P12" s="7"/>
      <c r="Q12" s="7"/>
      <c r="R12" s="7"/>
      <c r="S12" s="7"/>
      <c r="T12" s="8"/>
    </row>
    <row r="13" spans="1:20" ht="14.25" thickBot="1">
      <c r="A13" s="789" t="s">
        <v>16</v>
      </c>
      <c r="B13" s="790"/>
      <c r="C13" s="790"/>
      <c r="D13" s="790"/>
      <c r="E13" s="790"/>
      <c r="F13" s="790"/>
      <c r="G13" s="790"/>
      <c r="H13" s="790"/>
      <c r="I13" s="790"/>
      <c r="J13" s="790"/>
      <c r="K13" s="790"/>
      <c r="L13" s="791"/>
      <c r="M13" s="792" t="s">
        <v>1</v>
      </c>
      <c r="N13" s="792"/>
      <c r="O13" s="792"/>
      <c r="P13" s="792"/>
      <c r="Q13" s="792"/>
      <c r="R13" s="792"/>
      <c r="S13" s="792"/>
      <c r="T13" s="793"/>
    </row>
    <row r="14" spans="1:20" ht="23.25" customHeight="1" thickBot="1">
      <c r="A14" s="798" t="s">
        <v>27</v>
      </c>
      <c r="B14" s="807" t="s">
        <v>315</v>
      </c>
      <c r="C14" s="807" t="s">
        <v>316</v>
      </c>
      <c r="D14" s="960" t="s">
        <v>26</v>
      </c>
      <c r="E14" s="802" t="s">
        <v>19</v>
      </c>
      <c r="F14" s="804" t="s">
        <v>11</v>
      </c>
      <c r="G14" s="805"/>
      <c r="H14" s="805"/>
      <c r="I14" s="806"/>
      <c r="J14" s="794" t="s">
        <v>20</v>
      </c>
      <c r="K14" s="794" t="s">
        <v>21</v>
      </c>
      <c r="L14" s="794" t="s">
        <v>2</v>
      </c>
      <c r="M14" s="796" t="s">
        <v>22</v>
      </c>
      <c r="N14" s="777" t="s">
        <v>3</v>
      </c>
      <c r="O14" s="778"/>
      <c r="P14" s="779"/>
      <c r="Q14" s="780" t="s">
        <v>210</v>
      </c>
      <c r="R14" s="782" t="s">
        <v>5</v>
      </c>
      <c r="S14" s="10" t="s">
        <v>29</v>
      </c>
      <c r="T14" s="784" t="s">
        <v>0</v>
      </c>
    </row>
    <row r="15" spans="1:20" ht="45.75" customHeight="1" thickBot="1">
      <c r="A15" s="799"/>
      <c r="B15" s="808"/>
      <c r="C15" s="808"/>
      <c r="D15" s="961"/>
      <c r="E15" s="803"/>
      <c r="F15" s="11" t="s">
        <v>12</v>
      </c>
      <c r="G15" s="11" t="s">
        <v>13</v>
      </c>
      <c r="H15" s="11" t="s">
        <v>14</v>
      </c>
      <c r="I15" s="11" t="s">
        <v>15</v>
      </c>
      <c r="J15" s="795"/>
      <c r="K15" s="795"/>
      <c r="L15" s="795"/>
      <c r="M15" s="797"/>
      <c r="N15" s="38" t="s">
        <v>30</v>
      </c>
      <c r="O15" s="13" t="s">
        <v>28</v>
      </c>
      <c r="P15" s="14" t="s">
        <v>31</v>
      </c>
      <c r="Q15" s="781"/>
      <c r="R15" s="783"/>
      <c r="S15" s="15"/>
      <c r="T15" s="785"/>
    </row>
    <row r="16" spans="1:20" ht="14.25" thickBot="1">
      <c r="A16" s="2"/>
      <c r="B16" s="2"/>
      <c r="C16" s="2"/>
      <c r="D16" s="2"/>
      <c r="E16" s="2"/>
      <c r="F16" s="2"/>
      <c r="G16" s="2"/>
      <c r="H16" s="2"/>
      <c r="I16" s="2"/>
      <c r="J16" s="2"/>
      <c r="K16" s="2"/>
      <c r="L16" s="16"/>
      <c r="M16" s="2"/>
      <c r="Q16" s="2"/>
      <c r="R16" s="2"/>
      <c r="S16" s="2"/>
      <c r="T16" s="2"/>
    </row>
    <row r="17" spans="1:21" ht="12.75" customHeight="1">
      <c r="A17" s="955">
        <v>1</v>
      </c>
      <c r="B17" s="952" t="s">
        <v>322</v>
      </c>
      <c r="C17" s="952" t="s">
        <v>393</v>
      </c>
      <c r="D17" s="1024" t="s">
        <v>726</v>
      </c>
      <c r="E17" s="619" t="s">
        <v>727</v>
      </c>
      <c r="F17" s="1025">
        <v>1</v>
      </c>
      <c r="G17" s="1026"/>
      <c r="H17" s="1026"/>
      <c r="I17" s="1026"/>
      <c r="J17" s="1028" t="s">
        <v>853</v>
      </c>
      <c r="K17" s="981">
        <v>0</v>
      </c>
      <c r="L17" s="981">
        <v>0</v>
      </c>
      <c r="M17" s="970">
        <v>1</v>
      </c>
      <c r="N17" s="964">
        <f>F17-M17</f>
        <v>0</v>
      </c>
      <c r="O17" s="966">
        <f>IF(M17&lt;1,(AVERAGE(F17:I22)/M17),SUM(F17:I17)/M17)/100</f>
        <v>0.01</v>
      </c>
      <c r="P17" s="968" t="s">
        <v>417</v>
      </c>
      <c r="Q17" s="944">
        <v>0</v>
      </c>
      <c r="R17" s="921" t="s">
        <v>1051</v>
      </c>
      <c r="S17" s="924" t="s">
        <v>1048</v>
      </c>
      <c r="T17" s="933" t="s">
        <v>529</v>
      </c>
    </row>
    <row r="18" spans="1:21" ht="15" customHeight="1">
      <c r="A18" s="956"/>
      <c r="B18" s="953"/>
      <c r="C18" s="953"/>
      <c r="D18" s="1019"/>
      <c r="E18" s="620" t="s">
        <v>603</v>
      </c>
      <c r="F18" s="977"/>
      <c r="G18" s="1027"/>
      <c r="H18" s="1027"/>
      <c r="I18" s="1027"/>
      <c r="J18" s="1023"/>
      <c r="K18" s="978"/>
      <c r="L18" s="978"/>
      <c r="M18" s="971"/>
      <c r="N18" s="965"/>
      <c r="O18" s="967"/>
      <c r="P18" s="969"/>
      <c r="Q18" s="896"/>
      <c r="R18" s="922"/>
      <c r="S18" s="925"/>
      <c r="T18" s="934"/>
    </row>
    <row r="19" spans="1:21" ht="15" customHeight="1">
      <c r="A19" s="956"/>
      <c r="B19" s="953"/>
      <c r="C19" s="953"/>
      <c r="D19" s="1019"/>
      <c r="E19" s="620" t="s">
        <v>236</v>
      </c>
      <c r="F19" s="977"/>
      <c r="G19" s="1027"/>
      <c r="H19" s="1027"/>
      <c r="I19" s="1027"/>
      <c r="J19" s="1023"/>
      <c r="K19" s="978"/>
      <c r="L19" s="978"/>
      <c r="M19" s="971"/>
      <c r="N19" s="965"/>
      <c r="O19" s="967"/>
      <c r="P19" s="969"/>
      <c r="Q19" s="896"/>
      <c r="R19" s="922"/>
      <c r="S19" s="925"/>
      <c r="T19" s="935"/>
    </row>
    <row r="20" spans="1:21" ht="25.5" customHeight="1">
      <c r="A20" s="956"/>
      <c r="B20" s="953"/>
      <c r="C20" s="953"/>
      <c r="D20" s="1019"/>
      <c r="E20" s="620" t="s">
        <v>600</v>
      </c>
      <c r="F20" s="977"/>
      <c r="G20" s="1027"/>
      <c r="H20" s="1027"/>
      <c r="I20" s="1027"/>
      <c r="J20" s="1023"/>
      <c r="K20" s="978"/>
      <c r="L20" s="978"/>
      <c r="M20" s="971"/>
      <c r="N20" s="965"/>
      <c r="O20" s="967"/>
      <c r="P20" s="969"/>
      <c r="Q20" s="896"/>
      <c r="R20" s="922"/>
      <c r="S20" s="925"/>
      <c r="T20" s="962" t="s">
        <v>237</v>
      </c>
    </row>
    <row r="21" spans="1:21" ht="15" customHeight="1">
      <c r="A21" s="956"/>
      <c r="B21" s="953"/>
      <c r="C21" s="953"/>
      <c r="D21" s="1019"/>
      <c r="E21" s="620" t="s">
        <v>601</v>
      </c>
      <c r="F21" s="977"/>
      <c r="G21" s="1027"/>
      <c r="H21" s="1027"/>
      <c r="I21" s="1027"/>
      <c r="J21" s="1023"/>
      <c r="K21" s="978"/>
      <c r="L21" s="978"/>
      <c r="M21" s="971"/>
      <c r="N21" s="965"/>
      <c r="O21" s="967"/>
      <c r="P21" s="969"/>
      <c r="Q21" s="896"/>
      <c r="R21" s="922"/>
      <c r="S21" s="925"/>
      <c r="T21" s="963"/>
    </row>
    <row r="22" spans="1:21" ht="15.75" customHeight="1" thickBot="1">
      <c r="A22" s="957"/>
      <c r="B22" s="953"/>
      <c r="C22" s="953"/>
      <c r="D22" s="1019"/>
      <c r="E22" s="620" t="s">
        <v>602</v>
      </c>
      <c r="F22" s="977"/>
      <c r="G22" s="1027"/>
      <c r="H22" s="1027"/>
      <c r="I22" s="1027"/>
      <c r="J22" s="1023"/>
      <c r="K22" s="978"/>
      <c r="L22" s="978"/>
      <c r="M22" s="971"/>
      <c r="N22" s="965"/>
      <c r="O22" s="967"/>
      <c r="P22" s="969"/>
      <c r="Q22" s="896"/>
      <c r="R22" s="923"/>
      <c r="S22" s="926"/>
      <c r="T22" s="963"/>
    </row>
    <row r="23" spans="1:21" ht="13.5" customHeight="1">
      <c r="A23" s="958">
        <v>2</v>
      </c>
      <c r="B23" s="953"/>
      <c r="C23" s="953"/>
      <c r="D23" s="1019" t="s">
        <v>728</v>
      </c>
      <c r="E23" s="620" t="s">
        <v>598</v>
      </c>
      <c r="F23" s="977">
        <v>1</v>
      </c>
      <c r="G23" s="972"/>
      <c r="H23" s="972"/>
      <c r="I23" s="972"/>
      <c r="J23" s="1021" t="s">
        <v>729</v>
      </c>
      <c r="K23" s="978">
        <v>1200000</v>
      </c>
      <c r="L23" s="978">
        <v>1024460</v>
      </c>
      <c r="M23" s="971">
        <v>1</v>
      </c>
      <c r="N23" s="997">
        <f>F23-M23</f>
        <v>0</v>
      </c>
      <c r="O23" s="967">
        <f>IF(M23&lt;1,(AVERAGE(F23:I26)/M23),SUM(F23:I23)/M23)/100</f>
        <v>0.01</v>
      </c>
      <c r="P23" s="994" t="str">
        <f>IF(O23&lt;=V$17,"T",IF(O23&lt;$X$17,"R",IF(O23&gt;=$X$17,"P")))</f>
        <v>P</v>
      </c>
      <c r="Q23" s="945">
        <f>L23/K23</f>
        <v>0.85371666666666668</v>
      </c>
      <c r="R23" s="924" t="s">
        <v>1052</v>
      </c>
      <c r="S23" s="921"/>
      <c r="T23" s="963"/>
    </row>
    <row r="24" spans="1:21" ht="25.5" customHeight="1">
      <c r="A24" s="956"/>
      <c r="B24" s="953"/>
      <c r="C24" s="953"/>
      <c r="D24" s="1019"/>
      <c r="E24" s="620" t="s">
        <v>512</v>
      </c>
      <c r="F24" s="977"/>
      <c r="G24" s="972"/>
      <c r="H24" s="972"/>
      <c r="I24" s="972"/>
      <c r="J24" s="1021"/>
      <c r="K24" s="978"/>
      <c r="L24" s="978"/>
      <c r="M24" s="971"/>
      <c r="N24" s="965"/>
      <c r="O24" s="967"/>
      <c r="P24" s="994"/>
      <c r="Q24" s="945"/>
      <c r="R24" s="925"/>
      <c r="S24" s="922"/>
      <c r="T24" s="942" t="s">
        <v>238</v>
      </c>
    </row>
    <row r="25" spans="1:21" ht="15.75" customHeight="1" thickBot="1">
      <c r="A25" s="956"/>
      <c r="B25" s="953"/>
      <c r="C25" s="953"/>
      <c r="D25" s="1019"/>
      <c r="E25" s="620" t="s">
        <v>239</v>
      </c>
      <c r="F25" s="977"/>
      <c r="G25" s="972"/>
      <c r="H25" s="972"/>
      <c r="I25" s="972"/>
      <c r="J25" s="1021"/>
      <c r="K25" s="978"/>
      <c r="L25" s="978"/>
      <c r="M25" s="971"/>
      <c r="N25" s="965"/>
      <c r="O25" s="967"/>
      <c r="P25" s="994"/>
      <c r="Q25" s="945"/>
      <c r="R25" s="925"/>
      <c r="S25" s="922"/>
      <c r="T25" s="943"/>
      <c r="U25" s="225"/>
    </row>
    <row r="26" spans="1:21" ht="15.75" customHeight="1" thickBot="1">
      <c r="A26" s="957"/>
      <c r="B26" s="953"/>
      <c r="C26" s="953"/>
      <c r="D26" s="1019"/>
      <c r="E26" s="620" t="s">
        <v>599</v>
      </c>
      <c r="F26" s="977"/>
      <c r="G26" s="972"/>
      <c r="H26" s="972"/>
      <c r="I26" s="972"/>
      <c r="J26" s="1021"/>
      <c r="K26" s="978"/>
      <c r="L26" s="978"/>
      <c r="M26" s="971"/>
      <c r="N26" s="965"/>
      <c r="O26" s="967"/>
      <c r="P26" s="994"/>
      <c r="Q26" s="945"/>
      <c r="R26" s="926"/>
      <c r="S26" s="923"/>
      <c r="T26" s="943"/>
      <c r="U26" s="224"/>
    </row>
    <row r="27" spans="1:21" ht="15" customHeight="1">
      <c r="A27" s="958">
        <v>3</v>
      </c>
      <c r="B27" s="953"/>
      <c r="C27" s="953"/>
      <c r="D27" s="1029" t="s">
        <v>829</v>
      </c>
      <c r="E27" s="621" t="s">
        <v>235</v>
      </c>
      <c r="F27" s="977">
        <v>0.5</v>
      </c>
      <c r="G27" s="973"/>
      <c r="H27" s="973"/>
      <c r="I27" s="973"/>
      <c r="J27" s="999" t="s">
        <v>854</v>
      </c>
      <c r="K27" s="979">
        <v>1180000</v>
      </c>
      <c r="L27" s="979">
        <v>902700</v>
      </c>
      <c r="M27" s="980">
        <v>1</v>
      </c>
      <c r="N27" s="991">
        <f>F27-M27</f>
        <v>-0.5</v>
      </c>
      <c r="O27" s="993">
        <f>IF(M27&lt;1,(AVERAGE(F27:I30)/M27),SUM(F27:I27)/M27)/100</f>
        <v>5.0000000000000001E-3</v>
      </c>
      <c r="P27" s="994" t="str">
        <f>IF(O27&lt;=V$17,"T",IF(O27&lt;$X$17,"R",IF(O27&gt;=$X$17,"P")))</f>
        <v>P</v>
      </c>
      <c r="Q27" s="945">
        <f>L27/K27</f>
        <v>0.76500000000000001</v>
      </c>
      <c r="R27" s="924" t="s">
        <v>1053</v>
      </c>
      <c r="S27" s="924" t="s">
        <v>1049</v>
      </c>
      <c r="T27" s="949" t="s">
        <v>511</v>
      </c>
      <c r="U27" s="616"/>
    </row>
    <row r="28" spans="1:21" ht="13.5" customHeight="1">
      <c r="A28" s="956"/>
      <c r="B28" s="953"/>
      <c r="C28" s="953"/>
      <c r="D28" s="1029"/>
      <c r="E28" s="621" t="s">
        <v>603</v>
      </c>
      <c r="F28" s="977"/>
      <c r="G28" s="973"/>
      <c r="H28" s="973"/>
      <c r="I28" s="973"/>
      <c r="J28" s="999"/>
      <c r="K28" s="979"/>
      <c r="L28" s="979"/>
      <c r="M28" s="980"/>
      <c r="N28" s="992"/>
      <c r="O28" s="993"/>
      <c r="P28" s="994"/>
      <c r="Q28" s="945"/>
      <c r="R28" s="925"/>
      <c r="S28" s="925"/>
      <c r="T28" s="950"/>
    </row>
    <row r="29" spans="1:21">
      <c r="A29" s="956"/>
      <c r="B29" s="953"/>
      <c r="C29" s="953"/>
      <c r="D29" s="1029"/>
      <c r="E29" s="621" t="s">
        <v>830</v>
      </c>
      <c r="F29" s="977"/>
      <c r="G29" s="973"/>
      <c r="H29" s="973"/>
      <c r="I29" s="973"/>
      <c r="J29" s="999"/>
      <c r="K29" s="979"/>
      <c r="L29" s="979"/>
      <c r="M29" s="980"/>
      <c r="N29" s="992"/>
      <c r="O29" s="993"/>
      <c r="P29" s="994"/>
      <c r="Q29" s="945"/>
      <c r="R29" s="925"/>
      <c r="S29" s="925"/>
      <c r="T29" s="950"/>
    </row>
    <row r="30" spans="1:21" ht="14.25" thickBot="1">
      <c r="A30" s="957"/>
      <c r="B30" s="953"/>
      <c r="C30" s="953"/>
      <c r="D30" s="1029"/>
      <c r="E30" s="621" t="s">
        <v>831</v>
      </c>
      <c r="F30" s="977"/>
      <c r="G30" s="973"/>
      <c r="H30" s="973"/>
      <c r="I30" s="973"/>
      <c r="J30" s="999"/>
      <c r="K30" s="979"/>
      <c r="L30" s="979"/>
      <c r="M30" s="980"/>
      <c r="N30" s="992"/>
      <c r="O30" s="993"/>
      <c r="P30" s="994"/>
      <c r="Q30" s="945"/>
      <c r="R30" s="926"/>
      <c r="S30" s="926"/>
      <c r="T30" s="951"/>
    </row>
    <row r="31" spans="1:21">
      <c r="A31" s="958">
        <v>4</v>
      </c>
      <c r="B31" s="953"/>
      <c r="C31" s="953"/>
      <c r="D31" s="1030" t="s">
        <v>832</v>
      </c>
      <c r="E31" s="508" t="s">
        <v>235</v>
      </c>
      <c r="F31" s="1031">
        <v>25</v>
      </c>
      <c r="G31" s="974"/>
      <c r="H31" s="974"/>
      <c r="I31" s="974"/>
      <c r="J31" s="1022" t="s">
        <v>855</v>
      </c>
      <c r="K31" s="1033">
        <v>0</v>
      </c>
      <c r="L31" s="982">
        <v>0</v>
      </c>
      <c r="M31" s="976">
        <v>1</v>
      </c>
      <c r="N31" s="984"/>
      <c r="O31" s="986">
        <f>IF(M31&lt;1,(AVERAGE(F31:I36)/M31),SUM(F31:I31)/M31)/100</f>
        <v>0.25</v>
      </c>
      <c r="P31" s="989" t="s">
        <v>417</v>
      </c>
      <c r="Q31" s="946">
        <v>0</v>
      </c>
      <c r="R31" s="924" t="s">
        <v>1052</v>
      </c>
      <c r="S31" s="924" t="s">
        <v>1049</v>
      </c>
      <c r="T31" s="927"/>
    </row>
    <row r="32" spans="1:21">
      <c r="A32" s="956"/>
      <c r="B32" s="953"/>
      <c r="C32" s="953"/>
      <c r="D32" s="1030"/>
      <c r="E32" s="508" t="s">
        <v>603</v>
      </c>
      <c r="F32" s="1032"/>
      <c r="G32" s="975"/>
      <c r="H32" s="975"/>
      <c r="I32" s="975"/>
      <c r="J32" s="1023"/>
      <c r="K32" s="1034"/>
      <c r="L32" s="983"/>
      <c r="M32" s="977"/>
      <c r="N32" s="985"/>
      <c r="O32" s="987"/>
      <c r="P32" s="969"/>
      <c r="Q32" s="947"/>
      <c r="R32" s="925"/>
      <c r="S32" s="925"/>
      <c r="T32" s="928"/>
    </row>
    <row r="33" spans="1:20">
      <c r="A33" s="956"/>
      <c r="B33" s="953"/>
      <c r="C33" s="953"/>
      <c r="D33" s="1030"/>
      <c r="E33" s="508" t="s">
        <v>604</v>
      </c>
      <c r="F33" s="1032"/>
      <c r="G33" s="975"/>
      <c r="H33" s="975"/>
      <c r="I33" s="975"/>
      <c r="J33" s="1023"/>
      <c r="K33" s="1034"/>
      <c r="L33" s="983"/>
      <c r="M33" s="977"/>
      <c r="N33" s="985"/>
      <c r="O33" s="987"/>
      <c r="P33" s="969"/>
      <c r="Q33" s="947"/>
      <c r="R33" s="925"/>
      <c r="S33" s="925"/>
      <c r="T33" s="928"/>
    </row>
    <row r="34" spans="1:20" ht="14.25" thickBot="1">
      <c r="A34" s="956"/>
      <c r="B34" s="953"/>
      <c r="C34" s="953"/>
      <c r="D34" s="1030"/>
      <c r="E34" s="508" t="s">
        <v>600</v>
      </c>
      <c r="F34" s="1032"/>
      <c r="G34" s="975"/>
      <c r="H34" s="975"/>
      <c r="I34" s="975"/>
      <c r="J34" s="1023"/>
      <c r="K34" s="1034"/>
      <c r="L34" s="983"/>
      <c r="M34" s="977"/>
      <c r="N34" s="985"/>
      <c r="O34" s="987"/>
      <c r="P34" s="969"/>
      <c r="Q34" s="947"/>
      <c r="R34" s="926"/>
      <c r="S34" s="926"/>
      <c r="T34" s="928"/>
    </row>
    <row r="35" spans="1:20">
      <c r="A35" s="956"/>
      <c r="B35" s="953"/>
      <c r="C35" s="953"/>
      <c r="D35" s="1030"/>
      <c r="E35" s="508" t="s">
        <v>601</v>
      </c>
      <c r="F35" s="1032"/>
      <c r="G35" s="975"/>
      <c r="H35" s="975"/>
      <c r="I35" s="975"/>
      <c r="J35" s="1023"/>
      <c r="K35" s="1034"/>
      <c r="L35" s="983"/>
      <c r="M35" s="977"/>
      <c r="N35" s="985"/>
      <c r="O35" s="987"/>
      <c r="P35" s="969"/>
      <c r="Q35" s="947"/>
      <c r="R35" s="924" t="s">
        <v>1054</v>
      </c>
      <c r="S35" s="924" t="s">
        <v>1049</v>
      </c>
      <c r="T35" s="928"/>
    </row>
    <row r="36" spans="1:20">
      <c r="A36" s="957"/>
      <c r="B36" s="953"/>
      <c r="C36" s="953"/>
      <c r="D36" s="1030"/>
      <c r="E36" s="508" t="s">
        <v>602</v>
      </c>
      <c r="F36" s="1032"/>
      <c r="G36" s="975"/>
      <c r="H36" s="975"/>
      <c r="I36" s="975"/>
      <c r="J36" s="1023"/>
      <c r="K36" s="1034"/>
      <c r="L36" s="983"/>
      <c r="M36" s="977"/>
      <c r="N36" s="985"/>
      <c r="O36" s="988"/>
      <c r="P36" s="990"/>
      <c r="Q36" s="948"/>
      <c r="R36" s="925"/>
      <c r="S36" s="925"/>
      <c r="T36" s="929"/>
    </row>
    <row r="37" spans="1:20" ht="32.25" customHeight="1">
      <c r="A37" s="958">
        <v>5</v>
      </c>
      <c r="B37" s="953"/>
      <c r="C37" s="953"/>
      <c r="D37" s="998" t="s">
        <v>833</v>
      </c>
      <c r="E37" s="485" t="s">
        <v>834</v>
      </c>
      <c r="F37" s="1005">
        <v>1</v>
      </c>
      <c r="G37" s="1035"/>
      <c r="H37" s="1035"/>
      <c r="I37" s="1035"/>
      <c r="J37" s="509" t="s">
        <v>856</v>
      </c>
      <c r="K37" s="622">
        <v>0</v>
      </c>
      <c r="L37" s="622">
        <v>0</v>
      </c>
      <c r="M37" s="995">
        <v>1</v>
      </c>
      <c r="N37" s="995">
        <f>F37-M37</f>
        <v>0</v>
      </c>
      <c r="O37" s="1007">
        <v>1</v>
      </c>
      <c r="P37" s="969" t="s">
        <v>417</v>
      </c>
      <c r="Q37" s="930">
        <v>0</v>
      </c>
      <c r="R37" s="925"/>
      <c r="S37" s="925"/>
      <c r="T37" s="618"/>
    </row>
    <row r="38" spans="1:20" ht="25.5" customHeight="1" thickBot="1">
      <c r="A38" s="956"/>
      <c r="B38" s="953"/>
      <c r="C38" s="953"/>
      <c r="D38" s="998"/>
      <c r="E38" s="485" t="s">
        <v>835</v>
      </c>
      <c r="F38" s="1006"/>
      <c r="G38" s="974"/>
      <c r="H38" s="974"/>
      <c r="I38" s="974"/>
      <c r="J38" s="306" t="s">
        <v>857</v>
      </c>
      <c r="K38" s="622">
        <v>0</v>
      </c>
      <c r="L38" s="622">
        <v>0</v>
      </c>
      <c r="M38" s="996"/>
      <c r="N38" s="996"/>
      <c r="O38" s="1007"/>
      <c r="P38" s="1004"/>
      <c r="Q38" s="931"/>
      <c r="R38" s="926"/>
      <c r="S38" s="926"/>
      <c r="T38" s="618"/>
    </row>
    <row r="39" spans="1:20" ht="24.75" customHeight="1">
      <c r="A39" s="958">
        <v>6</v>
      </c>
      <c r="B39" s="953"/>
      <c r="C39" s="953"/>
      <c r="D39" s="1019" t="s">
        <v>836</v>
      </c>
      <c r="E39" s="485" t="s">
        <v>837</v>
      </c>
      <c r="F39" s="977">
        <v>0.25</v>
      </c>
      <c r="G39" s="975"/>
      <c r="H39" s="975"/>
      <c r="I39" s="975"/>
      <c r="J39" s="999" t="s">
        <v>1033</v>
      </c>
      <c r="K39" s="979">
        <v>0</v>
      </c>
      <c r="L39" s="979">
        <v>0</v>
      </c>
      <c r="M39" s="1000">
        <v>1</v>
      </c>
      <c r="N39" s="1000">
        <f>F39-M39</f>
        <v>-0.75</v>
      </c>
      <c r="O39" s="1002">
        <v>1</v>
      </c>
      <c r="P39" s="1003" t="str">
        <f>IF(O39&lt;=V$17,"T",IF(O39&lt;$X$17,"R",IF(O39&gt;=$X$17,"P")))</f>
        <v>P</v>
      </c>
      <c r="Q39" s="930">
        <v>0</v>
      </c>
      <c r="R39" s="936" t="s">
        <v>1055</v>
      </c>
      <c r="S39" s="936" t="s">
        <v>1049</v>
      </c>
      <c r="T39" s="618"/>
    </row>
    <row r="40" spans="1:20" ht="15" customHeight="1">
      <c r="A40" s="956"/>
      <c r="B40" s="953"/>
      <c r="C40" s="953"/>
      <c r="D40" s="1019"/>
      <c r="E40" s="485" t="s">
        <v>838</v>
      </c>
      <c r="F40" s="977"/>
      <c r="G40" s="975"/>
      <c r="H40" s="975"/>
      <c r="I40" s="975"/>
      <c r="J40" s="999"/>
      <c r="K40" s="979"/>
      <c r="L40" s="979"/>
      <c r="M40" s="1000"/>
      <c r="N40" s="1001"/>
      <c r="O40" s="1002"/>
      <c r="P40" s="1003"/>
      <c r="Q40" s="931"/>
      <c r="R40" s="937"/>
      <c r="S40" s="937"/>
      <c r="T40" s="618"/>
    </row>
    <row r="41" spans="1:20" ht="15" customHeight="1">
      <c r="A41" s="956"/>
      <c r="B41" s="953"/>
      <c r="C41" s="953"/>
      <c r="D41" s="1019"/>
      <c r="E41" s="485" t="s">
        <v>839</v>
      </c>
      <c r="F41" s="977"/>
      <c r="G41" s="975"/>
      <c r="H41" s="975"/>
      <c r="I41" s="975"/>
      <c r="J41" s="999"/>
      <c r="K41" s="979"/>
      <c r="L41" s="979"/>
      <c r="M41" s="1000"/>
      <c r="N41" s="1001"/>
      <c r="O41" s="1002"/>
      <c r="P41" s="1003"/>
      <c r="Q41" s="931"/>
      <c r="R41" s="937"/>
      <c r="S41" s="937"/>
      <c r="T41" s="618"/>
    </row>
    <row r="42" spans="1:20" ht="15" customHeight="1">
      <c r="A42" s="957"/>
      <c r="B42" s="953"/>
      <c r="C42" s="953"/>
      <c r="D42" s="1020"/>
      <c r="E42" s="485" t="s">
        <v>840</v>
      </c>
      <c r="F42" s="977"/>
      <c r="G42" s="975"/>
      <c r="H42" s="975"/>
      <c r="I42" s="975"/>
      <c r="J42" s="999"/>
      <c r="K42" s="979"/>
      <c r="L42" s="979"/>
      <c r="M42" s="1000"/>
      <c r="N42" s="1001"/>
      <c r="O42" s="1002"/>
      <c r="P42" s="1003"/>
      <c r="Q42" s="932"/>
      <c r="R42" s="937"/>
      <c r="S42" s="937"/>
      <c r="T42" s="618"/>
    </row>
    <row r="43" spans="1:20" ht="27.75" customHeight="1">
      <c r="A43" s="958">
        <v>7</v>
      </c>
      <c r="B43" s="953"/>
      <c r="C43" s="953"/>
      <c r="D43" s="1019" t="s">
        <v>841</v>
      </c>
      <c r="E43" s="485" t="s">
        <v>842</v>
      </c>
      <c r="F43" s="977">
        <v>0.25</v>
      </c>
      <c r="G43" s="975"/>
      <c r="H43" s="975"/>
      <c r="I43" s="975"/>
      <c r="J43" s="999" t="s">
        <v>858</v>
      </c>
      <c r="K43" s="979">
        <v>0</v>
      </c>
      <c r="L43" s="979">
        <v>0</v>
      </c>
      <c r="M43" s="1000">
        <v>1</v>
      </c>
      <c r="N43" s="1000">
        <f>F43-M43</f>
        <v>-0.75</v>
      </c>
      <c r="O43" s="1002">
        <v>1</v>
      </c>
      <c r="P43" s="994" t="str">
        <f>IF(O43&lt;=V$17,"T",IF(O43&lt;$X$17,"R",IF(O43&gt;=$X$17,"P")))</f>
        <v>P</v>
      </c>
      <c r="Q43" s="930">
        <v>0</v>
      </c>
      <c r="R43" s="937"/>
      <c r="S43" s="937"/>
      <c r="T43" s="618"/>
    </row>
    <row r="44" spans="1:20" ht="23.25" customHeight="1" thickBot="1">
      <c r="A44" s="956"/>
      <c r="B44" s="953"/>
      <c r="C44" s="953"/>
      <c r="D44" s="1019"/>
      <c r="E44" s="485" t="s">
        <v>843</v>
      </c>
      <c r="F44" s="977"/>
      <c r="G44" s="975"/>
      <c r="H44" s="975"/>
      <c r="I44" s="975"/>
      <c r="J44" s="999"/>
      <c r="K44" s="979"/>
      <c r="L44" s="979"/>
      <c r="M44" s="1000"/>
      <c r="N44" s="1001"/>
      <c r="O44" s="1002"/>
      <c r="P44" s="994"/>
      <c r="Q44" s="931"/>
      <c r="R44" s="938"/>
      <c r="S44" s="938"/>
      <c r="T44" s="618"/>
    </row>
    <row r="45" spans="1:20" ht="15" customHeight="1">
      <c r="A45" s="956"/>
      <c r="B45" s="953"/>
      <c r="C45" s="953"/>
      <c r="D45" s="1019"/>
      <c r="E45" s="485" t="s">
        <v>844</v>
      </c>
      <c r="F45" s="977"/>
      <c r="G45" s="975"/>
      <c r="H45" s="975"/>
      <c r="I45" s="975"/>
      <c r="J45" s="999"/>
      <c r="K45" s="979"/>
      <c r="L45" s="979"/>
      <c r="M45" s="1000"/>
      <c r="N45" s="1001"/>
      <c r="O45" s="1002"/>
      <c r="P45" s="994"/>
      <c r="Q45" s="931"/>
      <c r="R45" s="1037" t="s">
        <v>1056</v>
      </c>
      <c r="S45" s="939" t="s">
        <v>1050</v>
      </c>
      <c r="T45" s="618"/>
    </row>
    <row r="46" spans="1:20" ht="28.5" customHeight="1">
      <c r="A46" s="957"/>
      <c r="B46" s="953"/>
      <c r="C46" s="953"/>
      <c r="D46" s="1020"/>
      <c r="E46" s="485" t="s">
        <v>845</v>
      </c>
      <c r="F46" s="977"/>
      <c r="G46" s="975"/>
      <c r="H46" s="975"/>
      <c r="I46" s="975"/>
      <c r="J46" s="999"/>
      <c r="K46" s="979"/>
      <c r="L46" s="979"/>
      <c r="M46" s="1000"/>
      <c r="N46" s="1001"/>
      <c r="O46" s="1002"/>
      <c r="P46" s="994"/>
      <c r="Q46" s="932"/>
      <c r="R46" s="1038"/>
      <c r="S46" s="940"/>
      <c r="T46" s="618"/>
    </row>
    <row r="47" spans="1:20" ht="24" customHeight="1">
      <c r="A47" s="958">
        <v>8</v>
      </c>
      <c r="B47" s="953"/>
      <c r="C47" s="953"/>
      <c r="D47" s="998" t="s">
        <v>846</v>
      </c>
      <c r="E47" s="485" t="s">
        <v>847</v>
      </c>
      <c r="F47" s="977">
        <v>0.25</v>
      </c>
      <c r="G47" s="975"/>
      <c r="H47" s="975"/>
      <c r="I47" s="975"/>
      <c r="J47" s="999" t="s">
        <v>859</v>
      </c>
      <c r="K47" s="979">
        <v>0</v>
      </c>
      <c r="L47" s="979">
        <v>0</v>
      </c>
      <c r="M47" s="1000">
        <v>1</v>
      </c>
      <c r="N47" s="1000">
        <f>F47-M47</f>
        <v>-0.75</v>
      </c>
      <c r="O47" s="1009">
        <v>1</v>
      </c>
      <c r="P47" s="1011" t="str">
        <f>IF(O47&lt;=V$17,"T",IF(O47&lt;$X$17,"R",IF(O47&gt;=$X$17,"P")))</f>
        <v>P</v>
      </c>
      <c r="Q47" s="930">
        <v>0</v>
      </c>
      <c r="R47" s="1038"/>
      <c r="S47" s="940"/>
      <c r="T47" s="618"/>
    </row>
    <row r="48" spans="1:20" ht="15" customHeight="1">
      <c r="A48" s="956"/>
      <c r="B48" s="953"/>
      <c r="C48" s="953"/>
      <c r="D48" s="998"/>
      <c r="E48" s="485" t="s">
        <v>848</v>
      </c>
      <c r="F48" s="1006"/>
      <c r="G48" s="975"/>
      <c r="H48" s="975"/>
      <c r="I48" s="975"/>
      <c r="J48" s="999"/>
      <c r="K48" s="979"/>
      <c r="L48" s="979"/>
      <c r="M48" s="1000"/>
      <c r="N48" s="1001"/>
      <c r="O48" s="1002"/>
      <c r="P48" s="994"/>
      <c r="Q48" s="931"/>
      <c r="R48" s="1038"/>
      <c r="S48" s="940"/>
      <c r="T48" s="534"/>
    </row>
    <row r="49" spans="1:20" ht="15" customHeight="1">
      <c r="A49" s="956"/>
      <c r="B49" s="953"/>
      <c r="C49" s="953"/>
      <c r="D49" s="998"/>
      <c r="E49" s="485" t="s">
        <v>849</v>
      </c>
      <c r="F49" s="1006"/>
      <c r="G49" s="975"/>
      <c r="H49" s="975"/>
      <c r="I49" s="975"/>
      <c r="J49" s="999"/>
      <c r="K49" s="979"/>
      <c r="L49" s="979"/>
      <c r="M49" s="1000"/>
      <c r="N49" s="1001"/>
      <c r="O49" s="1002"/>
      <c r="P49" s="994"/>
      <c r="Q49" s="931"/>
      <c r="R49" s="1038"/>
      <c r="S49" s="940"/>
      <c r="T49" s="534"/>
    </row>
    <row r="50" spans="1:20" ht="15" customHeight="1">
      <c r="A50" s="956"/>
      <c r="B50" s="953"/>
      <c r="C50" s="953"/>
      <c r="D50" s="998"/>
      <c r="E50" s="485" t="s">
        <v>850</v>
      </c>
      <c r="F50" s="1006"/>
      <c r="G50" s="975"/>
      <c r="H50" s="975"/>
      <c r="I50" s="975"/>
      <c r="J50" s="999"/>
      <c r="K50" s="979"/>
      <c r="L50" s="979"/>
      <c r="M50" s="1000"/>
      <c r="N50" s="1001"/>
      <c r="O50" s="1002"/>
      <c r="P50" s="994"/>
      <c r="Q50" s="931"/>
      <c r="R50" s="940"/>
      <c r="S50" s="940"/>
      <c r="T50" s="534"/>
    </row>
    <row r="51" spans="1:20" ht="15" customHeight="1">
      <c r="A51" s="956"/>
      <c r="B51" s="953"/>
      <c r="C51" s="953"/>
      <c r="D51" s="998"/>
      <c r="E51" s="485" t="s">
        <v>851</v>
      </c>
      <c r="F51" s="1006"/>
      <c r="G51" s="975"/>
      <c r="H51" s="975"/>
      <c r="I51" s="975"/>
      <c r="J51" s="999"/>
      <c r="K51" s="979"/>
      <c r="L51" s="979"/>
      <c r="M51" s="1000"/>
      <c r="N51" s="1001"/>
      <c r="O51" s="1002"/>
      <c r="P51" s="994"/>
      <c r="Q51" s="931"/>
      <c r="R51" s="940"/>
      <c r="S51" s="940"/>
      <c r="T51" s="534"/>
    </row>
    <row r="52" spans="1:20" ht="15" customHeight="1" thickBot="1">
      <c r="A52" s="959"/>
      <c r="B52" s="954"/>
      <c r="C52" s="954"/>
      <c r="D52" s="1013"/>
      <c r="E52" s="617" t="s">
        <v>852</v>
      </c>
      <c r="F52" s="1015"/>
      <c r="G52" s="1014"/>
      <c r="H52" s="1014"/>
      <c r="I52" s="1014"/>
      <c r="J52" s="1017"/>
      <c r="K52" s="1018"/>
      <c r="L52" s="1018"/>
      <c r="M52" s="1016"/>
      <c r="N52" s="1008"/>
      <c r="O52" s="1010"/>
      <c r="P52" s="1012"/>
      <c r="Q52" s="931"/>
      <c r="R52" s="1039"/>
      <c r="S52" s="941"/>
      <c r="T52" s="535"/>
    </row>
    <row r="53" spans="1:20" ht="14.25">
      <c r="R53" s="1040"/>
      <c r="S53" s="644"/>
    </row>
    <row r="54" spans="1:20" ht="14.25">
      <c r="R54" s="1041"/>
      <c r="S54" s="645"/>
    </row>
    <row r="55" spans="1:20" ht="14.25">
      <c r="R55" s="1041"/>
      <c r="S55" s="646"/>
    </row>
    <row r="56" spans="1:20">
      <c r="R56" s="1041"/>
      <c r="S56" s="1036"/>
    </row>
    <row r="57" spans="1:20">
      <c r="R57" s="1041"/>
      <c r="S57" s="1036"/>
    </row>
    <row r="58" spans="1:20">
      <c r="R58" s="1041"/>
      <c r="S58" s="1036"/>
    </row>
    <row r="59" spans="1:20">
      <c r="R59" s="1041"/>
      <c r="S59" s="1036"/>
    </row>
    <row r="60" spans="1:20">
      <c r="R60" s="1041"/>
      <c r="S60" s="1036"/>
    </row>
    <row r="61" spans="1:20">
      <c r="R61" s="1041"/>
      <c r="S61" s="1036"/>
    </row>
    <row r="62" spans="1:20">
      <c r="R62" s="1041"/>
      <c r="S62" s="1036"/>
    </row>
    <row r="63" spans="1:20">
      <c r="R63" s="1041"/>
      <c r="S63" s="1036"/>
    </row>
    <row r="64" spans="1:20">
      <c r="R64" s="1041"/>
      <c r="S64" s="1036"/>
    </row>
    <row r="65" spans="18:19">
      <c r="R65" s="1041"/>
      <c r="S65" s="1036"/>
    </row>
    <row r="66" spans="18:19">
      <c r="R66" s="1041"/>
      <c r="S66" s="1036"/>
    </row>
    <row r="67" spans="18:19">
      <c r="R67" s="1041"/>
      <c r="S67" s="1036"/>
    </row>
    <row r="68" spans="18:19">
      <c r="R68" s="1041"/>
      <c r="S68" s="1036"/>
    </row>
    <row r="69" spans="18:19">
      <c r="R69" s="1041"/>
      <c r="S69" s="1036"/>
    </row>
  </sheetData>
  <mergeCells count="170">
    <mergeCell ref="P43:P46"/>
    <mergeCell ref="S56:S59"/>
    <mergeCell ref="S60:S63"/>
    <mergeCell ref="S64:S69"/>
    <mergeCell ref="R31:R34"/>
    <mergeCell ref="R35:R38"/>
    <mergeCell ref="R39:R44"/>
    <mergeCell ref="R45:R49"/>
    <mergeCell ref="R50:R52"/>
    <mergeCell ref="R53:R55"/>
    <mergeCell ref="R56:R59"/>
    <mergeCell ref="R60:R63"/>
    <mergeCell ref="R64:R69"/>
    <mergeCell ref="L43:L46"/>
    <mergeCell ref="M43:M46"/>
    <mergeCell ref="K31:K36"/>
    <mergeCell ref="G37:G38"/>
    <mergeCell ref="H37:H38"/>
    <mergeCell ref="I37:I38"/>
    <mergeCell ref="N37:N38"/>
    <mergeCell ref="N43:N46"/>
    <mergeCell ref="O43:O46"/>
    <mergeCell ref="J23:J26"/>
    <mergeCell ref="K23:K26"/>
    <mergeCell ref="J31:J36"/>
    <mergeCell ref="D17:D22"/>
    <mergeCell ref="F17:F22"/>
    <mergeCell ref="H17:H22"/>
    <mergeCell ref="I17:I22"/>
    <mergeCell ref="J17:J22"/>
    <mergeCell ref="K17:K22"/>
    <mergeCell ref="G17:G22"/>
    <mergeCell ref="J27:J30"/>
    <mergeCell ref="K27:K30"/>
    <mergeCell ref="D23:D26"/>
    <mergeCell ref="I27:I30"/>
    <mergeCell ref="I31:I36"/>
    <mergeCell ref="D27:D30"/>
    <mergeCell ref="D31:D36"/>
    <mergeCell ref="I23:I26"/>
    <mergeCell ref="F23:F26"/>
    <mergeCell ref="F27:F30"/>
    <mergeCell ref="F31:F36"/>
    <mergeCell ref="N47:N52"/>
    <mergeCell ref="O47:O52"/>
    <mergeCell ref="P47:P52"/>
    <mergeCell ref="D47:D52"/>
    <mergeCell ref="H43:H46"/>
    <mergeCell ref="H47:H52"/>
    <mergeCell ref="F39:F42"/>
    <mergeCell ref="F43:F46"/>
    <mergeCell ref="F47:F52"/>
    <mergeCell ref="M47:M52"/>
    <mergeCell ref="I39:I42"/>
    <mergeCell ref="I43:I46"/>
    <mergeCell ref="I47:I52"/>
    <mergeCell ref="J43:J46"/>
    <mergeCell ref="J47:J52"/>
    <mergeCell ref="K47:K52"/>
    <mergeCell ref="L47:L52"/>
    <mergeCell ref="D39:D42"/>
    <mergeCell ref="D43:D46"/>
    <mergeCell ref="G39:G42"/>
    <mergeCell ref="G43:G46"/>
    <mergeCell ref="G47:G52"/>
    <mergeCell ref="H39:H42"/>
    <mergeCell ref="K43:K46"/>
    <mergeCell ref="D37:D38"/>
    <mergeCell ref="J39:J42"/>
    <mergeCell ref="K39:K42"/>
    <mergeCell ref="L39:L42"/>
    <mergeCell ref="M39:M42"/>
    <mergeCell ref="N39:N42"/>
    <mergeCell ref="O39:O42"/>
    <mergeCell ref="P39:P42"/>
    <mergeCell ref="P37:P38"/>
    <mergeCell ref="F37:F38"/>
    <mergeCell ref="O37:O38"/>
    <mergeCell ref="L17:L22"/>
    <mergeCell ref="L31:L36"/>
    <mergeCell ref="N31:N36"/>
    <mergeCell ref="O31:O36"/>
    <mergeCell ref="P31:P36"/>
    <mergeCell ref="N27:N30"/>
    <mergeCell ref="O27:O30"/>
    <mergeCell ref="P27:P30"/>
    <mergeCell ref="M37:M38"/>
    <mergeCell ref="N23:N26"/>
    <mergeCell ref="O23:O26"/>
    <mergeCell ref="P23:P26"/>
    <mergeCell ref="A13:L13"/>
    <mergeCell ref="M13:T13"/>
    <mergeCell ref="A14:A15"/>
    <mergeCell ref="D14:D15"/>
    <mergeCell ref="N14:P14"/>
    <mergeCell ref="Q14:Q15"/>
    <mergeCell ref="T20:T23"/>
    <mergeCell ref="N17:N22"/>
    <mergeCell ref="O17:O22"/>
    <mergeCell ref="P17:P22"/>
    <mergeCell ref="M17:M22"/>
    <mergeCell ref="B17:B52"/>
    <mergeCell ref="G23:G26"/>
    <mergeCell ref="G27:G30"/>
    <mergeCell ref="G31:G36"/>
    <mergeCell ref="H23:H26"/>
    <mergeCell ref="H27:H30"/>
    <mergeCell ref="H31:H36"/>
    <mergeCell ref="M31:M36"/>
    <mergeCell ref="L23:L26"/>
    <mergeCell ref="M23:M26"/>
    <mergeCell ref="L27:L30"/>
    <mergeCell ref="M27:M30"/>
    <mergeCell ref="Q27:Q30"/>
    <mergeCell ref="A2:E4"/>
    <mergeCell ref="F2:M2"/>
    <mergeCell ref="N2:T2"/>
    <mergeCell ref="F3:M4"/>
    <mergeCell ref="N3:T3"/>
    <mergeCell ref="N4:T4"/>
    <mergeCell ref="A9:E9"/>
    <mergeCell ref="F9:M9"/>
    <mergeCell ref="A11:T11"/>
    <mergeCell ref="A6:E6"/>
    <mergeCell ref="F6:M6"/>
    <mergeCell ref="A7:E7"/>
    <mergeCell ref="F7:M7"/>
    <mergeCell ref="A8:E8"/>
    <mergeCell ref="F8:M8"/>
    <mergeCell ref="E14:E15"/>
    <mergeCell ref="F14:I14"/>
    <mergeCell ref="J14:J15"/>
    <mergeCell ref="T14:T15"/>
    <mergeCell ref="K14:K15"/>
    <mergeCell ref="L14:L15"/>
    <mergeCell ref="M14:M15"/>
    <mergeCell ref="R14:R15"/>
    <mergeCell ref="B14:B15"/>
    <mergeCell ref="C14:C15"/>
    <mergeCell ref="C17:C52"/>
    <mergeCell ref="A17:A22"/>
    <mergeCell ref="A23:A26"/>
    <mergeCell ref="A27:A30"/>
    <mergeCell ref="A31:A36"/>
    <mergeCell ref="A37:A38"/>
    <mergeCell ref="A39:A42"/>
    <mergeCell ref="A43:A46"/>
    <mergeCell ref="A47:A52"/>
    <mergeCell ref="R17:R22"/>
    <mergeCell ref="R23:R26"/>
    <mergeCell ref="R27:R30"/>
    <mergeCell ref="T31:T36"/>
    <mergeCell ref="Q37:Q38"/>
    <mergeCell ref="Q39:Q42"/>
    <mergeCell ref="Q43:Q46"/>
    <mergeCell ref="Q47:Q52"/>
    <mergeCell ref="T17:T19"/>
    <mergeCell ref="S17:S22"/>
    <mergeCell ref="S39:S44"/>
    <mergeCell ref="S45:S49"/>
    <mergeCell ref="S50:S52"/>
    <mergeCell ref="T24:T26"/>
    <mergeCell ref="S23:S26"/>
    <mergeCell ref="S27:S30"/>
    <mergeCell ref="S31:S34"/>
    <mergeCell ref="S35:S38"/>
    <mergeCell ref="Q17:Q22"/>
    <mergeCell ref="Q23:Q26"/>
    <mergeCell ref="Q31:Q36"/>
    <mergeCell ref="T27:T30"/>
  </mergeCells>
  <conditionalFormatting sqref="P17">
    <cfRule type="containsText" dxfId="109" priority="5" stopIfTrue="1" operator="containsText" text="P">
      <formula>NOT(ISERROR(SEARCH("P",P17)))</formula>
    </cfRule>
    <cfRule type="containsText" dxfId="108" priority="6" stopIfTrue="1" operator="containsText" text="R">
      <formula>NOT(ISERROR(SEARCH("R",P17)))</formula>
    </cfRule>
    <cfRule type="containsText" dxfId="107" priority="7" operator="containsText" text="T">
      <formula>NOT(ISERROR(SEARCH("T",P17)))</formula>
    </cfRule>
    <cfRule type="iconSet" priority="8">
      <iconSet iconSet="3Symbols2">
        <cfvo type="percent" val="0"/>
        <cfvo type="percent" val="0.74"/>
        <cfvo type="percent" val="0.85"/>
      </iconSet>
    </cfRule>
  </conditionalFormatting>
  <conditionalFormatting sqref="P31">
    <cfRule type="containsText" dxfId="106" priority="13" stopIfTrue="1" operator="containsText" text="P">
      <formula>NOT(ISERROR(SEARCH("P",P31)))</formula>
    </cfRule>
    <cfRule type="containsText" dxfId="105" priority="14" stopIfTrue="1" operator="containsText" text="R">
      <formula>NOT(ISERROR(SEARCH("R",P31)))</formula>
    </cfRule>
    <cfRule type="containsText" dxfId="104" priority="15" operator="containsText" text="T">
      <formula>NOT(ISERROR(SEARCH("T",P31)))</formula>
    </cfRule>
    <cfRule type="iconSet" priority="354">
      <iconSet iconSet="3Symbols2">
        <cfvo type="percent" val="0"/>
        <cfvo type="percent" val="0.74"/>
        <cfvo type="percent" val="0.85"/>
      </iconSet>
    </cfRule>
  </conditionalFormatting>
  <conditionalFormatting sqref="P37">
    <cfRule type="containsText" dxfId="103" priority="9" stopIfTrue="1" operator="containsText" text="P">
      <formula>NOT(ISERROR(SEARCH("P",P37)))</formula>
    </cfRule>
    <cfRule type="containsText" dxfId="102" priority="10" stopIfTrue="1" operator="containsText" text="R">
      <formula>NOT(ISERROR(SEARCH("R",P37)))</formula>
    </cfRule>
    <cfRule type="containsText" dxfId="101" priority="11" operator="containsText" text="T">
      <formula>NOT(ISERROR(SEARCH("T",P37)))</formula>
    </cfRule>
    <cfRule type="iconSet" priority="12">
      <iconSet iconSet="3Symbols2">
        <cfvo type="percent" val="0"/>
        <cfvo type="percent" val="0.74"/>
        <cfvo type="percent" val="0.85"/>
      </iconSet>
    </cfRule>
  </conditionalFormatting>
  <conditionalFormatting sqref="P39">
    <cfRule type="containsText" dxfId="100" priority="1" stopIfTrue="1" operator="containsText" text="P">
      <formula>NOT(ISERROR(SEARCH("P",P39)))</formula>
    </cfRule>
    <cfRule type="containsText" dxfId="99" priority="2" stopIfTrue="1" operator="containsText" text="R">
      <formula>NOT(ISERROR(SEARCH("R",P39)))</formula>
    </cfRule>
    <cfRule type="containsText" dxfId="98" priority="3" operator="containsText" text="T">
      <formula>NOT(ISERROR(SEARCH("T",P39)))</formula>
    </cfRule>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61"/>
  <sheetViews>
    <sheetView topLeftCell="N27" zoomScaleNormal="100" workbookViewId="0">
      <selection activeCell="R35" sqref="R35:R40"/>
    </sheetView>
  </sheetViews>
  <sheetFormatPr baseColWidth="10" defaultColWidth="11.42578125" defaultRowHeight="13.5"/>
  <cols>
    <col min="1" max="1" width="17" style="1" bestFit="1" customWidth="1"/>
    <col min="2" max="3" width="17" style="1" customWidth="1"/>
    <col min="4" max="4" width="28.140625" style="1" customWidth="1"/>
    <col min="5" max="5" width="45.42578125" style="1" customWidth="1"/>
    <col min="6" max="6" width="5.140625" style="1" bestFit="1" customWidth="1"/>
    <col min="7" max="7" width="4.42578125" style="1" bestFit="1" customWidth="1"/>
    <col min="8" max="8" width="5.140625" style="1" customWidth="1"/>
    <col min="9" max="9" width="3.5703125" style="1" bestFit="1" customWidth="1"/>
    <col min="10" max="10" width="57" style="1" customWidth="1"/>
    <col min="11" max="11" width="16.140625" style="1" bestFit="1" customWidth="1"/>
    <col min="12" max="12" width="23.28515625" style="1" customWidth="1"/>
    <col min="13" max="13" width="7.28515625" style="1" bestFit="1" customWidth="1"/>
    <col min="14" max="14" width="8.7109375" style="1" customWidth="1"/>
    <col min="15" max="15" width="7.5703125" style="1" customWidth="1"/>
    <col min="16" max="16" width="9.7109375" style="1"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762"/>
      <c r="B2" s="763"/>
      <c r="C2" s="763"/>
      <c r="D2" s="763"/>
      <c r="E2" s="764"/>
      <c r="F2" s="771" t="s">
        <v>18</v>
      </c>
      <c r="G2" s="772"/>
      <c r="H2" s="772"/>
      <c r="I2" s="772"/>
      <c r="J2" s="772"/>
      <c r="K2" s="772"/>
      <c r="L2" s="772"/>
      <c r="M2" s="773"/>
      <c r="N2" s="740" t="s">
        <v>689</v>
      </c>
      <c r="O2" s="741"/>
      <c r="P2" s="741"/>
      <c r="Q2" s="741"/>
      <c r="R2" s="741"/>
      <c r="S2" s="741"/>
      <c r="T2" s="742"/>
    </row>
    <row r="3" spans="1:20" ht="14.25" thickBot="1">
      <c r="A3" s="765"/>
      <c r="B3" s="766"/>
      <c r="C3" s="766"/>
      <c r="D3" s="766"/>
      <c r="E3" s="767"/>
      <c r="F3" s="743" t="s">
        <v>17</v>
      </c>
      <c r="G3" s="744"/>
      <c r="H3" s="744"/>
      <c r="I3" s="744"/>
      <c r="J3" s="744"/>
      <c r="K3" s="744"/>
      <c r="L3" s="744"/>
      <c r="M3" s="745"/>
      <c r="N3" s="749" t="s">
        <v>23</v>
      </c>
      <c r="O3" s="750"/>
      <c r="P3" s="750"/>
      <c r="Q3" s="750"/>
      <c r="R3" s="750"/>
      <c r="S3" s="750"/>
      <c r="T3" s="751"/>
    </row>
    <row r="4" spans="1:20" ht="14.25" thickBot="1">
      <c r="A4" s="768"/>
      <c r="B4" s="769"/>
      <c r="C4" s="769"/>
      <c r="D4" s="769"/>
      <c r="E4" s="770"/>
      <c r="F4" s="746"/>
      <c r="G4" s="747"/>
      <c r="H4" s="747"/>
      <c r="I4" s="747"/>
      <c r="J4" s="747"/>
      <c r="K4" s="747"/>
      <c r="L4" s="747"/>
      <c r="M4" s="748"/>
      <c r="N4" s="752" t="s">
        <v>8</v>
      </c>
      <c r="O4" s="753"/>
      <c r="P4" s="753"/>
      <c r="Q4" s="753"/>
      <c r="R4" s="753"/>
      <c r="S4" s="753"/>
      <c r="T4" s="754"/>
    </row>
    <row r="5" spans="1:20">
      <c r="A5" s="2"/>
      <c r="B5" s="2"/>
      <c r="C5" s="2"/>
      <c r="D5" s="2"/>
      <c r="E5" s="2"/>
      <c r="F5" s="2"/>
      <c r="G5" s="2"/>
      <c r="H5" s="2"/>
      <c r="I5" s="2"/>
      <c r="J5" s="3"/>
      <c r="K5" s="3"/>
      <c r="L5" s="4"/>
      <c r="M5" s="4"/>
      <c r="N5" s="4"/>
      <c r="O5" s="4"/>
      <c r="P5" s="4"/>
      <c r="Q5" s="4"/>
      <c r="R5" s="4"/>
      <c r="S5" s="4"/>
      <c r="T5" s="4"/>
    </row>
    <row r="6" spans="1:20">
      <c r="A6" s="755" t="s">
        <v>134</v>
      </c>
      <c r="B6" s="755"/>
      <c r="C6" s="755"/>
      <c r="D6" s="755"/>
      <c r="E6" s="755"/>
      <c r="F6" s="759" t="s">
        <v>135</v>
      </c>
      <c r="G6" s="760"/>
      <c r="H6" s="760"/>
      <c r="I6" s="760"/>
      <c r="J6" s="760"/>
      <c r="K6" s="760"/>
      <c r="L6" s="760"/>
      <c r="M6" s="761"/>
      <c r="N6" s="4"/>
      <c r="O6" s="4"/>
      <c r="P6" s="4"/>
      <c r="Q6" s="4"/>
      <c r="R6" s="4"/>
      <c r="S6" s="4"/>
      <c r="T6" s="4"/>
    </row>
    <row r="7" spans="1:20" ht="15">
      <c r="A7" s="755" t="s">
        <v>136</v>
      </c>
      <c r="B7" s="755"/>
      <c r="C7" s="755"/>
      <c r="D7" s="755"/>
      <c r="E7" s="755"/>
      <c r="F7" s="756">
        <v>2024</v>
      </c>
      <c r="G7" s="757"/>
      <c r="H7" s="757"/>
      <c r="I7" s="757"/>
      <c r="J7" s="757"/>
      <c r="K7" s="757"/>
      <c r="L7" s="757"/>
      <c r="M7" s="758"/>
      <c r="N7" s="4"/>
      <c r="O7" s="4"/>
      <c r="P7" s="4"/>
      <c r="Q7" s="4"/>
      <c r="R7" s="4"/>
      <c r="S7" s="4"/>
      <c r="T7" s="4"/>
    </row>
    <row r="8" spans="1:20" ht="15">
      <c r="A8" s="755" t="s">
        <v>137</v>
      </c>
      <c r="B8" s="755"/>
      <c r="C8" s="755"/>
      <c r="D8" s="755"/>
      <c r="E8" s="755"/>
      <c r="F8" s="756" t="s">
        <v>770</v>
      </c>
      <c r="G8" s="757"/>
      <c r="H8" s="757"/>
      <c r="I8" s="757"/>
      <c r="J8" s="757"/>
      <c r="K8" s="757"/>
      <c r="L8" s="757"/>
      <c r="M8" s="758"/>
      <c r="N8" s="4"/>
      <c r="O8" s="4"/>
      <c r="P8" s="4"/>
      <c r="Q8" s="4"/>
      <c r="R8" s="4"/>
      <c r="S8" s="4"/>
      <c r="T8" s="4"/>
    </row>
    <row r="9" spans="1:20" ht="15">
      <c r="A9" s="755" t="s">
        <v>7</v>
      </c>
      <c r="B9" s="755"/>
      <c r="C9" s="755"/>
      <c r="D9" s="755"/>
      <c r="E9" s="755"/>
      <c r="F9" s="756" t="s">
        <v>772</v>
      </c>
      <c r="G9" s="757"/>
      <c r="H9" s="757"/>
      <c r="I9" s="757"/>
      <c r="J9" s="757"/>
      <c r="K9" s="757"/>
      <c r="L9" s="757"/>
      <c r="M9" s="75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86" t="s">
        <v>9</v>
      </c>
      <c r="B11" s="787"/>
      <c r="C11" s="787"/>
      <c r="D11" s="787"/>
      <c r="E11" s="787"/>
      <c r="F11" s="787"/>
      <c r="G11" s="787"/>
      <c r="H11" s="787"/>
      <c r="I11" s="787"/>
      <c r="J11" s="787"/>
      <c r="K11" s="787"/>
      <c r="L11" s="787"/>
      <c r="M11" s="787"/>
      <c r="N11" s="787"/>
      <c r="O11" s="787"/>
      <c r="P11" s="787"/>
      <c r="Q11" s="787"/>
      <c r="R11" s="787"/>
      <c r="S11" s="787"/>
      <c r="T11" s="788"/>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89" t="s">
        <v>16</v>
      </c>
      <c r="B13" s="790"/>
      <c r="C13" s="790"/>
      <c r="D13" s="790"/>
      <c r="E13" s="790"/>
      <c r="F13" s="790"/>
      <c r="G13" s="790"/>
      <c r="H13" s="790"/>
      <c r="I13" s="790"/>
      <c r="J13" s="790"/>
      <c r="K13" s="790"/>
      <c r="L13" s="791"/>
      <c r="M13" s="792" t="s">
        <v>1</v>
      </c>
      <c r="N13" s="792"/>
      <c r="O13" s="792"/>
      <c r="P13" s="792"/>
      <c r="Q13" s="792"/>
      <c r="R13" s="792"/>
      <c r="S13" s="792"/>
      <c r="T13" s="793"/>
    </row>
    <row r="14" spans="1:20" ht="27" customHeight="1" thickBot="1">
      <c r="A14" s="798" t="s">
        <v>27</v>
      </c>
      <c r="B14" s="807" t="s">
        <v>315</v>
      </c>
      <c r="C14" s="807" t="s">
        <v>316</v>
      </c>
      <c r="D14" s="798" t="s">
        <v>26</v>
      </c>
      <c r="E14" s="802" t="s">
        <v>19</v>
      </c>
      <c r="F14" s="804" t="s">
        <v>11</v>
      </c>
      <c r="G14" s="805"/>
      <c r="H14" s="805"/>
      <c r="I14" s="806"/>
      <c r="J14" s="794" t="s">
        <v>20</v>
      </c>
      <c r="K14" s="794" t="s">
        <v>21</v>
      </c>
      <c r="L14" s="794" t="s">
        <v>2</v>
      </c>
      <c r="M14" s="796" t="s">
        <v>22</v>
      </c>
      <c r="N14" s="777" t="s">
        <v>3</v>
      </c>
      <c r="O14" s="778"/>
      <c r="P14" s="779"/>
      <c r="Q14" s="780" t="s">
        <v>210</v>
      </c>
      <c r="R14" s="782" t="s">
        <v>5</v>
      </c>
      <c r="S14" s="10" t="s">
        <v>29</v>
      </c>
      <c r="T14" s="784" t="s">
        <v>0</v>
      </c>
    </row>
    <row r="15" spans="1:20" ht="33.75" customHeight="1" thickBot="1">
      <c r="A15" s="799"/>
      <c r="B15" s="808"/>
      <c r="C15" s="808"/>
      <c r="D15" s="799"/>
      <c r="E15" s="803"/>
      <c r="F15" s="11" t="s">
        <v>12</v>
      </c>
      <c r="G15" s="11" t="s">
        <v>13</v>
      </c>
      <c r="H15" s="11" t="s">
        <v>14</v>
      </c>
      <c r="I15" s="11" t="s">
        <v>15</v>
      </c>
      <c r="J15" s="795"/>
      <c r="K15" s="795"/>
      <c r="L15" s="795"/>
      <c r="M15" s="797"/>
      <c r="N15" s="38" t="s">
        <v>30</v>
      </c>
      <c r="O15" s="13" t="s">
        <v>28</v>
      </c>
      <c r="P15" s="14" t="s">
        <v>31</v>
      </c>
      <c r="Q15" s="781"/>
      <c r="R15" s="783"/>
      <c r="S15" s="15"/>
      <c r="T15" s="785"/>
    </row>
    <row r="16" spans="1:20" ht="14.25" thickBot="1">
      <c r="A16" s="2"/>
      <c r="B16" s="2"/>
      <c r="C16" s="2"/>
      <c r="D16" s="2"/>
      <c r="E16" s="2"/>
      <c r="F16" s="2"/>
      <c r="G16" s="2"/>
      <c r="H16" s="52"/>
      <c r="I16" s="2"/>
      <c r="J16" s="2"/>
      <c r="K16" s="2"/>
      <c r="L16" s="16"/>
      <c r="M16" s="2"/>
      <c r="Q16" s="2"/>
      <c r="R16" s="2"/>
      <c r="S16" s="2"/>
      <c r="T16" s="2"/>
    </row>
    <row r="17" spans="1:20" ht="48" customHeight="1">
      <c r="A17" s="1093">
        <v>1</v>
      </c>
      <c r="B17" s="952" t="s">
        <v>320</v>
      </c>
      <c r="C17" s="952" t="s">
        <v>387</v>
      </c>
      <c r="D17" s="737" t="s">
        <v>138</v>
      </c>
      <c r="E17" s="316" t="s">
        <v>139</v>
      </c>
      <c r="F17" s="261">
        <v>3</v>
      </c>
      <c r="G17" s="261"/>
      <c r="H17" s="300"/>
      <c r="I17" s="300"/>
      <c r="J17" s="316" t="s">
        <v>140</v>
      </c>
      <c r="K17" s="379">
        <v>0</v>
      </c>
      <c r="L17" s="380"/>
      <c r="M17" s="363">
        <v>3</v>
      </c>
      <c r="N17" s="364">
        <f>IF(M17&lt;1,M17-AVERAGE(F17:I17),M17-(SUM(F17:I17)))</f>
        <v>0</v>
      </c>
      <c r="O17" s="320">
        <f>IF(M17&lt;1,(AVERAGE(F17:I17)/M17),SUM(F17:I17)/M17)</f>
        <v>1</v>
      </c>
      <c r="P17" s="57" t="str">
        <f>IF(O17&lt;=V$16,"T",IF(O17&lt;$Y$16,"R",IF(O17&gt;=$Y$16,"P")))</f>
        <v>P</v>
      </c>
      <c r="Q17" s="40"/>
      <c r="R17" s="1054" t="s">
        <v>1085</v>
      </c>
      <c r="S17" s="1048" t="s">
        <v>1086</v>
      </c>
      <c r="T17" s="1051" t="s">
        <v>1087</v>
      </c>
    </row>
    <row r="18" spans="1:20" ht="48">
      <c r="A18" s="1094"/>
      <c r="B18" s="953"/>
      <c r="C18" s="953"/>
      <c r="D18" s="738"/>
      <c r="E18" s="307" t="s">
        <v>141</v>
      </c>
      <c r="F18" s="262"/>
      <c r="G18" s="262"/>
      <c r="H18" s="262"/>
      <c r="I18" s="262"/>
      <c r="J18" s="307" t="s">
        <v>142</v>
      </c>
      <c r="K18" s="381">
        <v>0</v>
      </c>
      <c r="L18" s="266"/>
      <c r="M18" s="369">
        <v>3</v>
      </c>
      <c r="N18" s="281">
        <f>IF(M18&lt;1,M18-AVERAGE(F18:I18),M18-(SUM(F18:I18)))</f>
        <v>3</v>
      </c>
      <c r="O18" s="282">
        <v>1</v>
      </c>
      <c r="P18" s="41" t="str">
        <f t="shared" ref="P18:P43" si="0">IF(O18&lt;=V$16,"T",IF(O18&lt;$Y$16,"R",IF(O18&gt;=$Y$16,"P")))</f>
        <v>P</v>
      </c>
      <c r="Q18" s="24"/>
      <c r="R18" s="1052"/>
      <c r="S18" s="1049"/>
      <c r="T18" s="1052"/>
    </row>
    <row r="19" spans="1:20" ht="60">
      <c r="A19" s="1094"/>
      <c r="B19" s="953"/>
      <c r="C19" s="953"/>
      <c r="D19" s="738"/>
      <c r="E19" s="307" t="s">
        <v>143</v>
      </c>
      <c r="F19" s="262"/>
      <c r="G19" s="262"/>
      <c r="H19" s="292"/>
      <c r="I19" s="292"/>
      <c r="J19" s="307" t="s">
        <v>144</v>
      </c>
      <c r="K19" s="381">
        <v>0</v>
      </c>
      <c r="L19" s="266"/>
      <c r="M19" s="370">
        <v>3</v>
      </c>
      <c r="N19" s="281">
        <f t="shared" ref="N19:N28" si="1">IF(M19&lt;1,M19-AVERAGE(F19:I19),M19-(SUM(F19:I19)))</f>
        <v>3</v>
      </c>
      <c r="O19" s="282">
        <v>1</v>
      </c>
      <c r="P19" s="41" t="str">
        <f t="shared" si="0"/>
        <v>P</v>
      </c>
      <c r="Q19" s="24"/>
      <c r="R19" s="1052"/>
      <c r="S19" s="1049"/>
      <c r="T19" s="1052"/>
    </row>
    <row r="20" spans="1:20" ht="36">
      <c r="A20" s="1094"/>
      <c r="B20" s="953"/>
      <c r="C20" s="953"/>
      <c r="D20" s="738"/>
      <c r="E20" s="307" t="s">
        <v>145</v>
      </c>
      <c r="F20" s="262"/>
      <c r="G20" s="262"/>
      <c r="H20" s="292"/>
      <c r="I20" s="292"/>
      <c r="J20" s="307" t="s">
        <v>146</v>
      </c>
      <c r="K20" s="381">
        <v>0</v>
      </c>
      <c r="L20" s="266"/>
      <c r="M20" s="370">
        <v>3</v>
      </c>
      <c r="N20" s="281">
        <f t="shared" si="1"/>
        <v>3</v>
      </c>
      <c r="O20" s="282">
        <v>1</v>
      </c>
      <c r="P20" s="41" t="str">
        <f t="shared" si="0"/>
        <v>P</v>
      </c>
      <c r="Q20" s="24"/>
      <c r="R20" s="1052"/>
      <c r="S20" s="1049"/>
      <c r="T20" s="1052"/>
    </row>
    <row r="21" spans="1:20" ht="36">
      <c r="A21" s="1094"/>
      <c r="B21" s="953"/>
      <c r="C21" s="953"/>
      <c r="D21" s="738"/>
      <c r="E21" s="307" t="s">
        <v>147</v>
      </c>
      <c r="F21" s="262"/>
      <c r="G21" s="262"/>
      <c r="H21" s="292"/>
      <c r="I21" s="292"/>
      <c r="J21" s="307" t="s">
        <v>148</v>
      </c>
      <c r="K21" s="381">
        <v>0</v>
      </c>
      <c r="L21" s="266"/>
      <c r="M21" s="370">
        <v>3</v>
      </c>
      <c r="N21" s="281">
        <f t="shared" si="1"/>
        <v>3</v>
      </c>
      <c r="O21" s="282">
        <v>1</v>
      </c>
      <c r="P21" s="41" t="str">
        <f t="shared" si="0"/>
        <v>P</v>
      </c>
      <c r="Q21" s="24"/>
      <c r="R21" s="1052"/>
      <c r="S21" s="1049"/>
      <c r="T21" s="1052"/>
    </row>
    <row r="22" spans="1:20" ht="36">
      <c r="A22" s="1094"/>
      <c r="B22" s="953"/>
      <c r="C22" s="953"/>
      <c r="D22" s="738"/>
      <c r="E22" s="307" t="s">
        <v>149</v>
      </c>
      <c r="F22" s="262"/>
      <c r="G22" s="262"/>
      <c r="H22" s="292"/>
      <c r="I22" s="292"/>
      <c r="J22" s="307" t="s">
        <v>150</v>
      </c>
      <c r="K22" s="381">
        <v>0</v>
      </c>
      <c r="L22" s="266"/>
      <c r="M22" s="370">
        <v>3</v>
      </c>
      <c r="N22" s="281">
        <f t="shared" si="1"/>
        <v>3</v>
      </c>
      <c r="O22" s="282">
        <v>1</v>
      </c>
      <c r="P22" s="41" t="str">
        <f t="shared" si="0"/>
        <v>P</v>
      </c>
      <c r="Q22" s="24"/>
      <c r="R22" s="1052"/>
      <c r="S22" s="1049"/>
      <c r="T22" s="1052"/>
    </row>
    <row r="23" spans="1:20" ht="24.75" customHeight="1">
      <c r="A23" s="1094"/>
      <c r="B23" s="953"/>
      <c r="C23" s="953"/>
      <c r="D23" s="738"/>
      <c r="E23" s="290" t="s">
        <v>151</v>
      </c>
      <c r="F23" s="262"/>
      <c r="G23" s="262"/>
      <c r="H23" s="292"/>
      <c r="I23" s="292"/>
      <c r="J23" s="307" t="s">
        <v>152</v>
      </c>
      <c r="K23" s="381">
        <v>0</v>
      </c>
      <c r="L23" s="266"/>
      <c r="M23" s="370">
        <v>3</v>
      </c>
      <c r="N23" s="281">
        <f t="shared" si="1"/>
        <v>3</v>
      </c>
      <c r="O23" s="282">
        <v>1</v>
      </c>
      <c r="P23" s="41" t="str">
        <f t="shared" si="0"/>
        <v>P</v>
      </c>
      <c r="Q23" s="24"/>
      <c r="R23" s="1052"/>
      <c r="S23" s="1049"/>
      <c r="T23" s="1052"/>
    </row>
    <row r="24" spans="1:20" ht="36">
      <c r="A24" s="1094"/>
      <c r="B24" s="953"/>
      <c r="C24" s="953"/>
      <c r="D24" s="739"/>
      <c r="E24" s="290" t="s">
        <v>153</v>
      </c>
      <c r="F24" s="262"/>
      <c r="G24" s="262"/>
      <c r="H24" s="292"/>
      <c r="I24" s="292"/>
      <c r="J24" s="307" t="s">
        <v>154</v>
      </c>
      <c r="K24" s="381">
        <v>0</v>
      </c>
      <c r="L24" s="266"/>
      <c r="M24" s="370"/>
      <c r="N24" s="281" t="e">
        <f t="shared" si="1"/>
        <v>#DIV/0!</v>
      </c>
      <c r="O24" s="282">
        <v>1</v>
      </c>
      <c r="P24" s="41" t="str">
        <f t="shared" si="0"/>
        <v>P</v>
      </c>
      <c r="Q24" s="24"/>
      <c r="R24" s="1053"/>
      <c r="S24" s="1050"/>
      <c r="T24" s="1053"/>
    </row>
    <row r="25" spans="1:20" ht="24" customHeight="1">
      <c r="A25" s="1094"/>
      <c r="B25" s="953"/>
      <c r="C25" s="953"/>
      <c r="D25" s="1045" t="s">
        <v>155</v>
      </c>
      <c r="E25" s="290" t="s">
        <v>156</v>
      </c>
      <c r="F25" s="292">
        <v>8</v>
      </c>
      <c r="G25" s="292"/>
      <c r="H25" s="292"/>
      <c r="I25" s="292"/>
      <c r="J25" s="829" t="s">
        <v>157</v>
      </c>
      <c r="K25" s="381">
        <v>0</v>
      </c>
      <c r="L25" s="266"/>
      <c r="M25" s="292">
        <v>3</v>
      </c>
      <c r="N25" s="281">
        <v>3</v>
      </c>
      <c r="O25" s="282">
        <v>1</v>
      </c>
      <c r="P25" s="41" t="str">
        <f t="shared" si="0"/>
        <v>P</v>
      </c>
      <c r="Q25" s="24"/>
      <c r="R25" s="1042" t="s">
        <v>158</v>
      </c>
      <c r="S25" s="1042" t="s">
        <v>1088</v>
      </c>
      <c r="T25" s="1042" t="s">
        <v>1089</v>
      </c>
    </row>
    <row r="26" spans="1:20" ht="15" customHeight="1">
      <c r="A26" s="1094"/>
      <c r="B26" s="953"/>
      <c r="C26" s="953"/>
      <c r="D26" s="1046"/>
      <c r="E26" s="307" t="s">
        <v>159</v>
      </c>
      <c r="F26" s="292"/>
      <c r="G26" s="292"/>
      <c r="H26" s="292"/>
      <c r="I26" s="292"/>
      <c r="J26" s="829"/>
      <c r="K26" s="381">
        <v>0</v>
      </c>
      <c r="L26" s="266"/>
      <c r="M26" s="370"/>
      <c r="N26" s="281">
        <v>1</v>
      </c>
      <c r="O26" s="282">
        <v>1</v>
      </c>
      <c r="P26" s="41" t="str">
        <f t="shared" si="0"/>
        <v>P</v>
      </c>
      <c r="Q26" s="24"/>
      <c r="R26" s="1043"/>
      <c r="S26" s="1043"/>
      <c r="T26" s="1043"/>
    </row>
    <row r="27" spans="1:20" ht="66.75" customHeight="1">
      <c r="A27" s="1094"/>
      <c r="B27" s="953"/>
      <c r="C27" s="953"/>
      <c r="D27" s="1047"/>
      <c r="E27" s="290" t="s">
        <v>160</v>
      </c>
      <c r="F27" s="292"/>
      <c r="G27" s="292"/>
      <c r="H27" s="292"/>
      <c r="I27" s="292"/>
      <c r="J27" s="829"/>
      <c r="K27" s="381">
        <v>0</v>
      </c>
      <c r="L27" s="266"/>
      <c r="M27" s="370">
        <v>3</v>
      </c>
      <c r="N27" s="281">
        <f t="shared" si="1"/>
        <v>3</v>
      </c>
      <c r="O27" s="282">
        <v>1</v>
      </c>
      <c r="P27" s="41" t="str">
        <f t="shared" si="0"/>
        <v>P</v>
      </c>
      <c r="Q27" s="24"/>
      <c r="R27" s="1044"/>
      <c r="S27" s="1044"/>
      <c r="T27" s="1044"/>
    </row>
    <row r="28" spans="1:20" ht="24" customHeight="1">
      <c r="A28" s="1094"/>
      <c r="B28" s="953"/>
      <c r="C28" s="953"/>
      <c r="D28" s="1045" t="s">
        <v>161</v>
      </c>
      <c r="E28" s="307" t="s">
        <v>162</v>
      </c>
      <c r="F28" s="292"/>
      <c r="G28" s="292"/>
      <c r="H28" s="292"/>
      <c r="I28" s="292"/>
      <c r="J28" s="307" t="s">
        <v>163</v>
      </c>
      <c r="K28" s="381">
        <v>0</v>
      </c>
      <c r="L28" s="266"/>
      <c r="M28" s="370"/>
      <c r="N28" s="281" t="e">
        <f t="shared" si="1"/>
        <v>#DIV/0!</v>
      </c>
      <c r="O28" s="282">
        <v>1</v>
      </c>
      <c r="P28" s="41" t="str">
        <f t="shared" si="0"/>
        <v>P</v>
      </c>
      <c r="Q28" s="24"/>
      <c r="R28" s="1042" t="s">
        <v>164</v>
      </c>
      <c r="S28" s="1042" t="s">
        <v>165</v>
      </c>
      <c r="T28" s="1042" t="s">
        <v>166</v>
      </c>
    </row>
    <row r="29" spans="1:20" ht="36">
      <c r="A29" s="1094"/>
      <c r="B29" s="953"/>
      <c r="C29" s="953"/>
      <c r="D29" s="1046"/>
      <c r="E29" s="307" t="s">
        <v>167</v>
      </c>
      <c r="F29" s="292">
        <v>3</v>
      </c>
      <c r="G29" s="292"/>
      <c r="H29" s="292"/>
      <c r="I29" s="292"/>
      <c r="J29" s="829" t="s">
        <v>168</v>
      </c>
      <c r="K29" s="381">
        <v>0</v>
      </c>
      <c r="L29" s="266"/>
      <c r="M29" s="292">
        <v>3</v>
      </c>
      <c r="N29" s="281">
        <v>3</v>
      </c>
      <c r="O29" s="282">
        <f>IF(M29&lt;1,(AVERAGE(F29:I29)/M29),SUM(F29:I29)/M29)</f>
        <v>1</v>
      </c>
      <c r="P29" s="41" t="str">
        <f t="shared" si="0"/>
        <v>P</v>
      </c>
      <c r="Q29" s="24"/>
      <c r="R29" s="1043"/>
      <c r="S29" s="1043"/>
      <c r="T29" s="1043"/>
    </row>
    <row r="30" spans="1:20" ht="24">
      <c r="A30" s="1094"/>
      <c r="B30" s="953"/>
      <c r="C30" s="953"/>
      <c r="D30" s="1047"/>
      <c r="E30" s="307" t="s">
        <v>169</v>
      </c>
      <c r="F30" s="292"/>
      <c r="G30" s="292"/>
      <c r="H30" s="292"/>
      <c r="I30" s="292"/>
      <c r="J30" s="829"/>
      <c r="K30" s="381">
        <v>0</v>
      </c>
      <c r="L30" s="266"/>
      <c r="M30" s="370">
        <v>3</v>
      </c>
      <c r="N30" s="281">
        <v>3</v>
      </c>
      <c r="O30" s="282">
        <v>1</v>
      </c>
      <c r="P30" s="41" t="str">
        <f t="shared" si="0"/>
        <v>P</v>
      </c>
      <c r="Q30" s="24"/>
      <c r="R30" s="1044"/>
      <c r="S30" s="1044"/>
      <c r="T30" s="1044"/>
    </row>
    <row r="31" spans="1:20" ht="48.75" customHeight="1">
      <c r="A31" s="1094"/>
      <c r="B31" s="953"/>
      <c r="C31" s="953"/>
      <c r="D31" s="1045" t="s">
        <v>170</v>
      </c>
      <c r="E31" s="307" t="s">
        <v>171</v>
      </c>
      <c r="F31" s="292">
        <v>1</v>
      </c>
      <c r="G31" s="292"/>
      <c r="H31" s="292"/>
      <c r="I31" s="292"/>
      <c r="J31" s="290" t="s">
        <v>172</v>
      </c>
      <c r="K31" s="381">
        <v>0</v>
      </c>
      <c r="L31" s="266"/>
      <c r="M31" s="292">
        <v>3</v>
      </c>
      <c r="N31" s="281">
        <v>1</v>
      </c>
      <c r="O31" s="282">
        <f>IF(M31&lt;1,(AVERAGE(F31:I31)/M31),SUM(F31:I31)/M31)</f>
        <v>0.33333333333333331</v>
      </c>
      <c r="P31" s="41" t="str">
        <f t="shared" si="0"/>
        <v>P</v>
      </c>
      <c r="Q31" s="24"/>
      <c r="R31" s="1042" t="s">
        <v>173</v>
      </c>
      <c r="S31" s="1042" t="s">
        <v>174</v>
      </c>
      <c r="T31" s="1042" t="s">
        <v>175</v>
      </c>
    </row>
    <row r="32" spans="1:20" ht="48.75" customHeight="1">
      <c r="A32" s="1094"/>
      <c r="B32" s="953"/>
      <c r="C32" s="953"/>
      <c r="D32" s="1046"/>
      <c r="E32" s="307" t="s">
        <v>176</v>
      </c>
      <c r="F32" s="292"/>
      <c r="G32" s="292"/>
      <c r="H32" s="292"/>
      <c r="I32" s="292"/>
      <c r="J32" s="290" t="s">
        <v>177</v>
      </c>
      <c r="K32" s="381">
        <v>0</v>
      </c>
      <c r="L32" s="266"/>
      <c r="M32" s="292">
        <v>3</v>
      </c>
      <c r="N32" s="281">
        <v>3</v>
      </c>
      <c r="O32" s="282">
        <v>1</v>
      </c>
      <c r="P32" s="41" t="str">
        <f t="shared" si="0"/>
        <v>P</v>
      </c>
      <c r="Q32" s="24"/>
      <c r="R32" s="1043"/>
      <c r="S32" s="1043"/>
      <c r="T32" s="1043"/>
    </row>
    <row r="33" spans="1:20" ht="60.75" customHeight="1">
      <c r="A33" s="1094"/>
      <c r="B33" s="953"/>
      <c r="C33" s="953"/>
      <c r="D33" s="1046"/>
      <c r="E33" s="307" t="s">
        <v>178</v>
      </c>
      <c r="F33" s="292">
        <v>1</v>
      </c>
      <c r="G33" s="292"/>
      <c r="H33" s="292"/>
      <c r="I33" s="292"/>
      <c r="J33" s="290" t="s">
        <v>179</v>
      </c>
      <c r="K33" s="381">
        <v>0</v>
      </c>
      <c r="L33" s="266"/>
      <c r="M33" s="292">
        <v>1</v>
      </c>
      <c r="N33" s="281">
        <v>1</v>
      </c>
      <c r="O33" s="282">
        <f>IF(M33&lt;1,(AVERAGE(F33:I33)/M33),SUM(F33:I33)/M33)</f>
        <v>1</v>
      </c>
      <c r="P33" s="41" t="str">
        <f t="shared" si="0"/>
        <v>P</v>
      </c>
      <c r="Q33" s="24"/>
      <c r="R33" s="1043"/>
      <c r="S33" s="1044"/>
      <c r="T33" s="1044"/>
    </row>
    <row r="34" spans="1:20" ht="77.25" customHeight="1">
      <c r="A34" s="1094"/>
      <c r="B34" s="953"/>
      <c r="C34" s="953"/>
      <c r="D34" s="1047"/>
      <c r="E34" s="307" t="s">
        <v>180</v>
      </c>
      <c r="F34" s="270">
        <v>2</v>
      </c>
      <c r="G34" s="292"/>
      <c r="H34" s="292"/>
      <c r="I34" s="292"/>
      <c r="J34" s="290" t="s">
        <v>181</v>
      </c>
      <c r="K34" s="381">
        <v>0</v>
      </c>
      <c r="L34" s="266"/>
      <c r="M34" s="299">
        <v>1</v>
      </c>
      <c r="N34" s="281">
        <v>1</v>
      </c>
      <c r="O34" s="282">
        <f>IF(M34&lt;1,(AVERAGE(F34:I34)/M34),SUM(F34:I34)/M34)</f>
        <v>2</v>
      </c>
      <c r="P34" s="41" t="str">
        <f t="shared" si="0"/>
        <v>P</v>
      </c>
      <c r="Q34" s="24"/>
      <c r="R34" s="663" t="s">
        <v>182</v>
      </c>
      <c r="S34" s="663" t="s">
        <v>183</v>
      </c>
      <c r="T34" s="663" t="s">
        <v>184</v>
      </c>
    </row>
    <row r="35" spans="1:20" ht="36" customHeight="1">
      <c r="A35" s="1094"/>
      <c r="B35" s="953"/>
      <c r="C35" s="953"/>
      <c r="D35" s="1045" t="s">
        <v>185</v>
      </c>
      <c r="E35" s="483" t="s">
        <v>186</v>
      </c>
      <c r="F35" s="286">
        <v>3</v>
      </c>
      <c r="G35" s="1090"/>
      <c r="H35" s="1058"/>
      <c r="I35" s="1058"/>
      <c r="J35" s="382" t="s">
        <v>187</v>
      </c>
      <c r="K35" s="381">
        <v>0</v>
      </c>
      <c r="L35" s="1060"/>
      <c r="M35" s="1062">
        <v>0</v>
      </c>
      <c r="N35" s="1064">
        <v>3</v>
      </c>
      <c r="O35" s="1069">
        <v>1</v>
      </c>
      <c r="P35" s="1070" t="str">
        <f t="shared" si="0"/>
        <v>P</v>
      </c>
      <c r="Q35" s="1055"/>
      <c r="R35" s="1042" t="s">
        <v>188</v>
      </c>
      <c r="S35" s="1042" t="s">
        <v>189</v>
      </c>
      <c r="T35" s="1042" t="s">
        <v>190</v>
      </c>
    </row>
    <row r="36" spans="1:20" ht="24">
      <c r="A36" s="1094"/>
      <c r="B36" s="953"/>
      <c r="C36" s="953"/>
      <c r="D36" s="1046"/>
      <c r="E36" s="483" t="s">
        <v>191</v>
      </c>
      <c r="F36" s="286"/>
      <c r="G36" s="1090"/>
      <c r="H36" s="1058"/>
      <c r="I36" s="1058"/>
      <c r="J36" s="829" t="s">
        <v>192</v>
      </c>
      <c r="K36" s="1065">
        <v>0</v>
      </c>
      <c r="L36" s="1061"/>
      <c r="M36" s="1063"/>
      <c r="N36" s="854"/>
      <c r="O36" s="848"/>
      <c r="P36" s="1071"/>
      <c r="Q36" s="1056"/>
      <c r="R36" s="1043"/>
      <c r="S36" s="1043"/>
      <c r="T36" s="1043"/>
    </row>
    <row r="37" spans="1:20" ht="15" customHeight="1">
      <c r="A37" s="1094"/>
      <c r="B37" s="953"/>
      <c r="C37" s="953"/>
      <c r="D37" s="1046"/>
      <c r="E37" s="307" t="s">
        <v>193</v>
      </c>
      <c r="F37" s="1057"/>
      <c r="G37" s="1059"/>
      <c r="H37" s="1058"/>
      <c r="I37" s="1058"/>
      <c r="J37" s="829"/>
      <c r="K37" s="1065"/>
      <c r="L37" s="1060"/>
      <c r="M37" s="1073"/>
      <c r="N37" s="1076" t="e">
        <f>F37/M37</f>
        <v>#DIV/0!</v>
      </c>
      <c r="O37" s="1079">
        <v>1</v>
      </c>
      <c r="P37" s="1070" t="str">
        <f t="shared" si="0"/>
        <v>P</v>
      </c>
      <c r="Q37" s="24"/>
      <c r="R37" s="1043"/>
      <c r="S37" s="1043"/>
      <c r="T37" s="1043"/>
    </row>
    <row r="38" spans="1:20" ht="24">
      <c r="A38" s="1094"/>
      <c r="B38" s="953"/>
      <c r="C38" s="953"/>
      <c r="D38" s="1046"/>
      <c r="E38" s="307" t="s">
        <v>194</v>
      </c>
      <c r="F38" s="1058"/>
      <c r="G38" s="1058"/>
      <c r="H38" s="1058"/>
      <c r="I38" s="1058"/>
      <c r="J38" s="829"/>
      <c r="K38" s="1065"/>
      <c r="L38" s="1072"/>
      <c r="M38" s="1074"/>
      <c r="N38" s="1077"/>
      <c r="O38" s="1080"/>
      <c r="P38" s="1082"/>
      <c r="Q38" s="24"/>
      <c r="R38" s="1043"/>
      <c r="S38" s="1043"/>
      <c r="T38" s="1043"/>
    </row>
    <row r="39" spans="1:20" ht="24">
      <c r="A39" s="1094"/>
      <c r="B39" s="953"/>
      <c r="C39" s="953"/>
      <c r="D39" s="1047"/>
      <c r="E39" s="307" t="s">
        <v>195</v>
      </c>
      <c r="F39" s="1058"/>
      <c r="G39" s="1058"/>
      <c r="H39" s="1058"/>
      <c r="I39" s="1058"/>
      <c r="J39" s="829"/>
      <c r="K39" s="1065"/>
      <c r="L39" s="1061"/>
      <c r="M39" s="1075"/>
      <c r="N39" s="1078"/>
      <c r="O39" s="1081"/>
      <c r="P39" s="1082"/>
      <c r="Q39" s="24"/>
      <c r="R39" s="1043"/>
      <c r="S39" s="1043"/>
      <c r="T39" s="1043"/>
    </row>
    <row r="40" spans="1:20" ht="15" customHeight="1">
      <c r="A40" s="1094"/>
      <c r="B40" s="953"/>
      <c r="C40" s="953"/>
      <c r="D40" s="1045" t="s">
        <v>196</v>
      </c>
      <c r="E40" s="307" t="s">
        <v>197</v>
      </c>
      <c r="F40" s="292"/>
      <c r="G40" s="292"/>
      <c r="H40" s="292"/>
      <c r="I40" s="292"/>
      <c r="J40" s="1066" t="s">
        <v>198</v>
      </c>
      <c r="K40" s="1086">
        <v>0</v>
      </c>
      <c r="L40" s="1060"/>
      <c r="M40" s="1062">
        <v>0</v>
      </c>
      <c r="N40" s="1076">
        <v>0</v>
      </c>
      <c r="O40" s="1069">
        <v>1</v>
      </c>
      <c r="P40" s="1070" t="str">
        <f t="shared" si="0"/>
        <v>P</v>
      </c>
      <c r="Q40" s="24"/>
      <c r="R40" s="1044"/>
      <c r="S40" s="1044"/>
      <c r="T40" s="1044"/>
    </row>
    <row r="41" spans="1:20" ht="15" customHeight="1">
      <c r="A41" s="1094"/>
      <c r="B41" s="953"/>
      <c r="C41" s="953"/>
      <c r="D41" s="1046"/>
      <c r="E41" s="307" t="s">
        <v>201</v>
      </c>
      <c r="F41" s="292">
        <v>9</v>
      </c>
      <c r="G41" s="292"/>
      <c r="H41" s="292"/>
      <c r="I41" s="292"/>
      <c r="J41" s="1067"/>
      <c r="K41" s="1087"/>
      <c r="L41" s="1072"/>
      <c r="M41" s="1089"/>
      <c r="N41" s="1077"/>
      <c r="O41" s="1091"/>
      <c r="P41" s="1082"/>
      <c r="Q41" s="24"/>
      <c r="R41" s="1042" t="s">
        <v>199</v>
      </c>
      <c r="S41" s="1042" t="s">
        <v>200</v>
      </c>
      <c r="T41" s="1042" t="s">
        <v>1090</v>
      </c>
    </row>
    <row r="42" spans="1:20" ht="15" customHeight="1">
      <c r="A42" s="1094"/>
      <c r="B42" s="953"/>
      <c r="C42" s="953"/>
      <c r="D42" s="1047"/>
      <c r="E42" s="307" t="s">
        <v>202</v>
      </c>
      <c r="F42" s="292"/>
      <c r="G42" s="292"/>
      <c r="H42" s="292"/>
      <c r="I42" s="292"/>
      <c r="J42" s="1068"/>
      <c r="K42" s="1088"/>
      <c r="L42" s="1061"/>
      <c r="M42" s="1063"/>
      <c r="N42" s="1078"/>
      <c r="O42" s="848"/>
      <c r="P42" s="1071"/>
      <c r="Q42" s="24"/>
      <c r="R42" s="1043"/>
      <c r="S42" s="1043"/>
      <c r="T42" s="1043"/>
    </row>
    <row r="43" spans="1:20" ht="37.5" customHeight="1">
      <c r="A43" s="1094"/>
      <c r="B43" s="953"/>
      <c r="C43" s="953"/>
      <c r="D43" s="1045" t="s">
        <v>203</v>
      </c>
      <c r="E43" s="307" t="s">
        <v>204</v>
      </c>
      <c r="F43" s="270"/>
      <c r="G43" s="270"/>
      <c r="H43" s="270"/>
      <c r="I43" s="270"/>
      <c r="J43" s="840" t="s">
        <v>205</v>
      </c>
      <c r="K43" s="377">
        <v>0</v>
      </c>
      <c r="L43" s="340"/>
      <c r="M43" s="384"/>
      <c r="N43" s="281" t="e">
        <f>F43/M43</f>
        <v>#DIV/0!</v>
      </c>
      <c r="O43" s="282">
        <v>1</v>
      </c>
      <c r="P43" s="1070" t="str">
        <f t="shared" si="0"/>
        <v>P</v>
      </c>
      <c r="Q43" s="51"/>
      <c r="R43" s="1043"/>
      <c r="S43" s="1043"/>
      <c r="T43" s="1043"/>
    </row>
    <row r="44" spans="1:20" ht="36" customHeight="1" thickBot="1">
      <c r="A44" s="1095"/>
      <c r="B44" s="954"/>
      <c r="C44" s="954"/>
      <c r="D44" s="1083"/>
      <c r="E44" s="334" t="s">
        <v>206</v>
      </c>
      <c r="F44" s="385">
        <v>0.01</v>
      </c>
      <c r="G44" s="385"/>
      <c r="H44" s="373"/>
      <c r="I44" s="373"/>
      <c r="J44" s="1084"/>
      <c r="K44" s="386">
        <v>0</v>
      </c>
      <c r="L44" s="353"/>
      <c r="M44" s="358">
        <v>0.03</v>
      </c>
      <c r="N44" s="354">
        <f>M44/F44</f>
        <v>3</v>
      </c>
      <c r="O44" s="355">
        <f>IF(M44&lt;1,(AVERAGE(F44:I44)/M44),SUM(F44:I44)/M44)</f>
        <v>0.33333333333333337</v>
      </c>
      <c r="P44" s="1085"/>
      <c r="Q44" s="30"/>
      <c r="R44" s="1092"/>
      <c r="S44" s="1092"/>
      <c r="T44" s="1092"/>
    </row>
    <row r="45" spans="1:20" ht="36" customHeight="1">
      <c r="A45" s="653"/>
      <c r="B45" s="654"/>
      <c r="C45" s="654"/>
      <c r="D45" s="655"/>
      <c r="E45" s="656"/>
      <c r="F45" s="657"/>
      <c r="G45" s="657"/>
      <c r="H45" s="653"/>
      <c r="I45" s="653"/>
      <c r="J45" s="656"/>
      <c r="K45" s="658"/>
      <c r="L45" s="659"/>
      <c r="M45" s="660"/>
      <c r="N45" s="661"/>
      <c r="O45" s="662"/>
      <c r="P45" s="56"/>
      <c r="Q45" s="2"/>
      <c r="R45" s="62"/>
      <c r="S45" s="62"/>
      <c r="T45" s="62"/>
    </row>
    <row r="46" spans="1:20" ht="36" customHeight="1">
      <c r="A46" s="653"/>
      <c r="B46" s="654"/>
      <c r="C46" s="654"/>
      <c r="D46" s="655"/>
      <c r="E46" s="656"/>
      <c r="F46" s="657"/>
      <c r="G46" s="657"/>
      <c r="H46" s="653"/>
      <c r="I46" s="653"/>
      <c r="J46" s="656"/>
      <c r="K46" s="658"/>
      <c r="L46" s="659"/>
      <c r="M46" s="660"/>
      <c r="N46" s="661"/>
      <c r="O46" s="662"/>
      <c r="P46" s="56"/>
      <c r="Q46" s="2"/>
      <c r="R46" s="62"/>
      <c r="S46" s="62"/>
      <c r="T46" s="62"/>
    </row>
    <row r="47" spans="1:20" ht="36" customHeight="1">
      <c r="A47" s="653"/>
      <c r="B47" s="654"/>
      <c r="C47" s="654"/>
      <c r="D47" s="655"/>
      <c r="E47" s="656"/>
      <c r="F47" s="657"/>
      <c r="G47" s="657"/>
      <c r="H47" s="653"/>
      <c r="I47" s="653"/>
      <c r="J47" s="656"/>
      <c r="K47" s="658"/>
      <c r="L47" s="659"/>
      <c r="M47" s="660"/>
      <c r="N47" s="661"/>
      <c r="O47" s="662"/>
      <c r="P47" s="56"/>
      <c r="Q47" s="2"/>
      <c r="R47" s="62"/>
      <c r="S47" s="62"/>
      <c r="T47" s="62"/>
    </row>
    <row r="48" spans="1:20" ht="36" customHeight="1">
      <c r="A48" s="653"/>
      <c r="B48" s="654"/>
      <c r="C48" s="654"/>
      <c r="D48" s="655"/>
      <c r="E48" s="656"/>
      <c r="F48" s="657"/>
      <c r="G48" s="657"/>
      <c r="H48" s="653"/>
      <c r="I48" s="653"/>
      <c r="J48" s="656"/>
      <c r="K48" s="658"/>
      <c r="L48" s="659"/>
      <c r="M48" s="660"/>
      <c r="N48" s="661"/>
      <c r="O48" s="662"/>
      <c r="P48" s="56"/>
      <c r="Q48" s="2"/>
      <c r="R48" s="62"/>
      <c r="S48" s="62"/>
      <c r="T48" s="62"/>
    </row>
    <row r="49" spans="1:20" ht="25.5" customHeight="1">
      <c r="A49" s="52"/>
      <c r="B49" s="53"/>
      <c r="C49" s="53"/>
      <c r="D49" s="58"/>
      <c r="E49" s="54"/>
      <c r="F49" s="59"/>
      <c r="G49" s="60"/>
      <c r="H49" s="60"/>
      <c r="I49" s="60"/>
      <c r="J49" s="54"/>
      <c r="K49" s="2"/>
      <c r="L49" s="2"/>
      <c r="M49" s="59"/>
      <c r="N49" s="61"/>
      <c r="O49" s="55"/>
      <c r="P49" s="56"/>
      <c r="Q49" s="2"/>
      <c r="R49" s="62"/>
      <c r="S49" s="62"/>
      <c r="T49" s="62"/>
    </row>
    <row r="50" spans="1:20">
      <c r="A50" s="32" t="s">
        <v>24</v>
      </c>
      <c r="B50" s="2"/>
      <c r="C50" s="2"/>
      <c r="D50" s="2"/>
      <c r="E50" s="2"/>
      <c r="F50" s="2"/>
      <c r="G50" s="2"/>
      <c r="H50" s="2"/>
      <c r="I50" s="2"/>
      <c r="J50" s="2"/>
      <c r="K50" s="2"/>
      <c r="L50" s="2"/>
      <c r="M50" s="2"/>
      <c r="N50" s="2"/>
      <c r="O50" s="2"/>
      <c r="P50" s="2"/>
      <c r="Q50" s="2"/>
      <c r="R50" s="2"/>
      <c r="S50" s="2"/>
      <c r="T50" s="2"/>
    </row>
    <row r="51" spans="1:20">
      <c r="A51" s="826"/>
      <c r="B51" s="827"/>
      <c r="C51" s="827"/>
      <c r="D51" s="827"/>
      <c r="E51" s="827"/>
      <c r="F51" s="827"/>
      <c r="G51" s="827"/>
      <c r="H51" s="827"/>
      <c r="I51" s="827"/>
      <c r="J51" s="827"/>
      <c r="K51" s="827"/>
      <c r="L51" s="827"/>
      <c r="M51" s="827"/>
      <c r="N51" s="827"/>
      <c r="O51" s="827"/>
      <c r="P51" s="827"/>
      <c r="Q51" s="827"/>
      <c r="R51" s="827"/>
      <c r="S51" s="827"/>
      <c r="T51" s="828"/>
    </row>
    <row r="52" spans="1:20">
      <c r="A52" s="826"/>
      <c r="B52" s="827"/>
      <c r="C52" s="827"/>
      <c r="D52" s="827"/>
      <c r="E52" s="827"/>
      <c r="F52" s="827"/>
      <c r="G52" s="827"/>
      <c r="H52" s="827"/>
      <c r="I52" s="827"/>
      <c r="J52" s="827"/>
      <c r="K52" s="827"/>
      <c r="L52" s="827"/>
      <c r="M52" s="827"/>
      <c r="N52" s="827"/>
      <c r="O52" s="827"/>
      <c r="P52" s="827"/>
      <c r="Q52" s="827"/>
      <c r="R52" s="827"/>
      <c r="S52" s="827"/>
      <c r="T52" s="828"/>
    </row>
    <row r="53" spans="1:20">
      <c r="A53" s="826"/>
      <c r="B53" s="827"/>
      <c r="C53" s="827"/>
      <c r="D53" s="827"/>
      <c r="E53" s="827"/>
      <c r="F53" s="827"/>
      <c r="G53" s="827"/>
      <c r="H53" s="827"/>
      <c r="I53" s="827"/>
      <c r="J53" s="827"/>
      <c r="K53" s="827"/>
      <c r="L53" s="827"/>
      <c r="M53" s="827"/>
      <c r="N53" s="827"/>
      <c r="O53" s="827"/>
      <c r="P53" s="827"/>
      <c r="Q53" s="827"/>
      <c r="R53" s="827"/>
      <c r="S53" s="827"/>
      <c r="T53" s="828"/>
    </row>
    <row r="54" spans="1:20">
      <c r="A54" s="826"/>
      <c r="B54" s="827"/>
      <c r="C54" s="827"/>
      <c r="D54" s="827"/>
      <c r="E54" s="827"/>
      <c r="F54" s="827"/>
      <c r="G54" s="827"/>
      <c r="H54" s="827"/>
      <c r="I54" s="827"/>
      <c r="J54" s="827"/>
      <c r="K54" s="827"/>
      <c r="L54" s="827"/>
      <c r="M54" s="827"/>
      <c r="N54" s="827"/>
      <c r="O54" s="827"/>
      <c r="P54" s="827"/>
      <c r="Q54" s="827"/>
      <c r="R54" s="827"/>
      <c r="S54" s="827"/>
      <c r="T54" s="828"/>
    </row>
    <row r="55" spans="1:20">
      <c r="A55" s="826"/>
      <c r="B55" s="827"/>
      <c r="C55" s="827"/>
      <c r="D55" s="827"/>
      <c r="E55" s="827"/>
      <c r="F55" s="827"/>
      <c r="G55" s="827"/>
      <c r="H55" s="827"/>
      <c r="I55" s="827"/>
      <c r="J55" s="827"/>
      <c r="K55" s="827"/>
      <c r="L55" s="827"/>
      <c r="M55" s="827"/>
      <c r="N55" s="827"/>
      <c r="O55" s="827"/>
      <c r="P55" s="827"/>
      <c r="Q55" s="827"/>
      <c r="R55" s="827"/>
      <c r="S55" s="827"/>
      <c r="T55" s="828"/>
    </row>
    <row r="56" spans="1:20">
      <c r="A56" s="826"/>
      <c r="B56" s="827"/>
      <c r="C56" s="827"/>
      <c r="D56" s="827"/>
      <c r="E56" s="827"/>
      <c r="F56" s="827"/>
      <c r="G56" s="827"/>
      <c r="H56" s="827"/>
      <c r="I56" s="827"/>
      <c r="J56" s="827"/>
      <c r="K56" s="827"/>
      <c r="L56" s="827"/>
      <c r="M56" s="827"/>
      <c r="N56" s="827"/>
      <c r="O56" s="827"/>
      <c r="P56" s="827"/>
      <c r="Q56" s="827"/>
      <c r="R56" s="827"/>
      <c r="S56" s="827"/>
      <c r="T56" s="828"/>
    </row>
    <row r="57" spans="1:20">
      <c r="A57" s="826"/>
      <c r="B57" s="827"/>
      <c r="C57" s="827"/>
      <c r="D57" s="827"/>
      <c r="E57" s="827"/>
      <c r="F57" s="827"/>
      <c r="G57" s="827"/>
      <c r="H57" s="827"/>
      <c r="I57" s="827"/>
      <c r="J57" s="827"/>
      <c r="K57" s="827"/>
      <c r="L57" s="827"/>
      <c r="M57" s="827"/>
      <c r="N57" s="827"/>
      <c r="O57" s="827"/>
      <c r="P57" s="827"/>
      <c r="Q57" s="827"/>
      <c r="R57" s="827"/>
      <c r="S57" s="827"/>
      <c r="T57" s="828"/>
    </row>
    <row r="58" spans="1:20">
      <c r="A58" s="826"/>
      <c r="B58" s="827"/>
      <c r="C58" s="827"/>
      <c r="D58" s="827"/>
      <c r="E58" s="827"/>
      <c r="F58" s="827"/>
      <c r="G58" s="827"/>
      <c r="H58" s="827"/>
      <c r="I58" s="827"/>
      <c r="J58" s="827"/>
      <c r="K58" s="827"/>
      <c r="L58" s="827"/>
      <c r="M58" s="827"/>
      <c r="N58" s="827"/>
      <c r="O58" s="827"/>
      <c r="P58" s="827"/>
      <c r="Q58" s="827"/>
      <c r="R58" s="827"/>
      <c r="S58" s="827"/>
      <c r="T58" s="828"/>
    </row>
    <row r="59" spans="1:20">
      <c r="A59" s="826"/>
      <c r="B59" s="827"/>
      <c r="C59" s="827"/>
      <c r="D59" s="827"/>
      <c r="E59" s="827"/>
      <c r="F59" s="827"/>
      <c r="G59" s="827"/>
      <c r="H59" s="827"/>
      <c r="I59" s="827"/>
      <c r="J59" s="827"/>
      <c r="K59" s="827"/>
      <c r="L59" s="827"/>
      <c r="M59" s="827"/>
      <c r="N59" s="827"/>
      <c r="O59" s="827"/>
      <c r="P59" s="827"/>
      <c r="Q59" s="827"/>
      <c r="R59" s="827"/>
      <c r="S59" s="827"/>
      <c r="T59" s="828"/>
    </row>
    <row r="60" spans="1:20">
      <c r="A60" s="826"/>
      <c r="B60" s="827"/>
      <c r="C60" s="827"/>
      <c r="D60" s="827"/>
      <c r="E60" s="827"/>
      <c r="F60" s="827"/>
      <c r="G60" s="827"/>
      <c r="H60" s="827"/>
      <c r="I60" s="827"/>
      <c r="J60" s="827"/>
      <c r="K60" s="827"/>
      <c r="L60" s="827"/>
      <c r="M60" s="827"/>
      <c r="N60" s="827"/>
      <c r="O60" s="827"/>
      <c r="P60" s="827"/>
      <c r="Q60" s="827"/>
      <c r="R60" s="827"/>
      <c r="S60" s="827"/>
      <c r="T60" s="828"/>
    </row>
    <row r="61" spans="1:20">
      <c r="A61" s="826"/>
      <c r="B61" s="827"/>
      <c r="C61" s="827"/>
      <c r="D61" s="827"/>
      <c r="E61" s="827"/>
      <c r="F61" s="827"/>
      <c r="G61" s="827"/>
      <c r="H61" s="827"/>
      <c r="I61" s="827"/>
      <c r="J61" s="827"/>
      <c r="K61" s="827"/>
      <c r="L61" s="827"/>
      <c r="M61" s="827"/>
      <c r="N61" s="827"/>
      <c r="O61" s="827"/>
      <c r="P61" s="827"/>
      <c r="Q61" s="827"/>
      <c r="R61" s="827"/>
      <c r="S61" s="827"/>
      <c r="T61" s="828"/>
    </row>
  </sheetData>
  <mergeCells count="101">
    <mergeCell ref="A61:T61"/>
    <mergeCell ref="A51:T51"/>
    <mergeCell ref="A52:T52"/>
    <mergeCell ref="A53:T53"/>
    <mergeCell ref="A54:T54"/>
    <mergeCell ref="A55:T55"/>
    <mergeCell ref="N40:N42"/>
    <mergeCell ref="O40:O42"/>
    <mergeCell ref="D40:D42"/>
    <mergeCell ref="P40:P42"/>
    <mergeCell ref="A56:T56"/>
    <mergeCell ref="A57:T57"/>
    <mergeCell ref="A58:T58"/>
    <mergeCell ref="A59:T59"/>
    <mergeCell ref="A60:T60"/>
    <mergeCell ref="S41:S44"/>
    <mergeCell ref="T41:T44"/>
    <mergeCell ref="R41:R44"/>
    <mergeCell ref="R35:R40"/>
    <mergeCell ref="S35:S40"/>
    <mergeCell ref="T35:T40"/>
    <mergeCell ref="A17:A44"/>
    <mergeCell ref="D31:D34"/>
    <mergeCell ref="C17:C44"/>
    <mergeCell ref="D28:D30"/>
    <mergeCell ref="D17:D24"/>
    <mergeCell ref="D43:D44"/>
    <mergeCell ref="J43:J44"/>
    <mergeCell ref="P43:P44"/>
    <mergeCell ref="K40:K42"/>
    <mergeCell ref="L40:L42"/>
    <mergeCell ref="M40:M42"/>
    <mergeCell ref="D35:D39"/>
    <mergeCell ref="G35:G36"/>
    <mergeCell ref="H35:H36"/>
    <mergeCell ref="I35:I36"/>
    <mergeCell ref="Q35:Q36"/>
    <mergeCell ref="J36:J39"/>
    <mergeCell ref="F37:F39"/>
    <mergeCell ref="G37:G39"/>
    <mergeCell ref="H37:H39"/>
    <mergeCell ref="I37:I39"/>
    <mergeCell ref="L35:L36"/>
    <mergeCell ref="M35:M36"/>
    <mergeCell ref="N35:N36"/>
    <mergeCell ref="K36:K39"/>
    <mergeCell ref="O35:O36"/>
    <mergeCell ref="P35:P36"/>
    <mergeCell ref="L37:L39"/>
    <mergeCell ref="M37:M39"/>
    <mergeCell ref="N37:N39"/>
    <mergeCell ref="O37:O39"/>
    <mergeCell ref="P37:P39"/>
    <mergeCell ref="A2:E4"/>
    <mergeCell ref="F2:M2"/>
    <mergeCell ref="N2:T2"/>
    <mergeCell ref="F3:M4"/>
    <mergeCell ref="N3:T3"/>
    <mergeCell ref="N4:T4"/>
    <mergeCell ref="K14:K15"/>
    <mergeCell ref="L14:L15"/>
    <mergeCell ref="M14:M15"/>
    <mergeCell ref="N14:P14"/>
    <mergeCell ref="Q14:Q15"/>
    <mergeCell ref="R14:R15"/>
    <mergeCell ref="B14:B15"/>
    <mergeCell ref="C14:C15"/>
    <mergeCell ref="A9:E9"/>
    <mergeCell ref="F9:M9"/>
    <mergeCell ref="A11:T11"/>
    <mergeCell ref="A13:L13"/>
    <mergeCell ref="M13:T13"/>
    <mergeCell ref="A14:A15"/>
    <mergeCell ref="D14:D15"/>
    <mergeCell ref="E14:E15"/>
    <mergeCell ref="F14:I14"/>
    <mergeCell ref="J14:J15"/>
    <mergeCell ref="S31:S33"/>
    <mergeCell ref="T31:T33"/>
    <mergeCell ref="A6:E6"/>
    <mergeCell ref="F6:M6"/>
    <mergeCell ref="A7:E7"/>
    <mergeCell ref="F7:M7"/>
    <mergeCell ref="A8:E8"/>
    <mergeCell ref="F8:M8"/>
    <mergeCell ref="T14:T15"/>
    <mergeCell ref="S28:S30"/>
    <mergeCell ref="T28:T30"/>
    <mergeCell ref="J29:J30"/>
    <mergeCell ref="D25:D27"/>
    <mergeCell ref="J25:J27"/>
    <mergeCell ref="R25:R27"/>
    <mergeCell ref="S25:S27"/>
    <mergeCell ref="T25:T27"/>
    <mergeCell ref="S17:S24"/>
    <mergeCell ref="T17:T24"/>
    <mergeCell ref="R17:R24"/>
    <mergeCell ref="R28:R30"/>
    <mergeCell ref="R31:R33"/>
    <mergeCell ref="B17:B44"/>
    <mergeCell ref="J40:J42"/>
  </mergeCells>
  <conditionalFormatting sqref="P17:P30">
    <cfRule type="iconSet" priority="16">
      <iconSet iconSet="3Symbols2">
        <cfvo type="percent" val="0"/>
        <cfvo type="percent" val="0.74"/>
        <cfvo type="percent" val="0.85"/>
      </iconSet>
    </cfRule>
  </conditionalFormatting>
  <conditionalFormatting sqref="P17:P34">
    <cfRule type="containsText" dxfId="97" priority="10" stopIfTrue="1" operator="containsText" text="P">
      <formula>NOT(ISERROR(SEARCH("P",P17)))</formula>
    </cfRule>
    <cfRule type="containsText" dxfId="96" priority="11" stopIfTrue="1" operator="containsText" text="R">
      <formula>NOT(ISERROR(SEARCH("R",P17)))</formula>
    </cfRule>
    <cfRule type="containsText" dxfId="95" priority="12" operator="containsText" text="T">
      <formula>NOT(ISERROR(SEARCH("T",P17)))</formula>
    </cfRule>
  </conditionalFormatting>
  <conditionalFormatting sqref="P31:P34">
    <cfRule type="iconSet" priority="9">
      <iconSet iconSet="3Symbols2">
        <cfvo type="percent" val="0"/>
        <cfvo type="percent" val="0.74"/>
        <cfvo type="percent" val="0.85"/>
      </iconSet>
    </cfRule>
  </conditionalFormatting>
  <conditionalFormatting sqref="P35 P37 P43">
    <cfRule type="containsText" dxfId="94" priority="5" stopIfTrue="1" operator="containsText" text="P">
      <formula>NOT(ISERROR(SEARCH("P",P35)))</formula>
    </cfRule>
    <cfRule type="containsText" dxfId="93" priority="6" stopIfTrue="1" operator="containsText" text="R">
      <formula>NOT(ISERROR(SEARCH("R",P35)))</formula>
    </cfRule>
    <cfRule type="containsText" dxfId="92" priority="7" operator="containsText" text="T">
      <formula>NOT(ISERROR(SEARCH("T",P35)))</formula>
    </cfRule>
    <cfRule type="iconSet" priority="109">
      <iconSet iconSet="3Symbols2">
        <cfvo type="percent" val="0"/>
        <cfvo type="percent" val="0.74"/>
        <cfvo type="percent" val="0.85"/>
      </iconSet>
    </cfRule>
  </conditionalFormatting>
  <conditionalFormatting sqref="P40">
    <cfRule type="iconSet" priority="1">
      <iconSet iconSet="3Symbols2">
        <cfvo type="percent" val="0"/>
        <cfvo type="percent" val="0.74"/>
        <cfvo type="percent" val="0.85"/>
      </iconSet>
    </cfRule>
    <cfRule type="containsText" dxfId="91" priority="2" stopIfTrue="1" operator="containsText" text="P">
      <formula>NOT(ISERROR(SEARCH("P",P40)))</formula>
    </cfRule>
    <cfRule type="containsText" dxfId="90" priority="3" stopIfTrue="1" operator="containsText" text="R">
      <formula>NOT(ISERROR(SEARCH("R",P40)))</formula>
    </cfRule>
    <cfRule type="containsText" dxfId="89" priority="4" operator="containsText" text="T">
      <formula>NOT(ISERROR(SEARCH("T",P40)))</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38"/>
  <sheetViews>
    <sheetView topLeftCell="L6" zoomScale="80" zoomScaleNormal="80" workbookViewId="0">
      <selection activeCell="R21" sqref="R21:R25"/>
    </sheetView>
  </sheetViews>
  <sheetFormatPr baseColWidth="10" defaultColWidth="11.42578125" defaultRowHeight="15"/>
  <cols>
    <col min="1" max="1" width="6.5703125" style="74" customWidth="1"/>
    <col min="2" max="2" width="30.5703125" style="74" customWidth="1"/>
    <col min="3" max="3" width="26.85546875" style="74" customWidth="1"/>
    <col min="4" max="4" width="24.5703125" style="74" customWidth="1"/>
    <col min="5" max="5" width="41" style="74" customWidth="1"/>
    <col min="6" max="6" width="11.42578125" style="74"/>
    <col min="7" max="7" width="7.140625" style="74" customWidth="1"/>
    <col min="8" max="8" width="6" style="74" customWidth="1"/>
    <col min="9" max="9" width="5.85546875" style="74" customWidth="1"/>
    <col min="10" max="10" width="54.85546875" style="74" customWidth="1"/>
    <col min="11" max="12" width="20.42578125" style="74" customWidth="1"/>
    <col min="13" max="13" width="11.42578125" style="74"/>
    <col min="14" max="14" width="17" style="74" customWidth="1"/>
    <col min="15" max="15" width="11.42578125" style="74"/>
    <col min="16" max="16" width="14.85546875" style="74" customWidth="1"/>
    <col min="17" max="17" width="26" style="74" customWidth="1"/>
    <col min="18" max="18" width="19.85546875" style="74" customWidth="1"/>
    <col min="19" max="19" width="21.28515625" style="74" customWidth="1"/>
    <col min="20" max="20" width="20.28515625" style="74" customWidth="1"/>
    <col min="21" max="16384" width="11.42578125" style="74"/>
  </cols>
  <sheetData>
    <row r="1" spans="1:20" ht="15.75" thickBot="1"/>
    <row r="2" spans="1:20" ht="17.25" thickBot="1">
      <c r="A2" s="1100"/>
      <c r="B2" s="1101"/>
      <c r="C2" s="1101"/>
      <c r="D2" s="1101"/>
      <c r="E2" s="1102"/>
      <c r="F2" s="1109" t="s">
        <v>18</v>
      </c>
      <c r="G2" s="1110"/>
      <c r="H2" s="1110"/>
      <c r="I2" s="1110"/>
      <c r="J2" s="1110"/>
      <c r="K2" s="1110"/>
      <c r="L2" s="1110"/>
      <c r="M2" s="1111"/>
      <c r="N2" s="1112" t="s">
        <v>689</v>
      </c>
      <c r="O2" s="1113"/>
      <c r="P2" s="1113"/>
      <c r="Q2" s="1113"/>
      <c r="R2" s="1113"/>
      <c r="S2" s="1113"/>
      <c r="T2" s="1114"/>
    </row>
    <row r="3" spans="1:20" ht="17.25" thickBot="1">
      <c r="A3" s="1103"/>
      <c r="B3" s="1104"/>
      <c r="C3" s="1104"/>
      <c r="D3" s="1104"/>
      <c r="E3" s="1105"/>
      <c r="F3" s="1115" t="s">
        <v>17</v>
      </c>
      <c r="G3" s="1116"/>
      <c r="H3" s="1116"/>
      <c r="I3" s="1116"/>
      <c r="J3" s="1116"/>
      <c r="K3" s="1116"/>
      <c r="L3" s="1116"/>
      <c r="M3" s="1117"/>
      <c r="N3" s="1121" t="s">
        <v>207</v>
      </c>
      <c r="O3" s="1122"/>
      <c r="P3" s="1122"/>
      <c r="Q3" s="1122"/>
      <c r="R3" s="1122"/>
      <c r="S3" s="1122"/>
      <c r="T3" s="1123"/>
    </row>
    <row r="4" spans="1:20" ht="17.25" thickBot="1">
      <c r="A4" s="1106"/>
      <c r="B4" s="1107"/>
      <c r="C4" s="1107"/>
      <c r="D4" s="1107"/>
      <c r="E4" s="1108"/>
      <c r="F4" s="1118"/>
      <c r="G4" s="1119"/>
      <c r="H4" s="1119"/>
      <c r="I4" s="1119"/>
      <c r="J4" s="1119"/>
      <c r="K4" s="1119"/>
      <c r="L4" s="1119"/>
      <c r="M4" s="1120"/>
      <c r="N4" s="1124" t="s">
        <v>8</v>
      </c>
      <c r="O4" s="1125"/>
      <c r="P4" s="1125"/>
      <c r="Q4" s="1125"/>
      <c r="R4" s="1125"/>
      <c r="S4" s="1125"/>
      <c r="T4" s="1126"/>
    </row>
    <row r="5" spans="1:20" ht="16.5">
      <c r="A5" s="90"/>
      <c r="B5" s="90"/>
      <c r="C5" s="90"/>
      <c r="D5" s="90"/>
      <c r="E5" s="90"/>
      <c r="F5" s="90"/>
      <c r="G5" s="90"/>
      <c r="H5" s="90"/>
      <c r="I5" s="90"/>
      <c r="J5" s="91"/>
      <c r="K5" s="91"/>
      <c r="L5" s="92"/>
      <c r="M5" s="92"/>
      <c r="N5" s="92"/>
      <c r="O5" s="92"/>
      <c r="P5" s="92"/>
      <c r="Q5" s="92"/>
      <c r="R5" s="92"/>
      <c r="S5" s="92"/>
      <c r="T5" s="92"/>
    </row>
    <row r="6" spans="1:20" ht="16.5">
      <c r="A6" s="1096" t="s">
        <v>208</v>
      </c>
      <c r="B6" s="1096"/>
      <c r="C6" s="1096"/>
      <c r="D6" s="1096"/>
      <c r="E6" s="1096"/>
      <c r="F6" s="1097" t="s">
        <v>209</v>
      </c>
      <c r="G6" s="1098"/>
      <c r="H6" s="1098"/>
      <c r="I6" s="1098"/>
      <c r="J6" s="1098"/>
      <c r="K6" s="1098"/>
      <c r="L6" s="1098"/>
      <c r="M6" s="1099"/>
      <c r="N6" s="92"/>
      <c r="O6" s="92"/>
      <c r="P6" s="92"/>
      <c r="Q6" s="92"/>
      <c r="R6" s="92"/>
      <c r="S6" s="92"/>
      <c r="T6" s="92"/>
    </row>
    <row r="7" spans="1:20" ht="16.5">
      <c r="A7" s="1096" t="s">
        <v>136</v>
      </c>
      <c r="B7" s="1096"/>
      <c r="C7" s="1096"/>
      <c r="D7" s="1096"/>
      <c r="E7" s="1096"/>
      <c r="F7" s="756">
        <v>2024</v>
      </c>
      <c r="G7" s="757"/>
      <c r="H7" s="757"/>
      <c r="I7" s="757"/>
      <c r="J7" s="757"/>
      <c r="K7" s="757"/>
      <c r="L7" s="757"/>
      <c r="M7" s="758"/>
      <c r="N7" s="92"/>
      <c r="O7" s="92"/>
      <c r="P7" s="92"/>
      <c r="Q7" s="92"/>
      <c r="R7" s="92"/>
      <c r="S7" s="92"/>
      <c r="T7" s="92"/>
    </row>
    <row r="8" spans="1:20" ht="16.5">
      <c r="A8" s="1096" t="s">
        <v>469</v>
      </c>
      <c r="B8" s="1096"/>
      <c r="C8" s="1096"/>
      <c r="D8" s="1096"/>
      <c r="E8" s="1096"/>
      <c r="F8" s="756" t="s">
        <v>770</v>
      </c>
      <c r="G8" s="757"/>
      <c r="H8" s="757"/>
      <c r="I8" s="757"/>
      <c r="J8" s="757"/>
      <c r="K8" s="757"/>
      <c r="L8" s="757"/>
      <c r="M8" s="758"/>
      <c r="N8" s="92"/>
      <c r="O8" s="92"/>
      <c r="P8" s="92"/>
      <c r="Q8" s="92"/>
      <c r="R8" s="92"/>
      <c r="S8" s="92"/>
      <c r="T8" s="92"/>
    </row>
    <row r="9" spans="1:20" ht="16.5">
      <c r="A9" s="1096" t="s">
        <v>7</v>
      </c>
      <c r="B9" s="1096"/>
      <c r="C9" s="1096"/>
      <c r="D9" s="1096"/>
      <c r="E9" s="1096"/>
      <c r="F9" s="756" t="s">
        <v>772</v>
      </c>
      <c r="G9" s="757"/>
      <c r="H9" s="757"/>
      <c r="I9" s="757"/>
      <c r="J9" s="757"/>
      <c r="K9" s="757"/>
      <c r="L9" s="757"/>
      <c r="M9" s="758"/>
      <c r="N9" s="92"/>
      <c r="O9" s="92"/>
      <c r="P9" s="92"/>
      <c r="Q9" s="92"/>
      <c r="R9" s="92"/>
      <c r="S9" s="92"/>
      <c r="T9" s="92"/>
    </row>
    <row r="10" spans="1:20" ht="17.25" thickBot="1">
      <c r="A10" s="93"/>
      <c r="B10" s="93"/>
      <c r="C10" s="93"/>
      <c r="D10" s="93"/>
      <c r="E10" s="93"/>
      <c r="F10" s="93"/>
      <c r="G10" s="93"/>
      <c r="H10" s="93"/>
      <c r="I10" s="93"/>
      <c r="J10" s="91"/>
      <c r="K10" s="91"/>
      <c r="L10" s="91"/>
      <c r="M10" s="91"/>
      <c r="N10" s="92"/>
      <c r="O10" s="92"/>
      <c r="P10" s="92"/>
      <c r="Q10" s="92"/>
      <c r="R10" s="92"/>
      <c r="S10" s="92"/>
      <c r="T10" s="92"/>
    </row>
    <row r="11" spans="1:20" ht="17.25" thickBot="1">
      <c r="A11" s="1127" t="s">
        <v>9</v>
      </c>
      <c r="B11" s="1128"/>
      <c r="C11" s="1128"/>
      <c r="D11" s="1128"/>
      <c r="E11" s="1128"/>
      <c r="F11" s="1128"/>
      <c r="G11" s="1128"/>
      <c r="H11" s="1128"/>
      <c r="I11" s="1128"/>
      <c r="J11" s="1128"/>
      <c r="K11" s="1128"/>
      <c r="L11" s="1128"/>
      <c r="M11" s="1128"/>
      <c r="N11" s="1128"/>
      <c r="O11" s="1128"/>
      <c r="P11" s="1128"/>
      <c r="Q11" s="1128"/>
      <c r="R11" s="1128"/>
      <c r="S11" s="1128"/>
      <c r="T11" s="1129"/>
    </row>
    <row r="12" spans="1:20" ht="17.25" thickBot="1">
      <c r="A12" s="94"/>
      <c r="B12" s="95"/>
      <c r="C12" s="95"/>
      <c r="D12" s="95"/>
      <c r="E12" s="95"/>
      <c r="F12" s="95"/>
      <c r="G12" s="95"/>
      <c r="H12" s="95"/>
      <c r="I12" s="95"/>
      <c r="J12" s="95"/>
      <c r="K12" s="95"/>
      <c r="L12" s="95"/>
      <c r="M12" s="95"/>
      <c r="N12" s="95"/>
      <c r="O12" s="95"/>
      <c r="P12" s="95"/>
      <c r="Q12" s="95"/>
      <c r="R12" s="95"/>
      <c r="S12" s="95"/>
      <c r="T12" s="96"/>
    </row>
    <row r="13" spans="1:20" ht="17.25" thickBot="1">
      <c r="A13" s="1130" t="s">
        <v>16</v>
      </c>
      <c r="B13" s="1131"/>
      <c r="C13" s="1131"/>
      <c r="D13" s="1131"/>
      <c r="E13" s="1131"/>
      <c r="F13" s="1131"/>
      <c r="G13" s="1131"/>
      <c r="H13" s="1131"/>
      <c r="I13" s="1131"/>
      <c r="J13" s="1131"/>
      <c r="K13" s="1131"/>
      <c r="L13" s="1132"/>
      <c r="M13" s="1133" t="s">
        <v>1</v>
      </c>
      <c r="N13" s="1133"/>
      <c r="O13" s="1133"/>
      <c r="P13" s="1133"/>
      <c r="Q13" s="1133"/>
      <c r="R13" s="1133"/>
      <c r="S13" s="1133"/>
      <c r="T13" s="1134"/>
    </row>
    <row r="14" spans="1:20" ht="32.25" customHeight="1" thickBot="1">
      <c r="A14" s="1135" t="s">
        <v>27</v>
      </c>
      <c r="B14" s="1144" t="s">
        <v>315</v>
      </c>
      <c r="C14" s="1144" t="s">
        <v>316</v>
      </c>
      <c r="D14" s="1135" t="s">
        <v>26</v>
      </c>
      <c r="E14" s="1137" t="s">
        <v>19</v>
      </c>
      <c r="F14" s="1139" t="s">
        <v>11</v>
      </c>
      <c r="G14" s="1140"/>
      <c r="H14" s="1140"/>
      <c r="I14" s="1141"/>
      <c r="J14" s="1142" t="s">
        <v>20</v>
      </c>
      <c r="K14" s="1142" t="s">
        <v>21</v>
      </c>
      <c r="L14" s="1142" t="s">
        <v>2</v>
      </c>
      <c r="M14" s="1146" t="s">
        <v>22</v>
      </c>
      <c r="N14" s="1148" t="s">
        <v>3</v>
      </c>
      <c r="O14" s="1149"/>
      <c r="P14" s="1150"/>
      <c r="Q14" s="1151" t="s">
        <v>210</v>
      </c>
      <c r="R14" s="1159" t="s">
        <v>5</v>
      </c>
      <c r="S14" s="97" t="s">
        <v>29</v>
      </c>
      <c r="T14" s="1153" t="s">
        <v>0</v>
      </c>
    </row>
    <row r="15" spans="1:20" ht="27.75" customHeight="1" thickBot="1">
      <c r="A15" s="1136"/>
      <c r="B15" s="1145"/>
      <c r="C15" s="1145"/>
      <c r="D15" s="1136"/>
      <c r="E15" s="1138"/>
      <c r="F15" s="233" t="s">
        <v>12</v>
      </c>
      <c r="G15" s="233" t="s">
        <v>13</v>
      </c>
      <c r="H15" s="233" t="s">
        <v>14</v>
      </c>
      <c r="I15" s="233" t="s">
        <v>15</v>
      </c>
      <c r="J15" s="1143"/>
      <c r="K15" s="1143"/>
      <c r="L15" s="1143"/>
      <c r="M15" s="1147"/>
      <c r="N15" s="234" t="s">
        <v>30</v>
      </c>
      <c r="O15" s="235" t="s">
        <v>28</v>
      </c>
      <c r="P15" s="236" t="s">
        <v>31</v>
      </c>
      <c r="Q15" s="1152"/>
      <c r="R15" s="1160"/>
      <c r="S15" s="97"/>
      <c r="T15" s="1154"/>
    </row>
    <row r="16" spans="1:20" ht="60.75" customHeight="1">
      <c r="A16" s="1161">
        <v>1</v>
      </c>
      <c r="B16" s="1167" t="s">
        <v>320</v>
      </c>
      <c r="C16" s="1163" t="s">
        <v>387</v>
      </c>
      <c r="D16" s="1155" t="s">
        <v>860</v>
      </c>
      <c r="E16" s="362" t="s">
        <v>211</v>
      </c>
      <c r="F16" s="303">
        <v>2</v>
      </c>
      <c r="G16" s="363"/>
      <c r="H16" s="363"/>
      <c r="I16" s="363"/>
      <c r="J16" s="362" t="s">
        <v>212</v>
      </c>
      <c r="K16" s="401"/>
      <c r="L16" s="401"/>
      <c r="M16" s="364">
        <v>2</v>
      </c>
      <c r="N16" s="502"/>
      <c r="O16" s="502">
        <v>100</v>
      </c>
      <c r="P16" s="104" t="str">
        <f>P17</f>
        <v>P</v>
      </c>
      <c r="Q16" s="438"/>
      <c r="R16" s="1054" t="s">
        <v>485</v>
      </c>
      <c r="S16" s="1054" t="s">
        <v>213</v>
      </c>
      <c r="T16" s="1054" t="s">
        <v>486</v>
      </c>
    </row>
    <row r="17" spans="1:20" ht="75.75" customHeight="1">
      <c r="A17" s="1162"/>
      <c r="B17" s="1168"/>
      <c r="C17" s="908"/>
      <c r="D17" s="1156"/>
      <c r="E17" s="269" t="s">
        <v>861</v>
      </c>
      <c r="F17" s="262">
        <v>1</v>
      </c>
      <c r="G17" s="292"/>
      <c r="H17" s="292"/>
      <c r="I17" s="292"/>
      <c r="J17" s="269" t="s">
        <v>866</v>
      </c>
      <c r="K17" s="266"/>
      <c r="L17" s="266"/>
      <c r="M17" s="281">
        <v>1</v>
      </c>
      <c r="N17" s="360"/>
      <c r="O17" s="360">
        <v>100</v>
      </c>
      <c r="P17" s="105" t="str">
        <f>P18</f>
        <v>P</v>
      </c>
      <c r="Q17" s="106"/>
      <c r="R17" s="1052"/>
      <c r="S17" s="1052"/>
      <c r="T17" s="1052"/>
    </row>
    <row r="18" spans="1:20" ht="60.75" customHeight="1">
      <c r="A18" s="1162"/>
      <c r="B18" s="1168"/>
      <c r="C18" s="908"/>
      <c r="D18" s="1156"/>
      <c r="E18" s="269" t="s">
        <v>214</v>
      </c>
      <c r="F18" s="262">
        <v>1</v>
      </c>
      <c r="G18" s="292"/>
      <c r="H18" s="292"/>
      <c r="I18" s="292"/>
      <c r="J18" s="269" t="s">
        <v>215</v>
      </c>
      <c r="K18" s="266"/>
      <c r="L18" s="266"/>
      <c r="M18" s="281">
        <v>1</v>
      </c>
      <c r="N18" s="360"/>
      <c r="O18" s="360">
        <v>100</v>
      </c>
      <c r="P18" s="105" t="str">
        <f>P19</f>
        <v>P</v>
      </c>
      <c r="Q18" s="106"/>
      <c r="R18" s="1052"/>
      <c r="S18" s="1052"/>
      <c r="T18" s="1052"/>
    </row>
    <row r="19" spans="1:20" ht="61.5" customHeight="1">
      <c r="A19" s="1162"/>
      <c r="B19" s="1168"/>
      <c r="C19" s="908"/>
      <c r="D19" s="1156"/>
      <c r="E19" s="269" t="s">
        <v>862</v>
      </c>
      <c r="F19" s="262">
        <v>1</v>
      </c>
      <c r="G19" s="292"/>
      <c r="H19" s="292"/>
      <c r="I19" s="292"/>
      <c r="J19" s="269" t="s">
        <v>867</v>
      </c>
      <c r="K19" s="266"/>
      <c r="L19" s="266"/>
      <c r="M19" s="281">
        <v>1</v>
      </c>
      <c r="N19" s="360"/>
      <c r="O19" s="360">
        <v>100</v>
      </c>
      <c r="P19" s="105" t="str">
        <f>P20</f>
        <v>P</v>
      </c>
      <c r="Q19" s="106"/>
      <c r="R19" s="1052"/>
      <c r="S19" s="1052"/>
      <c r="T19" s="1052"/>
    </row>
    <row r="20" spans="1:20" ht="36.75" customHeight="1">
      <c r="A20" s="1162"/>
      <c r="B20" s="1168"/>
      <c r="C20" s="908"/>
      <c r="D20" s="1156"/>
      <c r="E20" s="269" t="s">
        <v>863</v>
      </c>
      <c r="F20" s="262">
        <v>1</v>
      </c>
      <c r="G20" s="267"/>
      <c r="H20" s="292"/>
      <c r="I20" s="292"/>
      <c r="J20" s="269" t="s">
        <v>868</v>
      </c>
      <c r="K20" s="326">
        <v>0</v>
      </c>
      <c r="L20" s="266"/>
      <c r="M20" s="281">
        <v>1</v>
      </c>
      <c r="N20" s="281">
        <v>0</v>
      </c>
      <c r="O20" s="282">
        <v>1</v>
      </c>
      <c r="P20" s="105" t="str">
        <f>P21</f>
        <v>P</v>
      </c>
      <c r="Q20" s="106"/>
      <c r="R20" s="1052"/>
      <c r="S20" s="1052"/>
      <c r="T20" s="1052"/>
    </row>
    <row r="21" spans="1:20" ht="36">
      <c r="A21" s="1162"/>
      <c r="B21" s="1168"/>
      <c r="C21" s="908"/>
      <c r="D21" s="1156"/>
      <c r="E21" s="269" t="s">
        <v>864</v>
      </c>
      <c r="F21" s="262">
        <v>1</v>
      </c>
      <c r="G21" s="292"/>
      <c r="H21" s="292"/>
      <c r="I21" s="292"/>
      <c r="J21" s="283" t="s">
        <v>216</v>
      </c>
      <c r="K21" s="326">
        <v>0</v>
      </c>
      <c r="L21" s="266"/>
      <c r="M21" s="281">
        <v>1</v>
      </c>
      <c r="N21" s="281">
        <f t="shared" ref="N21:N25" si="0">IF(M21&lt;1,M21-AVERAGE(F21:I21),M21-(SUM(F21:I21)))</f>
        <v>0</v>
      </c>
      <c r="O21" s="282">
        <v>1</v>
      </c>
      <c r="P21" s="105" t="str">
        <f t="shared" ref="P21:P25" si="1">IF(O21&lt;=V$16,"T",IF(O21&lt;$Y$16,"R",IF(O21&gt;=$Y$16,"P")))</f>
        <v>P</v>
      </c>
      <c r="Q21" s="106"/>
      <c r="R21" s="1157" t="s">
        <v>496</v>
      </c>
      <c r="S21" s="1157" t="s">
        <v>1091</v>
      </c>
      <c r="T21" s="1157" t="s">
        <v>497</v>
      </c>
    </row>
    <row r="22" spans="1:20" ht="36">
      <c r="A22" s="1162"/>
      <c r="B22" s="1168"/>
      <c r="C22" s="908"/>
      <c r="D22" s="1156" t="s">
        <v>865</v>
      </c>
      <c r="E22" s="269" t="s">
        <v>217</v>
      </c>
      <c r="F22" s="262">
        <v>2</v>
      </c>
      <c r="G22" s="329"/>
      <c r="H22" s="292"/>
      <c r="I22" s="292"/>
      <c r="J22" s="283" t="s">
        <v>869</v>
      </c>
      <c r="K22" s="326">
        <v>0</v>
      </c>
      <c r="L22" s="266"/>
      <c r="M22" s="281">
        <v>2</v>
      </c>
      <c r="N22" s="281">
        <f t="shared" si="0"/>
        <v>0</v>
      </c>
      <c r="O22" s="282">
        <v>1</v>
      </c>
      <c r="P22" s="105" t="str">
        <f t="shared" si="1"/>
        <v>P</v>
      </c>
      <c r="Q22" s="106"/>
      <c r="R22" s="1157"/>
      <c r="S22" s="1157"/>
      <c r="T22" s="1157"/>
    </row>
    <row r="23" spans="1:20" ht="24">
      <c r="A23" s="1162"/>
      <c r="B23" s="1168"/>
      <c r="C23" s="908"/>
      <c r="D23" s="1156"/>
      <c r="E23" s="269" t="s">
        <v>218</v>
      </c>
      <c r="F23" s="262">
        <v>3</v>
      </c>
      <c r="G23" s="292"/>
      <c r="H23" s="292"/>
      <c r="I23" s="292"/>
      <c r="J23" s="283" t="s">
        <v>219</v>
      </c>
      <c r="K23" s="326">
        <v>0</v>
      </c>
      <c r="L23" s="266"/>
      <c r="M23" s="281">
        <v>3</v>
      </c>
      <c r="N23" s="281">
        <f t="shared" si="0"/>
        <v>0</v>
      </c>
      <c r="O23" s="282">
        <v>1</v>
      </c>
      <c r="P23" s="105" t="str">
        <f t="shared" si="1"/>
        <v>P</v>
      </c>
      <c r="Q23" s="106"/>
      <c r="R23" s="1157"/>
      <c r="S23" s="1157"/>
      <c r="T23" s="1157"/>
    </row>
    <row r="24" spans="1:20" ht="36">
      <c r="A24" s="1162"/>
      <c r="B24" s="1168"/>
      <c r="C24" s="908"/>
      <c r="D24" s="1156"/>
      <c r="E24" s="269" t="s">
        <v>220</v>
      </c>
      <c r="F24" s="262">
        <v>3</v>
      </c>
      <c r="G24" s="292"/>
      <c r="H24" s="292"/>
      <c r="I24" s="292"/>
      <c r="J24" s="283" t="s">
        <v>221</v>
      </c>
      <c r="K24" s="326">
        <v>0</v>
      </c>
      <c r="L24" s="266"/>
      <c r="M24" s="281">
        <v>2</v>
      </c>
      <c r="N24" s="281">
        <f t="shared" si="0"/>
        <v>-1</v>
      </c>
      <c r="O24" s="282">
        <f>IF(M24&lt;1,(AVERAGE(F24:I24)/M24),SUM(F24:I24)/M24)</f>
        <v>1.5</v>
      </c>
      <c r="P24" s="105" t="str">
        <f>IF(O24&lt;=V$16,"T",IF(O24&lt;$Y$16,"R",IF(O24&gt;=$Y$16,"P")))</f>
        <v>P</v>
      </c>
      <c r="Q24" s="106"/>
      <c r="R24" s="1157"/>
      <c r="S24" s="1157"/>
      <c r="T24" s="1157"/>
    </row>
    <row r="25" spans="1:20" ht="64.5" customHeight="1" thickBot="1">
      <c r="A25" s="1162"/>
      <c r="B25" s="1169"/>
      <c r="C25" s="909"/>
      <c r="D25" s="1158"/>
      <c r="E25" s="315" t="s">
        <v>222</v>
      </c>
      <c r="F25" s="366">
        <v>4</v>
      </c>
      <c r="G25" s="443"/>
      <c r="H25" s="373"/>
      <c r="I25" s="373"/>
      <c r="J25" s="491" t="s">
        <v>870</v>
      </c>
      <c r="K25" s="386">
        <v>0</v>
      </c>
      <c r="L25" s="353"/>
      <c r="M25" s="378">
        <v>3</v>
      </c>
      <c r="N25" s="378">
        <f t="shared" si="0"/>
        <v>-1</v>
      </c>
      <c r="O25" s="355">
        <v>1</v>
      </c>
      <c r="P25" s="439" t="str">
        <f t="shared" si="1"/>
        <v>P</v>
      </c>
      <c r="Q25" s="440"/>
      <c r="R25" s="1157"/>
      <c r="S25" s="1157"/>
      <c r="T25" s="1157"/>
    </row>
    <row r="26" spans="1:20" ht="16.5">
      <c r="A26" s="108" t="s">
        <v>24</v>
      </c>
      <c r="B26" s="108"/>
      <c r="C26" s="108"/>
      <c r="D26" s="108"/>
      <c r="E26" s="90"/>
      <c r="F26" s="90"/>
      <c r="G26" s="90"/>
      <c r="H26" s="90"/>
      <c r="I26" s="90"/>
      <c r="J26" s="90"/>
      <c r="K26" s="90"/>
      <c r="L26" s="90"/>
      <c r="M26" s="90"/>
      <c r="N26" s="90"/>
      <c r="O26" s="90"/>
      <c r="P26" s="90"/>
      <c r="Q26" s="90"/>
      <c r="R26" s="90"/>
      <c r="S26" s="90"/>
      <c r="T26" s="90"/>
    </row>
    <row r="27" spans="1:20" ht="15.75">
      <c r="A27" s="90"/>
      <c r="B27" s="90"/>
      <c r="C27" s="90"/>
      <c r="D27" s="90"/>
      <c r="E27" s="90"/>
      <c r="F27" s="90"/>
      <c r="G27" s="90"/>
      <c r="H27" s="90"/>
      <c r="I27" s="90"/>
      <c r="J27" s="90"/>
      <c r="K27" s="90"/>
      <c r="L27" s="90"/>
      <c r="M27" s="90"/>
      <c r="N27" s="90"/>
      <c r="O27" s="90"/>
      <c r="P27" s="90"/>
      <c r="Q27" s="90"/>
      <c r="R27" s="90"/>
      <c r="S27" s="90"/>
      <c r="T27" s="90"/>
    </row>
    <row r="28" spans="1:20" ht="15.75">
      <c r="A28" s="1164"/>
      <c r="B28" s="1165"/>
      <c r="C28" s="1165"/>
      <c r="D28" s="1165"/>
      <c r="E28" s="1165"/>
      <c r="F28" s="1165"/>
      <c r="G28" s="1165"/>
      <c r="H28" s="1165"/>
      <c r="I28" s="1165"/>
      <c r="J28" s="1165"/>
      <c r="K28" s="1165"/>
      <c r="L28" s="1165"/>
      <c r="M28" s="1165"/>
      <c r="N28" s="1165"/>
      <c r="O28" s="1165"/>
      <c r="P28" s="1165"/>
      <c r="Q28" s="1165"/>
      <c r="R28" s="1165"/>
      <c r="S28" s="1165"/>
      <c r="T28" s="1166"/>
    </row>
    <row r="29" spans="1:20" ht="15.75">
      <c r="A29" s="1164"/>
      <c r="B29" s="1165"/>
      <c r="C29" s="1165"/>
      <c r="D29" s="1165"/>
      <c r="E29" s="1165"/>
      <c r="F29" s="1165"/>
      <c r="G29" s="1165"/>
      <c r="H29" s="1165"/>
      <c r="I29" s="1165"/>
      <c r="J29" s="1165"/>
      <c r="K29" s="1165"/>
      <c r="L29" s="1165"/>
      <c r="M29" s="1165"/>
      <c r="N29" s="1165"/>
      <c r="O29" s="1165"/>
      <c r="P29" s="1165"/>
      <c r="Q29" s="1165"/>
      <c r="R29" s="1165"/>
      <c r="S29" s="1165"/>
      <c r="T29" s="1166"/>
    </row>
    <row r="30" spans="1:20" ht="15.75">
      <c r="A30" s="1164"/>
      <c r="B30" s="1165"/>
      <c r="C30" s="1165"/>
      <c r="D30" s="1165"/>
      <c r="E30" s="1165"/>
      <c r="F30" s="1165"/>
      <c r="G30" s="1165"/>
      <c r="H30" s="1165"/>
      <c r="I30" s="1165"/>
      <c r="J30" s="1165"/>
      <c r="K30" s="1165"/>
      <c r="L30" s="1165"/>
      <c r="M30" s="1165"/>
      <c r="N30" s="1165"/>
      <c r="O30" s="1165"/>
      <c r="P30" s="1165"/>
      <c r="Q30" s="1165"/>
      <c r="R30" s="1165"/>
      <c r="S30" s="1165"/>
      <c r="T30" s="1166"/>
    </row>
    <row r="31" spans="1:20" ht="15.75">
      <c r="A31" s="1164"/>
      <c r="B31" s="1165"/>
      <c r="C31" s="1165"/>
      <c r="D31" s="1165"/>
      <c r="E31" s="1165"/>
      <c r="F31" s="1165"/>
      <c r="G31" s="1165"/>
      <c r="H31" s="1165"/>
      <c r="I31" s="1165"/>
      <c r="J31" s="1165"/>
      <c r="K31" s="1165"/>
      <c r="L31" s="1165"/>
      <c r="M31" s="1165"/>
      <c r="N31" s="1165"/>
      <c r="O31" s="1165"/>
      <c r="P31" s="1165"/>
      <c r="Q31" s="1165"/>
      <c r="R31" s="1165"/>
      <c r="S31" s="1165"/>
      <c r="T31" s="1166"/>
    </row>
    <row r="32" spans="1:20" ht="15.75">
      <c r="A32" s="1164"/>
      <c r="B32" s="1165"/>
      <c r="C32" s="1165"/>
      <c r="D32" s="1165"/>
      <c r="E32" s="1165"/>
      <c r="F32" s="1165"/>
      <c r="G32" s="1165"/>
      <c r="H32" s="1165"/>
      <c r="I32" s="1165"/>
      <c r="J32" s="1165"/>
      <c r="K32" s="1165"/>
      <c r="L32" s="1165"/>
      <c r="M32" s="1165"/>
      <c r="N32" s="1165"/>
      <c r="O32" s="1165"/>
      <c r="P32" s="1165"/>
      <c r="Q32" s="1165"/>
      <c r="R32" s="1165"/>
      <c r="S32" s="1165"/>
      <c r="T32" s="1166"/>
    </row>
    <row r="33" spans="1:20" ht="15.75">
      <c r="A33" s="1164"/>
      <c r="B33" s="1165"/>
      <c r="C33" s="1165"/>
      <c r="D33" s="1165"/>
      <c r="E33" s="1165"/>
      <c r="F33" s="1165"/>
      <c r="G33" s="1165"/>
      <c r="H33" s="1165"/>
      <c r="I33" s="1165"/>
      <c r="J33" s="1165"/>
      <c r="K33" s="1165"/>
      <c r="L33" s="1165"/>
      <c r="M33" s="1165"/>
      <c r="N33" s="1165"/>
      <c r="O33" s="1165"/>
      <c r="P33" s="1165"/>
      <c r="Q33" s="1165"/>
      <c r="R33" s="1165"/>
      <c r="S33" s="1165"/>
      <c r="T33" s="1166"/>
    </row>
    <row r="34" spans="1:20" ht="15.75">
      <c r="A34" s="1164"/>
      <c r="B34" s="1165"/>
      <c r="C34" s="1165"/>
      <c r="D34" s="1165"/>
      <c r="E34" s="1165"/>
      <c r="F34" s="1165"/>
      <c r="G34" s="1165"/>
      <c r="H34" s="1165"/>
      <c r="I34" s="1165"/>
      <c r="J34" s="1165"/>
      <c r="K34" s="1165"/>
      <c r="L34" s="1165"/>
      <c r="M34" s="1165"/>
      <c r="N34" s="1165"/>
      <c r="O34" s="1165"/>
      <c r="P34" s="1165"/>
      <c r="Q34" s="1165"/>
      <c r="R34" s="1165"/>
      <c r="S34" s="1165"/>
      <c r="T34" s="1166"/>
    </row>
    <row r="35" spans="1:20" ht="15.75">
      <c r="A35" s="1164"/>
      <c r="B35" s="1165"/>
      <c r="C35" s="1165"/>
      <c r="D35" s="1165"/>
      <c r="E35" s="1165"/>
      <c r="F35" s="1165"/>
      <c r="G35" s="1165"/>
      <c r="H35" s="1165"/>
      <c r="I35" s="1165"/>
      <c r="J35" s="1165"/>
      <c r="K35" s="1165"/>
      <c r="L35" s="1165"/>
      <c r="M35" s="1165"/>
      <c r="N35" s="1165"/>
      <c r="O35" s="1165"/>
      <c r="P35" s="1165"/>
      <c r="Q35" s="1165"/>
      <c r="R35" s="1165"/>
      <c r="S35" s="1165"/>
      <c r="T35" s="1166"/>
    </row>
    <row r="36" spans="1:20" ht="15.75">
      <c r="A36" s="1164"/>
      <c r="B36" s="1165"/>
      <c r="C36" s="1165"/>
      <c r="D36" s="1165"/>
      <c r="E36" s="1165"/>
      <c r="F36" s="1165"/>
      <c r="G36" s="1165"/>
      <c r="H36" s="1165"/>
      <c r="I36" s="1165"/>
      <c r="J36" s="1165"/>
      <c r="K36" s="1165"/>
      <c r="L36" s="1165"/>
      <c r="M36" s="1165"/>
      <c r="N36" s="1165"/>
      <c r="O36" s="1165"/>
      <c r="P36" s="1165"/>
      <c r="Q36" s="1165"/>
      <c r="R36" s="1165"/>
      <c r="S36" s="1165"/>
      <c r="T36" s="1166"/>
    </row>
    <row r="37" spans="1:20" ht="15.75">
      <c r="A37" s="1164"/>
      <c r="B37" s="1165"/>
      <c r="C37" s="1165"/>
      <c r="D37" s="1165"/>
      <c r="E37" s="1165"/>
      <c r="F37" s="1165"/>
      <c r="G37" s="1165"/>
      <c r="H37" s="1165"/>
      <c r="I37" s="1165"/>
      <c r="J37" s="1165"/>
      <c r="K37" s="1165"/>
      <c r="L37" s="1165"/>
      <c r="M37" s="1165"/>
      <c r="N37" s="1165"/>
      <c r="O37" s="1165"/>
      <c r="P37" s="1165"/>
      <c r="Q37" s="1165"/>
      <c r="R37" s="1165"/>
      <c r="S37" s="1165"/>
      <c r="T37" s="1166"/>
    </row>
    <row r="38" spans="1:20" ht="15.75">
      <c r="A38" s="1164"/>
      <c r="B38" s="1165"/>
      <c r="C38" s="1165"/>
      <c r="D38" s="1165"/>
      <c r="E38" s="1165"/>
      <c r="F38" s="1165"/>
      <c r="G38" s="1165"/>
      <c r="H38" s="1165"/>
      <c r="I38" s="1165"/>
      <c r="J38" s="1165"/>
      <c r="K38" s="1165"/>
      <c r="L38" s="1165"/>
      <c r="M38" s="1165"/>
      <c r="N38" s="1165"/>
      <c r="O38" s="1165"/>
      <c r="P38" s="1165"/>
      <c r="Q38" s="1165"/>
      <c r="R38" s="1165"/>
      <c r="S38" s="1165"/>
      <c r="T38" s="1166"/>
    </row>
  </sheetData>
  <mergeCells count="53">
    <mergeCell ref="R14:R15"/>
    <mergeCell ref="A16:A25"/>
    <mergeCell ref="C16:C25"/>
    <mergeCell ref="A38:T38"/>
    <mergeCell ref="A28:T28"/>
    <mergeCell ref="A29:T29"/>
    <mergeCell ref="A30:T30"/>
    <mergeCell ref="A31:T31"/>
    <mergeCell ref="A32:T32"/>
    <mergeCell ref="A33:T33"/>
    <mergeCell ref="A34:T34"/>
    <mergeCell ref="A35:T35"/>
    <mergeCell ref="A36:T36"/>
    <mergeCell ref="A37:T37"/>
    <mergeCell ref="B16:B25"/>
    <mergeCell ref="D16:D21"/>
    <mergeCell ref="R16:R20"/>
    <mergeCell ref="S16:S20"/>
    <mergeCell ref="T16:T20"/>
    <mergeCell ref="R21:R25"/>
    <mergeCell ref="S21:S25"/>
    <mergeCell ref="T21:T25"/>
    <mergeCell ref="D22:D25"/>
    <mergeCell ref="A11:T11"/>
    <mergeCell ref="A13:L13"/>
    <mergeCell ref="M13:T13"/>
    <mergeCell ref="A14:A15"/>
    <mergeCell ref="D14:D15"/>
    <mergeCell ref="E14:E15"/>
    <mergeCell ref="F14:I14"/>
    <mergeCell ref="J14:J15"/>
    <mergeCell ref="B14:B15"/>
    <mergeCell ref="C14:C15"/>
    <mergeCell ref="K14:K15"/>
    <mergeCell ref="L14:L15"/>
    <mergeCell ref="M14:M15"/>
    <mergeCell ref="N14:P14"/>
    <mergeCell ref="Q14:Q15"/>
    <mergeCell ref="T14:T15"/>
    <mergeCell ref="A2:E4"/>
    <mergeCell ref="F2:M2"/>
    <mergeCell ref="N2:T2"/>
    <mergeCell ref="F3:M4"/>
    <mergeCell ref="N3:T3"/>
    <mergeCell ref="N4:T4"/>
    <mergeCell ref="A9:E9"/>
    <mergeCell ref="A6:E6"/>
    <mergeCell ref="F6:M6"/>
    <mergeCell ref="A7:E7"/>
    <mergeCell ref="F7:M7"/>
    <mergeCell ref="A8:E8"/>
    <mergeCell ref="F8:M8"/>
    <mergeCell ref="F9:M9"/>
  </mergeCells>
  <conditionalFormatting sqref="P16:P25">
    <cfRule type="containsText" dxfId="88" priority="1" stopIfTrue="1" operator="containsText" text="P">
      <formula>NOT(ISERROR(SEARCH("P",P16)))</formula>
    </cfRule>
    <cfRule type="containsText" dxfId="87" priority="2" stopIfTrue="1" operator="containsText" text="R">
      <formula>NOT(ISERROR(SEARCH("R",P16)))</formula>
    </cfRule>
    <cfRule type="containsText" dxfId="86" priority="3" stopIfTrue="1" operator="containsText" text="T">
      <formula>NOT(ISERROR(SEARCH("T",P16)))</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25</vt:i4>
      </vt:variant>
    </vt:vector>
  </HeadingPairs>
  <TitlesOfParts>
    <vt:vector size="25" baseType="lpstr">
      <vt:lpstr>PLANTILLA RESUMEN</vt:lpstr>
      <vt:lpstr>PyD</vt:lpstr>
      <vt:lpstr>RRHH</vt:lpstr>
      <vt:lpstr>JURID</vt:lpstr>
      <vt:lpstr>COMUNICACIONES</vt:lpstr>
      <vt:lpstr>ADMVO</vt:lpstr>
      <vt:lpstr>TIC</vt:lpstr>
      <vt:lpstr>CONTABILIDAD</vt:lpstr>
      <vt:lpstr>PRESUPUESTO</vt:lpstr>
      <vt:lpstr>ENCADENAMIENTO P</vt:lpstr>
      <vt:lpstr>PROMOCION</vt:lpstr>
      <vt:lpstr>SERVICIOS AL USUARIO</vt:lpstr>
      <vt:lpstr>ESTADISTICAS</vt:lpstr>
      <vt:lpstr>DIVELABORACION INF TECNICOS</vt:lpstr>
      <vt:lpstr>ANALISIS EYC</vt:lpstr>
      <vt:lpstr>ZFP</vt:lpstr>
      <vt:lpstr>ZFE</vt:lpstr>
      <vt:lpstr>RTPYC</vt:lpstr>
      <vt:lpstr>SERVICIOS GENERALES</vt:lpstr>
      <vt:lpstr>COMPRAS Y CONTRATACIONES</vt:lpstr>
      <vt:lpstr>TESORERIA</vt:lpstr>
      <vt:lpstr>OAI</vt:lpstr>
      <vt:lpstr>OFICINA REGIONAL SANTIAGO</vt:lpstr>
      <vt:lpstr>Comite Sistap</vt:lpstr>
      <vt:lpstr>CIGCN</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Corina Martinez</cp:lastModifiedBy>
  <cp:lastPrinted>2024-04-11T16:43:15Z</cp:lastPrinted>
  <dcterms:created xsi:type="dcterms:W3CDTF">2011-02-28T16:26:44Z</dcterms:created>
  <dcterms:modified xsi:type="dcterms:W3CDTF">2024-04-11T16:49:17Z</dcterms:modified>
</cp:coreProperties>
</file>