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24226"/>
  <mc:AlternateContent xmlns:mc="http://schemas.openxmlformats.org/markup-compatibility/2006">
    <mc:Choice Requires="x15">
      <x15ac:absPath xmlns:x15ac="http://schemas.microsoft.com/office/spreadsheetml/2010/11/ac" url="C:\Users\a.fabian\Downloads\Poa por area\"/>
    </mc:Choice>
  </mc:AlternateContent>
  <xr:revisionPtr revIDLastSave="0" documentId="13_ncr:1_{2D650F03-694B-4859-9AB7-F229CB81CB06}" xr6:coauthVersionLast="47" xr6:coauthVersionMax="47" xr10:uidLastSave="{00000000-0000-0000-0000-000000000000}"/>
  <bookViews>
    <workbookView xWindow="-120" yWindow="-120" windowWidth="29040" windowHeight="15720" tabRatio="596" xr2:uid="{00000000-000D-0000-FFFF-FFFF00000000}"/>
  </bookViews>
  <sheets>
    <sheet name="PLANTILLA RESUMEN" sheetId="17" r:id="rId1"/>
    <sheet name="PyD" sheetId="3" r:id="rId2"/>
    <sheet name="RRHH" sheetId="4" r:id="rId3"/>
    <sheet name="JURID" sheetId="5" r:id="rId4"/>
    <sheet name="COMUNICACIONES" sheetId="7" r:id="rId5"/>
    <sheet name="ADMVO" sheetId="9" r:id="rId6"/>
    <sheet name="TIC" sheetId="8" r:id="rId7"/>
    <sheet name="CONTABILIDAD" sheetId="11" r:id="rId8"/>
    <sheet name="PRESUPUESTO" sheetId="10" r:id="rId9"/>
    <sheet name="ENCADENAMIENTO P" sheetId="18" r:id="rId10"/>
    <sheet name="PROMOCION" sheetId="12" r:id="rId11"/>
    <sheet name="SERVICIOS AL USUARIO" sheetId="13" r:id="rId12"/>
    <sheet name="ESTADISTICAS" sheetId="14" r:id="rId13"/>
    <sheet name="DIV.ELABORACION INF TECNICOS" sheetId="29" r:id="rId14"/>
    <sheet name="ANALISIS EYC" sheetId="20" r:id="rId15"/>
    <sheet name="ZFP" sheetId="15" r:id="rId16"/>
    <sheet name="ZFE" sheetId="19" r:id="rId17"/>
    <sheet name="RTPYC" sheetId="21" r:id="rId18"/>
    <sheet name="SERVICIOS GENERALES" sheetId="23" r:id="rId19"/>
    <sheet name="COMPRAS Y CONTRATACIONES" sheetId="24" r:id="rId20"/>
    <sheet name="TESORERIA" sheetId="25" r:id="rId21"/>
    <sheet name="OAI" sheetId="26" r:id="rId22"/>
    <sheet name="OFICINA REGIONAL SANTIAGO" sheetId="27" r:id="rId23"/>
    <sheet name="Comite Sistap" sheetId="28" r:id="rId24"/>
    <sheet name="CIGCN" sheetId="31" r:id="rId25"/>
  </sheets>
  <externalReferences>
    <externalReference r:id="rId26"/>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 i="17" l="1"/>
  <c r="P20" i="10"/>
  <c r="Q26" i="3"/>
  <c r="Q46" i="3" l="1"/>
  <c r="Q47" i="3"/>
  <c r="P23" i="29"/>
  <c r="P17" i="29"/>
  <c r="N41" i="23"/>
  <c r="O21" i="23"/>
  <c r="O48" i="23"/>
  <c r="Q36" i="3" l="1"/>
  <c r="Q37" i="3"/>
  <c r="Q38" i="3"/>
  <c r="Q39" i="3"/>
  <c r="Q40" i="3"/>
  <c r="Q41" i="3"/>
  <c r="Q42" i="3"/>
  <c r="Q43" i="3"/>
  <c r="Q44" i="3"/>
  <c r="Q45" i="3"/>
  <c r="P64" i="8" l="1"/>
  <c r="P60" i="8"/>
  <c r="P56" i="8"/>
  <c r="P53" i="8"/>
  <c r="P45" i="8"/>
  <c r="O39" i="8"/>
  <c r="P39" i="8" s="1"/>
  <c r="P35" i="8"/>
  <c r="P31" i="8"/>
  <c r="O31" i="8"/>
  <c r="O27" i="8"/>
  <c r="P27" i="8" s="1"/>
  <c r="P23" i="8"/>
  <c r="O23" i="8"/>
  <c r="O17" i="8"/>
  <c r="P17" i="8" s="1"/>
  <c r="F14" i="17"/>
  <c r="F11" i="17"/>
  <c r="F12" i="17"/>
  <c r="F19" i="17"/>
  <c r="F28" i="17"/>
  <c r="F26" i="17"/>
  <c r="C28" i="17"/>
  <c r="F25" i="17" s="1"/>
  <c r="F20" i="17"/>
  <c r="M22" i="28" l="1"/>
  <c r="M23" i="28"/>
  <c r="M24" i="28"/>
  <c r="M25" i="28"/>
  <c r="M26" i="28"/>
  <c r="M27" i="28"/>
  <c r="O22" i="28"/>
  <c r="O23" i="28"/>
  <c r="O24" i="28"/>
  <c r="O25" i="28"/>
  <c r="O26" i="28"/>
  <c r="O27" i="28"/>
  <c r="Q37" i="4" l="1"/>
  <c r="P39" i="4"/>
  <c r="P38" i="4"/>
  <c r="N38" i="4"/>
  <c r="O37" i="4"/>
  <c r="P37" i="4" s="1"/>
  <c r="N37" i="4"/>
  <c r="O36" i="4"/>
  <c r="P36" i="4" s="1"/>
  <c r="N36" i="4"/>
  <c r="P35" i="4"/>
  <c r="N35" i="4"/>
  <c r="P33" i="4"/>
  <c r="O33" i="4"/>
  <c r="N33" i="4"/>
  <c r="O32" i="4"/>
  <c r="P32" i="4" s="1"/>
  <c r="N32" i="4"/>
  <c r="P31" i="4"/>
  <c r="O30" i="4"/>
  <c r="P30" i="4" s="1"/>
  <c r="N30" i="4"/>
  <c r="P29" i="4"/>
  <c r="N29" i="4"/>
  <c r="P28" i="4"/>
  <c r="N28" i="4"/>
  <c r="P27" i="4"/>
  <c r="P26" i="4"/>
  <c r="P25" i="4"/>
  <c r="O24" i="4"/>
  <c r="P24" i="4" s="1"/>
  <c r="N24" i="4"/>
  <c r="P23" i="4"/>
  <c r="P22" i="4"/>
  <c r="P21" i="4"/>
  <c r="P20" i="4"/>
  <c r="P19" i="4"/>
  <c r="N19" i="4"/>
  <c r="P18" i="4"/>
  <c r="D18" i="4"/>
  <c r="C18" i="4"/>
  <c r="B18" i="4"/>
  <c r="P22" i="7"/>
  <c r="P19" i="7"/>
  <c r="N32" i="26"/>
  <c r="N31" i="26"/>
  <c r="P30" i="26"/>
  <c r="P31" i="26"/>
  <c r="P32" i="26"/>
  <c r="N30" i="26"/>
  <c r="F27" i="17"/>
  <c r="F13" i="17"/>
  <c r="M17" i="31" l="1"/>
  <c r="M18" i="31"/>
  <c r="M19" i="31"/>
  <c r="N19" i="31" l="1"/>
  <c r="N16" i="31"/>
  <c r="M16" i="31"/>
  <c r="P46" i="25"/>
  <c r="P34" i="25"/>
  <c r="Q23" i="8" l="1"/>
  <c r="Q27" i="8"/>
  <c r="O16" i="27"/>
  <c r="P32" i="29"/>
  <c r="P28" i="29"/>
  <c r="Q27" i="3" l="1"/>
  <c r="Q19" i="3"/>
  <c r="Q22" i="3" l="1"/>
  <c r="Q23" i="3"/>
  <c r="Q24" i="3"/>
  <c r="Q20" i="3"/>
  <c r="N26" i="5"/>
  <c r="M17" i="28"/>
  <c r="O17" i="28"/>
  <c r="O18" i="28"/>
  <c r="O19" i="28"/>
  <c r="O20" i="28"/>
  <c r="O21" i="28"/>
  <c r="O16" i="28"/>
  <c r="M21" i="28"/>
  <c r="M20" i="28"/>
  <c r="M19" i="28"/>
  <c r="M18" i="28"/>
  <c r="M16" i="28"/>
  <c r="O36" i="23" l="1"/>
  <c r="N16" i="23"/>
  <c r="O41" i="23"/>
  <c r="N36" i="23"/>
  <c r="O16" i="23"/>
  <c r="P37" i="9" l="1"/>
  <c r="M34" i="12" l="1"/>
  <c r="K34" i="12"/>
  <c r="N29" i="26" l="1"/>
  <c r="P29" i="26"/>
  <c r="N24" i="11" l="1"/>
  <c r="O39" i="15"/>
  <c r="P39" i="15" s="1"/>
  <c r="O38" i="15"/>
  <c r="P38" i="15" s="1"/>
  <c r="P23" i="19" l="1"/>
  <c r="Q21" i="3"/>
  <c r="Q25" i="3"/>
  <c r="Q28" i="3"/>
  <c r="Q29" i="3"/>
  <c r="Q30" i="3"/>
  <c r="Q31" i="3"/>
  <c r="Q32" i="3"/>
  <c r="Q33" i="3"/>
  <c r="Q34" i="3"/>
  <c r="Q35" i="3"/>
  <c r="F22" i="17" l="1"/>
  <c r="F21" i="17"/>
  <c r="N22" i="11"/>
  <c r="N26" i="27" l="1"/>
  <c r="L26" i="27"/>
  <c r="M25" i="27"/>
  <c r="N25" i="27" s="1"/>
  <c r="L25" i="27"/>
  <c r="M24" i="27"/>
  <c r="N24" i="27" s="1"/>
  <c r="L24" i="27"/>
  <c r="M23" i="27"/>
  <c r="N23" i="27" s="1"/>
  <c r="L23" i="27"/>
  <c r="M22" i="27"/>
  <c r="N22" i="27" s="1"/>
  <c r="L22" i="27"/>
  <c r="M21" i="27"/>
  <c r="N21" i="27" s="1"/>
  <c r="L21" i="27"/>
  <c r="M20" i="27"/>
  <c r="N20" i="27" s="1"/>
  <c r="L20" i="27"/>
  <c r="M19" i="27"/>
  <c r="N19" i="27" s="1"/>
  <c r="L19" i="27"/>
  <c r="M18" i="27"/>
  <c r="N18" i="27" s="1"/>
  <c r="L18" i="27"/>
  <c r="M17" i="27"/>
  <c r="N17" i="27" s="1"/>
  <c r="L17" i="27"/>
  <c r="M16" i="27"/>
  <c r="N16" i="27" s="1"/>
  <c r="L16" i="27"/>
  <c r="P34" i="18" l="1"/>
  <c r="P24" i="26" l="1"/>
  <c r="P28" i="26"/>
  <c r="P20" i="26"/>
  <c r="P16" i="26"/>
  <c r="N28" i="26"/>
  <c r="P27" i="26"/>
  <c r="N27" i="26"/>
  <c r="P26" i="26"/>
  <c r="N26" i="26"/>
  <c r="P25" i="26"/>
  <c r="N25" i="26"/>
  <c r="N24" i="26"/>
  <c r="P23" i="26"/>
  <c r="N23" i="26"/>
  <c r="P22" i="26"/>
  <c r="N22" i="26"/>
  <c r="P21" i="26"/>
  <c r="N21" i="26"/>
  <c r="N20" i="26"/>
  <c r="P19" i="26"/>
  <c r="N19" i="26"/>
  <c r="P18" i="26"/>
  <c r="N18" i="26"/>
  <c r="P17" i="26"/>
  <c r="N17" i="26"/>
  <c r="N16" i="26"/>
  <c r="P40" i="25" l="1"/>
  <c r="P30" i="25"/>
  <c r="N46" i="25" l="1"/>
  <c r="O43" i="25"/>
  <c r="P43" i="25" s="1"/>
  <c r="N43" i="25"/>
  <c r="O41" i="25"/>
  <c r="P41" i="25" s="1"/>
  <c r="N41" i="25"/>
  <c r="N40" i="25"/>
  <c r="N34" i="25"/>
  <c r="O24" i="25"/>
  <c r="P24" i="25" s="1"/>
  <c r="O16" i="25"/>
  <c r="P16" i="25" s="1"/>
  <c r="N16" i="25"/>
  <c r="Q21" i="9" l="1"/>
  <c r="P45" i="9"/>
  <c r="P43" i="9"/>
  <c r="P35" i="9"/>
  <c r="P31" i="9"/>
  <c r="P21" i="9"/>
  <c r="N25" i="18"/>
  <c r="N26" i="18"/>
  <c r="N27" i="18"/>
  <c r="N28" i="18"/>
  <c r="N23" i="18"/>
  <c r="N24" i="18"/>
  <c r="P33" i="18"/>
  <c r="P24" i="18"/>
  <c r="P25" i="18"/>
  <c r="P26" i="18"/>
  <c r="P27" i="18"/>
  <c r="P28" i="18"/>
  <c r="P23" i="18"/>
  <c r="N21" i="14" l="1"/>
  <c r="N24" i="14"/>
  <c r="P23" i="7"/>
  <c r="Q31" i="24"/>
  <c r="R31" i="24" s="1"/>
  <c r="P31" i="24"/>
  <c r="Q30" i="24"/>
  <c r="R30" i="24" s="1"/>
  <c r="P30" i="24"/>
  <c r="Q29" i="24"/>
  <c r="R29" i="24" s="1"/>
  <c r="P29" i="24"/>
  <c r="Q28" i="24"/>
  <c r="R28" i="24" s="1"/>
  <c r="P28" i="24"/>
  <c r="Q27" i="24"/>
  <c r="R27" i="24" s="1"/>
  <c r="P27" i="24"/>
  <c r="Q26" i="24"/>
  <c r="R26" i="24" s="1"/>
  <c r="P26" i="24"/>
  <c r="Q25" i="24"/>
  <c r="R25" i="24" s="1"/>
  <c r="P25" i="24"/>
  <c r="Q24" i="24"/>
  <c r="R24" i="24" s="1"/>
  <c r="P24" i="24"/>
  <c r="Q23" i="24"/>
  <c r="R23" i="24" s="1"/>
  <c r="P23" i="24"/>
  <c r="Q22" i="24"/>
  <c r="R22" i="24" s="1"/>
  <c r="P22" i="24"/>
  <c r="Q21" i="24"/>
  <c r="R21" i="24" s="1"/>
  <c r="P21" i="24"/>
  <c r="Q20" i="24"/>
  <c r="R20" i="24" s="1"/>
  <c r="Q19" i="24"/>
  <c r="R19" i="24" s="1"/>
  <c r="P19" i="24"/>
  <c r="Q18" i="24"/>
  <c r="R18" i="24" s="1"/>
  <c r="P18" i="24"/>
  <c r="P22" i="10" l="1"/>
  <c r="P21" i="10" s="1"/>
  <c r="P19" i="10" s="1"/>
  <c r="P18" i="10" s="1"/>
  <c r="P17" i="10" s="1"/>
  <c r="P16" i="10" s="1"/>
  <c r="N24" i="19" l="1"/>
  <c r="N25" i="19"/>
  <c r="N21" i="19"/>
  <c r="N20" i="19"/>
  <c r="O22" i="21"/>
  <c r="O20" i="21"/>
  <c r="O17" i="21"/>
  <c r="N17" i="13" l="1"/>
  <c r="P28" i="14"/>
  <c r="P31" i="12" l="1"/>
  <c r="P29" i="12"/>
  <c r="N17" i="12"/>
  <c r="N28" i="12"/>
  <c r="N27" i="12"/>
  <c r="N18" i="18"/>
  <c r="N22" i="18"/>
  <c r="N20" i="18"/>
  <c r="N19" i="18"/>
  <c r="P19" i="18"/>
  <c r="P20" i="18"/>
  <c r="P21" i="18"/>
  <c r="P22" i="18"/>
  <c r="P26" i="10"/>
  <c r="P24" i="10"/>
  <c r="P23" i="10"/>
  <c r="O17" i="11" l="1"/>
  <c r="P20" i="7" l="1"/>
  <c r="P21" i="7"/>
  <c r="N21" i="7"/>
  <c r="P17" i="18" l="1"/>
  <c r="P18" i="18"/>
  <c r="P29" i="18"/>
  <c r="P31" i="18"/>
  <c r="P32" i="18"/>
  <c r="P30" i="18"/>
  <c r="P30" i="12" l="1"/>
  <c r="Q17" i="21" l="1"/>
  <c r="P19" i="21"/>
  <c r="P18" i="21"/>
  <c r="O17" i="5" l="1"/>
  <c r="O23" i="21" l="1"/>
  <c r="P17" i="21"/>
  <c r="P24" i="14" l="1"/>
  <c r="Q24" i="12"/>
  <c r="Q18" i="12" l="1"/>
  <c r="O17" i="9" l="1"/>
  <c r="P17" i="9" s="1"/>
  <c r="N19" i="5" l="1"/>
  <c r="N20" i="5"/>
  <c r="N21" i="5"/>
  <c r="N22" i="5"/>
  <c r="N23" i="5"/>
  <c r="N24" i="5"/>
  <c r="N25" i="5"/>
  <c r="P18" i="7" l="1"/>
  <c r="O24" i="5"/>
  <c r="P24" i="5" s="1"/>
  <c r="O26" i="5"/>
  <c r="P26" i="5" s="1"/>
  <c r="O25" i="5"/>
  <c r="P25" i="5" s="1"/>
  <c r="O23" i="5"/>
  <c r="P23" i="5" s="1"/>
  <c r="O22" i="5"/>
  <c r="P22" i="5" s="1"/>
  <c r="O21" i="5"/>
  <c r="P21" i="5" s="1"/>
  <c r="O20" i="5"/>
  <c r="P20" i="5" s="1"/>
  <c r="O19" i="5"/>
  <c r="P19" i="5" s="1"/>
  <c r="N36" i="15" l="1"/>
  <c r="O36" i="15"/>
  <c r="P36" i="15" s="1"/>
  <c r="Q25" i="15"/>
  <c r="Q19" i="19"/>
  <c r="N19" i="19"/>
  <c r="O28" i="19" l="1"/>
  <c r="P28" i="19" s="1"/>
  <c r="N28" i="19"/>
  <c r="O27" i="19"/>
  <c r="P27" i="19" s="1"/>
  <c r="N27" i="19"/>
  <c r="O26" i="19"/>
  <c r="P26" i="19" s="1"/>
  <c r="N26" i="19"/>
  <c r="O25" i="19"/>
  <c r="P25" i="19" s="1"/>
  <c r="O24" i="19"/>
  <c r="P24" i="19" s="1"/>
  <c r="O22" i="19"/>
  <c r="P22" i="19" s="1"/>
  <c r="O21" i="19"/>
  <c r="P21" i="19" s="1"/>
  <c r="O20" i="19"/>
  <c r="P20" i="19" s="1"/>
  <c r="O19" i="19"/>
  <c r="P19" i="19" s="1"/>
  <c r="O17" i="19"/>
  <c r="P17" i="19" s="1"/>
  <c r="N17" i="19"/>
  <c r="O37" i="15"/>
  <c r="P37" i="15" s="1"/>
  <c r="O35" i="15"/>
  <c r="P35" i="15" s="1"/>
  <c r="N35" i="15"/>
  <c r="O34" i="15"/>
  <c r="P34" i="15" s="1"/>
  <c r="N34" i="15"/>
  <c r="O33" i="15"/>
  <c r="P33" i="15" s="1"/>
  <c r="N33" i="15"/>
  <c r="O32" i="15"/>
  <c r="P32" i="15" s="1"/>
  <c r="N32" i="15"/>
  <c r="O31" i="15"/>
  <c r="P31" i="15" s="1"/>
  <c r="N31" i="15"/>
  <c r="O30" i="15"/>
  <c r="P30" i="15" s="1"/>
  <c r="N30" i="15"/>
  <c r="O29" i="15"/>
  <c r="P29" i="15" s="1"/>
  <c r="N29" i="15"/>
  <c r="O28" i="15"/>
  <c r="P28" i="15" s="1"/>
  <c r="N28" i="15"/>
  <c r="O27" i="15"/>
  <c r="P27" i="15" s="1"/>
  <c r="N27" i="15"/>
  <c r="O26" i="15"/>
  <c r="P26" i="15" s="1"/>
  <c r="N26" i="15"/>
  <c r="O25" i="15"/>
  <c r="P25" i="15" s="1"/>
  <c r="N25" i="15"/>
  <c r="O24" i="15"/>
  <c r="P24" i="15" s="1"/>
  <c r="N24" i="15"/>
  <c r="O23" i="15"/>
  <c r="P23" i="15" s="1"/>
  <c r="N23" i="15"/>
  <c r="O22" i="15"/>
  <c r="P22" i="15" s="1"/>
  <c r="N22" i="15"/>
  <c r="O21" i="15"/>
  <c r="P21" i="15" s="1"/>
  <c r="N21" i="15"/>
  <c r="O20" i="15"/>
  <c r="P20" i="15" s="1"/>
  <c r="N20" i="15"/>
  <c r="O19" i="15"/>
  <c r="P19" i="15" s="1"/>
  <c r="N19" i="15"/>
  <c r="O18" i="15"/>
  <c r="P18" i="15" s="1"/>
  <c r="N18" i="15"/>
  <c r="O17" i="15"/>
  <c r="P17" i="15" s="1"/>
  <c r="N17" i="15"/>
  <c r="P33" i="12" l="1"/>
  <c r="N30" i="12"/>
  <c r="N29" i="12"/>
  <c r="P28" i="12"/>
  <c r="P27" i="12"/>
  <c r="O26" i="12"/>
  <c r="P26" i="12" s="1"/>
  <c r="N26" i="12"/>
  <c r="O25" i="12"/>
  <c r="P25" i="12" s="1"/>
  <c r="N25" i="12"/>
  <c r="O24" i="12"/>
  <c r="P24" i="12" s="1"/>
  <c r="N24" i="12"/>
  <c r="P23" i="12"/>
  <c r="N23" i="12"/>
  <c r="O22" i="12"/>
  <c r="P22" i="12" s="1"/>
  <c r="N22" i="12"/>
  <c r="O21" i="12"/>
  <c r="P21" i="12" s="1"/>
  <c r="N21" i="12"/>
  <c r="O20" i="12"/>
  <c r="P20" i="12" s="1"/>
  <c r="N20" i="12"/>
  <c r="P19" i="12"/>
  <c r="N19" i="12"/>
  <c r="P18" i="12"/>
  <c r="N18" i="12"/>
  <c r="P17" i="12"/>
  <c r="P32" i="12" l="1"/>
  <c r="N26" i="10" l="1"/>
  <c r="O25" i="10"/>
  <c r="P25" i="10" s="1"/>
  <c r="N25" i="10"/>
  <c r="N24" i="10"/>
  <c r="N23" i="10"/>
  <c r="N22" i="10"/>
  <c r="O44" i="11" l="1"/>
  <c r="N44" i="11"/>
  <c r="P43" i="11"/>
  <c r="N43" i="11"/>
  <c r="P40" i="11"/>
  <c r="P37" i="11"/>
  <c r="N37" i="11"/>
  <c r="P35" i="11"/>
  <c r="O34" i="11"/>
  <c r="P34" i="11" s="1"/>
  <c r="O33" i="11"/>
  <c r="P33" i="11" s="1"/>
  <c r="P32" i="11"/>
  <c r="O31" i="11"/>
  <c r="P31" i="11" s="1"/>
  <c r="P30" i="11"/>
  <c r="O29" i="11"/>
  <c r="P29" i="11" s="1"/>
  <c r="P28" i="11"/>
  <c r="N28" i="11"/>
  <c r="P27" i="11"/>
  <c r="N27" i="11"/>
  <c r="P26" i="11"/>
  <c r="P25" i="11"/>
  <c r="P24" i="11"/>
  <c r="P23" i="11"/>
  <c r="N23" i="11"/>
  <c r="P22" i="11"/>
  <c r="P21" i="11"/>
  <c r="N21" i="11"/>
  <c r="P20" i="11"/>
  <c r="N20" i="11"/>
  <c r="P19" i="11"/>
  <c r="N19" i="11"/>
  <c r="P18" i="11"/>
  <c r="N18" i="11"/>
  <c r="P17" i="11"/>
  <c r="N17" i="11"/>
  <c r="P41" i="9" l="1"/>
  <c r="P39" i="9"/>
  <c r="O32" i="9"/>
  <c r="O27" i="9"/>
  <c r="P27" i="9" s="1"/>
  <c r="P21" i="14" l="1"/>
  <c r="P17" i="14"/>
  <c r="P20" i="13" l="1"/>
  <c r="O19" i="13"/>
  <c r="P19" i="13" s="1"/>
  <c r="N19" i="13"/>
  <c r="O17" i="13"/>
  <c r="P17" i="13" s="1"/>
  <c r="P25" i="13"/>
  <c r="N25" i="13"/>
  <c r="O23" i="13"/>
  <c r="P23" i="13" s="1"/>
  <c r="N23" i="13"/>
  <c r="N18" i="19" l="1"/>
  <c r="P18" i="19"/>
  <c r="A7" i="20"/>
  <c r="A7" i="20" a="1"/>
  <c r="A3" i="4"/>
  <c r="A3" i="4"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<sst xmlns="http://schemas.openxmlformats.org/spreadsheetml/2006/main" count="2424" uniqueCount="1312">
  <si>
    <t>CORRECCIONES O ACCIONES CORRECTIVAS PROPUESTAS</t>
  </si>
  <si>
    <t>SEGUIMIENTO FINAL (ANUAL)</t>
  </si>
  <si>
    <t>PRESUPUESTO EJECUTADO A LA FECHA DEL SEGUIMIENTO</t>
  </si>
  <si>
    <t xml:space="preserve"> CUMPLIMIENTO DE LA META</t>
  </si>
  <si>
    <t xml:space="preserve">                           PORCENTAJE DE EJECUCIÓN FINAL DEL PRESUPUESTO ASIGNADO</t>
  </si>
  <si>
    <t>SE ANEXA DOCUMENTO/ EVIDENCIA ENTREGABLE</t>
  </si>
  <si>
    <t>FECHA DE SEGUIMIENTO (DIA/MES/AÑO)</t>
  </si>
  <si>
    <t>FECHA DE EVALUACIÓN FINAL (DIA/MES/AÑO)</t>
  </si>
  <si>
    <t>VERSIÓN: 1</t>
  </si>
  <si>
    <t>SEGUIMIENTO POR TRIMESTRE</t>
  </si>
  <si>
    <t>DEPARTAMENTO/DIVISIÓN</t>
  </si>
  <si>
    <t xml:space="preserve">TRIMESTRE </t>
  </si>
  <si>
    <t>I</t>
  </si>
  <si>
    <t>II</t>
  </si>
  <si>
    <t>III</t>
  </si>
  <si>
    <t>IV</t>
  </si>
  <si>
    <t>PARA EL ÁREA CORRESPONDIENTE</t>
  </si>
  <si>
    <t>FORMATO DE SEGUIMIENTO A LOS PLANES OPERATIVOS ANUALES POR DEPARTAMENTO</t>
  </si>
  <si>
    <t>CONSEJO NACIONAL DE ZONAS FRANCAS DE EXPORTACION</t>
  </si>
  <si>
    <t xml:space="preserve"> ACTIVIDADES EN EL PLAN OPERATIVO ANUAL</t>
  </si>
  <si>
    <t>DESCRIPCIÓN DEL AVANCE DE LAS ACTIVIDADES</t>
  </si>
  <si>
    <t xml:space="preserve">PRESUPUESTO </t>
  </si>
  <si>
    <t xml:space="preserve">META </t>
  </si>
  <si>
    <t>Fecha: 09/12/2019</t>
  </si>
  <si>
    <t>LIMITACIONES:</t>
  </si>
  <si>
    <t>AÑO</t>
  </si>
  <si>
    <t>SUB-PRODUCTO</t>
  </si>
  <si>
    <t>No.</t>
  </si>
  <si>
    <t>%</t>
  </si>
  <si>
    <t>RIESGO</t>
  </si>
  <si>
    <t>DIFERENCIA</t>
  </si>
  <si>
    <t>ALERTA</t>
  </si>
  <si>
    <t>LEYENDA</t>
  </si>
  <si>
    <t>Promoción</t>
  </si>
  <si>
    <t>Difundir material promocional, a nivel nacional e internacional, para la atracción de nuevas inversiones</t>
  </si>
  <si>
    <t>2. Coordinar la agenda de visitas a parques y empresas de zonas francas, a potenciales inversionistas</t>
  </si>
  <si>
    <t>Brindar asistencia técnica a los inversionistas</t>
  </si>
  <si>
    <t xml:space="preserve">Participar en ferias internaciones </t>
  </si>
  <si>
    <t>1. Identificar ferias internacionales de interés para atracción de inversión a RD</t>
  </si>
  <si>
    <t>Impresión de carpetas promocionales (Inglés y español)</t>
  </si>
  <si>
    <t xml:space="preserve">Falta de recursos </t>
  </si>
  <si>
    <t>Falta de recursos.  La información suministrada sea incorrecta o se encuentre desactualizada</t>
  </si>
  <si>
    <t>Que las ferias identificadas no sean las adecuadas para la atracción de nuevas inversiones.  Cancelación de eventos y ferias por motivos del COVID 19</t>
  </si>
  <si>
    <t>No recibir solicitudes / interés de nuevas inversiones para el sector</t>
  </si>
  <si>
    <t xml:space="preserve">No coordinación o coordinación no adecuada </t>
  </si>
  <si>
    <t>Falta de personal calificado</t>
  </si>
  <si>
    <t>Que no se brinde el seguimiento adecuado a la solicitud</t>
  </si>
  <si>
    <t>Que no se brinde la asistencia adecuada durante el proceso de instalación</t>
  </si>
  <si>
    <t>La información presentada no genere interés.  No participación en eventos internacionales por falta de recursos.  Imposibilidad de participar en eventos internacionales por razones de pandemia u otras.</t>
  </si>
  <si>
    <t>Que la información no llegue al personal clave para la toma de decisiones. No participación en eventos internacionales por falta de recursos.  Imposibilidad de participar en eventos internacionales por razones de pandemia u otras.</t>
  </si>
  <si>
    <t>La información sea incorrecta o no lleve al personal clave. No participación en eventos internacionales por falta de recursos.  Imposibilidad de participar en eventos internacionales por razones de pandemia u otras.</t>
  </si>
  <si>
    <t>Que las ferias identificadas no sean las prioritarias para la atracción de nuevas inversiones. No participación en eventos internacionales por falta de recursos.  Imposibilidad de participar en eventos internacionales por razones de pandemia u otras.</t>
  </si>
  <si>
    <t>Presupuesto no autorizado o falta de recursos. No participación en eventos internacionales por falta de recursos.  Imposibilidad de participar en eventos internacionales por razones de pandemia u otras.</t>
  </si>
  <si>
    <t>Planificación y Desarrollo</t>
  </si>
  <si>
    <t xml:space="preserve">Recursos Humanos </t>
  </si>
  <si>
    <t>Deficiente diseño de la planificación y realización de las actividades a desempeñar en el área de RRHH. Procedimiento incompletos.</t>
  </si>
  <si>
    <t xml:space="preserve">Implementar procedimientos de actuación que garanticen el cumplimiento de la planificación del área. </t>
  </si>
  <si>
    <t>Elaborar Plan de Capacitación</t>
  </si>
  <si>
    <t>Convocar al personal identificado</t>
  </si>
  <si>
    <t>Actualizar el Indicador  Planificación de RRHH</t>
  </si>
  <si>
    <t>No remisión de la Planificación de RRHH en el plazo estipulado</t>
  </si>
  <si>
    <t>Planificación y seguimiento constante a la remisión de evidencias dentro del plazo establecido</t>
  </si>
  <si>
    <t>No cumplimiento de las acciones que requieren los subindicadores establecidos</t>
  </si>
  <si>
    <t>SERVICIOS AL USUARIO</t>
  </si>
  <si>
    <t xml:space="preserve">Tramitacion (In-Out) de Solicitudes y Correspondencias </t>
  </si>
  <si>
    <t>Recepción y Registro fisico y digital.</t>
  </si>
  <si>
    <t xml:space="preserve">Reporte de registro de Solicitudes y Comunicaciones.
</t>
  </si>
  <si>
    <t>1.1.1 Recibir y registrar solicitudes que no cumplen los requisitos establecidos.
1.1.2 Selección incorrecta del tipo de movimiento y de servicio.
1.1.3 Selección incorrecta de remitente de comunicación o solicitud.
1.1.4 Asignar número incorrecto a documento y/o recibo de pago en proceso de digitalización.
1.1.5 Entrega digital y física al departamento incorrecto
1.1.6 Adjuntar archivo escaneado  a solicitud o comunicación incorrecta.</t>
  </si>
  <si>
    <t>Revisión constante del instructivo
Se instruye a los usuarios donde encontrar los modelos de cada tipo de solicitud.
Realizacion de informes
Personal capacitado
Sistema informático
Labores de seguimiento
Crear protocolo de inpección.</t>
  </si>
  <si>
    <t>Registro de salida fisico y digital, y Entrega fisico y/o digital.</t>
  </si>
  <si>
    <t xml:space="preserve">Registro de labor diaria </t>
  </si>
  <si>
    <t xml:space="preserve">1.2.1 Error en asignación de número y fecha de documento.
1.2.2 Asignar o digitar numero solicitud o nombre incorrecto a documento escaneado y adjuntar archivo a solicitud o comunicación incorrecta.
1.2.3 Entrega física o envío digital de oficios a beneficiario incorrecto.
</t>
  </si>
  <si>
    <t>Gestión de solicitudes de información técnica o institucional</t>
  </si>
  <si>
    <t>Asistencia presencial, telefónica o correo</t>
  </si>
  <si>
    <t>El departamento ha gestionado y registrado satisfactoriamente las distirntas solicitudes de informacion y/o asistencia de los usurios.</t>
  </si>
  <si>
    <t>Formulario para levantamiento.
Reporte de Asistencia y/o información</t>
  </si>
  <si>
    <t xml:space="preserve">2.1.1 Que llamadas y correos no sean contestadas o ignoradas.
2.1.2 Que no se dé respuesta a la solicitud.
2.1.3 Técnico no desconozca la información que debe suministrar y  entrega de información equivocada.
</t>
  </si>
  <si>
    <t>Hemos creado un formulario digital para el registro de las asistencias.
Reuniones de reforzamiento con el personal, para elevar el nivel de compromiso.</t>
  </si>
  <si>
    <t>Informe de Implementacion de la Carta Compromiso al Ciudadano</t>
  </si>
  <si>
    <t>3.1. Realizar controles y analisis de cumplimiento de los estandares establecidos.</t>
  </si>
  <si>
    <t>Reporte de cumplimiento</t>
  </si>
  <si>
    <t>3.1.1 Incumplimientos sin soporte o evidencia.
3.1.2 Que no se realicen de manera oportuna o programática.
3.2.1 No informar al usuario de la falta cometida.</t>
  </si>
  <si>
    <t>3.2. Gestionar medidas de subsanación  por incumplimiento.</t>
  </si>
  <si>
    <t>Informe elaborado</t>
  </si>
  <si>
    <t xml:space="preserve">4.1.1 Que la muestra no sea representativa.
4.2.1 Que se omitan preguntas.
4.2.2 Que no se difunda el formulario de acuerdo al cronograma de trabajo.
4.3.1 Que no se identifique formularios repetidos.
4.3.2 Que se digiten o agrupen informaciones distintas.
4.4.1 Que no se cumpla con la fecha programada.
</t>
  </si>
  <si>
    <t>Mantener la comunicación con el organo rector MAP
Auxilliarnos del departamento de Estadísticas
Presentar programa de implememtación de encuesta.
Reuniones con los grupos de interes interno
Uso de plataforma digital y segura
Procesos responsabilizados</t>
  </si>
  <si>
    <t>Se efectuó satisfactoriamente la reunión de reforzamiento con la finalidad de motivar el compromiso personal y colectivo del departamento.</t>
  </si>
  <si>
    <t xml:space="preserve">Correo de convocatoria
imagenes de celebración
Minuta o informe (de ser necesario) </t>
  </si>
  <si>
    <t xml:space="preserve">5.1.1 Que no se realice el entrenamiento.
5.1.2 Que no se cuente con el Manual de Políticas, Procesos y Procedimientos actualizado.
5.2.1 Que no asistan los integrantes del departamento a la capacitación por vacaciones.
5.2.2 Que no se cumpla con programa.
</t>
  </si>
  <si>
    <t>Se mantiene una comunicación efectiva con los miembros del departamento
Creación de grupo de comunicacion via mensajería intradepartamental.</t>
  </si>
  <si>
    <t xml:space="preserve">DEPARTAMENTO/DIVISIÓN </t>
  </si>
  <si>
    <t>DEPARTAMENTO ESTADISTICAS DE ZONAS FRANCAS</t>
  </si>
  <si>
    <t>Perfiles elaborados</t>
  </si>
  <si>
    <t>Que se solicite con carácter de urgencia y no pueda ser entregado en tiempo hábil</t>
  </si>
  <si>
    <t>Elaboración previa perfiles de principales socios comerciales y paises DR-CAFTA</t>
  </si>
  <si>
    <t>Seguimiento al proceso con responsables</t>
  </si>
  <si>
    <t>Fecha: 09/12/2020</t>
  </si>
  <si>
    <t>ADMINISTRATIVO Y FINANCIERO</t>
  </si>
  <si>
    <t>PACC</t>
  </si>
  <si>
    <t>QUE NO SE CUMPLAN LOS PROCESOS, TAL Y COMO LO ESTABLECE LA LEY DE COMPRAS Y CONTRATACIONES 340-06 Y SU REGLAMENTO 543-12 Y NORMAS REFERENTES</t>
  </si>
  <si>
    <t>RELACION INGRESOS</t>
  </si>
  <si>
    <t>DISMINUCION DE LOS INGRESOS PROVENIENTES DEL PAGO DE LAS CUOTAS POR SERVICIOS</t>
  </si>
  <si>
    <t xml:space="preserve">RELACION CHEQUES </t>
  </si>
  <si>
    <t>1. IMPLEMENTAR LAS NORMATIVAS DE NOBACI</t>
  </si>
  <si>
    <t>12&amp;</t>
  </si>
  <si>
    <t>NOBACI</t>
  </si>
  <si>
    <t>FORMULARIOS DE AUTORIZACIÓN</t>
  </si>
  <si>
    <t>DESABASTECIMIENTO DE LOS ARTICULOS NECESARIOS QUE IMPIDAN PODER CUMPLIR CON LO REQUERIDO POR LOS DEPARTAMENTOS</t>
  </si>
  <si>
    <t>SE REALIZARON MANTENIMIENTOS MENSUALES</t>
  </si>
  <si>
    <t>FORMULARIO CONTROL DE MANTENIMIENTO</t>
  </si>
  <si>
    <t>MANTENIMIENTOS NO EJECUTADOS CAUSANDO DAÑOS A LOS EQUIPOS</t>
  </si>
  <si>
    <t>REVISION DIARIA DE EQUIPOS PARA COMPROBAR SU CORRECTO FUNCIONAMIENTO</t>
  </si>
  <si>
    <t xml:space="preserve">DEPARTAMENTO/DIVISIÓN:         </t>
  </si>
  <si>
    <t xml:space="preserve"> CONTABILIDAD</t>
  </si>
  <si>
    <t xml:space="preserve">AÑO:  </t>
  </si>
  <si>
    <t xml:space="preserve">FECHA DE SEGUIMIENTO (DIA/MES/AÑO)        </t>
  </si>
  <si>
    <t>Realizar los informes de Estados Financieros Mensuales</t>
  </si>
  <si>
    <t>1. Aplicar en el sistema Dac-Easy, todos los libramientos pagados en el mes.</t>
  </si>
  <si>
    <t xml:space="preserve">Actualmente  la Div. de Contabilidad, prepara la presentacion de los Estados Financieros al 28 de febrero 2021, según las normas establecidas por la Digecog, realizando un informe por mes, un informe semestrar y el cierre fiscal. </t>
  </si>
  <si>
    <t xml:space="preserve"> 2. Realizar Entradas de Diarios Recurrentes.  (Registro Nóminas, Amortizaciones, Previsiones, Depreciacion Activos, Suministros, Conciliaciones Bancarias, Retenciones y pagos de Impuestos.)</t>
  </si>
  <si>
    <t>Las  Entradas de Diario se realizan en el momento que se realice el registro correspondientes en los diferentes modulos del Sistema de Contabilidad DacEasy, Sigef, Siab y Viceversas.</t>
  </si>
  <si>
    <t>3.  Registrar las Cuentas por Cobrar en el Sistema DacEasy. (Facturacion por Servicios, CxC Empleados, Acuerdo de Servicios.)</t>
  </si>
  <si>
    <t>Las facturaciones en el Sistema se realizan dentro de los primeros 5 dias del mes, y los registros de las cuentas por cobrar empleados, en el momento de la contabilizacion de la nómina al sistema.  De igual forma, los registos de c  x c otros clientes, se realizan al momento del devengado.</t>
  </si>
  <si>
    <t>4.  Realizar Conciliaciones Bancarias Mensuales.</t>
  </si>
  <si>
    <t>Las Conciliaciones Bancarias se realizan dentro de los primeros 10 dias del mes siguiente al cierre, para conformar los Estados Financieros y actualizacion de los libros contables.</t>
  </si>
  <si>
    <t>5.  Realizar Registros de Activos Fijos en el Sistema SIAB.</t>
  </si>
  <si>
    <t>Las compras de activos fijos, se digitan en el sistema SIAB y Dac-Easy, para el mayor control y cumplimiento de las NICSP 17, se genera la depreciacion mensual dentro de los primeros 6 dias del mes.</t>
  </si>
  <si>
    <t>6. Realizar Cuadro Previsiones Regalia y Prestaciones laborales</t>
  </si>
  <si>
    <t>Las provisiones para el pago de prestaciones economicas y regalia pascual y demas beneficios marginales se registran mensualmente en el sistema Dac-Easy, por entradas recurrentes.</t>
  </si>
  <si>
    <t>7. Registrar las Cuentas por Pagar Proveedores en el Sistema DacEasy. Empleados, Acuerdo de Servicios.)</t>
  </si>
  <si>
    <t>Las cuentas por pagar se registran según las normas y manual de politicas contables de la DIGECOG y las NICSP 1 Y 29</t>
  </si>
  <si>
    <t>8. Cuadre de ingresos por oficinas con el punto de ventas y el VUCE.</t>
  </si>
  <si>
    <t>Los ingresos se registran por el metodo de lo devengado para las C x C., y  el percibido cuando se realiza la venta de servicios y se realiza la revision diaria y cuadre mensual.</t>
  </si>
  <si>
    <t>Presentar a la DGII y TSS los diferentes impuestos e informes de los NCF otorgados.</t>
  </si>
  <si>
    <t>1. Realizar Declaraciones Juradas de Impuestos Mensualmente del IR-3, IR-4, IR-606,607,608, IT-1, IR-17</t>
  </si>
  <si>
    <t>Los impuestos retenidos a empleados y proveedores, se registran y se presentan los diez primeros dias laborables del siguiente mes el IR3, IR4, IR17.  Declaracion de ITEBIS y formato de envios de datos: 606, 607 y 608 los primeros 15 dias laborables del mes siguiente y el IT1, los primeros 20 dias laborables del siguiente mes. Tambien el envio de datos de novedades de nominas de empleados, los primeros 3 dias laborables del mes siguientes. De igual manera el IR13 anualmente del 15 - 20 del mes de marzo del año siguiente.</t>
  </si>
  <si>
    <t>Formularios y notificaciones de pagos, reportes de envios de archivos de la DGII</t>
  </si>
  <si>
    <t>2. Aplicar Novedades a la TSS.</t>
  </si>
  <si>
    <t>3. Elaborar la declaración Jurada Anual IR-13, de la Ret. Empleados.</t>
  </si>
  <si>
    <t>Realizar la  programacion y coordinacion de los fondos asignados</t>
  </si>
  <si>
    <t>1. Realizar disponibilidad de cuenta Operativa</t>
  </si>
  <si>
    <t>La disponibilidad de la cuenta operativa se realiza diariamente para la toma de desiciones.</t>
  </si>
  <si>
    <t xml:space="preserve"> Reportes del Sigef. Comunicaciones TN, Formularios</t>
  </si>
  <si>
    <t xml:space="preserve">Incumplimiento en la programacion de fondos en las fechas establecidas, </t>
  </si>
  <si>
    <t>Programar y solicitar los fondos de forma eficiente.</t>
  </si>
  <si>
    <t>2. Completar los formularios para la programación y solicitud de los fondos en tránsito y pagos programados mensual y trimestralmente.</t>
  </si>
  <si>
    <t>Las solicitudes y programacion de los fondos asignados y la programacion de recursos FASE 1, se realiza al final de cada mes.</t>
  </si>
  <si>
    <t>3. Realizar comunicación para el envío de formularios físicos a la Tesorería Nacional.</t>
  </si>
  <si>
    <t>Realizar  el levantamiento, y descargo del inventario de activos fijos y vehículos de la institución a Bienes Nacionales y el inventario de suministros</t>
  </si>
  <si>
    <t>1. Realizar el levantamiento de activos fijos anualmente.</t>
  </si>
  <si>
    <t>Actualmente se realiza la supervision de los activos fijos en las diferentes oficinas de la entidad, según la metodologia para el levantamiento de Bienes del Estado Dominicano, diseñada por la Digecog.</t>
  </si>
  <si>
    <t xml:space="preserve">Reportes del Sistema Siab,  Informes de levantamientos de Activos, </t>
  </si>
  <si>
    <t>1. Falta de actualizacion de las informaciones.   2. Incumplimiento a las normas generales de activos no financieros y la NICSP 17- y 12 Propiedad, Planta y Equipos,  No coordinacion con Bienes nacionales   3. Bienes que no estén codificados correctamente.</t>
  </si>
  <si>
    <t>Mantener la actualizacion de los registros de Altas de activos, realizar el descargo en el tiempo oportuno,</t>
  </si>
  <si>
    <t>2. Actualizar los movimientos de activos fijos en el SIAB.</t>
  </si>
  <si>
    <t>Para el movimiento  o traslado de activos fijos, se  procede al llenado del formulario tipo, para los fines correspondientes según el procedimiento de localizacion y valuacion de los Activos no financieros del Estado.</t>
  </si>
  <si>
    <t>3. Realizar informe de descargos pra Bienes Nacionales.</t>
  </si>
  <si>
    <t>Las  Bajas de Bienes se realizan de acuerdo a las necesidades y cumulos de activos en desusos, y dependiento de la pronta atencion tengan a bien dispensar Bienes Nacionales de acuerdo a nuestra solicitud. De igual manera informamos en el portal de transparencias semestralmente los movimientos de los mismos.</t>
  </si>
  <si>
    <t>4. Realizar los inventarios de suministros al corte semestral y cierre, segun las normas de DIGECOG.</t>
  </si>
  <si>
    <t>El inventario de suministro se realiza semestralmente y se informa trimestralmente para el portal transparencia de la entidad.</t>
  </si>
  <si>
    <t>Reportes del Dac-Easy, informes de inventarios</t>
  </si>
  <si>
    <t>Falta de coordinacion y fechas para el levantamiento de las informaciones</t>
  </si>
  <si>
    <t>Establecer las fechas para la realizacion de los inventarios.</t>
  </si>
  <si>
    <t>Solicitar, controlar y  tramitar libramientos, asignaciones de fondos y otras operaciones,  de pagos.</t>
  </si>
  <si>
    <t>1. Solicitar por fondo y naturaleza de cuentas el certificado de apropiacion presupuestaria</t>
  </si>
  <si>
    <t>El proceso de pago en SIGEF se realiza de acuerdo a las disponibilidades que nos permita Digepres ejecutar, porque aunque tengamos las cuotas para ejecutarlo, tenemos muchas restricciones</t>
  </si>
  <si>
    <t>Reportes del SIGEF, Dac-Easy, Libramientos fisicos pagados, Cheques y otros medios de pago.</t>
  </si>
  <si>
    <t>Falta de recursos para realizacion del pago, Interferencias en los sistemas de contabilidad, falta de equipos tecnologicos optimos</t>
  </si>
  <si>
    <t>1. Solicitar los fondos de manera oportuna,.   2.. Contar con un sistema mas eficiente y actualizado.</t>
  </si>
  <si>
    <t>2. Solicitar por fondo y naturaleza de cuentas el certificado de cuota a comprometer</t>
  </si>
  <si>
    <t>Todo el proceso de pago se registra en la Div. de Contabilidad.</t>
  </si>
  <si>
    <t>3. Registrar facturas en módulo de factura fiscal</t>
  </si>
  <si>
    <t>4. Realizar cuadro por cuentas y susbcuentas de acuerdo a la naturaleza del gasto mensualmente</t>
  </si>
  <si>
    <t>5. Realizar carta solicitando el monto asignado en el mes por gastos corrientes y de capital</t>
  </si>
  <si>
    <t>Revisar, firmar y tramitar las nóminas de pago del personal y solicitar las asignaciones corespondientes.</t>
  </si>
  <si>
    <t>1. Solicitar la apropiación de nómina y aprobarla</t>
  </si>
  <si>
    <t>El proceso  de pago de las nominas, se tramita dentro de los primeros dias del mes.</t>
  </si>
  <si>
    <t>Nominas fisicas, Reportes del  Sigef y Dac-Easy</t>
  </si>
  <si>
    <t>Falta de recursos para el pago.  2. diferencias entre el archivo y el preventivo. Problemas en el sistema financiero.</t>
  </si>
  <si>
    <t xml:space="preserve">2. Validar el archivo TXT </t>
  </si>
  <si>
    <t>3.Cargar nómina y generar libramiento de pago</t>
  </si>
  <si>
    <t>Participar en la elaboracion  anual del  anteproyecto del presupuesto de ingresos y gastos corrientes de la entidad.</t>
  </si>
  <si>
    <t>1. Participar en los ajustes y Distribucion del Presupuesto según el Tope aprobado</t>
  </si>
  <si>
    <t>La Division de  Contabilidad participa en la elaboracion, ajuste, seguimiento y ejecución del presupuesto de la entidad.</t>
  </si>
  <si>
    <t>2. Controlar los gastos correspondientes a las difentes partidas presupuestarias.</t>
  </si>
  <si>
    <t>Fecha: 26/03/2021</t>
  </si>
  <si>
    <t xml:space="preserve">DEPARTAMENTO/DIVISIÓN:        </t>
  </si>
  <si>
    <t xml:space="preserve">PRESUPUESTO     </t>
  </si>
  <si>
    <t>PORCENTAJE DE EJECUCIÓN FINAL DEL PRESUPUESTO ASIGNADO</t>
  </si>
  <si>
    <t>1. Suministrar y obtener informaciones de la DIGEPRES.</t>
  </si>
  <si>
    <t>Los lineamientos recibidos de  DIGEPRES, son acatados  en el tiempo establecido.</t>
  </si>
  <si>
    <t>1. Falta de capacitacion del usuario.                                2.  incumplimiento en la fecha de programacion.</t>
  </si>
  <si>
    <t>3. Dar seguimiento a la ejecucion presupuestaria, conjuntamente con la programacion de las metas, para su cumplimiento eficiente y eficaz.</t>
  </si>
  <si>
    <t>El seguimiento a la ejecucion de las metas, se efectuó en el plazo establecido por la DIGEPRES.</t>
  </si>
  <si>
    <t>La ejecucion Financiera se realizó en el plazo establecido por la DIGEPRES</t>
  </si>
  <si>
    <t>1. Realizar la Regularizacion de los pagos por Fase 1 en Sigef, según  avisos de debitos conciliados.</t>
  </si>
  <si>
    <t>2. Registro de Ingresos pendientes en Sigef, por Asignacion mensual del gobierno central.</t>
  </si>
  <si>
    <t>Los Registros de Ingresos por transferencias de asignaciones para gastos corrientes, estan actualizados en el SIGEF.</t>
  </si>
  <si>
    <t>3. Solicitar el aumento  y disminucion de las cuotas trimestrales a Digepres, según la programacion anual del presupuesto.</t>
  </si>
  <si>
    <t>Los aumentos y disminuciones de partidas presupuestarias se han realizado y validados por la DIGEPRES.</t>
  </si>
  <si>
    <t>4. Realizar las modificaciones presupuestarias correspondientes.</t>
  </si>
  <si>
    <t>ENCADENAMIENTOS PRODUCTIVOS</t>
  </si>
  <si>
    <t>1. Coordinar reuniones entre las instituciones responsables</t>
  </si>
  <si>
    <t xml:space="preserve">1. Existe desconocimiento de lo que son las Jornadas de  Rondas de Negocios. 
2. Las empresas tanto de zonas francas, como de la industria local, pueden no motivarse a participar en las rondas de negocios, por desconocer los beneficios que pueden traer para sus empresas la participación en las mismas. 
3. Empresas de la industria local no cuenten con las certificaciones o la calidad que las empresas de zonas francas exigen, para sus suplidores. </t>
  </si>
  <si>
    <t>Reuniones, convocatorias, envío de invitaciones, realización de llamadas telefónicas, concertaciones de citas, desplazamiento  a otras localidades, cotizaciones para evento, etc.</t>
  </si>
  <si>
    <t>2. Realizar invitación a las empresas  de zonas francas</t>
  </si>
  <si>
    <t>3. Confirmar la participacion de las empresas de zonas francas invitadas</t>
  </si>
  <si>
    <t>4. Coordinar reuniones entre las empresas que asistirá al B2B</t>
  </si>
  <si>
    <t>5. Realizar jornada de reuniones entres las empresas que asistirán al B2B</t>
  </si>
  <si>
    <t>6. Dar seguimiento a los B2B realizados</t>
  </si>
  <si>
    <t>Remisión de información sobre la herramienta para la inscripción de empresas.</t>
  </si>
  <si>
    <t>1. Desconocimiento de la Herramienta entre las mipymes del mercado nacional. 
2. Las empresas locales no cuenten con las certificaciones de calidad necesarias para suplir.</t>
  </si>
  <si>
    <t>1. Utilizar la base de datos de dicha Herramienta de Categorización, para suministrar información a las empresas del subsector de Dispositivos Médicos que lo requieran. 
2. Recibir información de las empresas de zonas francas y empresas locales.</t>
  </si>
  <si>
    <t xml:space="preserve">1. Determinar la necesidad de las áreas involucradas </t>
  </si>
  <si>
    <t>3. Implementación y/o desarrollo de la solución</t>
  </si>
  <si>
    <t>Capacitación del personal.</t>
  </si>
  <si>
    <t>Incluir fecha caducidad en calendario.
Registar en POA y PACC.
Realizar solicitud a depto. Administrativo y Financiero previo a fecha de vencimiento.
Recibir y registrar la recepción.
Revisar funcionamiento del producto o servicio.</t>
  </si>
  <si>
    <t>3. Recepción del servicio por el tiempo acordado.</t>
  </si>
  <si>
    <t>Zonas Francas y Parques</t>
  </si>
  <si>
    <t>Brindar asistencia y seguimiento a proyectos de operadoras de parques y empresas de zonas francas nuevas</t>
  </si>
  <si>
    <t xml:space="preserve">1. Realizar inventarios de expedientes  de reciente aprobacion que aún no le han sido emitidas las  Resoluciones  y/o Decretos   </t>
  </si>
  <si>
    <t xml:space="preserve">2. Determinar las condicionantes pendientes por parte de los promotores de los proyectos </t>
  </si>
  <si>
    <t>3. Establecer contacto con los promotores de los proyectos</t>
  </si>
  <si>
    <t>Brindar asistencia para facilitación del inicio de operaciones de nuevos proyectos</t>
  </si>
  <si>
    <t xml:space="preserve">1. Identificar aquellos proyectos aprobados que no han iniciado sus operaciones y que poseen  sus Resoluciones y/o Decretos     </t>
  </si>
  <si>
    <t>2. Establecer contacto con representates de dichos proyecto</t>
  </si>
  <si>
    <t>3.Visitas de control y seguimiento a proyectos nuevos y existentes</t>
  </si>
  <si>
    <t xml:space="preserve">4.Suministrar asistencia con posibles soluciones y procedimientos a seguir </t>
  </si>
  <si>
    <t>Evaluar, analizar y preparar los casos de Reunión del Consejo Directivo</t>
  </si>
  <si>
    <t>1. Revisar y analizar las solicitudes correspondientes a casos de reunión del consejo</t>
  </si>
  <si>
    <t>2.Visitas de control y seguimiento a proyectos nuevos y existentes</t>
  </si>
  <si>
    <t>5. Elaborar Resoluciones y Certificaciones de los casos</t>
  </si>
  <si>
    <t>Evaluar y analizar las diferentes solicitudes administrativas requeridas por las empresas y operadoras de zonas francas</t>
  </si>
  <si>
    <t>1. Revisar y analizar las solicitudes administrativas correspondientes a exoneración de materias primas, maquinarias, equipos y materiales, ventas al mercado local, cartas de no objeción, etc.</t>
  </si>
  <si>
    <t>2. Elaborar las autorizaciones administrativas según corresponda a cada caso</t>
  </si>
  <si>
    <t>Determinar y mantener actualizado el sistema de empresas para la aplicación de los incentivos otorgados por la Ley No. 8-90</t>
  </si>
  <si>
    <t xml:space="preserve">1. Realizar inventarios de resoluciones pendientes de entrega </t>
  </si>
  <si>
    <t xml:space="preserve">2.Determinar vigencia de las  resoluciones </t>
  </si>
  <si>
    <t xml:space="preserve">3. Realizar inventarios de empresas que figuran en el sistema  como no operando y en proceso de instalación   </t>
  </si>
  <si>
    <t>4. Solicitar mediante comunicación a las operadoras de parques de Zonas Francas información de   las empresas en estatus no operando y en proceso de instalación</t>
  </si>
  <si>
    <t>6. Recomendar la cancelación de aquellos permisos que las operadoras confirmen que no tienen relación contractual con las mismas</t>
  </si>
  <si>
    <t>7. Presentar al Consejo Directivo listado de empresas depuradas para su cancelación</t>
  </si>
  <si>
    <t>ANALISIS ECONOMICO Y COMPETITIVIDAD</t>
  </si>
  <si>
    <t>Incidir y participar activamente en la implementación y consolidación de la política comercial de la República Dominicana, específicamente en aquellos temas de especial relevancia para el sector de zonas francas</t>
  </si>
  <si>
    <t>Uno de los productos de la División no pudo completarse, debido a la no disponibilidad del informe estadístico 2020</t>
  </si>
  <si>
    <t>1. Recibir las solicitudes</t>
  </si>
  <si>
    <t>2. Analizar los casos depositados</t>
  </si>
  <si>
    <t>4.Presentar los casos al Consejo Directivo</t>
  </si>
  <si>
    <t>5. Elaborar las resoluciones que aprueban el permiso de operación</t>
  </si>
  <si>
    <t>1. Verificar las fechas de vencimiento de los permisos</t>
  </si>
  <si>
    <t>2. Informar a la empresa cuando esté próximo a la fecha de vencimiento de su permiso</t>
  </si>
  <si>
    <t>3. Llevar al Consejo Directivo las renovaciones de los permisos de operación</t>
  </si>
  <si>
    <t>2. Elaborar la resolución administrativa</t>
  </si>
  <si>
    <t xml:space="preserve">4. Entregar a la empresa </t>
  </si>
  <si>
    <t>Brindar asistencia técnica a nuevas empresas de zonas francas de servicios y/o permisos de operación para zonas francas especiales</t>
  </si>
  <si>
    <t>Llevar un control de las vigencias de los permisos de instalación de cada empresa</t>
  </si>
  <si>
    <t>Realizar las autorizaciones administrativas que solicita cada empresa, de exoneración de impuestos en la importación de materia prima, maquinaria y equipos</t>
  </si>
  <si>
    <t>3. Delegación de firmas al Enc. ZFP</t>
  </si>
  <si>
    <t>3. Generar informes para ser presentados en la Reunión del Consejo Directivo</t>
  </si>
  <si>
    <t xml:space="preserve">4. Elaborar presentación de los casos a ser conocidos en las sesiones del Consejo Directivo </t>
  </si>
  <si>
    <t>5. Recomendar la cancelación de las empresas que anunciaron retiro y de las empresas que las operadoras confirmen no tener relación contractual con las mismas</t>
  </si>
  <si>
    <t>Jurídico</t>
  </si>
  <si>
    <t>1. Realizar un levantamiento de las legislaciones</t>
  </si>
  <si>
    <t>2. Identificar cuáles impactan al sector zonas francas</t>
  </si>
  <si>
    <t>3. Realizar propuestas a la Dirección Ejecutiva sobre posibles acciones de ayuda a las empresas del sector</t>
  </si>
  <si>
    <t>4. Apoyar a las empresas que asi lo ameriten</t>
  </si>
  <si>
    <t>1. Realizar estudio de los casos sometidos al departamento</t>
  </si>
  <si>
    <t>2. Realizar las recomendaciones que apliquen</t>
  </si>
  <si>
    <t xml:space="preserve">1. Control de quorum </t>
  </si>
  <si>
    <t>2. Elaborar el acta correspondiente</t>
  </si>
  <si>
    <t>3. Elaborar las resoluciones tomadas por el CD</t>
  </si>
  <si>
    <t>Analizar los cambios en las legislaciones del sector.</t>
  </si>
  <si>
    <t xml:space="preserve">Evaluar e identificar documentación incompleta. </t>
  </si>
  <si>
    <t>Dar soporte jurÍdico a la Dirección Ejecutiva en las reuniones del Consejo Directivo.</t>
  </si>
  <si>
    <t>Inasistencia de miembros  del Consejo Directivo</t>
  </si>
  <si>
    <t xml:space="preserve">Posibles inobservancias de normativas jurídicas. </t>
  </si>
  <si>
    <t>Seguimiento continuo a la asistencia de los convocados</t>
  </si>
  <si>
    <t>Estudio y recomendaciones de los temas a tratar en las reuniones.</t>
  </si>
  <si>
    <t>Retraso en las respuestas a los requerimientos de servicios por parte de los usuarios.</t>
  </si>
  <si>
    <t>Analizar los  casos por orden de llegada</t>
  </si>
  <si>
    <t>Realizar llamadas y remitir correo electrónico de recordatorio</t>
  </si>
  <si>
    <t xml:space="preserve">Comunicación permanente con los organos que intervienen en las aprobaciones y modificaciones de textos legales.  </t>
  </si>
  <si>
    <t>No estar actualizados en el ámbito jurídico.</t>
  </si>
  <si>
    <t>Monitorear las actividades del Congreso y las demás instituciones que inciden en el sector ZF.</t>
  </si>
  <si>
    <t xml:space="preserve"> $-   </t>
  </si>
  <si>
    <t>Las mismas se realizan atendiendo las necesidades de las mismas empresas.</t>
  </si>
  <si>
    <t>Elaboración de Informe correspondiente.</t>
  </si>
  <si>
    <t xml:space="preserve">Preparar el informe correspondiente cuando hubieran recomendaciones.  </t>
  </si>
  <si>
    <t>Elaboración del acta correspondiente.</t>
  </si>
  <si>
    <t xml:space="preserve">Elaboración de las resoluciones. </t>
  </si>
  <si>
    <t>Referirlos y acompañarlos a las instituciones que inciden con el sector ZF.</t>
  </si>
  <si>
    <t xml:space="preserve">Estudiar cada documentación depositada. </t>
  </si>
  <si>
    <t>Verificación de la asistencia y pase de lista de los consejeros e invitados especiales.</t>
  </si>
  <si>
    <t>RESULTADO</t>
  </si>
  <si>
    <t>PRODUCTO</t>
  </si>
  <si>
    <t>Comunicaciones</t>
  </si>
  <si>
    <t>R3.2. Aumentada las inversiones en zonas francas</t>
  </si>
  <si>
    <t>R1.3. Fortalecidas las competencias del talento humano del CNZFE</t>
  </si>
  <si>
    <t>R1.1. Fortalecido el seguimiento de los planes, programas y proyectos institucionales</t>
  </si>
  <si>
    <t>R3.3. Aumentada la resilencia en los parques de zonas francas</t>
  </si>
  <si>
    <t>R1.4. Mitigados los riesgos identificados en los procesos por cada área</t>
  </si>
  <si>
    <t>R3.1. Mejorada la eficiencia en la expedición de permisos de operación de parques y zonas francas</t>
  </si>
  <si>
    <t>R2.4.Aumentada la creación de nuevos clústers de exportación de bienes y servicios</t>
  </si>
  <si>
    <t>2.4. Creación de clústeres de exportación de bienes y servicios</t>
  </si>
  <si>
    <t>R2.4.Aumentada la creación de nuevos clústers de exportación de bienes y servicios
R3.4.Aumentado los encadenamientos productivos entre las zonas francas y los productores locales</t>
  </si>
  <si>
    <t>R2.3.Aumentada la atracción de inversionistas en zonas francas</t>
  </si>
  <si>
    <t>R2.1.Aumentada las exportaciones de las zonas francas 
R3.1. Mejorada la eficiencia en la expedición de permisos de operación de parques y zonas francas</t>
  </si>
  <si>
    <t>Reporte elaborado.
Estamos en proceso de publicación en la web.</t>
  </si>
  <si>
    <t>Informe indice de satisfacción de la calidad de los servicios ofrecidos.</t>
  </si>
  <si>
    <t>1.1. Detección de desviaciones en los planes, programas y proyectos institucionales</t>
  </si>
  <si>
    <t>2.2. Estudio de inteligencia comercial para la inserción de los subsectores productivos de zonas francas</t>
  </si>
  <si>
    <t xml:space="preserve">R2.2.Aumentada las negociaciones con empresas anclas en los 10 principales subsectores productivos </t>
  </si>
  <si>
    <t>Comunicación de sensibilización previa de la Máxima Autoridad
Socializar protocolos establecidos con el grupo, previo inicio Censo.</t>
  </si>
  <si>
    <t xml:space="preserve">Se elaboró un listado de las empresas que aún no completan todos los requerimientos de sus solicitudes y sus expedientes fueron  llevados al archivo </t>
  </si>
  <si>
    <t xml:space="preserve">En vista de que cada caso de reunión de Consejo tiene sus requerimientos, identificamos cuales hacen falta y les informamos mediante comunicación formal </t>
  </si>
  <si>
    <t xml:space="preserve">Al requerir información adicional de los proyectos a evaluar fue necesario establecer contactos con los promotores  </t>
  </si>
  <si>
    <t xml:space="preserve">Con la ayuda de live pro business y el Dpto. de Estadistica pudimos identificar esas empresas no operando con el fin de hacer recomendaciones pertinentes </t>
  </si>
  <si>
    <t>Llamamos y realizamos contacto directo con dichos representantes para que nos expliquen su estado actual</t>
  </si>
  <si>
    <t>Enviamos a nuestros tecnicos analistas y auxiliares a observar la realidad operacional de las empresas tantos nuevas como existentes asegurando así que esten cumpliendo con el proposito de la Ley 8-90</t>
  </si>
  <si>
    <t>De manera presencial y telefonica escuchamos las inquietudes de los distintos usuarios con el fin instruirlos en la realización de sus procedimientos y brindandoles soluciones que deriben de este Consejo</t>
  </si>
  <si>
    <t>Siendo plasmado el propósito de la solicitud procedimos a revisar los documentos de soporte en vías de encontrar las informaciones que demandan los informes a presentar</t>
  </si>
  <si>
    <t>Visitamos los proyectos de zonas francas que fueron conocidos durante la reunión del Consejo Directivo</t>
  </si>
  <si>
    <t xml:space="preserve">En la  plataforma Live Pro Business ingresamos los datos suministrados en los formularios y posteriormente generar los informes a ser presentados </t>
  </si>
  <si>
    <t>Los datos mas relevanetes de las solicitudes de Consejo Directivo así como las ratificaciones de diversos casos de aprobación administrativa son colocados en plantillas de power point para facilitar a los miembros del Consejo su facil lectura y puedan dar su punto de vista</t>
  </si>
  <si>
    <t>A través de Live Pro Business generamos las resoluciones de PI y casos diversos, anterior a esto se prepararon las certificaciones con los resultados de la reunión de consejo y se les informó a las empresas y promotores</t>
  </si>
  <si>
    <t>Las solicitudes administrativas fueron evaluadas de acuerdo a la actividad de la empresa y los propositos de la  Ley 8-90, estas fueron generadas a traves de Live Pro Business</t>
  </si>
  <si>
    <t>Las autorizaciones administrativas fueron elaboradas luego de haber confirmado que sus solicitudes procedian y estaban acordes con la Ley 8-90</t>
  </si>
  <si>
    <t xml:space="preserve">Se elaboró un listado de las empresas que aún no completan todos los requerimientos de sus solicitudes y sus expedientes fueron llevados al archivo </t>
  </si>
  <si>
    <t>Se realizó un lavantamiento de las empresas que al año actual deben renovar sus permisos de instalación. Se les envió una notificación exhortandoles que renueven</t>
  </si>
  <si>
    <t>Con la ayuda de live pro business y el Dpto. de Estadistica pudimos identificar esas empresas no operando con el fin de hacer recomendaciones pertinentes inclusive la cancelación de sus permisos de operación si fuera necesario</t>
  </si>
  <si>
    <t>Se contactaron las operadoras de los diferentes parques para verificar el estado de las empresas en observacion</t>
  </si>
  <si>
    <t>Se realizó un lavantamiento de las empresas que hasta entonces comunicaron su retiro como zona franca y no tenian compromisos pendientes</t>
  </si>
  <si>
    <t>Se realizó un lavantamiento de las empresas que hasta entonces las operadoras comunicaron no tener ninguna relación contractual</t>
  </si>
  <si>
    <t>Se realizó el listado correspondiente a las empresas que reunían las condiciones para ser canceladas</t>
  </si>
  <si>
    <t>Se recibieron las diferentes solicitudes que hasta entonces habían agotado su proceso de registro y fueron distribuidas entre nuestros analistas y auxiliares para su posterior evaluación</t>
  </si>
  <si>
    <t>Fueron analizados todos los casos recibidos a fin de determinar si cumplen o no con los propositos de la la Ley 8-90</t>
  </si>
  <si>
    <t>Se realizaron visitas de seguimiento de empresas y visitas correspondientes a las solicitudes de casos de reunión</t>
  </si>
  <si>
    <t>Mediante informes y cuadros de información de empresas fueron presentados los casos de reunión al Consejo Directivo</t>
  </si>
  <si>
    <t>A través de la plataforma Live Pro Business fueron elaboradas las resoluciones que sustentan las aprobaciones de casos aprobados por el Consejo Directivo</t>
  </si>
  <si>
    <t xml:space="preserve">Fueron verificados los permisos de instalación que durante este año agotarán su vigencia de 15 años </t>
  </si>
  <si>
    <t>Fueron identificadas e informadas las empresas que hasta entonces presentaban cercanía al vencimiento de su resolución</t>
  </si>
  <si>
    <t xml:space="preserve">Fueron identificadas las solicitudes de renovación de permiso de operación, evaluadas y finalmente llevadas al Consejo Directivo  </t>
  </si>
  <si>
    <t>Se elaboraron las diferentes autorizaciones administrativas luego de verificar que cumplían con el propósito de la la Ley 8-90</t>
  </si>
  <si>
    <t>Fueron entregadas al encargado de ZFP las autorizaciones administrativas para su respectiva firma</t>
  </si>
  <si>
    <t>Fueron anotadas y entregadas a servicios al usuario las diferentes autorizaciones para su posterior envío</t>
  </si>
  <si>
    <t xml:space="preserve">
R2.1.Aumentada las exportaciones de las zonas francas 
R3.1. Mejorada la eficiencia en la expedición de permisos de operación de parques y zonas francas</t>
  </si>
  <si>
    <t>3.1. Automatización de los servicios de permisos de operación a parques y zonas francas</t>
  </si>
  <si>
    <t>R2.2.Aumentada las negociaciones con empresas anclas en los 10 principales subsectores productivos 
R3.2. Aumentada las inversiones en zonas francas</t>
  </si>
  <si>
    <t>R2.1.Aumentada las exportaciones de las zonas francas 
R3.1. Mejorada la eficiencia en la expedición de permisos de operación de parques y zonas francas
R3.3. Aumentada la resilencia en los parques de zonas francas</t>
  </si>
  <si>
    <t>1. Evaluación documentación de solicitud presentada.</t>
  </si>
  <si>
    <t xml:space="preserve">
2. Supervisión técnica y Elaboración de informe técnico</t>
  </si>
  <si>
    <t xml:space="preserve">
3. Generar la resolución de clasificación</t>
  </si>
  <si>
    <t>1. Verificar que la solitud cumpla con los requisitos (Carta, DGII, TSS Pago).</t>
  </si>
  <si>
    <t xml:space="preserve">
2. Aprobación técnica.</t>
  </si>
  <si>
    <t>1. Revisar y difundir formulario de encuesta.</t>
  </si>
  <si>
    <t xml:space="preserve">
2. Acopio y procesamiento.</t>
  </si>
  <si>
    <t xml:space="preserve">UNIDAD ORGANIZACIONAL </t>
  </si>
  <si>
    <t>NIVEL DE CUMPLIMIENTO</t>
  </si>
  <si>
    <t>PLANIFICACION Y DESARROLLO</t>
  </si>
  <si>
    <t>RECURSOS HUMANOS</t>
  </si>
  <si>
    <t>JURIDICO</t>
  </si>
  <si>
    <t>Nuevas instalaciones de zonas francas</t>
  </si>
  <si>
    <t>Autorización de ampliación en parques de zonas francas</t>
  </si>
  <si>
    <t>Detección de desviaciones en los planes, programas y proyectos institucionales</t>
  </si>
  <si>
    <t>Fortalecimiento de la estructura organizativa</t>
  </si>
  <si>
    <t>Fortalecimiento del reclutamiento y selección por carrera administrativa</t>
  </si>
  <si>
    <t>Profesionalización del talento humano</t>
  </si>
  <si>
    <t>PRODUCTOS ESTRATEGICOS</t>
  </si>
  <si>
    <t>5. Rendir el informe correspondiente a la D.E.</t>
  </si>
  <si>
    <t>Implementada la Gestión de Riesgos</t>
  </si>
  <si>
    <t>COMUNICACIONES</t>
  </si>
  <si>
    <t>Nuevas alianzas estratégicas para promoción de inversión y exportaciones</t>
  </si>
  <si>
    <t>Automatización de los servicios de permisos de operación a parques y zonas francas</t>
  </si>
  <si>
    <t>TECNOLOGIA DE LA INFORMACION Y COMUNICACION</t>
  </si>
  <si>
    <t>CONTABILIDAD</t>
  </si>
  <si>
    <t>RESUMEN EJECUTIVO</t>
  </si>
  <si>
    <t>PRESUPUESTO</t>
  </si>
  <si>
    <t>Creación de clústeres de exportación de bienes y servicios
Creación de encadenamientos productivos</t>
  </si>
  <si>
    <t>Creación de clústeres de exportación de bienes y servicios</t>
  </si>
  <si>
    <t>Creación de encadenamientos productivos</t>
  </si>
  <si>
    <t>PROMOCION</t>
  </si>
  <si>
    <t>ZONAS FRANCAS Y PARQUES</t>
  </si>
  <si>
    <t>REGULACION TEXTILES, CALZADOS Y PIELES</t>
  </si>
  <si>
    <t>Celebración de ferias multisectoriales para promoción de inversión en Zonas Francas</t>
  </si>
  <si>
    <t>Permisos de operación para empresas de zonas francas
Automatización de los servicios de permisos de operación a parques y zonas francas</t>
  </si>
  <si>
    <t>Permisos de operación para empresas de zonas francas</t>
  </si>
  <si>
    <t>ESTADISTICAS</t>
  </si>
  <si>
    <t>Estudio de inteligencia comercial para la inserción de los subsectores productivos de zonas francas
Nuevas instalaciones de zonas francas</t>
  </si>
  <si>
    <t>Estudio de inteligencia comercial para la inserción de los subsectores productivos de zonas francas</t>
  </si>
  <si>
    <t xml:space="preserve">
Permisos de operación para empresas de zonas francas
Automatización de los servicios de permisos de operación a parques y zonas francas
Autorización de ampliación en parques de zonas francas</t>
  </si>
  <si>
    <t>Permisos de operación para empresas de zonas francas
Automatización de los servicios de permisos de operación a parques y zonas francas</t>
  </si>
  <si>
    <t>Las solicitudes presentadas han sido procesadas satisfactoriamente.
Las proyecciones han sido afectadas por los efectos de la pandemia por COVID-19
El 100% de las solicitudes presentadas han sido evaluadas y respondidas dentre del plaza todas las que no presentaron incumplimientos de los usuarios.</t>
  </si>
  <si>
    <t>Se recibió una solicitud de permiso de clasificación la cual ha sido evaluada, supervisada las instalaciones, elaborado el informe técnico y generada la resolución.
La entrega de las resolución al beneficiario esta condicionada a la entrega de una certificación de no pertenencia a otro regimen de incentivo.</t>
  </si>
  <si>
    <t>P</t>
  </si>
  <si>
    <t>PRODUCTOS EJE 1</t>
  </si>
  <si>
    <t>PRODUCTOS EJE 2</t>
  </si>
  <si>
    <t>PRODUCTOS EJE 3</t>
  </si>
  <si>
    <t>1.2. Fortalecimiento de la estructura organizativa</t>
  </si>
  <si>
    <t>1.3. Fortalecimiento del reclutamiento y selección por carrera administrativa</t>
  </si>
  <si>
    <t>1.5. Implementada la Gestión de Riesgos</t>
  </si>
  <si>
    <t>2.1. Permisos de operación para empresas de zonas francas</t>
  </si>
  <si>
    <t>2.3. Celebración de ferias multisectoriales para promoción de inversión en Zonas Francas</t>
  </si>
  <si>
    <t>3.2.Nuevas instalaciones de zonas francas</t>
  </si>
  <si>
    <t>3.3. Nuevas alianzas estratégicas para promoción de inversión y exportaciones</t>
  </si>
  <si>
    <t>3.4. Autorización de ampliación en parques de zonas francas</t>
  </si>
  <si>
    <t>3.5. Creación de encadenamientos productivos</t>
  </si>
  <si>
    <t>ELABORADO POR: CORINA MARTINEZ</t>
  </si>
  <si>
    <t xml:space="preserve">Sin riesgo </t>
  </si>
  <si>
    <t>La División Regulación Textiles, Calzados y Manufactura de Pieles ha gestionado y registrado satisfactoriamente las distirntas solicitudes de informacion y/o asistencia de los usurios.</t>
  </si>
  <si>
    <t>Gestión de solicitudes de información técnica o institucional.</t>
  </si>
  <si>
    <t>1. Asistencia presencial, telefónica o correo.</t>
  </si>
  <si>
    <t>Actualizar Indicador Gestión del Desarrollo</t>
  </si>
  <si>
    <t>7.Reuniones Institucionales</t>
  </si>
  <si>
    <t>Reuniones de coordinación para las próximas Rondas de Negocios B2B.</t>
  </si>
  <si>
    <t>Coordinar,  junto a las instituciones involucradas, suplidores que cumplan las necesidades de las empresas registradas en la ronda.</t>
  </si>
  <si>
    <t>Remisión de información sobre las Rondas de Negocios a las empresas de zonas francas.</t>
  </si>
  <si>
    <t>Recibo de las confirmaciones por parte de las empresas interesadas en participar.</t>
  </si>
  <si>
    <t>Envío de encuestas y contacto con las empresas participantes, con el fin de medir la efectividad de la actividad.</t>
  </si>
  <si>
    <t>El equipo del CNZFE, se reune una vez a la semana con el equipo del MICM, y estamos en proceso de rediseño y creación de los apartados a desarrollar en la Oficina Virtual</t>
  </si>
  <si>
    <t>N/A</t>
  </si>
  <si>
    <t>1. Retraso en cumplimiento del cronograma de la implementación de la oficina virtual</t>
  </si>
  <si>
    <t>Agendar las reuniones en calendario institucional</t>
  </si>
  <si>
    <t>Cargar documentación en carpeta común interinstitucional para agilizar los procesos de revisión y consenso</t>
  </si>
  <si>
    <t>Desviaciones</t>
  </si>
  <si>
    <t>Informe censo anual de las empresas de la Ley Núm. 56-07.</t>
  </si>
  <si>
    <t>Autorización de solicitudes de exoneración de materias primas, maquinarias y equipos de las empresas amparadas en la Ley Núm. 56-07 en VUCE</t>
  </si>
  <si>
    <t>Resolución de clasificación de empresas pertenecientes a la cadena textil, confección, fabricación de calzados y manufactura de cuero bajo la Ley Núm. 56-07</t>
  </si>
  <si>
    <t>Division de Regulación de Textiles, Calzados y Pieles</t>
  </si>
  <si>
    <t xml:space="preserve">
R2.1.Aumentada las exportaciones de las zonas francas 
</t>
  </si>
  <si>
    <t>El sub-producto Autorización de solicitudes de exoneración de materias primas, maquinarias y equipos de las empresas amparadas en la Ley Núm. 56-07 en VUCE, no se logro de acuerdo a las proyecciones realizadas, debido a los afectos de la pandemia. Las proyecciones se realizaron basados en que para el año 2021 se iban aperturar las clases presenciales, lo que dinamizaría el sector textil con la fabricación de uniformes.</t>
  </si>
  <si>
    <t>SERVICIOS A ZONAS FRANCAS ESPECIALES</t>
  </si>
  <si>
    <t>División de Servicios a Zonas Francas Especiales</t>
  </si>
  <si>
    <t>Nivel de Cumplimiento</t>
  </si>
  <si>
    <t>Fecha: 06/12/2021</t>
  </si>
  <si>
    <t>SERVICIOS GENERALES</t>
  </si>
  <si>
    <t>FORTALECER LAS NORMAS DE CONTROL INTERNO</t>
  </si>
  <si>
    <t>FORTALECER Y CONTROLAR EL PROCESO DE SUMINISTRO</t>
  </si>
  <si>
    <t>MODERNIZAR AREAS DE LA INSTITUCIÓN</t>
  </si>
  <si>
    <t>FECHA DE SEGUIMIENTO (DIA/MES/AÑO)        26/03/2022</t>
  </si>
  <si>
    <t>Fecha:04/04/2022</t>
  </si>
  <si>
    <t>1. Detección de desviaciones en los planes, programas y proyectos</t>
  </si>
  <si>
    <t>1. Recibir y gestionar la adquisicion de bienes y sevicios requeridos por las diferentes areas, conforme a lo establecido en la ley 340-06 y sus reglamentos que rigen el sistema de contrataciones de bienes, obras y servicios.</t>
  </si>
  <si>
    <t>Las solictudes por departamentos, son recibidas y evaluadas por el Enc. Adm. Financiero.</t>
  </si>
  <si>
    <t>Solicitud de Compras, Apropiacion Presupuestaria, Procesos publicados, Ordenes de Compras o Contratos de Compras.</t>
  </si>
  <si>
    <t>Que no se cumplan los procesos tal y como lo establece la Ley Núm. 340-06 y su Reglamento de Aplicación Núm. 543-12.</t>
  </si>
  <si>
    <t>Las solicitudes deben estar contenidas en el POA, PACC Y PI.</t>
  </si>
  <si>
    <t>2. Recibir las solicitudes de Suministro</t>
  </si>
  <si>
    <t>Los inventarios de suministros se actualizan trimestralmente, para su reposicion según las solicitudes.</t>
  </si>
  <si>
    <t xml:space="preserve">Realizar las operaciones de compras de bienes y adquisicion de servicios a traves del Sistema de Compras y Contrataciones Publicas, asi como dar seguimiento a aquellas ordenes pendientes de recepcion. </t>
  </si>
  <si>
    <t>Las contrataciones contempladas en el PACC son llevadas a cabo para el cumplimiento de la ejecucion del presupuesto.</t>
  </si>
  <si>
    <t>4. Cumplir con lo establecido en los umbrales de compras y contrataciones</t>
  </si>
  <si>
    <t>Las compras y contrataciones de servicios, se realizan según las normas establecidas en la ley 340-06 y sus reglamentos.</t>
  </si>
  <si>
    <t>5. Elaborar las actas simples en los procesos de compras directas y compras menores.</t>
  </si>
  <si>
    <t>Son elaboradas las actas según los reglamentos y normas de la DGCP</t>
  </si>
  <si>
    <t>Reportes del Sigef, Correos electronicos, Circulares, Manuales, Socializacion, videos capacitaciones.</t>
  </si>
  <si>
    <t>1.Capacitacion del personal.                       2. Optimizacion de los sistemas.                        3. Entrega a tiempo de las informaciones.</t>
  </si>
  <si>
    <t>6. Remitir al comité de compras las solicitudes que apliquen</t>
  </si>
  <si>
    <t>Son remitidas para evaluacion, revision y analisis los expedientes al Comité de Compras y debida supervision.</t>
  </si>
  <si>
    <t>7. Tramitar la publicacion de procedimientos y adjudicaciones de Compras y Contrataciones de Bienes, Servicios de la institucion.</t>
  </si>
  <si>
    <t>Las ordenes de compras se elaboran dentro de los criterios de compras establecidos.</t>
  </si>
  <si>
    <t xml:space="preserve">8. Realizar cuadros comparativos e informes de analisis de ofertas tecnicas. </t>
  </si>
  <si>
    <t>Los informes comparativos se realizan para las evaluaciones de precios por parte del Comité de Compras.</t>
  </si>
  <si>
    <t>9. Recibo de factura luego de que Suministro reciba los artículos y remisión de expediente a pago</t>
  </si>
  <si>
    <t xml:space="preserve">Las facturas son recibidas y verificadas, si cumplen con los requerimientos acordados de cantidad, precio y NCF; remitidas a pago. </t>
  </si>
  <si>
    <t xml:space="preserve">Los reportes mensuales de bienes y servicios son publicados en el portal de Transparencia de la institucion. </t>
  </si>
  <si>
    <t>Reportes del SIGEF, Comunicaciones, Certificaciones, Portal Transparencia CNZFE.</t>
  </si>
  <si>
    <t xml:space="preserve">Asignar personal para el monitoreo de las metas programadas, registro de las informaciones en SIGEF. </t>
  </si>
  <si>
    <t>Las necesidades de los Departamentos y areas a fines, son recibidas para su inclusion en el PACC.</t>
  </si>
  <si>
    <t xml:space="preserve">Una vez recibido y completado el expediente es tramitado a la unidad correspondiente para pago </t>
  </si>
  <si>
    <t>La elaboracion del PACC, contempla las solicitudes del POA.</t>
  </si>
  <si>
    <t>Una vez reaizado el PACC, es remitido a la Div. de Presupuesto y Planificacion, para su verificacion y contemplacion en el PI.</t>
  </si>
  <si>
    <t xml:space="preserve">DEPARTAMENTO/DIVISIÓN:     </t>
  </si>
  <si>
    <t>FECHA DE EVALUACIÓN FINAL</t>
  </si>
  <si>
    <t xml:space="preserve">FECHA DE SEGUIMIENTO     </t>
  </si>
  <si>
    <t xml:space="preserve">COMPRAS Y CONTRATACIONES    </t>
  </si>
  <si>
    <t>1. Revisar y definir el formulario de encuesta.
2. Definir el universo y muestra para aplicación.
3. Digitalizar la encuesta en plataforma de recolección de datos.
4. Tabular y analizar los resultados  y gestionar las medidas correctivas.
5. Elaborar informe, para entregar al MAP.</t>
  </si>
  <si>
    <t>Se revisó la programación, se determinarón los servicios a encuestar de acuerdo a su nivel de impacto y vía de prestacion (presencial y virtual), se determinó una muestra de 66 encuestas para los servicios presenciales, 268 para los servicios virtuales.
Se remitio esta información al MAP</t>
  </si>
  <si>
    <t>El departamento ha tramitado oportumanente el 100% de las solicitudes recibidas en el periodo enero-marzo que han cumplido con los requisitos minimos para su tramitación para un total de 3,101.</t>
  </si>
  <si>
    <t>$</t>
  </si>
  <si>
    <t xml:space="preserve">Dar estricto seguimiento a las fechas de entrega calendarizadas
</t>
  </si>
  <si>
    <t>2. Hacer solicitud renovación del servicio.</t>
  </si>
  <si>
    <t>Ejecutado</t>
  </si>
  <si>
    <t>Ejecutar los procesos de compras de acuerdo a las disposiciones de la Ley de Compras y el Organo rector</t>
  </si>
  <si>
    <t>Diseño y publicación del Plan Anual de Compras y Contrataciones 2023</t>
  </si>
  <si>
    <t xml:space="preserve">Producto </t>
  </si>
  <si>
    <t xml:space="preserve">Resultados </t>
  </si>
  <si>
    <t xml:space="preserve"> Fortalecido el seguimiento de los planes, programas y proyectos institucionales</t>
  </si>
  <si>
    <t>2. Solicitar a las áreas sus necesidades del año, según las actividades del POA, para la elaboración del PACC.</t>
  </si>
  <si>
    <t>3.Remitir a la Div. De Contabilidad solicitud de pago a proveedores.</t>
  </si>
  <si>
    <t>4. Elaborar el PACC</t>
  </si>
  <si>
    <t>5. Remitir a la Div. de Presupuesto y al Depto. Planificación y Desarrollo</t>
  </si>
  <si>
    <t xml:space="preserve">1. Realizar reportes mensuales de los bienes y servicios realizados durante el mes. </t>
  </si>
  <si>
    <t>Producto</t>
  </si>
  <si>
    <t>Resultado</t>
  </si>
  <si>
    <t xml:space="preserve">1.5.Implementada la gestión de riesgos </t>
  </si>
  <si>
    <t>R1.3 Mitigados los riesgos identificados en los procesos por cada área.</t>
  </si>
  <si>
    <t>Cumplir con lo establecido en la Ley Núm. 41-08 de Función Pública</t>
  </si>
  <si>
    <t>Definir adecuadamente y lo más claro posible los TDR.</t>
  </si>
  <si>
    <t>Solicitadas y recibidas bases de Export e Import (DGA) enero-febrero
se requirieron tres perfines en el trimestre</t>
  </si>
  <si>
    <t>Disponer de una visión resumida sobre sobre el desempeño sectorial y principales parques; facilitar las labores de análisis, investigación y evaluación</t>
  </si>
  <si>
    <t>Elaborado y revisado el Boletin Estadistico 2022 (Cuadros, gráficos, presentacion, comentarios, indices)</t>
  </si>
  <si>
    <t xml:space="preserve">Celebrar ronda de negocios B2B con la participación de empresas de zonas francas y la industria local. Subsector(es) a ser definidos, según necesidades e intereses de las empresas. </t>
  </si>
  <si>
    <t>1. Coordinar reuniones entre las instituciones responsables.</t>
  </si>
  <si>
    <t>2. Realizar invitación a las empresas de zonas francas e invitados internacionales</t>
  </si>
  <si>
    <t>3. Confirmar la participación de las empresas de zonas francas invitadas.</t>
  </si>
  <si>
    <t>4. Coordinar reuniones entre las empresas que asistirá al B2B.</t>
  </si>
  <si>
    <t>5. Realizar jornada de reuniones entres las empresas que asistirán al B2B.</t>
  </si>
  <si>
    <t>6. Dar seguimiento a los B2B realizados.</t>
  </si>
  <si>
    <t>Celebrar ronda de negocios internacional B2B con sede RD con la participación de empresas de zonas francas e invitados internacionales. Subsector(es) a ser definidos, según necesidades e intereses de las empresas</t>
  </si>
  <si>
    <t>Ejecutar el plan de capacitación y formación técnica para las empresas del sector y la industria nacional.</t>
  </si>
  <si>
    <t>1. Planificar el programa de capacitación, junto a instituciones afines.</t>
  </si>
  <si>
    <t>2. Coordinar y organizar el plan de capacitación y formación.</t>
  </si>
  <si>
    <t>3. Enviar invitaciones a las empresas del sector.</t>
  </si>
  <si>
    <t>4. Elaborar informes de las capacitaciones realizadas y cantidad de participantes.</t>
  </si>
  <si>
    <t>Analisis y aprobación de solicitudes de exoneración de materias primas, maquinarias y equipos de las empresas amparadas en la Ley 56-07 en VUCE</t>
  </si>
  <si>
    <t>Verificar que la solitud cumpla con los requisitos (Carta, DGII, TSS Pago)</t>
  </si>
  <si>
    <t>Procesamiento y aprobación técnica.</t>
  </si>
  <si>
    <t>Procesamiento y aprobación del Encargado.</t>
  </si>
  <si>
    <t>FORTALECER Y CONTROLAR EL PROCESO DE COMPRAS</t>
  </si>
  <si>
    <t>1. 'Velar por el cumplimiento de lo establecido en los umbrales de compras y contrataciones</t>
  </si>
  <si>
    <t>SE REALIZARON  REVISIONES MENSUALES DE LOS PROCESOS DE COMPRAS, CUMPLIÉNDOSE CON LAS NORMAS PAUTADAS PARA ESTOS FINES</t>
  </si>
  <si>
    <t>2. 'Velar por el cumplimiento de las Leyes,  Reglamentos, Decretos y Circulares  elaborados para fines de Compras y Contrataciones Públicas</t>
  </si>
  <si>
    <t>3. 'Autorizar y Firmar órdenes de compras</t>
  </si>
  <si>
    <t>4. 'Autorizar y firmar remisión de expediente a pago</t>
  </si>
  <si>
    <t>DAR SEGUIMIENTO AL FLUJO DE INGRESOS</t>
  </si>
  <si>
    <t>1. Recibir las Novedades de los diferentes departamentos técnicos</t>
  </si>
  <si>
    <t>SE REALIZARON REVISIONES MENSUALES DE ESTE PROCESO Y SE EJECUTARON ACCIONES QUE CONLLEVARON A FORTALECER LA GESTIÓN DE COBROS</t>
  </si>
  <si>
    <t>2. Remitir las Novedades a Contabilidad para emisión de facturas</t>
  </si>
  <si>
    <t>3. Clasificar y firmar las facturas</t>
  </si>
  <si>
    <t>4. Remitir vía digital las facturas a empresas y operadoras</t>
  </si>
  <si>
    <t>5. Dar seguimiento al cobro en empresas de acuerdo a su facturación (mensual, trimestral, semestral y anual)</t>
  </si>
  <si>
    <t>6. Dar seguimiento a empresas con pagos atrasados mediante bloqueo en LPB,  llamadas, comunicaciones, correos, etc</t>
  </si>
  <si>
    <t>CONTROLAR LOS GASTOS DE REPOSICION FONDO VIATICOS Y CAJA CHICA</t>
  </si>
  <si>
    <t>1. Autorizar los consumos debidamente justificados</t>
  </si>
  <si>
    <t>SE REALIZARON REVISIONES SEMANALES CON LA FINALIDAD DE QUE LAS EROGACIONES DEL MISMO SEAN ACORDE A LAS NORMATIVAS DISPUESTAS PARA ESTOS FINES</t>
  </si>
  <si>
    <t>2. Elaborar las facturas a suplidores informales de la institución</t>
  </si>
  <si>
    <t>3. Reponer la caja chica basado en las normativas de manejo y uso de dicho fondo</t>
  </si>
  <si>
    <t>4. Elaborar informe mensual de gastos</t>
  </si>
  <si>
    <t>SE OBSERVARON LAS NORMAS DE CONTROL EN CADA MES</t>
  </si>
  <si>
    <t>1. Autorizar las solicitudes de compras, tanto de materiales de oficina como de activos de la institución</t>
  </si>
  <si>
    <t>SE LLEVARON A CABO REVISIONES SEMANALES CON LA FINALIDAD DE VIGILAR ESTE PROCESO.</t>
  </si>
  <si>
    <t>2. Autorizar el despacho de suministros</t>
  </si>
  <si>
    <t>3. Velar por el control del consumo mensual por departamento</t>
  </si>
  <si>
    <t>SUPERVISAR EL  MANTENIMIENTO FISICO DE LOS ESPACIOS, MOBILIARIOS Y TRANSPORTE</t>
  </si>
  <si>
    <t>1. 'Supervisar limpieza, fumigación, pintura, reparaciones menores, etc.</t>
  </si>
  <si>
    <t>2. 'Supervisar mantenimiento de fotocopiadora, planta eléctrica ascensor, aires acondicionados, flotilla de vehículos, etc</t>
  </si>
  <si>
    <t>SUPERVISAR PÓLIZAS DE SEGUROS</t>
  </si>
  <si>
    <t>1. Control de pago de las pólizas correspondientes a fidelidad, incendio y lineas aliadas</t>
  </si>
  <si>
    <t>Se realizaron los pagos en el mes de febrero 2023</t>
  </si>
  <si>
    <t>SUPERVISIÓN Y CONTROL DE SUBSIDIO EDUCATIVO INSTITUCIONAL</t>
  </si>
  <si>
    <t>1. Adquisición útiles escolares para hijos de colaboradores de nuestra institución</t>
  </si>
  <si>
    <t>Ejecución para el tercer trimestre 2023</t>
  </si>
  <si>
    <t>SUPERVISIÓN Y CONTROL ALMUERZO EMPRESARIAL</t>
  </si>
  <si>
    <t>1. Adquisición almuerzo institucional para  colaboradores de nuestra institución</t>
  </si>
  <si>
    <t>Se realizaron las entregas diarias del almuerzo al personal de la institución</t>
  </si>
  <si>
    <t>SUPERVISIÓN Y CONTROL COMBUSTIBLE INSTITUCIONAL</t>
  </si>
  <si>
    <t>1. Adquisición combustible para personal técnico, flotilla de la  institución y planta elecrica</t>
  </si>
  <si>
    <t xml:space="preserve">Se realizaron las entregas mensuales </t>
  </si>
  <si>
    <t>GESTIONAR EL PRESUPUESTO DEL AÑO 2024</t>
  </si>
  <si>
    <t xml:space="preserve">1. Revisar las necesidades de recursos a partir del Plan Operativo </t>
  </si>
  <si>
    <t>Esta tarea está planificada para ejecutarse en el 3er. Trimestre</t>
  </si>
  <si>
    <t>2. Identificar los recursos disponibles</t>
  </si>
  <si>
    <t>3. Proyectar los recursos a utilizar</t>
  </si>
  <si>
    <t>4. Definir las prioridades</t>
  </si>
  <si>
    <t>5. Supervisar el Anteproyecto de Presupuesto y someter a aprobación</t>
  </si>
  <si>
    <t>6. Eficientizar la ejecución del Presupuesto aprobado</t>
  </si>
  <si>
    <t>1. Determinar la caducidad del servicio e incluir renovación en presupuesto departamental</t>
  </si>
  <si>
    <t>4. Validar la funcionalidad del servicio según lo acordado</t>
  </si>
  <si>
    <t>4. Prueba del funcionamiento del sistema</t>
  </si>
  <si>
    <t>5. Capacitar al personal involucrado</t>
  </si>
  <si>
    <t>6. Entrega Definitiva de la solución</t>
  </si>
  <si>
    <t>2. Socializar y acordar con el proveedor los términos de referencia</t>
  </si>
  <si>
    <t>Acuerdo y monitero de desempeño ejecuadado de acuerdo a lo establecido por el MAP</t>
  </si>
  <si>
    <t xml:space="preserve">Remisión de Minutas por las areas correpondientes </t>
  </si>
  <si>
    <t>DEPARTAMENTO/DIVISIÓN/SECCION</t>
  </si>
  <si>
    <t>TESORERIA</t>
  </si>
  <si>
    <t>Programar y dirigir la recepcion, custodio y deposito de los valores monetarios perteneciente a la institución</t>
  </si>
  <si>
    <t>Recepcionar los ingresos producto de las venta  de servicios ofrecidos por la institución por medio a los puntos de venta, instalado en las diferntes cajas.</t>
  </si>
  <si>
    <t>Estas actividades son realizadas de manera cotidiana por nuestro personal a los ingresos recibidos en la insitucion.</t>
  </si>
  <si>
    <t>Recibos de Ingreso, Cuadre de Caja, reporte de ingresos, depositos.</t>
  </si>
  <si>
    <t>Que existan errores materiales en el deposito y registsro del ingreso</t>
  </si>
  <si>
    <t>Realizar una revision conciensuda de los recibos y cudre de ingreso diariamente, ademas  comparar y compartir las informaciones con las demas areas involucradas (Contabilidad, Servicio al Usuario y Depto. Administsrativo y financiero).</t>
  </si>
  <si>
    <t>Revisar y aprobar los servicios via LPB, confirmando que los montos corresponden al servicio ofrecido, y que los soportes anexo sean fidedignos.</t>
  </si>
  <si>
    <t>Revisar el cuadre y las operaciones diaria de  las cajas de la institucion.</t>
  </si>
  <si>
    <t>Gestionar con el area correspondiente la solución de cualquier inconveniente en el sistma de caja</t>
  </si>
  <si>
    <t>Asegurarnos de que el área de caja ofrece un servicio eficiente y eficáz a nuestros clientes y colaboradores</t>
  </si>
  <si>
    <t>Confirmar  que los montos recibidos vía depositos y transferencias directas por parte de nuestros clientes hayan entrado a la cuenta colectora y  que los mismos sean asignados en forma correcta en los estados bancarios</t>
  </si>
  <si>
    <t>Realizar arqueos de las diferntes cajas y cajas chicas de la institución</t>
  </si>
  <si>
    <t>Asegurar que los montos recibidos en las diferentes cajas sean depostiados de forma integra la cuenta colectora de la Institución</t>
  </si>
  <si>
    <t xml:space="preserve">Mantener actualizados los saldos de las cuentas </t>
  </si>
  <si>
    <t>Confirmación  registros contable de los ingresos y egresos</t>
  </si>
  <si>
    <t xml:space="preserve">Se revisan mensualmente los saldos de las cuentas presentadas en los estados financieros con el objetivo de confirmar que losl registros furon bien aplicados </t>
  </si>
  <si>
    <t>Relacion de ingresos, entradas de diario, auxiliares de cuentas.</t>
  </si>
  <si>
    <t>Que los saldos no reflejen la realidad financiera de la institucion.</t>
  </si>
  <si>
    <t>Aseguramiento de las revisiones de saldos, por medio de pruebas aritmeticas, cruce de informaciones, etc.</t>
  </si>
  <si>
    <t>Revisar los saldos de las cuentas que componen  los estados financieros (Estado de Situación, Estado de Resultados, Estado de Flujo de Efectivo, Estado de Cambio de Patrimonio, Ejecución presupuestaria)</t>
  </si>
  <si>
    <t>Realizar análisis de saldos de las cuentas a los fines  de observar su comportamiento y/o tendencias.</t>
  </si>
  <si>
    <t>Dar seguimiento a los anílisis e informar al Departamento Administrativos sobre las tendencias de las cuentas, a fin de que se tomen los correctivos de lugar.</t>
  </si>
  <si>
    <t xml:space="preserve">Confirmar  los pagos de cuotas realizados por los clientes vía depositos y transferencias en la cuenta colectora, según los  los estados bancarios </t>
  </si>
  <si>
    <t>Revisar las conciliaciones bancarias de la cuenta colectora, cuenta unica, cuenta disponibilidad institucional, cuenta cuota institucional, cuenta operativa.</t>
  </si>
  <si>
    <t>Revisar los proceso de compras y contrataciones de bienes y servicios de la institución</t>
  </si>
  <si>
    <t>Recibir y analizar los expedientes de compras (orden de compra y demás documentos)</t>
  </si>
  <si>
    <t xml:space="preserve">Revision de los expedientes de compra con el fin de informar oportunanamente culaquier error (numerico, de forma)  o inumplimiento con la Ley 340-06 de compras y contrataciones públicas. </t>
  </si>
  <si>
    <t>Ordenes de compras</t>
  </si>
  <si>
    <t>Que se incumpla con la ley de compas y con el debido proceso.</t>
  </si>
  <si>
    <t xml:space="preserve">Velar por el cumplimiento de la ley decompras y </t>
  </si>
  <si>
    <t>Confirmar las informaciones contenidas en las ordenes de compra</t>
  </si>
  <si>
    <t>Revisar la correcta codificación s/Clasificador del gasto</t>
  </si>
  <si>
    <t>Emitir nuestras considerarciones (recomendaciones y/o sugerencias) y correcciones</t>
  </si>
  <si>
    <t>Programar en coordinacion con el Departamento Administrativo y Financiero todas las erogaciones y/o pagos que realice la institucion (proveedores, empleados, y terceros), por cualquier medio de pago</t>
  </si>
  <si>
    <t>Calendarización de pagos a proveedores</t>
  </si>
  <si>
    <t>Se revisan todos los expedientes de pago, desde la solicitud, la orden de compra, la debida apropiacion presupuestaria, la cuenta presupuestarias, la disponibiidad de presupuestaria. Se realizan pruebas aritmeticas, se confirma las informaciones de DGII y TSS.</t>
  </si>
  <si>
    <t>Libramientos, cheques y transfererencias bancarias</t>
  </si>
  <si>
    <t>Que existan errores en la confeccion del medio de pago, que desvirtuen la honra del compromiso economico adquirido por el CNZF con el beneficioaro del pago.</t>
  </si>
  <si>
    <t>Revisar para fines de confirmacion de que los pagos corresponden con los compromisos adquiridos y que los mismos esten libre de errores.</t>
  </si>
  <si>
    <t>Revisión los expedientes de pagos a proveedores</t>
  </si>
  <si>
    <t>Revisión de pagos incentivos y otros a empleados</t>
  </si>
  <si>
    <t>Revisión de todas las cajas chicas</t>
  </si>
  <si>
    <t>Revisión de las nominas de la institucion</t>
  </si>
  <si>
    <t>Revisión transferencias nacionales e internacinales</t>
  </si>
  <si>
    <t>Confeccion y Seguimiento Disponibilidad Diaria</t>
  </si>
  <si>
    <t>Recopilación, procesamiento, analisis y  reportes deribados de la información financiera</t>
  </si>
  <si>
    <t>Compilacion de los repportes de ingresos de todas las oficinas y de las erogaciones del dia</t>
  </si>
  <si>
    <t>Formulario Disponibilidad</t>
  </si>
  <si>
    <t>Que no se presente una disponibilidad real y que por consiguiente se tomen decisiones incorrectas</t>
  </si>
  <si>
    <t>Asegurarnos de que la disposinibilidad presentada es la real para que las decisiones  financieras puedan tomarse sobre una base fidedigna.</t>
  </si>
  <si>
    <t>Fortalecer las Normas de Control Interno</t>
  </si>
  <si>
    <t>Aplicar las normas y los controles internos contenidos en las  NOBACI</t>
  </si>
  <si>
    <t>Aplicar los controles establecidos en las NOBACI</t>
  </si>
  <si>
    <t>Que no se cumpla con los controles establecido en la NOBACI</t>
  </si>
  <si>
    <t>Contribuir con la aplicación de los controles establecidos en las NOBACI</t>
  </si>
  <si>
    <t>Asumir y Aplicar las leyes y normas vigentes,  asi como las disposicones emanadas del Ministerio de Hacienda y/o de la Tesoreria Nacional.</t>
  </si>
  <si>
    <t>Consulta de la ley 567-05, reglamento y otras disposiciones a los fines de que la institucion cumpla con el marco legal establecido.</t>
  </si>
  <si>
    <t>Aplicación de la Ley 567-05 y de las resolciones vigentes</t>
  </si>
  <si>
    <t>Ley 567-05 y Resoluciones</t>
  </si>
  <si>
    <t>Que se incumpla con la ley 567-05 y las disposiones externas e interanas</t>
  </si>
  <si>
    <t>Aseguramiento de que se cumpla con ley de Tesoereria y las  disposiciones vigentes</t>
  </si>
  <si>
    <t>Control sobre los inventarios</t>
  </si>
  <si>
    <t>Participación en el conteo fisico de los inventarios</t>
  </si>
  <si>
    <t>Ejecución a partir del 3er. Tercer  trimestre 2023</t>
  </si>
  <si>
    <t>Reporte de Invenario, conteo fisico de los materiales de suministro</t>
  </si>
  <si>
    <t>Que existan diferncias signicativas entre lo que indica el sistema y el contero fisioco</t>
  </si>
  <si>
    <t>Evitar las diferncias por medio a un conteo objetivo de la existencial</t>
  </si>
  <si>
    <t>Formular el inventario, cálculo de variaciones, emisión informe.</t>
  </si>
  <si>
    <t>1.4. Establecer los controles para la correcta aplicación de los Sistemas de Administración Financiera del Estado y el Sistema Nacional de Control Interno</t>
  </si>
  <si>
    <t>1.Verificar y enviar al área correspondiente, la solicitud de información realizada por el ciudadano</t>
  </si>
  <si>
    <t>3.Revisar la información recibida y dar respuesta oportuna al ciudadano</t>
  </si>
  <si>
    <t>2.Verificar y organizar los documentos e informaciones recibidos para fines de publicación</t>
  </si>
  <si>
    <t>Informaciones del Sistema Nacional de Atención Ciudadana 311 gestionadas</t>
  </si>
  <si>
    <t>2.1. Estructurar e implementar un programa de promoción de inversiones y exportaciones, enfocado en países, mercados y empresas con amplio potencial de desarrollar negocios en la República Dominicana</t>
  </si>
  <si>
    <t>Oficina de acceso a la Información</t>
  </si>
  <si>
    <t xml:space="preserve">TESORERIA </t>
  </si>
  <si>
    <t>OFICINA DE  ACCESO A LA  INFORMACION</t>
  </si>
  <si>
    <t xml:space="preserve"> Implementada la Gestión de Riesgos</t>
  </si>
  <si>
    <t xml:space="preserve"> Nuevas alianzas estratégicas para promoción de inversión y exportaciones</t>
  </si>
  <si>
    <t>CÓDIGO: MAT-PD-01</t>
  </si>
  <si>
    <t>CÓDIGO:MAT-PD-01</t>
  </si>
  <si>
    <t>Creación de encadenamientos productivos.</t>
  </si>
  <si>
    <t>Captar empresas multinacionales pariticipantes en ferias y eventos nacionales e internacionales, así como misiones comerciales para su inclusión en nuestras cadenas de abastecimiento.</t>
  </si>
  <si>
    <t>1. Participar en evento.</t>
  </si>
  <si>
    <t>Realización de acercamientos e invitaciones  a los potenciales inversionistas, vía correo electrónico y llamadas a las empresas</t>
  </si>
  <si>
    <t>1. Agendar las reuniones en calendario institucional.
2. Cargar documentación en carpeta común interinstitucional para agilizar los procesos de revisión y consenso.</t>
  </si>
  <si>
    <t>2. Realizar contacto y participar en reuniones, con representantes de empresas con potencial de realizar inversiones en nuestro país, las cuales ofrezcan materias primas y servicios para empresas del sector de zonas francas.</t>
  </si>
  <si>
    <t>2.4 Aumentado los encadenamientos productivos entre las empresas de zonas francas y los productores locales.</t>
  </si>
  <si>
    <t xml:space="preserve">Contribuir con la implementación de iniciativas para el fortalecimiento de la Logística y la facilitación del comercio en la República Dominicana </t>
  </si>
  <si>
    <t xml:space="preserve">1.Participar en reuniones mensuales generales del Clúster de Logística de la República Dominicana (CLRD) </t>
  </si>
  <si>
    <t>2.Apoyar al CLRD en los ejes de trabajo:                         e-commerce y desarrollo de nuevos negocios</t>
  </si>
  <si>
    <t>3. Recolectar, generar y difundir estadisticas de impacto de actividades logisticas de zona franca en la economía de la Rep. Dom.</t>
  </si>
  <si>
    <t>4. Participar en reuniones mensuales del Comité de Facilitación del Comercio</t>
  </si>
  <si>
    <t xml:space="preserve">Identificar nuevos prospectos de inversión con el anális de información con apoyo de inteligencia de mercados (Investment Map, Big Data, etc.) </t>
  </si>
  <si>
    <t>1. Capturar información estratégica sobre empresas con alto potencial para invertir en Zona Francas en RD</t>
  </si>
  <si>
    <t>2. Realizar y depurar listas de empresas actractivas para el país (según países y/o regiones de origen) utilizando el Investment Map</t>
  </si>
  <si>
    <t>3. Realizar y depurar listas de productos para país competidor (según países y/o regiones de origen) e informaciones de Inversión</t>
  </si>
  <si>
    <t>4. Compartir lista de contactos con entidades homólogas, que contribuyan al establecimiento de relaciones comerciales con dichas empresas</t>
  </si>
  <si>
    <t xml:space="preserve">1. Contribuir en los procesos de defensa de los sub- sectores productivos de zonas francas, particularmente ante las autoridades de los EE.UU., con respecto a los procesos de negociación de nuevos acuerdos y al mejoramiento de los existentes. </t>
  </si>
  <si>
    <t>2. Participar en grupos técnicos para los procesos de negociaciones comeriales, con países de interés</t>
  </si>
  <si>
    <t>Realizar el seguimiento, registro y monitoreo de los indicadores económicos, competitivos, y laborales de la República Dominicana, así como de sus principales  competidores</t>
  </si>
  <si>
    <t>1. Revisión y actualización mensual de Matriz, según fuentes de información identificadas.</t>
  </si>
  <si>
    <t>2. Difusión de Matriz actualizada y/o indicadores específicos, según demanda de grupos de interés, previa autorización de la Dirección Ejecutiva</t>
  </si>
  <si>
    <t>Promover en el sector de zonas francas la producción sostenible y los proyectos de energía alternativa.</t>
  </si>
  <si>
    <t xml:space="preserve">1. Colaborar en el proyecto de EcoParques del MICM con auspicio del banco mundial, para la participación de los parques de zonas francas en el piloto </t>
  </si>
  <si>
    <t>2. Participar en reuniones periódicas del proyecto</t>
  </si>
  <si>
    <t>3. Participar en las capacitaciones y talleres.</t>
  </si>
  <si>
    <t xml:space="preserve">4. Elaborar informes de avances y resultados </t>
  </si>
  <si>
    <t>Elaborar resúmenes trimestrales incluyendo las proyecciones sobre el comportamiento de las exportaciones y otras variables económicas de zona franca.</t>
  </si>
  <si>
    <t>1. Revisión mensual y trimestral de fuentes secundarias de información, basadas en datos directos y datos espejos (BCRD, USITC Dataweb, TradeMap y EuroSTAT)</t>
  </si>
  <si>
    <t>2. Procesamiento y análisis de datos obtenidos en fuentes indicadas</t>
  </si>
  <si>
    <t>3. Difusión de informes finales a usuarios y grupos de interés, previa autorización de la Dirección Ejecutiva</t>
  </si>
  <si>
    <t>Participacion en eventos internacionales relacionados con comercio exterior, competitividad y zonas francas</t>
  </si>
  <si>
    <t>Participación en eventos nacionales e internacionales relacionados con el comercio exterior, competitividad y zonas francas</t>
  </si>
  <si>
    <t>Proveer soporte técnico a todos los usuarios de la 
institución</t>
  </si>
  <si>
    <t>1. Determinar la necesidad de las áreas involucradas</t>
  </si>
  <si>
    <t>Fueron renovados todos los servicios requeridos para el primer trimestre</t>
  </si>
  <si>
    <t>SE REALIZARON DESPACHOS SEMANALES Y SE RELIZARON LOS REPORTES MENSUALES</t>
  </si>
  <si>
    <t xml:space="preserve">Empresas aprobadas </t>
  </si>
  <si>
    <t>Parques apronados</t>
  </si>
  <si>
    <t xml:space="preserve"> $-   0</t>
  </si>
  <si>
    <t>Gestión de la comunicación digital</t>
  </si>
  <si>
    <t>Fecha: 1 abril al 30 junio 2023</t>
  </si>
  <si>
    <t xml:space="preserve">Se realizaron visitas  a las diferentes empresas </t>
  </si>
  <si>
    <t>SI</t>
  </si>
  <si>
    <t>Darle soporte a las empresas en sus actividades</t>
  </si>
  <si>
    <t>Seguimiento a las empresas mediante el sistema LPB</t>
  </si>
  <si>
    <t>Recibir las solicitudes de los departamentos</t>
  </si>
  <si>
    <t>Gestionar los trámites de las solicitudes a las empresas, Inst. o depart.</t>
  </si>
  <si>
    <t>Vigilar los requisitos de la Carta Compromiso para lograr un crecimiento Institucional</t>
  </si>
  <si>
    <t>Solicitar sugerencias a los distintos departamentos</t>
  </si>
  <si>
    <t>Realización de informe trimestrales POA</t>
  </si>
  <si>
    <t xml:space="preserve"> Informes esporádicos de los parques</t>
  </si>
  <si>
    <t xml:space="preserve"> Planificación fechas de simulacros</t>
  </si>
  <si>
    <t>Elaboración de informes  sobre resultados de los diferentes simulacros</t>
  </si>
  <si>
    <t xml:space="preserve">Brindar soporte técnico  de los servicios que ofrece el CNZFE a  las nuevas empresas instaladas de la zona norte, asi como a las ya instaladas </t>
  </si>
  <si>
    <t>1. Realizar visitas a las empresas</t>
  </si>
  <si>
    <t>2. Orientarlos sobre los procedimientos</t>
  </si>
  <si>
    <t>3. Darle seguimiento mediante el sistema LPB y   de acuerdo a la Carta Compromiso</t>
  </si>
  <si>
    <t>Dar seguimiento al desarrollo del Plan Operativo Anual,  soporte tecnico a los parques de Pto, Pta, Moca, Pisano, Tamboril y Caribbean, participar en los simulacros de desastre naturales</t>
  </si>
  <si>
    <t>Darle mas soporte tecnico y operativo a todos los departamentos de nuestra oficina Principal con la finalidad de minimizar tiempo de espera  optimizar todos los servicios solicitado y cumplir con la Carta Compromiso al Ciudadano</t>
  </si>
  <si>
    <t>Oficina Regional de Santiago</t>
  </si>
  <si>
    <t>OFICINA REGIONAL SANTIAGO</t>
  </si>
  <si>
    <t>Empresas aprobadas</t>
  </si>
  <si>
    <t>2.Gestionar  la  información solicitada, a través del departamento involucrado y  darle el seguimiento que corresponde</t>
  </si>
  <si>
    <t>3.Actualizar el Portal de Transparencia y validar las informaciones publicadas</t>
  </si>
  <si>
    <t>4.Elaboración de los   Informes (trimestrales, semestrales y anuales) de Solicitudes de Información presentada por los ciudadanos y enviar a la Máxima Autoridad</t>
  </si>
  <si>
    <t>1.Gestionar, con las áreas involucradas, las informaciones a ser colgadas en el Portal de Transparencia</t>
  </si>
  <si>
    <t>4.Socializar, con la maxima autoridad y el STAFF, los Reportes de Evaluación del Sub Portal de Transparencia</t>
  </si>
  <si>
    <t>2. Instalación sistema contra incendio</t>
  </si>
  <si>
    <t>Difundir y aplicar las disposiciones de la Tesoreria Nacional</t>
  </si>
  <si>
    <r>
      <t xml:space="preserve">El departamento ha realizado el registro y digitalización, asi como la entrega del 100% de los servicios y comunicaciones a los usuarios correspondientes, para un total de </t>
    </r>
    <r>
      <rPr>
        <b/>
        <sz val="9"/>
        <color theme="1"/>
        <rFont val="Calibri"/>
        <family val="2"/>
        <scheme val="minor"/>
      </rPr>
      <t xml:space="preserve">3,486. </t>
    </r>
  </si>
  <si>
    <t>SERVICIOS  GENERALES</t>
  </si>
  <si>
    <t>COMPRAS Y CONTRATACIONES</t>
  </si>
  <si>
    <t>DEPARTAMENTO PLANIFICACIÓN Y DESARROLLO</t>
  </si>
  <si>
    <t>1 DE ENERO DE 2024</t>
  </si>
  <si>
    <t>INFORME SEGUIMIENTO DEL PLAN OPERATIVO ANUAL 2024</t>
  </si>
  <si>
    <t>Actualizar el Plan Operativo Anual Institucional 2025 y remisión de informes de seguimiento</t>
  </si>
  <si>
    <t>Monitorear la ejecución del presupuesto anual institucional</t>
  </si>
  <si>
    <t>1. Elaborar informe trimestral de ejecución presupuestaria</t>
  </si>
  <si>
    <t>2. Remitir informe al equipo directivo</t>
  </si>
  <si>
    <t>3. Elaborar informe trimestral de las metas físicas-financieras del presupuesto anual para subportal de transparencia gubernamental</t>
  </si>
  <si>
    <t>4. Remitir informe a la OAI para carga en el subportal</t>
  </si>
  <si>
    <t>5. Carga informe trimestral metas fisicas-financieras, y las causas de las desviaciones</t>
  </si>
  <si>
    <t>Gestionar el cambio de los procesos y la innovación digital para la integración del Sistema de Gestión de Calidad</t>
  </si>
  <si>
    <t>1. Solicitar la formación en las referidas normas.</t>
  </si>
  <si>
    <t>Sensibilización en Equidad de Género y Responsabilidad social</t>
  </si>
  <si>
    <t>1. Solicitar charlas de orientación</t>
  </si>
  <si>
    <t>Monitorear los planes de riesgos de desastres/de preservación y conservación del medio ambiente.</t>
  </si>
  <si>
    <t>1. Identificar instituciones para intercambiar buenas prácticas</t>
  </si>
  <si>
    <t>2. Realizar los encuentros necesarios.</t>
  </si>
  <si>
    <t>3. Diseño y aplicación de encuesta de medición de impacto</t>
  </si>
  <si>
    <t>Implementar la metodología de Valoración y Administración de riesgos</t>
  </si>
  <si>
    <t xml:space="preserve">1. Solicitar revaloración de riesgos de los procesos </t>
  </si>
  <si>
    <t>2. Remitir matriz a las áreas</t>
  </si>
  <si>
    <t>3. Acopio de las matrices completadas</t>
  </si>
  <si>
    <t>4. Elaborar y remitir informe de Gestión de Riesgos</t>
  </si>
  <si>
    <t>Fomentar la equidad de género en los planes, programas y proyectos</t>
  </si>
  <si>
    <t>Gestión integral de riesgos de desastres y cambio climático fortalecida</t>
  </si>
  <si>
    <t xml:space="preserve">No tener control de las actividades a realizar por cada departamento de la institución.  </t>
  </si>
  <si>
    <t>Que no se ejecute lo presupuestado</t>
  </si>
  <si>
    <t xml:space="preserve">Retraso en carga de evidencia </t>
  </si>
  <si>
    <t>Error en identificación y valoración de riesgos</t>
  </si>
  <si>
    <t>Logro de Metas y Competencias, Monitoreo del acuerdo de desempeño</t>
  </si>
  <si>
    <t>Actualizar el Indicador Organización del Trabajo</t>
  </si>
  <si>
    <t>Ejecución capacitación del MAP / INAP /INFOTEP de acuerdo al calendario de la institución</t>
  </si>
  <si>
    <t>Gestión de la comunicación externa (medios tradicionales)</t>
  </si>
  <si>
    <t>Gestión y envío de notas de prensa</t>
  </si>
  <si>
    <t xml:space="preserve">Difusión campaña digitales </t>
  </si>
  <si>
    <t>Crecimiento de las redes sociales</t>
  </si>
  <si>
    <t>Gestión operativa</t>
  </si>
  <si>
    <t xml:space="preserve">Compra de equipos </t>
  </si>
  <si>
    <t>Se realizó el envío de dos notas de prensa a los medios de comunicación. Estas informaciones trataron sobre las nuevas aprobaciones de empresas y parques del sector zonas francas y del comportamiento del sector durante 2023.</t>
  </si>
  <si>
    <t>Las redes sociales del CNZFE, continuan experimentado un crecimiento sostenido. Cabe destacar que, en este trimestre logramos alcanzar la cifra de 10,097 seguidores en la red de Instagram, superando nuestra meta establecida en el plan de medios para el año 2025, que era de 9,500 seguidores, demostrando así un aumento mayor al previsto.
En Twitter (X) cuenta a la fecha con 3,452 usuarios y Facebook cuenta con 4,315 usuarios.</t>
  </si>
  <si>
    <t xml:space="preserve"> Se realizó la compra de un kit estándar  (Tripode)
</t>
  </si>
  <si>
    <t>1. Recibir las solicitudes de los departamentos.</t>
  </si>
  <si>
    <t>2. Gestionar de inmediato los trámites de las solicitudes a las empresas, Institución o departamento.</t>
  </si>
  <si>
    <t>3. Vigilar todos los requisitos de nuestra Carta Compromiso con el Ciudadano para lograr un crecimiento Institucional.
4. Solicitar sugerencias a los distintos</t>
  </si>
  <si>
    <t>4. Solicitar sugerencias a los distintos deptos.</t>
  </si>
  <si>
    <t>1. Realización de informe trimestrales POA</t>
  </si>
  <si>
    <t>2. Informes esporádicos de los parques.</t>
  </si>
  <si>
    <t>3. Planificación fechas de simulacros</t>
  </si>
  <si>
    <t>4. Elaboración de informes sobre resultados de los diferentes simulacros</t>
  </si>
  <si>
    <t>3. Solicitar la Contratación.</t>
  </si>
  <si>
    <t>4. Entrega al usuario equipo alquilado</t>
  </si>
  <si>
    <t xml:space="preserve">Gestionar un correcto Desarrollo y Actualización de los Sistemas de Información de la Institución </t>
  </si>
  <si>
    <t>Mantener actualizado el Indicador sobre el Índice de Uso TIC e Implementación de Gobierno Electrónico</t>
  </si>
  <si>
    <t>Mejorar la seguridad TIC</t>
  </si>
  <si>
    <t>Gestionar el mantenimiento de la infraestructura TIC</t>
  </si>
  <si>
    <t>3. Solicitud de actualización softwares servidores</t>
  </si>
  <si>
    <t xml:space="preserve">4. Solicitud de licencia perpetua anual opmanager professional edition </t>
  </si>
  <si>
    <t xml:space="preserve">1. Solicitud de asignacion o desactivacion de permisos de acceso de parte de RRHH </t>
  </si>
  <si>
    <t xml:space="preserve">2. Completar solicitud y asignar a Operaciones </t>
  </si>
  <si>
    <t>3. Otorgar o remover los permisos segun sea la solicitud</t>
  </si>
  <si>
    <t>4. Asignar a tecnico para configuracion en caso de usuario nuevo</t>
  </si>
  <si>
    <t>5. Actualizar la Matriz de Acceso</t>
  </si>
  <si>
    <t>6. Cierre de ticket</t>
  </si>
  <si>
    <t>Se cumplió con el procedimiento establecido.</t>
  </si>
  <si>
    <t>Programacion de la Ejecucion.</t>
  </si>
  <si>
    <t>2. Registrar la Programacion trimestral de las  Metas  Financieras del presupuesto en el SIGEF.</t>
  </si>
  <si>
    <t>4.Colaborar en la elaboracion del  informe de la evaluacion de la ejecucion trimestralmente, para la DIGEPRES, en coordinacion con el analista asignado de calidad del gasto presupuestario en DIGEPRES.</t>
  </si>
  <si>
    <t>5. Dar seguimeniento al cumplimiento de los indicadores de medicion IGPS, en coordinacion con el Dpto. de Planificacion.</t>
  </si>
  <si>
    <t>Ejecucion presupuestaria</t>
  </si>
  <si>
    <t>La programacion se registra en los primeros 15 dias mes  en que inicia el proximo  trimestre.</t>
  </si>
  <si>
    <t xml:space="preserve">La Digepres dispone de la guia-procedimiento para el monitoreo de la ejecucion del prsupuesto </t>
  </si>
  <si>
    <t xml:space="preserve">La Digepres dispone de la guia-procedimiento para el monitoreo de la ejecucion del presupuesto </t>
  </si>
  <si>
    <t>Al momento,  se ha regularizado trimestralmente los avisos de debitos, solo pendiente el ultimo mes del trimestre.</t>
  </si>
  <si>
    <t>Las modificaciones presupuestarias se realizaron por modificaciones en el Pacc.</t>
  </si>
  <si>
    <t xml:space="preserve">5.Realizar Encuesta de Satisfaccion de Usuarios OAI </t>
  </si>
  <si>
    <t xml:space="preserve">1.Indagar sobre la denuncia, queja o sugerencia del ciudadano </t>
  </si>
  <si>
    <t xml:space="preserve">2. Responder a la denuncia queja o sugerencia del ciudadano </t>
  </si>
  <si>
    <t xml:space="preserve">3. Cerrar el caso en el sistema de administracion digital </t>
  </si>
  <si>
    <t>1- Recopilar informaciones de las áreas.</t>
  </si>
  <si>
    <t>2- Actualizar el portal de Datos Abiertos</t>
  </si>
  <si>
    <t>Vericadas y enviadas al área correspondiente, la solicitud de información realizada por el ciudadano</t>
  </si>
  <si>
    <t>Gestionada  la  información solicitada, a través del departamento involucrado y  dado el seguimiento que corresponde</t>
  </si>
  <si>
    <t>Revisada la información recibida y respondida oportunamente  al ciudadano</t>
  </si>
  <si>
    <t>Elaborados los Informes de Solicitudes de Información presentada por los ciudadanos y enviadas a la MAE</t>
  </si>
  <si>
    <t xml:space="preserve">Realizadas las Encuestaa de Satisfaccion de Usuarios OAI </t>
  </si>
  <si>
    <t>Gestionadas con las áreas involucradas, las informaciones colgadas en el Portal de Transparencia</t>
  </si>
  <si>
    <t>Verificados y organizados los documentos e informaciones recibidos para fines de publicación</t>
  </si>
  <si>
    <t>Actualizado el Portal de Transparencia y validadas las informaciones publicadas</t>
  </si>
  <si>
    <t>Socializados con la MAE y el STAFF, los Reportes de Evaluación del Sub Portal de Transparencia</t>
  </si>
  <si>
    <t>Indaciones sobre denuncias, queja o sugerencia del ciudadano realizadas.</t>
  </si>
  <si>
    <t xml:space="preserve">Respondidas las denuncias quejas o sugerencias del ciudadano </t>
  </si>
  <si>
    <t xml:space="preserve">Cerrados los casos en el sistema de administracion digital </t>
  </si>
  <si>
    <t>Recopiladas las informaciones de las áreas</t>
  </si>
  <si>
    <t>Actualizados el portal de Datos Abiertos</t>
  </si>
  <si>
    <t xml:space="preserve">Requerimientos de información del ciudadano gestionado
</t>
  </si>
  <si>
    <t xml:space="preserve">Sub Portal de Transparencia Institucional actualizado
</t>
  </si>
  <si>
    <t>Portal Datos Abiertos Actualizado</t>
  </si>
  <si>
    <t>Diseñar e imprimir las carpetas y folletos promocionales.</t>
  </si>
  <si>
    <t>Coordinar, diseñar e imprimir material promocional a exhibir y entregables en ferias y misiones comerciales en los cuales participe la institución.</t>
  </si>
  <si>
    <t>Dar seguimiento a empresas con potencial de instalarse en el país.  Difusión de material promocional a estas empresas contactadas.</t>
  </si>
  <si>
    <t>Identificar y coordinar la participación en ferias internacionales relacionadas con sectores con potencial de crecimiento.</t>
  </si>
  <si>
    <t>Visitar empresas y coordinar reuniones con empresas de interés, durante la participación en eventos internacionales</t>
  </si>
  <si>
    <t>Brindar seguimiento a las empresas contactadas en las distintas actividades en las cuales participe el Departamento de Promoción.</t>
  </si>
  <si>
    <t>Remitir información y procedimiento para la clasificación de nuevas empresas.</t>
  </si>
  <si>
    <t>1. Recibir solicitudes de visitas de inversionistas extranjeros.</t>
  </si>
  <si>
    <t>3. Realizar una presentación de los beneficios de la ley 8-90 y ventajas de instalarse en RD.</t>
  </si>
  <si>
    <t>4. Dar seguimiento a la solicitud de instalación de la empresa.</t>
  </si>
  <si>
    <t>5. Dar asistencia en proceso de instalación de la empresa.</t>
  </si>
  <si>
    <t>2. Realizar presupuesto de participación en la feria.</t>
  </si>
  <si>
    <t>3. Realizar el montaje de stand o visita a la feria.</t>
  </si>
  <si>
    <t>4. Realizar contactos con los visitantes al stand.</t>
  </si>
  <si>
    <t>5. Dar seguimiento a las empresas contactadas en la feria con posibilidad de instalarse en RD.</t>
  </si>
  <si>
    <t xml:space="preserve">Promover la instalación de  nuevas empresas, sobre todo las pertenecientes a los sectores con mayor potencial de crecimiento en el país, como es el caso de Dispositivos Médicos, Componentes Eléctricos y Electrónica, Logística, Textil, Calzados, Servicios de Apoyo a Negocios (Call Centers &amp; BPO´s) </t>
  </si>
  <si>
    <t>Recibir las solicitudes de los diferentes departamentos</t>
  </si>
  <si>
    <t>Gestionar la autorización del despacho de suministros</t>
  </si>
  <si>
    <t>Facturar el material solicitado por los departamentos</t>
  </si>
  <si>
    <t>Entregar los suministros</t>
  </si>
  <si>
    <t>Llevar el control del consumo mensual por departamento</t>
  </si>
  <si>
    <t xml:space="preserve">Limpieza diaria de las áreas </t>
  </si>
  <si>
    <t>Pintar, brillar pisos y limpieza de ventanas y pasillos laterales</t>
  </si>
  <si>
    <t>Realizar reparaciones menores al mobiliario</t>
  </si>
  <si>
    <t>Realizar instalaciones eléctricas requeridas</t>
  </si>
  <si>
    <t>Articulos ferreteros</t>
  </si>
  <si>
    <t>Dar mantenimiento y/o adquisicion plantas ornamentales</t>
  </si>
  <si>
    <t>Dar mantenimiento al ascensor</t>
  </si>
  <si>
    <t>Dar mantenimiento a la planta eléctrica</t>
  </si>
  <si>
    <t>Dar mantenimiento a extintores</t>
  </si>
  <si>
    <t>Dar mantenimeinto Sistema Incendio Data Center</t>
  </si>
  <si>
    <t>Dar mantenimiento a los aires acondicionados</t>
  </si>
  <si>
    <t>Fumigar periódicamente las instalaciones</t>
  </si>
  <si>
    <t>Servicio de Ozono para desinfección y eliminación olores</t>
  </si>
  <si>
    <t>1. Compra unidades de aires</t>
  </si>
  <si>
    <t>3. Adecuación sistema eléctrico</t>
  </si>
  <si>
    <t xml:space="preserve">Recibir las solicitudes de traslado de empleados. </t>
  </si>
  <si>
    <t xml:space="preserve">Recibir y distribuir documentos en las diferentes áreas de la institución </t>
  </si>
  <si>
    <t xml:space="preserve">Elaborar la ruta diaria y/o semanal  de los choferes evaluando los requerimientos de los diferentes departamentos para optimizar los recursos de combustible y viáticos </t>
  </si>
  <si>
    <t>Priorizar las rutas para distribución de documentación acorde con su ubicación geográfica</t>
  </si>
  <si>
    <t>Realizar reporte mensual de viajes</t>
  </si>
  <si>
    <t xml:space="preserve">Entregar diariamente los vehiculos al Depto. De Seguridad </t>
  </si>
  <si>
    <t>Reportar de inmediato las averías mecánicas o accidentes</t>
  </si>
  <si>
    <t>Evaluar las alternativas necesarias de cotizaciones para garantizar  calidad vs costo</t>
  </si>
  <si>
    <t>Seguimiento renovación anual de marbetes de placa</t>
  </si>
  <si>
    <t>Seguimiento renovación  anual de Seguros de vehículos</t>
  </si>
  <si>
    <t>Mantenimientos preventivos y correctivos de los vehículos</t>
  </si>
  <si>
    <t>Adquisición  vehículo</t>
  </si>
  <si>
    <t>REALIZAMOS  EL MANTENIMIENTO DEL ASCENSOR,  DE LOS AIRES ACONDICIONADOS Y PLANTAS ELECTRICAS.  DE IGUAL FORMA SE REALIZO LA FUMIGACION EN O.P. Y REGIONAL SANTIAGO.   EL MANTENIMIENTO DE LOS EXTINTORES ES EN MAYO 2024</t>
  </si>
  <si>
    <t>ESTAS ACTIVIDADES ESTáN PLANIFICADAS PARA 2DO. Y 3ER TRIMESTRE</t>
  </si>
  <si>
    <t>SE ELABORARON RUTAS DE DISTRIBUCION E INFORMES MENSUALES</t>
  </si>
  <si>
    <t>SE REALIZAN INSPECCIONES  Y MANTENIMIENTOS MENSUALES. SE RENOVARON  LAS PÓLIZAS DE SEGURO DE LA FLOTILLA Y MARBETES DE CADA VEHICULO</t>
  </si>
  <si>
    <t>Según instrucciones de D.E.  Se comprará en el tercer trimestre</t>
  </si>
  <si>
    <t>COMITE DEL SISTAP</t>
  </si>
  <si>
    <t>Capacitar al personal sobre el seguro de riesgos laborales en coordinación con el IDOPPRIL</t>
  </si>
  <si>
    <t>Capacitacion impartida con exito a 18 colabodores</t>
  </si>
  <si>
    <t>Listado de asistencia</t>
  </si>
  <si>
    <t>Poca asitencia del personal del CNZFE</t>
  </si>
  <si>
    <t>Motivar la asistencia a las charlas</t>
  </si>
  <si>
    <t>Capacitar  a los miembros del SISTAP sobre el indicador del SISMAP</t>
  </si>
  <si>
    <t>Capacitacion impartida con exito a los miembros del SISTAP</t>
  </si>
  <si>
    <t>Socializar que es el SISTAP</t>
  </si>
  <si>
    <t>Enviar por correo a todo el personal del CNZFE indicando que es el SISTAP</t>
  </si>
  <si>
    <t>Correo enviado</t>
  </si>
  <si>
    <t>Socializar los miembros del SISTAP</t>
  </si>
  <si>
    <t>Enviar por correo a todo el personal del CNZFE indicando quienes conforman el SISTAP</t>
  </si>
  <si>
    <t>Socializar los brigadistas del CNZFE</t>
  </si>
  <si>
    <t>Enviar por correo a todo el personal del CNZFE para que conozcan los brigadistas</t>
  </si>
  <si>
    <t>Silla de ruedas, botiquín y camilla, Armario para la  organización y cuido de los utensilios de emergencia</t>
  </si>
  <si>
    <t>Compras y elaboracion</t>
  </si>
  <si>
    <t>Fotos</t>
  </si>
  <si>
    <t>COMITE SISTAP</t>
  </si>
  <si>
    <t>2. Elaborar informes.</t>
  </si>
  <si>
    <t>2. Creación de Comisión de Innovación y Transformación Digital</t>
  </si>
  <si>
    <t>Sistema de Gestión de Calidad Integrado</t>
  </si>
  <si>
    <t>1. Remitir el informe de seguimiento del POA para carga en el Sub portal de Transparencia Gubernamental</t>
  </si>
  <si>
    <t>Producto PEI</t>
  </si>
  <si>
    <t>Actualizacion Maestra Empresas Operando</t>
  </si>
  <si>
    <t xml:space="preserve">1. Realizado visitas y/o contacto con empresas en proceso y otras
2. Indagada información de contacto de los hallazgos
3. Modificados estatus empresas en la maestra </t>
  </si>
  <si>
    <t>Cración base de datos Censo 2023</t>
  </si>
  <si>
    <t>1. Culminado proceso de  acopio formularios censo</t>
  </si>
  <si>
    <t>2. Validados los datos reportados</t>
  </si>
  <si>
    <t>3. Registrado los datos</t>
  </si>
  <si>
    <t>4. Validados los registros</t>
  </si>
  <si>
    <t>5. Generación base de datos</t>
  </si>
  <si>
    <t>Censo mensual de empleos</t>
  </si>
  <si>
    <t>1. Generación base empresas activas</t>
  </si>
  <si>
    <t>2. Creación formulario Google</t>
  </si>
  <si>
    <t>3. Remisión Link a todas las empresas</t>
  </si>
  <si>
    <t>4.Acopio y seguimiento</t>
  </si>
  <si>
    <t>5. Creación base de empleos</t>
  </si>
  <si>
    <t>6. Remisión a la División de Informes Técnicos</t>
  </si>
  <si>
    <t>Gestion base de comercio</t>
  </si>
  <si>
    <t>1. Requerimiento a la DGA de base de export, import y Venta Local</t>
  </si>
  <si>
    <t>2. Revisión e incorporación de variables geograficas y sectoriales</t>
  </si>
  <si>
    <t>3. Remisión a la División de Informes Técnicos</t>
  </si>
  <si>
    <t>Reportes empresas para cambio estatus en la maestra</t>
  </si>
  <si>
    <t>Que no se logre visitar una cant. Significativa de empresas.</t>
  </si>
  <si>
    <t>Base de datos Censo 2023</t>
  </si>
  <si>
    <t>Incumplimiento del plazo establecido</t>
  </si>
  <si>
    <t>Base de datos empleos mensual (enero-febrero)</t>
  </si>
  <si>
    <t>Base de datos de comercio (enero-febrero)</t>
  </si>
  <si>
    <t>Elaborar Informe Estadístico del sector del año 2023</t>
  </si>
  <si>
    <t>1. Recibida del Dpto de Estadisticas base del Censo 2023</t>
  </si>
  <si>
    <t>2. Revisada la base del Censo</t>
  </si>
  <si>
    <t>3. Elaboración Cuadros y Gráficos</t>
  </si>
  <si>
    <t>4. Elaboración de Contenido</t>
  </si>
  <si>
    <t>5. Elaboración de índice</t>
  </si>
  <si>
    <t>6. Remisión para revisión</t>
  </si>
  <si>
    <t>Informes sobre el desempeño exportador 2023</t>
  </si>
  <si>
    <t>1. Recibida del Dpto de Estadisticas base del comercio 2023 (enero-febrero)</t>
  </si>
  <si>
    <t>2. Revisada base de comercio enero-febrero 2023</t>
  </si>
  <si>
    <t>3. Elaboración de cuadros sectoriales y geográficos con valores de comercio</t>
  </si>
  <si>
    <t>4. Comparación interanual de data de comercio, por sectores</t>
  </si>
  <si>
    <t>5. Remisión de cuadros eleborados al encargado y a la Máxima Autoridad</t>
  </si>
  <si>
    <t>Elaboración perfiles económicos: país, sectoriales, parques y empresas.</t>
  </si>
  <si>
    <t>1. Se recibe el requerimiento</t>
  </si>
  <si>
    <t>2. Se consulta la web si es de paises</t>
  </si>
  <si>
    <t>3. se obtiene informacion de las base del Censo, de comercio y de empleos</t>
  </si>
  <si>
    <t>4. se estructura, revisa y entrega</t>
  </si>
  <si>
    <t>Elaborar informes de empleos mensual</t>
  </si>
  <si>
    <t>1. Recibida del Dpto de Estadisticas base de empleos 2023 (enero-febrero)</t>
  </si>
  <si>
    <t>2. Revisada base de empleo enero-febrero 2023</t>
  </si>
  <si>
    <t>3. Elaboración de cuadros sectoriales y geográficos con datos de empleos</t>
  </si>
  <si>
    <t>4. Comparación mensual e interanual de data de empleos, por sectores</t>
  </si>
  <si>
    <t>Boletin 2023 eleborado (preliminar)</t>
  </si>
  <si>
    <t>Que una cantidad significativa no se acopien</t>
  </si>
  <si>
    <t>Cuadros elaborados de comercio enero-febrero</t>
  </si>
  <si>
    <t>Que no se puedan procesar dentro del plazo establecido</t>
  </si>
  <si>
    <t>Cuadros elaborados de empleos enero-febrero</t>
  </si>
  <si>
    <t>Que no se acopie el dato de manera oportuna</t>
  </si>
  <si>
    <t>Realizados los perfiles económicos
Evaluado, registrado y presentado en formato de tablas los datos 
Remitidos los datos</t>
  </si>
  <si>
    <t xml:space="preserve">Permisos de operación para empresas de zonas francas
</t>
  </si>
  <si>
    <t>TECNOLOGIAS DE LA INFORMACION Y LA COMUNICACION</t>
  </si>
  <si>
    <t>División de Elaboración de Informes Técnicos</t>
  </si>
  <si>
    <t xml:space="preserve">Realizado </t>
  </si>
  <si>
    <t>Realizado el seguimiento y el informe trimestral de metas físicas financieras de la ejecución del presupuesto</t>
  </si>
  <si>
    <t>Solicitado la formación al INDOCAL</t>
  </si>
  <si>
    <t>Creada y socializada la conformación de la comisión</t>
  </si>
  <si>
    <t>Realizada la sensibilzación por el Comité Equidad de Género en coordinación con el Ministerio de la Mujer</t>
  </si>
  <si>
    <t>ELABORACION INFORMES TECNICOS</t>
  </si>
  <si>
    <t>No disponibilidad de recursos</t>
  </si>
  <si>
    <t>Planes Operativos Departamentales incompletos No disponibilidad de recursos</t>
  </si>
  <si>
    <t>Información incompleta para completar informe</t>
  </si>
  <si>
    <t>No disponibilidad de recursos No disponibilidad de los informes y reportes como entrada para la revisión del Sistema</t>
  </si>
  <si>
    <t>Reprogramación por agenda institucional</t>
  </si>
  <si>
    <t>No disponibilidad de recursos Reprogramación por agenda institucional</t>
  </si>
  <si>
    <t>Falta de apoyo de la Maxima Autoridad y No presupuestado</t>
  </si>
  <si>
    <t>No presupuesto asignado</t>
  </si>
  <si>
    <t xml:space="preserve"> </t>
  </si>
  <si>
    <t>Mesa de Ayuda</t>
  </si>
  <si>
    <t>Informe con evidencias</t>
  </si>
  <si>
    <t>Expediente de Contratación</t>
  </si>
  <si>
    <t>Mesa de Servicio o RDC-DTIC-01 Expediente Desarrollo y actualización de Software</t>
  </si>
  <si>
    <t xml:space="preserve">Informe con Evidencias Div Servicios TIC </t>
  </si>
  <si>
    <t>Coordinar con la Dirección Ejecutiva la hora idonea para el envío de la nota.</t>
  </si>
  <si>
    <t>QUE SE REALICEN COMPRAS DE ARTICULOS Y PAGOS DE VIATICOS QUE NO ESTEN DEBIDAMENTE SOPORTADOS GENERANDO PAGOS INCORRECTOS Y COMPRAS NO NECESARIAS O QUE PUEDEN REALIZARSE BAJO OTRA MODALIDAD</t>
  </si>
  <si>
    <t>AUMENTO DE LOS RIESGOS EN LAS OPERACIONES CONTABLES Y FINANCIERAS</t>
  </si>
  <si>
    <t>DESABASTECIMIENTO DE LOS ARTICULOS NECESARIOS QUE IMPIDAN PODER CUMPLIR CON LO REQUERIDO POR LOS DEPARTAMENTOS.  DESPERDICIO DE LOS MATERIALES GASTABLES</t>
  </si>
  <si>
    <t>NO CONTAR CON UNA INFRAESTRUCTURA ADECUADA PARA BRINDAR LOS SERVICIOS REQUERIDOS POR NUESTROS USUARIOS</t>
  </si>
  <si>
    <t>ENFRENTARNOS CON ALGUNA CATÁSTROFE Y NO ESTAR CUBIERTOS</t>
  </si>
  <si>
    <t>NO DISPONER DE RECURSOS PARA SUPLIR EL REQUERIMIENTO/ QUE SE EXCEDA DE LO QUE ESTÁ PERMITIDO ADQUIRIR</t>
  </si>
  <si>
    <t>NO DISPONER DE RECURSOS PARA SUPLIR EL REQUERIMIENTO / ALMUERZO DE MALA CALIDAD</t>
  </si>
  <si>
    <t>NO DISPONER DE RECURSOS PARA SUPLIR EL REQUERIMIENTO</t>
  </si>
  <si>
    <t>LA NO REMISIÓN A TIEMPO DE LAS INFORMACIONES / NO TENER FONDOS PROGRAMADOS PARA UNA EJECUCION ESPECIFICA</t>
  </si>
  <si>
    <t>PACC - NORMATIVAS ACTUALES-MEMORANDUN DIRECCIÓN EJECUTIVA</t>
  </si>
  <si>
    <t>ESTADOS FINANCIEROS, RELACIÓN INVENTARIO, INFORMES ARQUEOS</t>
  </si>
  <si>
    <t>FACTURAS/LIBRAMIENTO</t>
  </si>
  <si>
    <t>ORDEN DE COMPRA/FACTURAS/PRESUPUESTO/EXPEDIENTES</t>
  </si>
  <si>
    <t>ORDEN DE COMPRA/PRESUPUESTO INSTITUCIONAL/CORREOS ELECTRONICOS/ENCUESTA</t>
  </si>
  <si>
    <t>LIBRAMIENTO/FACTURA/ PRESUPUESTO/SOLICITUD</t>
  </si>
  <si>
    <t>PRESUPUESTO INSTITUCIONAL / PACC</t>
  </si>
  <si>
    <t>LLEVAR AL COMITÉ DE COMPRAS SOLO LOS PROCESOS DE COMPARACION DE PRECIOS EN ADELANTE, PARA LA ADQUISICION DE BIENES Y SERVICIOS  DE NUESTRA INSTITUCION.  EN LO REFERENTE A LAS COMPRAS MENORES Y DEBAJO DEL UMBRAL,  SOMETERLO A LA EVALUACIÓN DEL DEPARTAMENTO ADMINISTRATIVO, SEGÚN INDICA LA LEY CREADA PARA ESTOS FINES</t>
  </si>
  <si>
    <t>SE REALIZÓ LO SIGUIENTE:  1. SOLICITUD AL DEPTO, DE ESTADISTICAS POSIBLES EMPRESAS PARA COBROS.  2. SOLICITUD COLABORACIÓN DEPTO. ZF Y PAR;QUES PARA CONTACTO EMPRESAS SIN COMUNICACIÓN.  3. ENVIO MENSAJEROS A LAS DIFERENTES EMPRESAS PARA VERIFICAR FISICAMENTE SU ESTATUS</t>
  </si>
  <si>
    <t xml:space="preserve">1. SE PROCEDIÓ A SOLICITAR CONTRATO PARA ADQUISICIÓN ARREGLOS DE FLORES Y CORONAS DE FLORES.  2. SE SOLICITÓ CONTRATO PARA MANTENIMIENTO VEHÍCULOS.  3. SE SOLICITÓ CONTRATO PARA ADQUISICIÓN REFRIGERIO EN REUNIONES VARIAS. </t>
  </si>
  <si>
    <t>1. REVISIONES DE ESTADOS FINANCIEROS, 2. INVENTARIO SEMESTRALES,  3. ARQUEOS DE CAJAS MENSUALES,  4. REVISIONES ÓRDENES DE COMPRAS</t>
  </si>
  <si>
    <t>1. REVISION DEL INVENTARIO FISICO Y EJECUCION DEL INVENTARIO SEMESTRAL DE MATERIALES VS INVENTARIO DIGITAL.  2. RESPONSABILIZAR A UNA PERSONA PARA RETIRAR Y CONTROLAR LOS MATERIALES DE LIMPIEZA</t>
  </si>
  <si>
    <t>1. INCLUSIÓN FUMIGACION OFICINA SANTIAGO. 2. INCLUSION MANTENIMIENTO DATA CENTER INSTITUCION.  3. CONTRATACION PARA MANTENIMIENTOS DE EQUIPOS.   4. CONTROL LIMPIEZA BAÑOS</t>
  </si>
  <si>
    <t>SEGUIMIENTO A LAS RENOVACIONES DE LAS POLIZAS</t>
  </si>
  <si>
    <t>1. REVISIÓN POR EXPEDIENTE DE LAS LISTAS DE LIBROS</t>
  </si>
  <si>
    <t>1. INCLUSIÓN EN PRESUPUESTO INSTITUCIONAL.  2. SEGUIMIENTO A CALIDAD MEDIANTE ENCUESTAS Y CORREOS ELECTRONICOS</t>
  </si>
  <si>
    <t>1. INCLUSIÓN EN PRESUPUESTO INSTITUCIONAL.  2. ELABORACIÓN DOCUMENTACIÓN LOS DIAS 1ERO. DE CADA MES</t>
  </si>
  <si>
    <t xml:space="preserve">1. SOLICITUD A TIEMPO DE LAS NECESIDADES DEPARTAMENTALES / </t>
  </si>
  <si>
    <t xml:space="preserve"> Presentación Estados Fiancieros Mensuales, Reportes de los Sistemas Dac-Easy, Sigef y Siab, Comunicaciones y formularios TSN, Cheques y Libramientos pagados</t>
  </si>
  <si>
    <t xml:space="preserve">1. Falta de capacitacion del usuario.                          2. No entregar en el tiempo establecido           3.  No actualizacion de las informaciones.   4. Pasivos registrados que no puedan ser pagados.    5. </t>
  </si>
  <si>
    <t>1.Capacitacion del personal.                   2. Optimizacion de los sistemas.</t>
  </si>
  <si>
    <t>1. Falta de capacitacion del usuario.                          2. Problemas en el sistema            3.  incumplimiento en la fecha de presentacion.</t>
  </si>
  <si>
    <t>1.Capacitacion del personal.                   2. Optimizacion de los sistemas.                        3. Entrega a tiempo de las informaciones.</t>
  </si>
  <si>
    <t xml:space="preserve">    1. Solicitar los fondos de manera oportuna,.   2.. Contar con un sistema mas eficiente y actualizado.</t>
  </si>
  <si>
    <t>1. Que las partidas ejecutadas, no estén contempladas en el presupuesto.           2. No exista justificacion para el desvio en la ejecucion.   3. No registro de las partidas de ingresos devengados.</t>
  </si>
  <si>
    <t>Informe impresión carpetas</t>
  </si>
  <si>
    <t>Solicitud impresión y/o copia material impreso</t>
  </si>
  <si>
    <t>Informes de seguimiento participación en eventos internacionales.  Correos de seguimientos; remisión oportunidades comerciales.</t>
  </si>
  <si>
    <t xml:space="preserve">Registro, agenda o imágenes de participación en actividades </t>
  </si>
  <si>
    <t>Informe de Participación MD&amp;M West 2024.</t>
  </si>
  <si>
    <t>Informes de seguimiento participación en eventos.  Informes mensuales Departamento de Promoción</t>
  </si>
  <si>
    <t>Informes mensuales Departamento de Promoción</t>
  </si>
  <si>
    <t>Informes mensuales Departamento de Promoción.  Agenda de visitas.</t>
  </si>
  <si>
    <t xml:space="preserve">Registro MD&amp;M West 2024 y Medica 2024. </t>
  </si>
  <si>
    <t>Informe de Participación MD&amp;M West 2024</t>
  </si>
  <si>
    <t>Presupuesto no autorizado o falta de recursos.    Imposibilidad de participar en eventos internacionales por razones de pandemia u otras.</t>
  </si>
  <si>
    <t>No interés o falta de contactos en las ferias y actividades participantes. Imposibilidad de participar en eventos internacionales por razones de pandemia u otras.</t>
  </si>
  <si>
    <t>Falta de seguimiento a las empresas contactadas.  Imposibilidad de participar en eventos internacionales por razones de pandemia u otras.</t>
  </si>
  <si>
    <t>Reporte de sistema.</t>
  </si>
  <si>
    <t>5.1. Verificar la fechas de la resolucion de clasificación de la empresa
5.2. Informar mediante comunicación a las empresas la fecha en que le corresponde solicitar la Evaluación Técnica, Legal y Operativa
5.3. Evaluación de solicitud.
5.4.  Emitir documento.</t>
  </si>
  <si>
    <t xml:space="preserve">Seguimiento de las fechas que corresponda realizacion de evaluacion técnica, legal y operativa.
</t>
  </si>
  <si>
    <t>1. REALIZAR INVENTARIOS PERIODICAMENTE</t>
  </si>
  <si>
    <t>ENCUESTA/FORMULARIOS</t>
  </si>
  <si>
    <t>FORMULARIO DE MANTENIMIENTO</t>
  </si>
  <si>
    <t xml:space="preserve">QUE NUESTROS ESPACIOS NO SEAN SEGUROS </t>
  </si>
  <si>
    <t xml:space="preserve">1. SEGUIMIENTO EJECUCIÓN CRONOGRAMA.    2. REVISIÓN DIARIA </t>
  </si>
  <si>
    <t>1. INFORME MENSUAL</t>
  </si>
  <si>
    <t>QUE LAS CORRESPONDENCIAS REMITIDAS NO LLEGUEN A TIEMPO A SU DESTINO</t>
  </si>
  <si>
    <t xml:space="preserve">1. CONTROL DIARIO  DOCUMENTOS REMITIDOS </t>
  </si>
  <si>
    <t>FORMULARIO CONTROL MANTENIMIENTO E INSPECCIONES VEHICULOS.    CONTROL MANTENIMIENTOS REALIZADOS.  PACC, PRESUPUESTO</t>
  </si>
  <si>
    <t>QUE NO SE EJECUTEN LOS MANTENIMIENTOS PREVENTIVOS Y CORRECTIVOS NI SE RENUEVE LA FLOTILLA DE VEHICULOS SEGÚN LAS NECESIDADES DE LA INSTITUCIÓN.  ESTO TRAERIA COMO CONSECUENCIA QUE NO SE DISPONGA DE MEDIOS DE TRANSPORTE IDONEOS PARA BRINDAR SERVICIOS A NUESTROS INVERSIONISTAS Y COLABORADORES</t>
  </si>
  <si>
    <t>1. SEGUIMIENTO AL CRONOGRAMA DE MANTENIMIENTOS.   2. CONTRATACIÓN CON EMPRESAS PARA LA RESOLUCIÓN DE CUALQUIER IMPREVISTO</t>
  </si>
  <si>
    <t>PRESUPUESTO Y PACC</t>
  </si>
  <si>
    <t>QUE NO SE RENUEVE LA FLOTILLA DE VEHICULOS</t>
  </si>
  <si>
    <t>Realizar Levantamiento de fechas</t>
  </si>
  <si>
    <t xml:space="preserve">Una vez asistido a los simulacros realizar informes. </t>
  </si>
  <si>
    <t>CÓDIGO: FSPOA-P&amp;D-01</t>
  </si>
  <si>
    <t>CIGCN</t>
  </si>
  <si>
    <t>Izar la bandera en la institucion todos los lunes del mes de febrero. (solicitar la  compra  al departamento administrativo de 30 pin de bandera para el mes de febrero)</t>
  </si>
  <si>
    <t>Que se suspenda por eventualidades en el clima.</t>
  </si>
  <si>
    <t>Celebrar una actividad para el dia del amor y la mistad donde se descubrira el valor de cada compañero de labores</t>
  </si>
  <si>
    <t>Realizar actividades conmemorando el dia internacional de la mujer.</t>
  </si>
  <si>
    <t>Campaña en Redes Sociales de la Institución promoviendo el día de la mujer</t>
  </si>
  <si>
    <t xml:space="preserve">1- Falta de autenticidad. </t>
  </si>
  <si>
    <t>1-   Acompañar la campaña con acciones tangibles que demuestren el compromiso de la institución con el día de la mujer.</t>
  </si>
  <si>
    <t>Charla conmemorndo el dia internacional de la mujer, solicitar brindis y pago de honorarios al charlista (picadera, jugo)  al depatamento Administrativo y Financiero</t>
  </si>
  <si>
    <t>1- Socializar con las colaboradoras femeninas la fecha para la realizacion de la actividad</t>
  </si>
  <si>
    <t>Ejecutada mediante el mes de la patria, izando la bandera con el personal institucional todos los lunes del mes de febrero</t>
  </si>
  <si>
    <t>Estrategia para  fomentar  los valores en el personal institucional</t>
  </si>
  <si>
    <t>Ejecutada el 14 febrero con los colaboradores de la institución donde se identifico el valor que caracteriza cada uno de ellos.</t>
  </si>
  <si>
    <t>Que se suspenda la actividad en la fecha establecidad.</t>
  </si>
  <si>
    <t>Comisión de Integridad Gubernamental y Cumplimiento Normativo (CIGCN)</t>
  </si>
  <si>
    <t>Esta actividad se realizó impartiendo una charla para identificar el desarrollo y tenasidad de la mujer.</t>
  </si>
  <si>
    <t>1- Falta de socializacion de la fecha establecida para la actividad. 
2- Ocurrencia de algun evento ajeno a la voluntad de la institución.</t>
  </si>
  <si>
    <t>Material promocional para participación en MD&amp;M West 2024.  Impresión Ley 8-90</t>
  </si>
  <si>
    <t xml:space="preserve">Remisión de correos de seguimiento a empresas con potencial de invertir en RD. </t>
  </si>
  <si>
    <t xml:space="preserve">1er. Trismestre:  Confirmación y participación del CNZFE en Procigar Festival 2024, MD&amp;M West 2024, Foro Puerto Plata 2024.  
2do trimestre:  Semicon West 2024
3er trimestre:            
4to Trimestre:                                                                                    </t>
  </si>
  <si>
    <t xml:space="preserve">1er. Trimestre:  30 reuniones sostenidas con empresas de dispositivos médicos y suplidores de la misma, bajo el marco de nuestra participación en MD&amp;M West 2024 
2do. Trimestre: 
3er Trimestre: 
 4to. Trimestre:   </t>
  </si>
  <si>
    <t xml:space="preserve">1er. Trimeste 36 correos de seguimiento a empresas contactadas bajo el marco de nuestra participación en MD&amp;M West 2025, así como a contactos recibidos de nuestras misiones comerciales en el exterior. 
 2do Trimestre:  
 3er. Trimestre:  
 4to. Trismestre:   </t>
  </si>
  <si>
    <t>Asistencia a empresas interesadas en instalarse bajo el régimen de zonas francas.  Remisión de formularios de aplicación e instructivo y/o asistencia a empresas en proceso de instalación. 
1er Trimestre:  Teel Mfg, Elcam Medical, Zona Franca Punta Cana
2do. Trimestre: Ecoviox, Fulflex
3er Trismestre:
4to. Trismestre:</t>
  </si>
  <si>
    <t xml:space="preserve">1. Trimestre: Sterimed, Teel Mfg , Kenmar
 2do. Trismestre:  Elcam Medical, Fulflex, Ecoviox, Itek
3er Trimestre:       
4to. Trimestre:                                              
</t>
  </si>
  <si>
    <t xml:space="preserve">1er Trimestre: Coordinación agenda Teel Mfg , Kenmar
 2do. Trismestre:  Agenda Elcam Medical (visita a parques industiales: PIISA; Nigua, Las Américas, San Isidro, San Pedro.  Empresas: Baxter, Edwards, Accumed, Medtronic, BBraun, Nissha Medical).  Agenda Fulflex.  Agenda Ecoviox. Agenda Itek
3er Trimestre:       
4to. Trimestre:                                              
</t>
  </si>
  <si>
    <t xml:space="preserve">I. Durante el primer trimestre del 2024, el Departamento de Promoción coordinó y participó en 3 actividades donde se proyectaron los beneficios y ventajas de instalarse hajo el régimen de incentivos otorgado por la Ley 8-90.  Se recibieron embajadores y representantes comerciales de 2 países.  Se realizaron 4 presentaciones a representantes dominicanos acreditados en el exterior, a través de los cursos de capacitación impartidos por el MIREX.          
2do. Trimestre: Presentación MITE &amp; Jetro Japón; Presentación Embajador Israel en RD; Presentación Cámara de Comercio Alemania
3er. Trimestre: </t>
  </si>
  <si>
    <t>Asistencia y seguimiento a nuevas solicitudes.</t>
  </si>
  <si>
    <t>Asistencia y seguimiento a empresas en proceso de instalación. 
1er Trimestre: Zona Franca Punta Cana
2do Trimestre: Nikkola Solar Manufacturing</t>
  </si>
  <si>
    <t xml:space="preserve">1. Confirmación y participación en MD&amp;M 2024 (Anaheim, California, 6-8 febrero 2024).  Confirmación de participación en Medica 2024, a celebrarse en la ciudad de Dusseldorf (Noviembre 2024).   Semicon West 2024 (a celebrase en San Francisco, CA. 9-11 julio).
2do. Trimestre:  Seminario MITE / Jetro Japón:  El entorno empresarial de la República Dominicana y el potencial de las zonas francas.
 </t>
  </si>
  <si>
    <t xml:space="preserve">1. Presupuestos Procigar, MD&amp;M West 2024, Medica 2024, DR Foro &amp; B2B
2do. Trimestre:   Semicon West 2024
 </t>
  </si>
  <si>
    <t xml:space="preserve">1. MD&amp;M West 2024
2. Semicon West 2024
 </t>
  </si>
  <si>
    <t xml:space="preserve">1. MD&amp;M West 2024
2. 
</t>
  </si>
  <si>
    <t xml:space="preserve">1. MD&amp;M West 2024
2.  
 </t>
  </si>
  <si>
    <t>Renovar las licencias de servicios de Office 365.</t>
  </si>
  <si>
    <t>1. Participar en reuniones de staff.</t>
  </si>
  <si>
    <t>2. Identificar los temas que impactan el departamento de TI tanto en el ámbito estratégico como en el presupuestario</t>
  </si>
  <si>
    <t>3. Realizar POA y PACC del año correspondiente.</t>
  </si>
  <si>
    <t>Suscripcion de programa</t>
  </si>
  <si>
    <t>Durante este primer trimestre, pusimos en marcha varias campañas digitales, para resaltar el rol de las zonas francas en el país, el papel que desempeñan las mujeres en el sector, la pasión y  la difusión de los principales departamentos institucionales y sus funciones. (¨Nuestro sector¨, ¨Desde Adentro CNZFE¨, ¨Amor por las zonas francas¨, ¨MujeresZF¨).</t>
  </si>
  <si>
    <t>Difusión de Boletin Informativo CNZFE</t>
  </si>
  <si>
    <t xml:space="preserve">6. Realizar los registros de la programacion de cuotas trimestral por fondos en el SIGEF, por cuentas y según cambios en el PACC </t>
  </si>
  <si>
    <t>7. Digitar la ejecucion fisica trimestral, en la fecha establecida por la DIGEPRES, junto al Dpto. de Planificacion.</t>
  </si>
  <si>
    <t>Capacitaciones sobre Acceso a la Información Pública, Protección de Datos, Uso del Portal SAIP y Subportal de Transparencia realizadas</t>
  </si>
  <si>
    <t>1- Convocar a las capacitaciones</t>
  </si>
  <si>
    <t>Convocatorias para capacitaciones realizadas</t>
  </si>
  <si>
    <t>2- Elaborar lista de asistencia</t>
  </si>
  <si>
    <t>Lista de asistencia elaboradas</t>
  </si>
  <si>
    <t>3- Desarrollar capacitaciones</t>
  </si>
  <si>
    <t xml:space="preserve">Capacitaciones impartidas </t>
  </si>
  <si>
    <t>Compromiso de Alta Autoridad</t>
  </si>
  <si>
    <t>Plan Institucional de Integridad y Prevención de la corrupción.</t>
  </si>
  <si>
    <t>Realizar reunión para la aprobación del Plan de Trabajo 2024 de la CIGCN.</t>
  </si>
  <si>
    <t>Se realizó reunión de trabajo de la CIGCN para definir los pilares fundamentales en que se trabajaría para el  2024. Se socializó el listado de las actividades.</t>
  </si>
  <si>
    <t>Apoyar y fortalecer la estabilidad del Plan de Trabajo de la Comisión de Integridad
Gubernamental y Cumplimiento Normativo (CIGCN).</t>
  </si>
  <si>
    <t>Realizar mesa de trabajo para la creación del Plan de Trabajo 2024 de la CIGCN.</t>
  </si>
  <si>
    <t>Se realizó reunión de trabajo para definir el Plan a llevar a cabo. Se socializó el listado de las actividades. Se realizaron reuniones de coordinación de "Amor con Valor" "Mes de la Patria" "Semana de la Etica" "Campaña de Reforestación" con la MAE</t>
  </si>
  <si>
    <t>Implementación y/o certificación de las normativas ISO 31000, 37000 y 37301.</t>
  </si>
  <si>
    <t>Solicitar la asignación presupuestaria.</t>
  </si>
  <si>
    <t>Se solicitó la asignación de recursos para lograr la certificación del Sistema Integrado ISO. Se planificaron las acciones formativas correspondientes</t>
  </si>
  <si>
    <t>Solicitar la contratación de la acción formativa.</t>
  </si>
  <si>
    <t>Gestión de Riesgos de Corrupción</t>
  </si>
  <si>
    <t>Planificar la gestión de riesgos de corrupción.</t>
  </si>
  <si>
    <t>Realizar la planificación de la gestión</t>
  </si>
  <si>
    <t>Se realizó jornada de formación y levantamiento de riesgos de corrupción con la DIGEIG</t>
  </si>
  <si>
    <t>Listar riesgos conductuales.</t>
  </si>
  <si>
    <t>Realizar levantamiento para identificar los riesgos de corrupción.</t>
  </si>
  <si>
    <t>Se realizó la Matriz de Riesgos de Corrupción y se socilizó con la DIGEIG.</t>
  </si>
  <si>
    <t>Política de Integridad</t>
  </si>
  <si>
    <t>Canales de Denuncia Físico.</t>
  </si>
  <si>
    <t>Solcitar la instalación de buzones para la recepción de denuncias.</t>
  </si>
  <si>
    <t>Se solicitó la confeccion de los buzones de denunicias para la institución, asi como los fomularios de lugar.</t>
  </si>
  <si>
    <t>Cultura de Integridad</t>
  </si>
  <si>
    <t>Semana de la Ética 2024</t>
  </si>
  <si>
    <t>Participar en las actividades de la "Semana de la Ética 2024".</t>
  </si>
  <si>
    <t>La CIGCN participó en todas las actividades de la Semana de la Etica 2024 coordinada por la DIGEIG.</t>
  </si>
  <si>
    <t>Concurso Reciclaje Pal´ Barrio</t>
  </si>
  <si>
    <t>Realizar  "Concurso Reciclaje Pal´ Barrio", junto al Gabinete de Políticas Sociales, Supérate y MESCYT.</t>
  </si>
  <si>
    <t>Se realizaron las reuniones de coordinacion y socializacion del Plan de Acción para la Campaña con las institutiones mencionadas.</t>
  </si>
  <si>
    <t>Solicitar compra fundas reutilizables.</t>
  </si>
  <si>
    <t>Se realizó la solicitud de la confeccion de las fundas reutilizables para Reciclaje Pal´Barrio.</t>
  </si>
  <si>
    <t>Solicitar impresión banners y material promocional para la actividad.</t>
  </si>
  <si>
    <t>Se realizó la solicitud para la confeccion del material publicitario y sus medidas para Reciclaje Pal´Barrio.</t>
  </si>
  <si>
    <t>Realizar actividad con la comunidad y colmaderos.</t>
  </si>
  <si>
    <t>Se definieron los criterios para estas reuniones y su agenda.</t>
  </si>
  <si>
    <t>Realizar acto lanzamiento.</t>
  </si>
  <si>
    <t>Se definieron los parámetros del acto de lanzamiento.</t>
  </si>
  <si>
    <t>Solicitar confección t-shirt para el personal.</t>
  </si>
  <si>
    <t>Se confeccionó el listado del personal con size.</t>
  </si>
  <si>
    <t>Realizar firma de acuerdo interinstitucional con fundación.</t>
  </si>
  <si>
    <t>Se solicitó el modelo de acuerdo a la fundacion y se remitió a la Consultoría Juridíca para su adaptacion.</t>
  </si>
  <si>
    <t>Solicitar servicio de herrería para cierre de depósito.</t>
  </si>
  <si>
    <t>Se realizó la medición y diseño de la estructura para el despósito.</t>
  </si>
  <si>
    <t>Jornada de Reforestación</t>
  </si>
  <si>
    <t>Realizar actividad "Jornada de Reforestación".</t>
  </si>
  <si>
    <t>Se solicitó la asignación del area a reforestar y dia de la actividad al Ministerio de Medio Ambiente.</t>
  </si>
  <si>
    <t>Solicitar refrigerios y almuerzos.</t>
  </si>
  <si>
    <t>Se solicitó el refrigerio para el personal que asistirá a la reforestación.</t>
  </si>
  <si>
    <t>Solicitar transporte.</t>
  </si>
  <si>
    <t>Se solicitó el transporte para el personal que asistirá a la reforestación.</t>
  </si>
  <si>
    <t>Se realizaron los acuerdos de desempeño y se han realizado las minutas de monitoreo por los trimestres correspondientes</t>
  </si>
  <si>
    <t xml:space="preserve">Se han ejecutado dos cursos de Introducción a la Administración Pública, con los grupos ocupacionales de interes. </t>
  </si>
  <si>
    <r>
      <t xml:space="preserve">Actualizados con evidencias Plantilla de Planificación de RRHH </t>
    </r>
    <r>
      <rPr>
        <b/>
        <sz val="10"/>
        <color theme="1"/>
        <rFont val="Artifex CF Light"/>
      </rPr>
      <t>-  Anual</t>
    </r>
  </si>
  <si>
    <t>Vigencia de Indiador hasta el 2026 - Estructura y Manual de cargos con Resolución Núm. 01-2024</t>
  </si>
  <si>
    <t>Actualizar el Indicador Gestión del Empleo</t>
  </si>
  <si>
    <t xml:space="preserve">Los concursos estan sujetos a la aprobación presupuestaria </t>
  </si>
  <si>
    <t>R1.2. Definiendo los procesos y procedimientos</t>
  </si>
  <si>
    <t>Fortalecimiento del area de Recursos Humanos</t>
  </si>
  <si>
    <t>Cumplir con lo establecido en la Ley No. 41-08 de Función Pública</t>
  </si>
  <si>
    <t>Elaboracion Manuales de Politicas, Procesos y Procedimientos</t>
  </si>
  <si>
    <t>Actualizar el Indicador Gestión de las Compensaciones y Beneficios</t>
  </si>
  <si>
    <t>Actualización y aprobación de aplicaión  escala salarial comunicación No.007546 d/f 3 junio/2024</t>
  </si>
  <si>
    <t>Se  realizó todo el proceso en conjunto con el MAP/INAP/INFOTEP para la ejecución de las capacitaciones y firma del Acuerdo Interinstitucional d/f 2 febrero/2024</t>
  </si>
  <si>
    <t>Ejecución de Autoevaluación CAF en la Versión 2020</t>
  </si>
  <si>
    <t>Se realizó la socializacion de la información con la remisión guia autoevaluación</t>
  </si>
  <si>
    <t>Actualizar el Indicador Gestión del Rendimiento</t>
  </si>
  <si>
    <t xml:space="preserve">Remisión de plantillas de la Evaluación del desempeño y de los Acuerdos del Desempeño </t>
  </si>
  <si>
    <t>Adecuar la estructura del personal a la realidad funcional</t>
  </si>
  <si>
    <t>En respuesta al Sistema de Gestión de Calidad (SG) hemos realizado la actualización de la Estructura Organizativa y Manuales, mediante Resolución Núm. 01-2024</t>
  </si>
  <si>
    <t>Realizar diagnóstico de necesidades y prioridades en materia de Recursos Humanos</t>
  </si>
  <si>
    <t xml:space="preserve">Aplicación  Encuesta de Clima,  Remisión y aplicación Plan de Mejora </t>
  </si>
  <si>
    <t>Implementar mejoras en consonancia con la encuesta de clima laboral y clima organizacional, análisis de los procesos, controles y procedimientos técnicos de valoración de absentismo laboral</t>
  </si>
  <si>
    <t>Encuesta realizada al universo del CNZFE</t>
  </si>
  <si>
    <t xml:space="preserve">Se han realizado el 50% de las actividades correspondientes a las acciones de mejora provenientes de la Encuesta de Clima Laboral. </t>
  </si>
  <si>
    <t>Realizar convocatoria del concurso</t>
  </si>
  <si>
    <t>Creación de la División de Desarrollo Institucional y Calidad en la Gestión, adscrita al Dpto. Planificación y Desarrollo - Incluyendo Riesgo Desaastre y Cambio Climático -Igualdad de Genero</t>
  </si>
  <si>
    <t>Concursos - Escala Salarial -Estructura</t>
  </si>
  <si>
    <t>Creación de la Sección de Evaluación de Desempeño y Capacitación, adscrita al Depto. Recursos Humanos</t>
  </si>
  <si>
    <t>Creación cargos vinculados a las politicas transversales : Equidad de Genero - Riesgo y Cambio Climático adscrita al Depto. de Planificación y Desarrollo</t>
  </si>
  <si>
    <t>Dar seguimiento a la carga del dossier de documentos del mismo en el SISMAP</t>
  </si>
  <si>
    <t>Diariamente el personal del CNZFE asignado da seguimiento al SISMAP y todos sus dossiers</t>
  </si>
  <si>
    <t xml:space="preserve">Remision del Plan de capacitación anual al INAP </t>
  </si>
  <si>
    <t>Solicitar la capacitación al INAP y fijar la fecha en el calendario de la institución</t>
  </si>
  <si>
    <t>Se  realizó todo el proceso en conjunto con el INAP para las capacitaciones y coordinación de fechas.</t>
  </si>
  <si>
    <t>Todos los cursos tienen identificados y convocados el personal de la institución a participar.</t>
  </si>
  <si>
    <t xml:space="preserve">Actualizacion el indicador de Relaciones Laborales </t>
  </si>
  <si>
    <t xml:space="preserve">Remision de las prestaciones laborables del personal desvinculado y/o que remuneración de la institucion. </t>
  </si>
  <si>
    <t>Desarrollo de actividades para las habilidades blandas del talento humano</t>
  </si>
  <si>
    <t>Fortalecimiento de la identidad institucional del talento humano</t>
  </si>
  <si>
    <t>Realizar actividad de valor institucional, febrero</t>
  </si>
  <si>
    <t>1er trimestre</t>
  </si>
  <si>
    <t>Encuesta - Medio de verificación</t>
  </si>
  <si>
    <t>Alcance - Todo el personal</t>
  </si>
  <si>
    <t xml:space="preserve">No cumplimiento a politicas establecidas </t>
  </si>
  <si>
    <t>Realizar actividad día de la mujer</t>
  </si>
  <si>
    <t>1er. Trimestre</t>
  </si>
  <si>
    <t xml:space="preserve">Encuesta </t>
  </si>
  <si>
    <t xml:space="preserve">A todas las mujeres </t>
  </si>
  <si>
    <t>Bajo indice en clima laboral</t>
  </si>
  <si>
    <t>Realizar actividad día de las madres</t>
  </si>
  <si>
    <t>2do. Trimestre</t>
  </si>
  <si>
    <t xml:space="preserve">Todas las madres un 100% </t>
  </si>
  <si>
    <t xml:space="preserve">Realizar actividad día de las padres </t>
  </si>
  <si>
    <t>4to. trimestre</t>
  </si>
  <si>
    <t>Todas los padres un 100%</t>
  </si>
  <si>
    <t>Actividad identidad institucional</t>
  </si>
  <si>
    <t>Realizar actividad del mes del cancer</t>
  </si>
  <si>
    <t>4to. Trimestre</t>
  </si>
  <si>
    <t xml:space="preserve">No cumplimiento de Prevención </t>
  </si>
  <si>
    <t xml:space="preserve">Realizar actividad Bienvenida a la Navidad </t>
  </si>
  <si>
    <t>No cumplimiento de las acciones requeridas por los subindicadores establecidos en este indicador</t>
  </si>
  <si>
    <t xml:space="preserve">Ajustar el puesto de trabajo, modificando o disminuyendo funciones, cambiando el contenido de la tarea, organización de la misma o reestructuración horaria. </t>
  </si>
  <si>
    <t xml:space="preserve">Garantizar que todos los trabajadores obtengan la información y la formación adecuadas sobre las funciones de sus puestos de trabajos. </t>
  </si>
  <si>
    <t>No captar la totalidad de la demanda requerida para abrir los concursos por la escasa transmisión por lo medios indicados.</t>
  </si>
  <si>
    <t xml:space="preserve">Desarrollar las herramientas necesarias para levantar la información del mercado y dirigir publicidad a los medios indicados por la poblacion. </t>
  </si>
  <si>
    <t xml:space="preserve">Impercepción de la totalidad de los pasos requeridos para completar el proceso de concurso. </t>
  </si>
  <si>
    <t xml:space="preserve">Conocer la rigurosidad de los procesos necesarios para completar el proceso de concurso de forma efectiva. </t>
  </si>
  <si>
    <t>Que los dossiers no sean cargados y nuestra puntuación esté en rojo. Posibilidad de que los analistas no carguen los documentos.</t>
  </si>
  <si>
    <t>Seguimiento continuo en el envío y recibo de evidencias, así como tambien, a los analistas para cumplir con los objetivos de nuestros indicadores.</t>
  </si>
  <si>
    <t>Postulación de programa de Capacitación favoreciendo a unos trabajadores y a otros no. Solicitud de capacitaciones que no se correspondan con las necesidades de la entidad.</t>
  </si>
  <si>
    <t>Desarrollar e implementar políticas de validez y seguimiento a los procesos internos del programa de Capacitación de forma constante.</t>
  </si>
  <si>
    <t xml:space="preserve">Postergar la fecha pautada a la capacitación por parte del MAP a causa de imprevistos climaticos y/o escaso seguimiento con dicha cuestion. </t>
  </si>
  <si>
    <t>Fomentar la colaboración entre trabajadores, mandos intermedios y directivos entre el CNZFE y el MAP.</t>
  </si>
  <si>
    <t xml:space="preserve">Trato preferencial en el personal a tomar la capacitación. </t>
  </si>
  <si>
    <t xml:space="preserve">Garantizar que todos los trabajadores obtengan las informaciones requeridas para la convocatoria al programa de capacitación. </t>
  </si>
  <si>
    <t>Incumplimineto en el sistema de Gestion CAF y las Normas ISO 9001:2015 establecidos la Resuloción Núm.14-2013</t>
  </si>
  <si>
    <t xml:space="preserve">Fomentar el compromiso a la calidad y la eficiencia </t>
  </si>
  <si>
    <t>Que no se implemente el plan correctamente ni en su totalidad</t>
  </si>
  <si>
    <t>Verificacion continua de la planificación y de las acciones a seguir</t>
  </si>
  <si>
    <t>2.  Solicitar y dar seguimiento al mantenimiento: extintores</t>
  </si>
  <si>
    <t>3. Realizar las políticas del SISTAP y difundirlas para conocimiento de todo el personal</t>
  </si>
  <si>
    <t>4. Actualización: Formulario de notificación de residencia y trayecto</t>
  </si>
  <si>
    <t>6. Jornada: de salud consulta médica, medicina general y E,K,G</t>
  </si>
  <si>
    <t>7. Simulacro: Institucional del edificio San Rafael</t>
  </si>
  <si>
    <t>10. Coordinar e implementar la Jornada: Donación de sangre</t>
  </si>
  <si>
    <t>Informe de implementación</t>
  </si>
  <si>
    <t>1.7. Sistema de Gestión de Calidad Integrado</t>
  </si>
  <si>
    <t>1.8. Gestión integral de riesgos de desastres y cambio climático fortalecida</t>
  </si>
  <si>
    <t>1.9. Fomentar la equidad de género en los planes, programas y proyectos</t>
  </si>
  <si>
    <t>1.6.  Implementada la Gestión de Riesgos</t>
  </si>
  <si>
    <t>1.5. Profesionalización del talento humano</t>
  </si>
  <si>
    <t>30 DE  SEPTIEMBRE 2024</t>
  </si>
  <si>
    <t>17
2</t>
  </si>
  <si>
    <t>30 DE SEPTIEMBRE 2024</t>
  </si>
  <si>
    <t>30 DE SEPTIEMBRE2024</t>
  </si>
  <si>
    <t>Aumentada la participación de las zonas francas dominicanas en el comercio exterior</t>
  </si>
  <si>
    <t xml:space="preserve">Se celebraron tres (3) reuniones del Clúster  Logístico; Participación en tres (03) reuniones del Comité Nacional de Facilitacion del Comercio, y en  tres (03) reuniones del Comité de Encadenamientos Encadenamiento del Clúster de Dispositivos Médicos.
</t>
  </si>
  <si>
    <t xml:space="preserve">Se realizaron los perfiles de Oportunidades de los siguientes países: Brasil,Canadá y Turkiye; elaboración de  Nota de prensa posicionamiento de productos ZF. Y Nota de prensa crecimiento de las zonas francas en los primeros cinco meses del 2024. 
</t>
  </si>
  <si>
    <t>Informe Posición CNZFE ante análisis de acuerdo MERCOSUR.
Participación en el taller de semiconductores, impartido por el Dr. Axel Zimmermann en INFOTEP.
Participación en capacitación presencial LinkedIn DR Free Zones. 
Participación en el taller “Formulación POA y Presentación Matriz de Resultados e Indicadores PEI 2025-2028”.
Participación en el taller “Trayectoria y Aprendizajes de Costa Rica en Dispositivos Médicos: Un Modelo de Innovación y Crecimiento”, del MICM.</t>
  </si>
  <si>
    <t xml:space="preserve">Actualización de Matriz regional.
Análisis de incentivos Costa Rica y México
Análisis comercio entre Hong Kong y Rep. Dom.
</t>
  </si>
  <si>
    <t>R2.2. Aumentada las negociaciones comerciales con empresas anclas en los 10 principales subsectores productivos</t>
  </si>
  <si>
    <t>Reuniones (02) de Coordinación con el MICM y el Banco Mundial
Matriz de Selección de Certificación EIP con los resultados de 13 parques.</t>
  </si>
  <si>
    <t>5. Presentar iniciativas que promuevan la inserción de energías alternativas y producción sostenible en las empresas acogidas bajo el regimén de zonas francas.</t>
  </si>
  <si>
    <t>Reporte estadístico Zonas Francas 2012-2024</t>
  </si>
  <si>
    <t xml:space="preserve">Participación en 10mo Congreso Mundial Anual de la Organización Mundial de Zonas Francas, en Dubái, Emiratos Árabes Unidos. </t>
  </si>
  <si>
    <t>30 DE SPTIEMBRE 2024</t>
  </si>
  <si>
    <t>Renovar los servicios de firewall, antivirus,
antispyware y filtrado Web para los equipos de la
institución</t>
  </si>
  <si>
    <t>1. Determinar la caducidad del servicio e incluir renovación en presupuesto departamental.</t>
  </si>
  <si>
    <t>4. Validar la funcionalidad del servicio según lo acordado.</t>
  </si>
  <si>
    <t>Contratación de Servicio de Alquiler de Impresores para la Institución, por un período de un año.</t>
  </si>
  <si>
    <t>Gestionar la compra de Licencias de Actualización del Sistema
de Mesa de Ayuda</t>
  </si>
  <si>
    <t xml:space="preserve">3. Implementación y/o desarrollo de la solución </t>
  </si>
  <si>
    <t xml:space="preserve">1. Someter mejoras en formulario enviado por OGTIC </t>
  </si>
  <si>
    <t>2. Esperar respuesta luego de la evaluación realizada por OGTIC a las mejoras sometidas</t>
  </si>
  <si>
    <t>3. De ser necesario, corregir cualquier observacion</t>
  </si>
  <si>
    <t>4. Enviar nuevamente las correcciones.</t>
  </si>
  <si>
    <t>Realizar la planificación estratégica y presupuestaria
del departamento</t>
  </si>
  <si>
    <t>1. Reunión de inicio con empresa para instalación y configuración OPManager</t>
  </si>
  <si>
    <t>2. Recepción de cronograma de implementación y configuración OPManager</t>
  </si>
  <si>
    <t>3. Proceso de instalación y configuración, incluyendo pruebas</t>
  </si>
  <si>
    <t>4.Recepción de solución implementada por parte del proveedor.</t>
  </si>
  <si>
    <t>1. Se contrató empresa externa para manatenimiento correctivo</t>
  </si>
  <si>
    <t>2.Han sido reparadas varios equipos de TIC(Impresoras y pc)</t>
  </si>
  <si>
    <t>Gestionar una correcta Administración de los Controles de Acceso Fisicos y Lógicos en la Institución</t>
  </si>
  <si>
    <r>
      <t>Fueron atendidas 362 solitudes realizadas</t>
    </r>
    <r>
      <rPr>
        <sz val="11"/>
        <color rgb="FFFF0000"/>
        <rFont val="Calibri"/>
        <family val="2"/>
        <scheme val="minor"/>
      </rPr>
      <t xml:space="preserve"> </t>
    </r>
    <r>
      <rPr>
        <sz val="11"/>
        <rFont val="Calibri"/>
        <family val="2"/>
        <scheme val="minor"/>
      </rPr>
      <t>por nuestros usuarios en el tercer trimestre del 2024.</t>
    </r>
  </si>
  <si>
    <t>Todas las licencias han sido renovadas y completada la actividad en un 100%.</t>
  </si>
  <si>
    <t>Fue contratado el servicio de renta de impresores para las areas planificadas. A la espera de la instalación de los equipos.</t>
  </si>
  <si>
    <t>Proveer las actualizaciones y asistencia del proveedor del Sistema de Mesa de Ayuda.  Fue solicitada su inclusion en el PACC y Presupuesto.</t>
  </si>
  <si>
    <t>Satisfacer los requerimientos de los usuarios acorde a lo establecido en el SLA</t>
  </si>
  <si>
    <t>Se sometieron mejoras en el ambito de innovación y ciberseguriad que incluyeron politica de innovación, análisis de impacto, programas de capacitacion en ciberseguridad, entre otros</t>
  </si>
  <si>
    <t>Se actualizó el poa departamental a una nueva plantilla.  Estamos en conversaciones con las diversas areas para determinar sus necesidades y canalizarlas a Planificación y Presupuesto.</t>
  </si>
  <si>
    <t>Ha sido implementado el sistema de seguridad y monitoreo de equipos TIC OPManager. Se aplicaron las recomendaciones del CNCS relacionadas a seguridad TIC.</t>
  </si>
  <si>
    <t>Se realizaron los mantenimientos programados.
La contratación Mantenimiento Correctivo fue ejecutado</t>
  </si>
  <si>
    <t>Participar en la Socialización de Programación y Seguimiento del Presupuesto Físico Financiero 2025</t>
  </si>
  <si>
    <t>1. Recibir convocatoria por parte de la Dirección General de Presupuesto</t>
  </si>
  <si>
    <t>2. Asistir a la socialización el día establecido para el CNZFE</t>
  </si>
  <si>
    <t>3. Realizar informe de reunión de los temas tratados en la socialización</t>
  </si>
  <si>
    <t>4. Realizar la programación y seguimiento del presupuesto 2024</t>
  </si>
  <si>
    <t>Mantener actualizado el Sub-indicador Gestión y Calidad de Servicios en el SISMAP</t>
  </si>
  <si>
    <t>1. Revisar el autodiagnóstico realizado el año anterior</t>
  </si>
  <si>
    <t>2. Realizar los cambios en el autodiagnóstico de acuerdo al Plan de Mejora</t>
  </si>
  <si>
    <t>3. Realizar reuniones con el Comité de Calidad para discutir el autodiagnóstico</t>
  </si>
  <si>
    <t>4. Remitir al MAP el autodiagnóstico actualizado</t>
  </si>
  <si>
    <t>5. Remitir informe y plan de mejora CAF para carga en el SISMAP</t>
  </si>
  <si>
    <t>Cumplimiento con el Sistema de Gestión de Calidad bajo la Norma ISO 9001:2015</t>
  </si>
  <si>
    <t xml:space="preserve">3. Aplicación de mejoras </t>
  </si>
  <si>
    <t>4. Realizar Reunión de Revisión por la Dirección al SGC</t>
  </si>
  <si>
    <t>3. Solicitud de adquisición de plataforma tecnológica para el SGC</t>
  </si>
  <si>
    <t>30 DE SEPTIEMBRE  2024</t>
  </si>
  <si>
    <t>30 DE Septiembre 2024</t>
  </si>
  <si>
    <t>FECHA: 30 DE SEPTIEMBRE 2024</t>
  </si>
  <si>
    <t xml:space="preserve">MANTENIMIENTO DE EQUIPOS E INFRAESTRUCTURA </t>
  </si>
  <si>
    <t>DISTRIBUCION DE CORRESPONDENCIA Y TRANSPORTE TÉCNICOS E INVERSIONISTAS</t>
  </si>
  <si>
    <t>MANTENIMIENTO  FLOTILLA DE VEHICULOS</t>
  </si>
  <si>
    <t>Suministro Materiales de oficina +D16:E41y Limpieza</t>
  </si>
  <si>
    <t>Indicador SISMAP actualizado</t>
  </si>
  <si>
    <t>Ampliación del alcance del SGC bajo las Normas ISO 9001:2015</t>
  </si>
  <si>
    <t>Reprogramación por agenda institucional ocupada</t>
  </si>
  <si>
    <t xml:space="preserve">Desconocimiento de la Metodología CAF           </t>
  </si>
  <si>
    <t>Cambios en la planilla de Autodiagnóstico</t>
  </si>
  <si>
    <t>Cambios de Analistas asignados para asistencia técnica de los sub indicadores</t>
  </si>
  <si>
    <t>Desconocimiento de los procedimientos descritos en el Manual</t>
  </si>
  <si>
    <t>JULIO-SEPTIEMBRE 2024</t>
  </si>
  <si>
    <t>30 DE SETIEMBRE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</si>
</sst>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_(* #,##0_);_(* \(#,##0\);_(* &quot;-&quot;??_);_(@_)"/>
    <numFmt numFmtId="166" formatCode="_-* #,##0.00_-;\-* #,##0.00_-;_-* &quot;-&quot;??_-;_-@_-"/>
  </numFmts>
  <fonts count="59">
    <font>
      <sz val="11"/>
      <color theme="1"/>
      <name val="Calibri"/>
      <family val="2"/>
      <scheme val="minor"/>
    </font>
    <font>
      <sz val="11"/>
      <color theme="1"/>
      <name val="Calibri"/>
      <family val="2"/>
      <scheme val="minor"/>
    </font>
    <font>
      <sz val="10"/>
      <color theme="1"/>
      <name val="Artifex CF Light"/>
      <family val="3"/>
    </font>
    <font>
      <b/>
      <sz val="10"/>
      <color theme="1"/>
      <name val="Artifex CF Light"/>
      <family val="3"/>
    </font>
    <font>
      <b/>
      <sz val="10"/>
      <name val="Artifex CF Light"/>
      <family val="3"/>
    </font>
    <font>
      <sz val="10"/>
      <color rgb="FFFF0000"/>
      <name val="Artifex CF Light"/>
      <family val="3"/>
    </font>
    <font>
      <sz val="11"/>
      <color theme="1"/>
      <name val="Artifex CF Light"/>
      <family val="3"/>
    </font>
    <font>
      <b/>
      <sz val="11"/>
      <color theme="1"/>
      <name val="Artifex CF Light"/>
      <family val="3"/>
    </font>
    <font>
      <b/>
      <u/>
      <sz val="11"/>
      <color theme="1"/>
      <name val="Artifex CF Light"/>
      <family val="3"/>
    </font>
    <font>
      <sz val="11"/>
      <name val="Artifex CF Light"/>
      <family val="3"/>
    </font>
    <font>
      <sz val="12"/>
      <color theme="1"/>
      <name val="Artifex CF Light"/>
      <family val="3"/>
    </font>
    <font>
      <b/>
      <sz val="12"/>
      <color theme="1"/>
      <name val="Artifex CF Light"/>
      <family val="3"/>
    </font>
    <font>
      <b/>
      <sz val="12"/>
      <name val="Artifex CF Light"/>
      <family val="3"/>
    </font>
    <font>
      <b/>
      <sz val="11"/>
      <color theme="1" tint="0.14999847407452621"/>
      <name val="Artifex CF Light"/>
      <family val="3"/>
    </font>
    <font>
      <b/>
      <sz val="11"/>
      <name val="Artifex CF Light"/>
      <family val="3"/>
    </font>
    <font>
      <b/>
      <sz val="11"/>
      <color theme="1"/>
      <name val="Calibri"/>
      <family val="2"/>
      <scheme val="minor"/>
    </font>
    <font>
      <b/>
      <sz val="12"/>
      <color theme="1"/>
      <name val="Calibri"/>
      <family val="2"/>
      <scheme val="minor"/>
    </font>
    <font>
      <b/>
      <sz val="12"/>
      <name val="Calibri"/>
      <family val="2"/>
      <scheme val="minor"/>
    </font>
    <font>
      <b/>
      <sz val="10"/>
      <name val="Calibri"/>
      <family val="2"/>
      <scheme val="minor"/>
    </font>
    <font>
      <b/>
      <sz val="24"/>
      <color theme="1"/>
      <name val="Calibri"/>
      <family val="2"/>
      <scheme val="minor"/>
    </font>
    <font>
      <b/>
      <sz val="20"/>
      <color theme="1"/>
      <name val="Calibri"/>
      <family val="2"/>
      <scheme val="minor"/>
    </font>
    <font>
      <b/>
      <sz val="11"/>
      <name val="Calibri"/>
      <family val="2"/>
      <scheme val="minor"/>
    </font>
    <font>
      <sz val="12"/>
      <color theme="1"/>
      <name val="Calibri"/>
      <family val="2"/>
      <scheme val="minor"/>
    </font>
    <font>
      <sz val="10"/>
      <name val="Arial"/>
      <family val="2"/>
    </font>
    <font>
      <b/>
      <sz val="14"/>
      <color theme="1"/>
      <name val="Calibri"/>
      <family val="2"/>
      <scheme val="minor"/>
    </font>
    <font>
      <sz val="16"/>
      <color theme="1"/>
      <name val="Calibri"/>
      <family val="2"/>
      <scheme val="minor"/>
    </font>
    <font>
      <sz val="10"/>
      <color theme="1"/>
      <name val="Calibri"/>
      <family val="2"/>
      <scheme val="minor"/>
    </font>
    <font>
      <sz val="11"/>
      <color rgb="FF006100"/>
      <name val="Calibri"/>
      <family val="2"/>
      <scheme val="minor"/>
    </font>
    <font>
      <b/>
      <sz val="14"/>
      <color theme="1"/>
      <name val="Artifex CF Light"/>
      <family val="3"/>
    </font>
    <font>
      <sz val="9"/>
      <color theme="1"/>
      <name val="Calibri"/>
      <family val="2"/>
      <scheme val="minor"/>
    </font>
    <font>
      <sz val="10"/>
      <name val="Arial"/>
      <family val="2"/>
    </font>
    <font>
      <b/>
      <sz val="9"/>
      <name val="Calibri"/>
      <family val="2"/>
      <scheme val="minor"/>
    </font>
    <font>
      <sz val="11"/>
      <color rgb="FF9C0006"/>
      <name val="Calibri"/>
      <family val="2"/>
      <scheme val="minor"/>
    </font>
    <font>
      <sz val="9"/>
      <name val="Calibri"/>
      <family val="2"/>
      <scheme val="minor"/>
    </font>
    <font>
      <sz val="9"/>
      <color theme="1"/>
      <name val="Arial"/>
      <family val="2"/>
    </font>
    <font>
      <b/>
      <sz val="9"/>
      <color theme="1"/>
      <name val="Calibri"/>
      <family val="2"/>
      <scheme val="minor"/>
    </font>
    <font>
      <sz val="9"/>
      <color theme="1"/>
      <name val="Artifex CF Light"/>
      <family val="3"/>
    </font>
    <font>
      <b/>
      <sz val="10"/>
      <color theme="1"/>
      <name val="Artifex CF Light"/>
    </font>
    <font>
      <b/>
      <sz val="9"/>
      <name val="Artifex CF Light"/>
      <family val="3"/>
    </font>
    <font>
      <b/>
      <sz val="9"/>
      <color theme="0"/>
      <name val="Artifex CF Light"/>
      <family val="3"/>
    </font>
    <font>
      <sz val="10"/>
      <color theme="1"/>
      <name val="Arial"/>
      <family val="2"/>
    </font>
    <font>
      <sz val="14"/>
      <color theme="1"/>
      <name val="Calibri"/>
      <family val="2"/>
      <scheme val="minor"/>
    </font>
    <font>
      <sz val="12"/>
      <color theme="1"/>
      <name val="Artifex CF Light"/>
    </font>
    <font>
      <b/>
      <sz val="12"/>
      <color theme="1"/>
      <name val="Calibri"/>
      <family val="2"/>
    </font>
    <font>
      <b/>
      <sz val="9"/>
      <name val="Wingdings 2"/>
      <family val="1"/>
      <charset val="2"/>
    </font>
    <font>
      <sz val="11"/>
      <color theme="1"/>
      <name val="Artifex CF Light"/>
    </font>
    <font>
      <sz val="11"/>
      <color theme="1"/>
      <name val="Aptos Light"/>
      <family val="2"/>
    </font>
    <font>
      <sz val="11"/>
      <name val="Aptos Light"/>
      <family val="2"/>
    </font>
    <font>
      <b/>
      <sz val="11"/>
      <color theme="1"/>
      <name val="Aptos Light"/>
      <family val="2"/>
    </font>
    <font>
      <b/>
      <sz val="11"/>
      <name val="Aptos Light"/>
      <family val="2"/>
    </font>
    <font>
      <sz val="10"/>
      <color theme="1"/>
      <name val="Artifex CF"/>
      <family val="3"/>
    </font>
    <font>
      <sz val="9"/>
      <name val="Artifex CF Light"/>
      <family val="3"/>
    </font>
    <font>
      <b/>
      <sz val="10"/>
      <color theme="1"/>
      <name val="Calibri"/>
      <family val="2"/>
      <scheme val="minor"/>
    </font>
    <font>
      <sz val="10"/>
      <name val="Calibri"/>
      <family val="2"/>
      <scheme val="minor"/>
    </font>
    <font>
      <sz val="11"/>
      <color rgb="FFFF0000"/>
      <name val="Calibri"/>
      <family val="2"/>
      <scheme val="minor"/>
    </font>
    <font>
      <b/>
      <sz val="22"/>
      <name val="Wingdings 2"/>
      <family val="1"/>
      <charset val="2"/>
    </font>
    <font>
      <sz val="11"/>
      <name val="Calibri"/>
      <family val="2"/>
      <scheme val="minor"/>
    </font>
    <font>
      <sz val="11"/>
      <name val="Arial"/>
      <family val="2"/>
    </font>
    <font>
      <sz val="12"/>
      <name val="Calibri"/>
      <family val="2"/>
      <scheme val="minor"/>
    </font>
  </fonts>
  <fills count="12">
    <fill>
      <patternFill patternType="none"/>
    </fill>
    <fill>
      <patternFill patternType="gray125"/>
    </fill>
    <fill>
      <patternFill patternType="solid">
        <fgColor theme="3" tint="0.79998168889431442"/>
        <bgColor indexed="64"/>
      </patternFill>
    </fill>
    <fill>
      <patternFill patternType="solid">
        <fgColor rgb="FFFFC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theme="4" tint="0.59999389629810485"/>
        <bgColor indexed="64"/>
      </patternFill>
    </fill>
    <fill>
      <patternFill patternType="solid">
        <fgColor rgb="FF009900"/>
        <bgColor indexed="64"/>
      </patternFill>
    </fill>
    <fill>
      <patternFill patternType="solid">
        <fgColor theme="6" tint="0.39997558519241921"/>
        <bgColor indexed="64"/>
      </patternFill>
    </fill>
  </fills>
  <borders count="75">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right/>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top/>
      <bottom style="medium">
        <color indexed="64"/>
      </bottom>
      <diagonal/>
    </border>
    <border>
      <left/>
      <right/>
      <top/>
      <bottom style="thin">
        <color indexed="64"/>
      </bottom>
      <diagonal/>
    </border>
    <border>
      <left style="thin">
        <color theme="4" tint="-0.499984740745262"/>
      </left>
      <right style="thin">
        <color theme="4" tint="-0.499984740745262"/>
      </right>
      <top style="thin">
        <color theme="4" tint="-0.499984740745262"/>
      </top>
      <bottom style="thin">
        <color theme="4" tint="-0.499984740745262"/>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theme="4" tint="-0.499984740745262"/>
      </left>
      <right style="thin">
        <color theme="4" tint="-0.499984740745262"/>
      </right>
      <top style="medium">
        <color indexed="64"/>
      </top>
      <bottom style="thin">
        <color theme="4" tint="-0.4999847407452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theme="4" tint="-0.499984740745262"/>
      </top>
      <bottom/>
      <diagonal/>
    </border>
    <border>
      <left style="thin">
        <color indexed="64"/>
      </left>
      <right style="thin">
        <color indexed="64"/>
      </right>
      <top/>
      <bottom style="thin">
        <color theme="4" tint="-0.499984740745262"/>
      </bottom>
      <diagonal/>
    </border>
    <border>
      <left style="thin">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style="thin">
        <color theme="4" tint="-0.499984740745262"/>
      </left>
      <right style="thin">
        <color theme="4" tint="-0.499984740745262"/>
      </right>
      <top style="thin">
        <color theme="4" tint="-0.499984740745262"/>
      </top>
      <bottom/>
      <diagonal/>
    </border>
    <border>
      <left style="medium">
        <color indexed="64"/>
      </left>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9">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23" fillId="0" borderId="0"/>
    <xf numFmtId="0" fontId="27" fillId="7" borderId="0" applyNumberFormat="0" applyBorder="0" applyAlignment="0" applyProtection="0"/>
    <xf numFmtId="0" fontId="30" fillId="0" borderId="0"/>
    <xf numFmtId="0" fontId="32" fillId="8" borderId="0" applyNumberFormat="0" applyBorder="0" applyAlignment="0" applyProtection="0"/>
    <xf numFmtId="0" fontId="23" fillId="0" borderId="0"/>
  </cellStyleXfs>
  <cellXfs count="1936">
    <xf numFmtId="0" fontId="0" fillId="0" borderId="0" xfId="0"/>
    <xf numFmtId="0" fontId="2" fillId="0" borderId="0" xfId="0" applyFont="1"/>
    <xf numFmtId="0" fontId="2" fillId="0" borderId="0" xfId="0" applyFont="1" applyProtection="1">
      <protection locked="0"/>
    </xf>
    <xf numFmtId="0" fontId="2" fillId="0" borderId="0" xfId="0" applyFont="1" applyAlignment="1" applyProtection="1">
      <alignment horizontal="center"/>
      <protection locked="0"/>
    </xf>
    <xf numFmtId="0" fontId="4" fillId="0" borderId="0" xfId="0" applyFont="1" applyAlignment="1" applyProtection="1">
      <alignment horizontal="left" vertical="center"/>
      <protection locked="0"/>
    </xf>
    <xf numFmtId="0" fontId="3" fillId="0" borderId="0" xfId="0" applyFont="1" applyAlignment="1" applyProtection="1">
      <alignment horizontal="left"/>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4" fillId="4" borderId="38" xfId="0" applyFont="1" applyFill="1" applyBorder="1" applyAlignment="1" applyProtection="1">
      <alignment horizontal="center" vertical="center" wrapText="1"/>
      <protection locked="0"/>
    </xf>
    <xf numFmtId="0" fontId="4" fillId="4" borderId="45"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4" fillId="4" borderId="42" xfId="0" applyFont="1" applyFill="1" applyBorder="1" applyAlignment="1">
      <alignment horizontal="center" vertical="center" wrapText="1"/>
    </xf>
    <xf numFmtId="0" fontId="4" fillId="4" borderId="43" xfId="0" applyFont="1" applyFill="1" applyBorder="1" applyAlignment="1">
      <alignment horizontal="center" vertical="center" wrapText="1"/>
    </xf>
    <xf numFmtId="0" fontId="4" fillId="4" borderId="44" xfId="0" applyFont="1" applyFill="1" applyBorder="1" applyAlignment="1">
      <alignment horizontal="center" vertical="center" wrapText="1"/>
    </xf>
    <xf numFmtId="0" fontId="4" fillId="4" borderId="46" xfId="0" applyFont="1" applyFill="1" applyBorder="1" applyAlignment="1" applyProtection="1">
      <alignment horizontal="center" vertical="center" wrapText="1"/>
      <protection locked="0"/>
    </xf>
    <xf numFmtId="0" fontId="2" fillId="0" borderId="29" xfId="0" applyFont="1" applyBorder="1" applyProtection="1">
      <protection locked="0"/>
    </xf>
    <xf numFmtId="0" fontId="4" fillId="0" borderId="17" xfId="0" applyFont="1" applyBorder="1" applyAlignment="1">
      <alignment horizontal="center" vertical="center"/>
    </xf>
    <xf numFmtId="0" fontId="2" fillId="0" borderId="17" xfId="0" applyFont="1" applyBorder="1" applyProtection="1">
      <protection locked="0"/>
    </xf>
    <xf numFmtId="0" fontId="2" fillId="0" borderId="17" xfId="0" applyFont="1" applyBorder="1" applyAlignment="1" applyProtection="1">
      <alignment horizontal="left" vertical="center" wrapText="1"/>
      <protection locked="0"/>
    </xf>
    <xf numFmtId="0" fontId="2" fillId="0" borderId="4" xfId="0" applyFont="1" applyBorder="1"/>
    <xf numFmtId="0" fontId="2" fillId="0" borderId="54" xfId="0" applyFont="1" applyBorder="1" applyProtection="1">
      <protection locked="0"/>
    </xf>
    <xf numFmtId="0" fontId="2" fillId="0" borderId="54" xfId="0" applyFont="1" applyBorder="1" applyAlignment="1" applyProtection="1">
      <alignment horizontal="left" vertical="center" wrapText="1"/>
      <protection locked="0"/>
    </xf>
    <xf numFmtId="0" fontId="4" fillId="0" borderId="4" xfId="0" applyFont="1" applyBorder="1" applyAlignment="1">
      <alignment horizontal="center" vertical="center"/>
    </xf>
    <xf numFmtId="0" fontId="2" fillId="0" borderId="4" xfId="0" applyFont="1" applyBorder="1" applyProtection="1">
      <protection locked="0"/>
    </xf>
    <xf numFmtId="0" fontId="2" fillId="0" borderId="4" xfId="0" applyFont="1" applyBorder="1" applyAlignment="1" applyProtection="1">
      <alignment horizontal="left" vertical="center" wrapText="1"/>
      <protection locked="0"/>
    </xf>
    <xf numFmtId="0" fontId="2" fillId="0" borderId="20" xfId="0" applyFont="1" applyBorder="1" applyProtection="1">
      <protection locked="0"/>
    </xf>
    <xf numFmtId="0" fontId="2" fillId="0" borderId="4" xfId="0" applyFont="1" applyBorder="1" applyAlignment="1" applyProtection="1">
      <alignment wrapText="1"/>
      <protection locked="0"/>
    </xf>
    <xf numFmtId="0" fontId="4" fillId="0" borderId="11" xfId="0" applyFont="1" applyBorder="1" applyAlignment="1">
      <alignment horizontal="center" vertical="center"/>
    </xf>
    <xf numFmtId="0" fontId="2" fillId="0" borderId="11" xfId="0" applyFont="1" applyBorder="1" applyProtection="1">
      <protection locked="0"/>
    </xf>
    <xf numFmtId="44" fontId="2" fillId="0" borderId="0" xfId="0" applyNumberFormat="1" applyFont="1" applyProtection="1">
      <protection locked="0"/>
    </xf>
    <xf numFmtId="0" fontId="3" fillId="0" borderId="0" xfId="0" applyFont="1" applyProtection="1">
      <protection locked="0"/>
    </xf>
    <xf numFmtId="0" fontId="4" fillId="0" borderId="0" xfId="0" applyFont="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vertical="center" wrapText="1"/>
      <protection locked="0"/>
    </xf>
    <xf numFmtId="0" fontId="3" fillId="3" borderId="8" xfId="0" applyFont="1" applyFill="1" applyBorder="1" applyAlignment="1" applyProtection="1">
      <alignment horizontal="left" vertical="center" wrapText="1"/>
      <protection locked="0"/>
    </xf>
    <xf numFmtId="0" fontId="3" fillId="3" borderId="9" xfId="0" applyFont="1" applyFill="1" applyBorder="1" applyAlignment="1" applyProtection="1">
      <alignment horizontal="center" vertical="center" wrapText="1"/>
      <protection locked="0"/>
    </xf>
    <xf numFmtId="0" fontId="4" fillId="4" borderId="42" xfId="0" applyFont="1" applyFill="1" applyBorder="1" applyAlignment="1">
      <alignment vertical="center" wrapText="1"/>
    </xf>
    <xf numFmtId="0" fontId="4" fillId="4" borderId="46" xfId="0" applyFont="1" applyFill="1" applyBorder="1" applyAlignment="1" applyProtection="1">
      <alignment horizontal="left" vertical="center" wrapText="1"/>
      <protection locked="0"/>
    </xf>
    <xf numFmtId="0" fontId="2" fillId="0" borderId="17" xfId="0" applyFont="1" applyBorder="1" applyAlignment="1" applyProtection="1">
      <alignment vertical="center"/>
      <protection locked="0"/>
    </xf>
    <xf numFmtId="0" fontId="4" fillId="0" borderId="48" xfId="0" applyFont="1" applyBorder="1" applyAlignment="1">
      <alignment horizontal="center" vertical="center"/>
    </xf>
    <xf numFmtId="10" fontId="2" fillId="0" borderId="4" xfId="0" applyNumberFormat="1" applyFont="1" applyBorder="1" applyProtection="1">
      <protection locked="0"/>
    </xf>
    <xf numFmtId="9" fontId="5" fillId="0" borderId="4" xfId="0" applyNumberFormat="1" applyFont="1" applyBorder="1" applyAlignment="1" applyProtection="1">
      <alignment horizontal="center" vertical="center"/>
      <protection locked="0"/>
    </xf>
    <xf numFmtId="0" fontId="2" fillId="0" borderId="19" xfId="0" applyFont="1" applyBorder="1" applyProtection="1">
      <protection locked="0"/>
    </xf>
    <xf numFmtId="0" fontId="2" fillId="0" borderId="4" xfId="0" applyFont="1" applyBorder="1" applyAlignment="1" applyProtection="1">
      <alignment horizontal="center"/>
      <protection locked="0"/>
    </xf>
    <xf numFmtId="0" fontId="3" fillId="0" borderId="0" xfId="0" applyFont="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0" xfId="0" applyFont="1" applyAlignment="1">
      <alignment horizontal="center" vertical="center" wrapText="1"/>
    </xf>
    <xf numFmtId="0" fontId="4" fillId="0" borderId="0" xfId="0" applyFont="1" applyAlignment="1">
      <alignment vertical="center" wrapText="1"/>
    </xf>
    <xf numFmtId="0" fontId="2" fillId="0" borderId="4" xfId="0" applyFont="1" applyBorder="1" applyAlignment="1" applyProtection="1">
      <alignment vertical="center"/>
      <protection locked="0"/>
    </xf>
    <xf numFmtId="0" fontId="2" fillId="0" borderId="53" xfId="0" applyFont="1" applyBorder="1" applyProtection="1">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center" vertical="center" wrapText="1"/>
      <protection locked="0"/>
    </xf>
    <xf numFmtId="0" fontId="2" fillId="0" borderId="0" xfId="0" applyFont="1" applyAlignment="1" applyProtection="1">
      <alignment horizontal="justify" vertical="center" wrapText="1"/>
      <protection locked="0"/>
    </xf>
    <xf numFmtId="9" fontId="2" fillId="0" borderId="0" xfId="0" applyNumberFormat="1" applyFont="1" applyAlignment="1">
      <alignment horizontal="center" vertical="center"/>
    </xf>
    <xf numFmtId="0" fontId="4" fillId="0" borderId="0" xfId="0" applyFont="1" applyAlignment="1">
      <alignment horizontal="center" vertical="center"/>
    </xf>
    <xf numFmtId="0" fontId="4" fillId="0" borderId="59" xfId="0" applyFont="1" applyBorder="1" applyAlignment="1">
      <alignment horizontal="center" vertical="center"/>
    </xf>
    <xf numFmtId="0" fontId="2" fillId="0" borderId="0" xfId="0" applyFont="1" applyAlignment="1">
      <alignment horizontal="justify" vertical="center" wrapText="1"/>
    </xf>
    <xf numFmtId="9" fontId="2" fillId="0" borderId="0" xfId="0" applyNumberFormat="1" applyFont="1" applyAlignment="1" applyProtection="1">
      <alignment horizontal="center"/>
      <protection locked="0"/>
    </xf>
    <xf numFmtId="0" fontId="2" fillId="0" borderId="0" xfId="0" applyFont="1" applyAlignment="1" applyProtection="1">
      <alignment horizontal="justify"/>
      <protection locked="0"/>
    </xf>
    <xf numFmtId="9" fontId="2" fillId="0" borderId="0" xfId="2" applyFont="1" applyBorder="1" applyAlignment="1" applyProtection="1">
      <alignment horizontal="center" vertical="center"/>
    </xf>
    <xf numFmtId="0" fontId="2" fillId="0" borderId="0" xfId="0" applyFont="1" applyAlignment="1" applyProtection="1">
      <alignment horizontal="justify" wrapText="1"/>
      <protection locked="0"/>
    </xf>
    <xf numFmtId="0" fontId="2" fillId="0" borderId="18" xfId="0" applyFont="1" applyBorder="1" applyAlignment="1" applyProtection="1">
      <alignment vertical="center"/>
      <protection locked="0"/>
    </xf>
    <xf numFmtId="0" fontId="3" fillId="2" borderId="16"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9" fontId="2" fillId="0" borderId="4" xfId="2" applyFont="1" applyFill="1" applyBorder="1" applyProtection="1">
      <protection locked="0"/>
    </xf>
    <xf numFmtId="0" fontId="2" fillId="0" borderId="35" xfId="0" applyFont="1" applyBorder="1" applyProtection="1">
      <protection locked="0"/>
    </xf>
    <xf numFmtId="0" fontId="2" fillId="0" borderId="15" xfId="0" applyFont="1" applyBorder="1" applyProtection="1">
      <protection locked="0"/>
    </xf>
    <xf numFmtId="0" fontId="2" fillId="0" borderId="37" xfId="0" applyFont="1" applyBorder="1" applyProtection="1">
      <protection locked="0"/>
    </xf>
    <xf numFmtId="0" fontId="6" fillId="0" borderId="4" xfId="0" applyFont="1" applyBorder="1" applyAlignment="1">
      <alignment horizontal="justify" wrapText="1"/>
    </xf>
    <xf numFmtId="0" fontId="6" fillId="0" borderId="0" xfId="0" applyFont="1"/>
    <xf numFmtId="0" fontId="7" fillId="5" borderId="4" xfId="0" applyFont="1" applyFill="1" applyBorder="1" applyAlignment="1">
      <alignment horizontal="center"/>
    </xf>
    <xf numFmtId="0" fontId="7" fillId="5" borderId="4" xfId="0" applyFont="1" applyFill="1" applyBorder="1" applyAlignment="1">
      <alignment horizontal="center" wrapText="1"/>
    </xf>
    <xf numFmtId="0" fontId="7" fillId="0" borderId="4" xfId="0" applyFont="1" applyBorder="1"/>
    <xf numFmtId="0" fontId="6" fillId="0" borderId="4" xfId="0" applyFont="1" applyBorder="1" applyAlignment="1">
      <alignment wrapText="1"/>
    </xf>
    <xf numFmtId="9" fontId="6" fillId="0" borderId="4" xfId="0" applyNumberFormat="1" applyFont="1" applyBorder="1" applyAlignment="1">
      <alignment horizontal="center"/>
    </xf>
    <xf numFmtId="0" fontId="6" fillId="0" borderId="4" xfId="0" applyFont="1" applyBorder="1"/>
    <xf numFmtId="0" fontId="6" fillId="4" borderId="4" xfId="0" applyFont="1" applyFill="1" applyBorder="1"/>
    <xf numFmtId="9" fontId="6" fillId="4" borderId="4" xfId="0" applyNumberFormat="1" applyFont="1" applyFill="1" applyBorder="1" applyAlignment="1">
      <alignment horizontal="center"/>
    </xf>
    <xf numFmtId="0" fontId="6" fillId="4" borderId="4" xfId="0" applyFont="1" applyFill="1" applyBorder="1" applyAlignment="1">
      <alignment horizontal="center"/>
    </xf>
    <xf numFmtId="0" fontId="7" fillId="0" borderId="0" xfId="0" applyFont="1"/>
    <xf numFmtId="0" fontId="7" fillId="5" borderId="4" xfId="0" applyFont="1" applyFill="1" applyBorder="1"/>
    <xf numFmtId="0" fontId="7" fillId="0" borderId="4" xfId="0" applyFont="1" applyBorder="1" applyAlignment="1">
      <alignment wrapText="1"/>
    </xf>
    <xf numFmtId="0" fontId="10" fillId="0" borderId="0" xfId="0" applyFont="1" applyProtection="1">
      <protection locked="0"/>
    </xf>
    <xf numFmtId="0" fontId="10" fillId="0" borderId="0" xfId="0" applyFont="1" applyAlignment="1" applyProtection="1">
      <alignment horizontal="center"/>
      <protection locked="0"/>
    </xf>
    <xf numFmtId="0" fontId="12" fillId="0" borderId="0" xfId="0" applyFont="1" applyAlignment="1" applyProtection="1">
      <alignment horizontal="left" vertical="center"/>
      <protection locked="0"/>
    </xf>
    <xf numFmtId="0" fontId="11" fillId="0" borderId="0" xfId="0" applyFont="1" applyAlignment="1" applyProtection="1">
      <alignment horizontal="left"/>
      <protection locked="0"/>
    </xf>
    <xf numFmtId="0" fontId="11" fillId="3" borderId="7" xfId="0" applyFont="1" applyFill="1" applyBorder="1" applyAlignment="1" applyProtection="1">
      <alignment horizontal="center"/>
      <protection locked="0"/>
    </xf>
    <xf numFmtId="0" fontId="11" fillId="3" borderId="8" xfId="0" applyFont="1" applyFill="1" applyBorder="1" applyAlignment="1" applyProtection="1">
      <alignment horizontal="center"/>
      <protection locked="0"/>
    </xf>
    <xf numFmtId="0" fontId="11" fillId="3" borderId="9" xfId="0" applyFont="1" applyFill="1" applyBorder="1" applyAlignment="1" applyProtection="1">
      <alignment horizontal="center"/>
      <protection locked="0"/>
    </xf>
    <xf numFmtId="0" fontId="12" fillId="4" borderId="45" xfId="0" applyFont="1" applyFill="1" applyBorder="1" applyAlignment="1" applyProtection="1">
      <alignment horizontal="center" vertical="center" wrapText="1"/>
      <protection locked="0"/>
    </xf>
    <xf numFmtId="0" fontId="11" fillId="2" borderId="11" xfId="0" applyFont="1" applyFill="1" applyBorder="1" applyAlignment="1" applyProtection="1">
      <alignment horizontal="center" vertical="center" wrapText="1"/>
      <protection locked="0"/>
    </xf>
    <xf numFmtId="0" fontId="12" fillId="4" borderId="43" xfId="0" applyFont="1" applyFill="1" applyBorder="1" applyAlignment="1">
      <alignment horizontal="center" vertical="center" wrapText="1"/>
    </xf>
    <xf numFmtId="0" fontId="12" fillId="4" borderId="44" xfId="0" applyFont="1" applyFill="1" applyBorder="1" applyAlignment="1">
      <alignment horizontal="center" vertical="center" wrapText="1"/>
    </xf>
    <xf numFmtId="0" fontId="12" fillId="4" borderId="46" xfId="0" applyFont="1" applyFill="1" applyBorder="1" applyAlignment="1" applyProtection="1">
      <alignment horizontal="center" vertical="center" wrapText="1"/>
      <protection locked="0"/>
    </xf>
    <xf numFmtId="0" fontId="10" fillId="0" borderId="29" xfId="0" applyFont="1" applyBorder="1" applyProtection="1">
      <protection locked="0"/>
    </xf>
    <xf numFmtId="0" fontId="10" fillId="0" borderId="0" xfId="0" applyFont="1"/>
    <xf numFmtId="0" fontId="12" fillId="0" borderId="17" xfId="0" applyFont="1" applyBorder="1" applyAlignment="1">
      <alignment horizontal="center" vertical="center"/>
    </xf>
    <xf numFmtId="0" fontId="12" fillId="0" borderId="4" xfId="0" applyFont="1" applyBorder="1" applyAlignment="1">
      <alignment horizontal="center" vertical="center"/>
    </xf>
    <xf numFmtId="0" fontId="10" fillId="0" borderId="4" xfId="0" applyFont="1" applyBorder="1" applyProtection="1">
      <protection locked="0"/>
    </xf>
    <xf numFmtId="9" fontId="10" fillId="0" borderId="4" xfId="2" applyFont="1" applyFill="1" applyBorder="1" applyAlignment="1" applyProtection="1">
      <alignment horizontal="center"/>
      <protection locked="0"/>
    </xf>
    <xf numFmtId="0" fontId="11" fillId="0" borderId="0" xfId="0" applyFont="1" applyProtection="1">
      <protection locked="0"/>
    </xf>
    <xf numFmtId="0" fontId="6" fillId="0" borderId="0" xfId="0" applyFont="1" applyProtection="1">
      <protection locked="0"/>
    </xf>
    <xf numFmtId="0" fontId="12" fillId="4" borderId="42" xfId="0" applyFont="1" applyFill="1" applyBorder="1" applyAlignment="1">
      <alignment vertical="center" wrapText="1"/>
    </xf>
    <xf numFmtId="0" fontId="10" fillId="0" borderId="17" xfId="0" applyFont="1" applyBorder="1" applyAlignment="1" applyProtection="1">
      <alignment vertical="center"/>
      <protection locked="0"/>
    </xf>
    <xf numFmtId="0" fontId="12" fillId="0" borderId="59" xfId="0" applyFont="1" applyBorder="1" applyAlignment="1">
      <alignment horizontal="center" vertical="center"/>
    </xf>
    <xf numFmtId="0" fontId="10" fillId="0" borderId="22" xfId="0" applyFont="1" applyBorder="1" applyAlignment="1" applyProtection="1">
      <alignment vertical="center"/>
      <protection locked="0"/>
    </xf>
    <xf numFmtId="0" fontId="10" fillId="0" borderId="18" xfId="0" applyFont="1" applyBorder="1" applyAlignment="1" applyProtection="1">
      <alignment vertical="center"/>
      <protection locked="0"/>
    </xf>
    <xf numFmtId="0" fontId="12" fillId="0" borderId="48" xfId="0" applyFont="1" applyBorder="1" applyAlignment="1">
      <alignment horizontal="center" vertical="center"/>
    </xf>
    <xf numFmtId="0" fontId="10" fillId="0" borderId="5" xfId="0" applyFont="1" applyBorder="1" applyProtection="1">
      <protection locked="0"/>
    </xf>
    <xf numFmtId="0" fontId="10" fillId="0" borderId="20" xfId="0" applyFont="1" applyBorder="1" applyProtection="1">
      <protection locked="0"/>
    </xf>
    <xf numFmtId="9" fontId="10" fillId="0" borderId="4" xfId="2" applyFont="1" applyFill="1" applyBorder="1" applyProtection="1">
      <protection locked="0"/>
    </xf>
    <xf numFmtId="0" fontId="8" fillId="0" borderId="0" xfId="0" applyFont="1"/>
    <xf numFmtId="0" fontId="13" fillId="0" borderId="0" xfId="0" applyFont="1"/>
    <xf numFmtId="0" fontId="6" fillId="0" borderId="0" xfId="0" applyFont="1" applyAlignment="1" applyProtection="1">
      <alignment horizontal="left" vertical="center" wrapText="1"/>
      <protection locked="0"/>
    </xf>
    <xf numFmtId="0" fontId="2" fillId="0" borderId="35" xfId="0" applyFont="1" applyBorder="1" applyAlignment="1" applyProtection="1">
      <alignment horizontal="center"/>
      <protection locked="0"/>
    </xf>
    <xf numFmtId="0" fontId="4" fillId="0" borderId="28" xfId="0" applyFont="1" applyBorder="1" applyAlignment="1">
      <alignment horizontal="center" vertical="center"/>
    </xf>
    <xf numFmtId="0" fontId="2" fillId="0" borderId="47" xfId="0" applyFont="1" applyBorder="1" applyProtection="1">
      <protection locked="0"/>
    </xf>
    <xf numFmtId="0" fontId="4" fillId="0" borderId="4" xfId="0" applyFont="1" applyBorder="1" applyAlignment="1">
      <alignment horizontal="center" vertical="center" wrapText="1"/>
    </xf>
    <xf numFmtId="9" fontId="2" fillId="0" borderId="0" xfId="2" applyFont="1" applyProtection="1">
      <protection locked="0"/>
    </xf>
    <xf numFmtId="9" fontId="3" fillId="0" borderId="0" xfId="2" applyFont="1" applyFill="1" applyBorder="1" applyAlignment="1" applyProtection="1">
      <alignment horizontal="left"/>
      <protection locked="0"/>
    </xf>
    <xf numFmtId="9" fontId="3" fillId="3" borderId="8" xfId="2" applyFont="1" applyFill="1" applyBorder="1" applyAlignment="1" applyProtection="1">
      <alignment horizontal="center"/>
      <protection locked="0"/>
    </xf>
    <xf numFmtId="9" fontId="3" fillId="2" borderId="11" xfId="2" applyFont="1" applyFill="1" applyBorder="1" applyAlignment="1" applyProtection="1">
      <alignment horizontal="center" vertical="center" wrapText="1"/>
      <protection locked="0"/>
    </xf>
    <xf numFmtId="9" fontId="3" fillId="0" borderId="0" xfId="2" applyFont="1" applyFill="1" applyBorder="1" applyAlignment="1" applyProtection="1">
      <alignment horizontal="center" vertical="center" wrapText="1"/>
      <protection locked="0"/>
    </xf>
    <xf numFmtId="9" fontId="2" fillId="0" borderId="0" xfId="2" applyFont="1"/>
    <xf numFmtId="9" fontId="2" fillId="0" borderId="4" xfId="2" applyFont="1" applyFill="1" applyBorder="1" applyAlignment="1" applyProtection="1">
      <alignment horizontal="center"/>
      <protection locked="0"/>
    </xf>
    <xf numFmtId="0" fontId="6" fillId="0" borderId="0" xfId="0" applyFont="1" applyAlignment="1" applyProtection="1">
      <alignment horizontal="center"/>
      <protection locked="0"/>
    </xf>
    <xf numFmtId="0" fontId="14" fillId="0" borderId="0" xfId="0" applyFont="1" applyAlignment="1" applyProtection="1">
      <alignment horizontal="left" vertical="center"/>
      <protection locked="0"/>
    </xf>
    <xf numFmtId="0" fontId="7" fillId="0" borderId="0" xfId="0" applyFont="1" applyAlignment="1" applyProtection="1">
      <alignment horizontal="left"/>
      <protection locked="0"/>
    </xf>
    <xf numFmtId="0" fontId="7" fillId="3" borderId="7" xfId="0" applyFont="1" applyFill="1" applyBorder="1" applyAlignment="1" applyProtection="1">
      <alignment horizontal="center"/>
      <protection locked="0"/>
    </xf>
    <xf numFmtId="0" fontId="7" fillId="3" borderId="8" xfId="0" applyFont="1" applyFill="1" applyBorder="1" applyAlignment="1" applyProtection="1">
      <alignment horizontal="center"/>
      <protection locked="0"/>
    </xf>
    <xf numFmtId="0" fontId="7" fillId="3" borderId="9" xfId="0" applyFont="1" applyFill="1" applyBorder="1" applyAlignment="1" applyProtection="1">
      <alignment horizontal="center"/>
      <protection locked="0"/>
    </xf>
    <xf numFmtId="0" fontId="14" fillId="4" borderId="45"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14" fillId="4" borderId="42" xfId="0" applyFont="1" applyFill="1" applyBorder="1" applyAlignment="1">
      <alignment vertical="center" wrapText="1"/>
    </xf>
    <xf numFmtId="0" fontId="14" fillId="4" borderId="43" xfId="0" applyFont="1" applyFill="1" applyBorder="1" applyAlignment="1">
      <alignment horizontal="center" vertical="center" wrapText="1"/>
    </xf>
    <xf numFmtId="0" fontId="14" fillId="4" borderId="44" xfId="0" applyFont="1" applyFill="1" applyBorder="1" applyAlignment="1">
      <alignment horizontal="center" vertical="center" wrapText="1"/>
    </xf>
    <xf numFmtId="0" fontId="14" fillId="4" borderId="46" xfId="0" applyFont="1" applyFill="1" applyBorder="1" applyAlignment="1" applyProtection="1">
      <alignment horizontal="center" vertical="center" wrapText="1"/>
      <protection locked="0"/>
    </xf>
    <xf numFmtId="0" fontId="6" fillId="0" borderId="29" xfId="0" applyFont="1" applyBorder="1" applyProtection="1">
      <protection locked="0"/>
    </xf>
    <xf numFmtId="0" fontId="6" fillId="0" borderId="4" xfId="0" applyFont="1" applyBorder="1" applyProtection="1">
      <protection locked="0"/>
    </xf>
    <xf numFmtId="0" fontId="6" fillId="0" borderId="15" xfId="0" applyFont="1" applyBorder="1" applyProtection="1">
      <protection locked="0"/>
    </xf>
    <xf numFmtId="0" fontId="6" fillId="0" borderId="35" xfId="0" applyFont="1" applyBorder="1" applyProtection="1">
      <protection locked="0"/>
    </xf>
    <xf numFmtId="0" fontId="7" fillId="0" borderId="0" xfId="0" applyFont="1" applyProtection="1">
      <protection locked="0"/>
    </xf>
    <xf numFmtId="0" fontId="6" fillId="0" borderId="15" xfId="0" applyFont="1" applyBorder="1" applyAlignment="1" applyProtection="1">
      <alignment horizontal="left" wrapText="1"/>
      <protection locked="0"/>
    </xf>
    <xf numFmtId="0" fontId="6" fillId="0" borderId="5" xfId="0" applyFont="1" applyBorder="1" applyAlignment="1" applyProtection="1">
      <alignment horizontal="center"/>
      <protection locked="0"/>
    </xf>
    <xf numFmtId="0" fontId="6" fillId="0" borderId="15" xfId="0" applyFont="1" applyBorder="1" applyAlignment="1" applyProtection="1">
      <alignment horizontal="center"/>
      <protection locked="0"/>
    </xf>
    <xf numFmtId="0" fontId="6" fillId="0" borderId="6" xfId="0" applyFont="1" applyBorder="1" applyAlignment="1" applyProtection="1">
      <alignment horizontal="center"/>
      <protection locked="0"/>
    </xf>
    <xf numFmtId="9" fontId="6" fillId="0" borderId="4" xfId="0" applyNumberFormat="1" applyFont="1" applyBorder="1" applyAlignment="1">
      <alignment horizontal="center" vertical="center"/>
    </xf>
    <xf numFmtId="0" fontId="14" fillId="0" borderId="4" xfId="0" applyFont="1" applyBorder="1" applyAlignment="1">
      <alignment horizontal="center" vertical="center"/>
    </xf>
    <xf numFmtId="0" fontId="6" fillId="0" borderId="11" xfId="0" applyFont="1" applyBorder="1" applyProtection="1">
      <protection locked="0"/>
    </xf>
    <xf numFmtId="0" fontId="6" fillId="0" borderId="4" xfId="0" applyFont="1" applyBorder="1" applyAlignment="1" applyProtection="1">
      <alignment vertical="center" wrapText="1"/>
      <protection locked="0"/>
    </xf>
    <xf numFmtId="0" fontId="6" fillId="0" borderId="47" xfId="0" applyFont="1" applyBorder="1"/>
    <xf numFmtId="0" fontId="6" fillId="0" borderId="47" xfId="0" applyFont="1" applyBorder="1" applyAlignment="1" applyProtection="1">
      <alignment horizontal="center"/>
      <protection locked="0"/>
    </xf>
    <xf numFmtId="0" fontId="6" fillId="0" borderId="15" xfId="0" applyFont="1" applyBorder="1"/>
    <xf numFmtId="0" fontId="6" fillId="0" borderId="17" xfId="0" applyFont="1" applyBorder="1" applyAlignment="1" applyProtection="1">
      <alignment vertical="center"/>
      <protection locked="0"/>
    </xf>
    <xf numFmtId="0" fontId="14" fillId="0" borderId="59" xfId="0" applyFont="1" applyBorder="1" applyAlignment="1">
      <alignment horizontal="center" vertical="center"/>
    </xf>
    <xf numFmtId="0" fontId="6" fillId="0" borderId="22" xfId="0" applyFont="1" applyBorder="1" applyAlignment="1" applyProtection="1">
      <alignment vertical="center"/>
      <protection locked="0"/>
    </xf>
    <xf numFmtId="0" fontId="6" fillId="0" borderId="18" xfId="0" applyFont="1" applyBorder="1" applyAlignment="1" applyProtection="1">
      <alignment vertical="center"/>
      <protection locked="0"/>
    </xf>
    <xf numFmtId="0" fontId="14" fillId="0" borderId="48" xfId="0" applyFont="1" applyBorder="1" applyAlignment="1">
      <alignment horizontal="center" vertical="center"/>
    </xf>
    <xf numFmtId="0" fontId="6" fillId="0" borderId="5" xfId="0" applyFont="1" applyBorder="1" applyProtection="1">
      <protection locked="0"/>
    </xf>
    <xf numFmtId="0" fontId="6" fillId="0" borderId="20" xfId="0" applyFont="1" applyBorder="1" applyProtection="1">
      <protection locked="0"/>
    </xf>
    <xf numFmtId="0" fontId="6" fillId="0" borderId="4" xfId="0" applyFont="1" applyBorder="1" applyAlignment="1" applyProtection="1">
      <alignment wrapText="1"/>
      <protection locked="0"/>
    </xf>
    <xf numFmtId="0" fontId="6" fillId="0" borderId="5" xfId="0" applyFont="1" applyBorder="1" applyAlignment="1" applyProtection="1">
      <alignment wrapText="1"/>
      <protection locked="0"/>
    </xf>
    <xf numFmtId="0" fontId="6" fillId="0" borderId="20" xfId="0" applyFont="1" applyBorder="1" applyAlignment="1" applyProtection="1">
      <alignment wrapText="1"/>
      <protection locked="0"/>
    </xf>
    <xf numFmtId="9" fontId="6" fillId="0" borderId="4" xfId="2" applyFont="1" applyFill="1" applyBorder="1" applyProtection="1">
      <protection locked="0"/>
    </xf>
    <xf numFmtId="0" fontId="6" fillId="0" borderId="19" xfId="0" applyFont="1" applyBorder="1" applyProtection="1">
      <protection locked="0"/>
    </xf>
    <xf numFmtId="0" fontId="6" fillId="0" borderId="0" xfId="0" applyFont="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6" fillId="0" borderId="0" xfId="0" applyFont="1" applyAlignment="1">
      <alignment horizontal="justify" vertical="center" wrapText="1"/>
    </xf>
    <xf numFmtId="0" fontId="6" fillId="0" borderId="0" xfId="0" applyFont="1" applyAlignment="1">
      <alignment horizontal="justify" wrapText="1"/>
    </xf>
    <xf numFmtId="0" fontId="6" fillId="0" borderId="0" xfId="2" applyNumberFormat="1" applyFont="1" applyFill="1" applyBorder="1" applyAlignment="1" applyProtection="1">
      <alignment horizontal="center" vertical="center"/>
      <protection locked="0"/>
    </xf>
    <xf numFmtId="0" fontId="6" fillId="0" borderId="0" xfId="0" applyFont="1" applyAlignment="1" applyProtection="1">
      <alignment horizontal="justify" wrapText="1"/>
      <protection locked="0"/>
    </xf>
    <xf numFmtId="0" fontId="6" fillId="0" borderId="0" xfId="0" applyFont="1" applyAlignment="1" applyProtection="1">
      <alignment wrapText="1"/>
      <protection locked="0"/>
    </xf>
    <xf numFmtId="9" fontId="6" fillId="0" borderId="0" xfId="2" applyFont="1" applyBorder="1" applyAlignment="1" applyProtection="1">
      <alignment horizontal="center" vertical="center"/>
    </xf>
    <xf numFmtId="9" fontId="6" fillId="0" borderId="0" xfId="0" applyNumberFormat="1" applyFont="1" applyAlignment="1">
      <alignment horizontal="center" vertical="center"/>
    </xf>
    <xf numFmtId="0" fontId="14" fillId="0" borderId="0" xfId="0" applyFont="1" applyAlignment="1">
      <alignment horizontal="center" vertical="center"/>
    </xf>
    <xf numFmtId="0" fontId="7" fillId="0" borderId="0" xfId="0" applyFont="1" applyAlignment="1">
      <alignment horizontal="center" vertical="center"/>
    </xf>
    <xf numFmtId="0" fontId="7" fillId="0" borderId="0" xfId="0" applyFont="1" applyAlignment="1">
      <alignment horizontal="left"/>
    </xf>
    <xf numFmtId="0" fontId="7" fillId="0" borderId="0" xfId="0" applyFont="1" applyAlignment="1">
      <alignment horizontal="left" vertical="center"/>
    </xf>
    <xf numFmtId="0" fontId="6" fillId="0" borderId="0" xfId="0" applyFont="1" applyAlignment="1">
      <alignment horizontal="center" vertical="center" wrapText="1"/>
    </xf>
    <xf numFmtId="0" fontId="6" fillId="0" borderId="0" xfId="0" applyFont="1" applyAlignment="1">
      <alignment horizontal="center"/>
    </xf>
    <xf numFmtId="0" fontId="6" fillId="0" borderId="0" xfId="0" applyFont="1" applyAlignment="1">
      <alignment horizontal="center" vertical="center"/>
    </xf>
    <xf numFmtId="0" fontId="14" fillId="0" borderId="0" xfId="0" applyFont="1" applyAlignment="1">
      <alignment horizontal="left" vertical="center"/>
    </xf>
    <xf numFmtId="0" fontId="7" fillId="3" borderId="7"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8" xfId="0" applyFont="1" applyFill="1" applyBorder="1" applyAlignment="1">
      <alignment horizontal="center"/>
    </xf>
    <xf numFmtId="0" fontId="7" fillId="3" borderId="8" xfId="0" applyFont="1" applyFill="1" applyBorder="1" applyAlignment="1">
      <alignment horizontal="center" vertical="center" wrapText="1"/>
    </xf>
    <xf numFmtId="0" fontId="7" fillId="3" borderId="9" xfId="0" applyFont="1" applyFill="1" applyBorder="1" applyAlignment="1">
      <alignment horizontal="center"/>
    </xf>
    <xf numFmtId="0" fontId="14" fillId="4" borderId="45"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6" fillId="0" borderId="0" xfId="0" applyFont="1" applyAlignment="1">
      <alignment vertical="center"/>
    </xf>
    <xf numFmtId="0" fontId="6" fillId="0" borderId="0" xfId="0" applyFont="1" applyAlignment="1">
      <alignment vertical="center" wrapText="1"/>
    </xf>
    <xf numFmtId="0" fontId="6" fillId="0" borderId="29" xfId="0" applyFont="1" applyBorder="1"/>
    <xf numFmtId="0" fontId="10" fillId="0" borderId="53" xfId="0" applyFont="1" applyBorder="1" applyProtection="1">
      <protection locked="0"/>
    </xf>
    <xf numFmtId="0" fontId="10" fillId="0" borderId="4" xfId="0" applyFont="1" applyBorder="1"/>
    <xf numFmtId="0" fontId="2" fillId="0" borderId="18" xfId="0" applyFont="1" applyBorder="1" applyAlignment="1" applyProtection="1">
      <alignment horizontal="left" vertical="top" wrapText="1"/>
      <protection locked="0"/>
    </xf>
    <xf numFmtId="0" fontId="2" fillId="0" borderId="20" xfId="0" applyFont="1" applyBorder="1" applyAlignment="1" applyProtection="1">
      <alignment horizontal="left" vertical="top"/>
      <protection locked="0"/>
    </xf>
    <xf numFmtId="0" fontId="2" fillId="0" borderId="20" xfId="0" applyFont="1" applyBorder="1" applyAlignment="1" applyProtection="1">
      <alignment horizontal="left" vertical="top" wrapText="1"/>
      <protection locked="0"/>
    </xf>
    <xf numFmtId="0" fontId="0" fillId="0" borderId="0" xfId="0" applyProtection="1">
      <protection locked="0"/>
    </xf>
    <xf numFmtId="0" fontId="0" fillId="0" borderId="0" xfId="0" applyAlignment="1" applyProtection="1">
      <alignment horizontal="center"/>
      <protection locked="0"/>
    </xf>
    <xf numFmtId="0" fontId="18" fillId="0" borderId="0" xfId="0" applyFont="1" applyAlignment="1" applyProtection="1">
      <alignment horizontal="left" vertical="center"/>
      <protection locked="0"/>
    </xf>
    <xf numFmtId="0" fontId="15" fillId="0" borderId="0" xfId="0" applyFont="1" applyAlignment="1" applyProtection="1">
      <alignment horizontal="left"/>
      <protection locked="0"/>
    </xf>
    <xf numFmtId="0" fontId="16" fillId="3" borderId="7" xfId="0" applyFont="1" applyFill="1" applyBorder="1" applyAlignment="1" applyProtection="1">
      <alignment horizontal="center"/>
      <protection locked="0"/>
    </xf>
    <xf numFmtId="0" fontId="16" fillId="3" borderId="8" xfId="0" applyFont="1" applyFill="1" applyBorder="1" applyAlignment="1" applyProtection="1">
      <alignment horizontal="center"/>
      <protection locked="0"/>
    </xf>
    <xf numFmtId="0" fontId="16" fillId="3" borderId="9" xfId="0" applyFont="1" applyFill="1" applyBorder="1" applyAlignment="1" applyProtection="1">
      <alignment horizontal="center"/>
      <protection locked="0"/>
    </xf>
    <xf numFmtId="0" fontId="21" fillId="4" borderId="45" xfId="0" applyFont="1" applyFill="1" applyBorder="1" applyAlignment="1" applyProtection="1">
      <alignment horizontal="center" vertical="center" wrapText="1"/>
      <protection locked="0"/>
    </xf>
    <xf numFmtId="0" fontId="15" fillId="2" borderId="11" xfId="0" applyFont="1" applyFill="1" applyBorder="1" applyAlignment="1" applyProtection="1">
      <alignment horizontal="center" vertical="center" wrapText="1"/>
      <protection locked="0"/>
    </xf>
    <xf numFmtId="0" fontId="21" fillId="4" borderId="42" xfId="0" applyFont="1" applyFill="1" applyBorder="1" applyAlignment="1">
      <alignment vertical="center" wrapText="1"/>
    </xf>
    <xf numFmtId="0" fontId="21" fillId="4" borderId="43" xfId="0" applyFont="1" applyFill="1" applyBorder="1" applyAlignment="1">
      <alignment horizontal="center" vertical="center" wrapText="1"/>
    </xf>
    <xf numFmtId="0" fontId="21" fillId="4" borderId="44" xfId="0" applyFont="1" applyFill="1" applyBorder="1" applyAlignment="1">
      <alignment horizontal="center" vertical="center" wrapText="1"/>
    </xf>
    <xf numFmtId="0" fontId="21" fillId="4" borderId="46" xfId="0" applyFont="1" applyFill="1" applyBorder="1" applyAlignment="1" applyProtection="1">
      <alignment horizontal="center" vertical="center" wrapText="1"/>
      <protection locked="0"/>
    </xf>
    <xf numFmtId="0" fontId="0" fillId="0" borderId="30" xfId="0" applyBorder="1"/>
    <xf numFmtId="0" fontId="2" fillId="0" borderId="47" xfId="0" applyFont="1" applyBorder="1" applyAlignment="1" applyProtection="1">
      <alignment horizontal="center"/>
      <protection locked="0"/>
    </xf>
    <xf numFmtId="0" fontId="21" fillId="4" borderId="28" xfId="0" applyFont="1" applyFill="1" applyBorder="1" applyAlignment="1" applyProtection="1">
      <alignment horizontal="center" vertical="center" wrapText="1"/>
      <protection locked="0"/>
    </xf>
    <xf numFmtId="0" fontId="2" fillId="0" borderId="25" xfId="0" applyFont="1" applyBorder="1" applyAlignment="1" applyProtection="1">
      <alignment horizontal="center"/>
      <protection locked="0"/>
    </xf>
    <xf numFmtId="0" fontId="4" fillId="0" borderId="0" xfId="0" applyFont="1" applyAlignment="1">
      <alignment vertical="center"/>
    </xf>
    <xf numFmtId="0" fontId="28" fillId="0" borderId="47" xfId="0" applyFont="1" applyBorder="1" applyAlignment="1" applyProtection="1">
      <alignment horizontal="center"/>
      <protection locked="0"/>
    </xf>
    <xf numFmtId="0" fontId="0" fillId="0" borderId="1" xfId="0" applyBorder="1" applyProtection="1">
      <protection locked="0"/>
    </xf>
    <xf numFmtId="0" fontId="0" fillId="0" borderId="37" xfId="0" applyBorder="1" applyProtection="1">
      <protection locked="0"/>
    </xf>
    <xf numFmtId="0" fontId="0" fillId="0" borderId="12" xfId="0" applyBorder="1" applyProtection="1">
      <protection locked="0"/>
    </xf>
    <xf numFmtId="0" fontId="11" fillId="2" borderId="53" xfId="0" applyFont="1" applyFill="1" applyBorder="1" applyAlignment="1" applyProtection="1">
      <alignment horizontal="center" vertical="center" wrapText="1"/>
      <protection locked="0"/>
    </xf>
    <xf numFmtId="0" fontId="12" fillId="4" borderId="50" xfId="0" applyFont="1" applyFill="1" applyBorder="1" applyAlignment="1">
      <alignment horizontal="center" vertical="center" wrapText="1"/>
    </xf>
    <xf numFmtId="0" fontId="12" fillId="4" borderId="28" xfId="0" applyFont="1" applyFill="1" applyBorder="1" applyAlignment="1">
      <alignment horizontal="center" vertical="center" wrapText="1"/>
    </xf>
    <xf numFmtId="0" fontId="12" fillId="4" borderId="61" xfId="0" applyFont="1" applyFill="1" applyBorder="1" applyAlignment="1">
      <alignment horizontal="center" vertical="center" wrapText="1"/>
    </xf>
    <xf numFmtId="0" fontId="10" fillId="0" borderId="67" xfId="0" applyFont="1" applyBorder="1" applyProtection="1">
      <protection locked="0"/>
    </xf>
    <xf numFmtId="0" fontId="6" fillId="0" borderId="15" xfId="0" applyFont="1" applyBorder="1" applyAlignment="1">
      <alignment horizontal="center"/>
    </xf>
    <xf numFmtId="0" fontId="6" fillId="0" borderId="5" xfId="0" applyFont="1" applyBorder="1" applyAlignment="1">
      <alignment horizontal="left"/>
    </xf>
    <xf numFmtId="0" fontId="6" fillId="0" borderId="15" xfId="0" applyFont="1" applyBorder="1" applyAlignment="1">
      <alignment horizontal="left"/>
    </xf>
    <xf numFmtId="0" fontId="0" fillId="0" borderId="39" xfId="0" applyBorder="1" applyProtection="1">
      <protection locked="0"/>
    </xf>
    <xf numFmtId="0" fontId="0" fillId="0" borderId="29" xfId="0" applyBorder="1" applyProtection="1">
      <protection locked="0"/>
    </xf>
    <xf numFmtId="0" fontId="0" fillId="0" borderId="18" xfId="0" applyBorder="1" applyAlignment="1" applyProtection="1">
      <alignment vertical="center"/>
      <protection locked="0"/>
    </xf>
    <xf numFmtId="0" fontId="0" fillId="0" borderId="20" xfId="0" applyBorder="1" applyProtection="1">
      <protection locked="0"/>
    </xf>
    <xf numFmtId="0" fontId="7" fillId="0" borderId="8" xfId="0" applyFont="1" applyBorder="1" applyAlignment="1" applyProtection="1">
      <alignment horizontal="center"/>
      <protection locked="0"/>
    </xf>
    <xf numFmtId="0" fontId="14" fillId="0" borderId="0" xfId="0" applyFont="1" applyAlignment="1">
      <alignment vertical="center"/>
    </xf>
    <xf numFmtId="0" fontId="0" fillId="0" borderId="0" xfId="0" applyAlignment="1">
      <alignment wrapText="1"/>
    </xf>
    <xf numFmtId="0" fontId="7" fillId="4" borderId="4" xfId="0" applyFont="1" applyFill="1" applyBorder="1"/>
    <xf numFmtId="0" fontId="6" fillId="4" borderId="4" xfId="0" applyFont="1" applyFill="1" applyBorder="1" applyAlignment="1" applyProtection="1">
      <alignment vertical="center" wrapText="1"/>
      <protection locked="0"/>
    </xf>
    <xf numFmtId="9" fontId="6" fillId="4" borderId="4" xfId="0" applyNumberFormat="1" applyFont="1" applyFill="1" applyBorder="1" applyAlignment="1">
      <alignment horizontal="center" vertical="center"/>
    </xf>
    <xf numFmtId="0" fontId="12" fillId="0" borderId="71" xfId="0" applyFont="1" applyBorder="1" applyAlignment="1">
      <alignment horizontal="center" vertical="center"/>
    </xf>
    <xf numFmtId="0" fontId="10" fillId="0" borderId="56" xfId="0" applyFont="1" applyBorder="1" applyProtection="1">
      <protection locked="0"/>
    </xf>
    <xf numFmtId="0" fontId="3" fillId="0" borderId="37" xfId="0" applyFont="1" applyBorder="1" applyAlignment="1" applyProtection="1">
      <alignment horizontal="center" vertical="center" wrapText="1"/>
      <protection locked="0"/>
    </xf>
    <xf numFmtId="0" fontId="22" fillId="0" borderId="0" xfId="0" applyFont="1" applyAlignment="1" applyProtection="1">
      <alignment horizontal="center"/>
      <protection locked="0"/>
    </xf>
    <xf numFmtId="0" fontId="22" fillId="0" borderId="37" xfId="0" applyFont="1" applyBorder="1" applyProtection="1">
      <protection locked="0"/>
    </xf>
    <xf numFmtId="0" fontId="22" fillId="0" borderId="0" xfId="0" applyFont="1"/>
    <xf numFmtId="0" fontId="29" fillId="0" borderId="28" xfId="2" applyNumberFormat="1" applyFont="1" applyFill="1" applyBorder="1" applyAlignment="1" applyProtection="1">
      <alignment horizontal="center" vertical="center"/>
      <protection locked="0"/>
    </xf>
    <xf numFmtId="0" fontId="29" fillId="0" borderId="4" xfId="2" applyNumberFormat="1" applyFont="1" applyFill="1" applyBorder="1" applyAlignment="1" applyProtection="1">
      <alignment horizontal="center" vertical="center"/>
      <protection locked="0"/>
    </xf>
    <xf numFmtId="1" fontId="29" fillId="0" borderId="4" xfId="2" applyNumberFormat="1" applyFont="1" applyFill="1" applyBorder="1" applyAlignment="1" applyProtection="1">
      <alignment horizontal="center" vertical="center"/>
      <protection locked="0"/>
    </xf>
    <xf numFmtId="0" fontId="29" fillId="0" borderId="4" xfId="0" applyFont="1" applyBorder="1" applyAlignment="1" applyProtection="1">
      <alignment vertical="center" wrapText="1"/>
      <protection locked="0"/>
    </xf>
    <xf numFmtId="164" fontId="29" fillId="0" borderId="4" xfId="1" applyNumberFormat="1" applyFont="1" applyFill="1" applyBorder="1" applyAlignment="1" applyProtection="1">
      <protection locked="0"/>
    </xf>
    <xf numFmtId="0" fontId="29" fillId="0" borderId="4" xfId="0" applyFont="1" applyBorder="1" applyProtection="1">
      <protection locked="0"/>
    </xf>
    <xf numFmtId="9" fontId="29" fillId="0" borderId="4" xfId="2" applyFont="1" applyFill="1" applyBorder="1" applyAlignment="1" applyProtection="1">
      <alignment horizontal="center" vertical="center"/>
      <protection locked="0"/>
    </xf>
    <xf numFmtId="0" fontId="29" fillId="6" borderId="4" xfId="0" applyFont="1" applyFill="1" applyBorder="1" applyProtection="1">
      <protection locked="0"/>
    </xf>
    <xf numFmtId="0" fontId="29" fillId="0" borderId="4" xfId="0" applyFont="1" applyBorder="1" applyAlignment="1" applyProtection="1">
      <alignment horizontal="left" vertical="center" wrapText="1"/>
      <protection locked="0"/>
    </xf>
    <xf numFmtId="0" fontId="29" fillId="0" borderId="53" xfId="0" applyFont="1" applyBorder="1" applyAlignment="1" applyProtection="1">
      <alignment horizontal="center" vertical="center"/>
      <protection locked="0"/>
    </xf>
    <xf numFmtId="0" fontId="29" fillId="0" borderId="17" xfId="0" applyFont="1" applyBorder="1" applyAlignment="1" applyProtection="1">
      <alignment horizontal="justify" vertical="center"/>
      <protection locked="0"/>
    </xf>
    <xf numFmtId="9" fontId="29" fillId="0" borderId="17" xfId="2" applyFont="1" applyFill="1" applyBorder="1" applyAlignment="1" applyProtection="1">
      <alignment vertical="center"/>
      <protection locked="0"/>
    </xf>
    <xf numFmtId="0" fontId="29" fillId="0" borderId="17" xfId="0" applyFont="1" applyBorder="1" applyAlignment="1" applyProtection="1">
      <alignment vertical="center" wrapText="1"/>
      <protection locked="0"/>
    </xf>
    <xf numFmtId="164" fontId="29" fillId="0" borderId="17" xfId="1" applyNumberFormat="1" applyFont="1" applyFill="1" applyBorder="1" applyAlignment="1" applyProtection="1">
      <alignment horizontal="center" vertical="center"/>
      <protection locked="0"/>
    </xf>
    <xf numFmtId="8" fontId="29" fillId="0" borderId="17" xfId="0" applyNumberFormat="1" applyFont="1" applyBorder="1" applyAlignment="1" applyProtection="1">
      <alignment vertical="center"/>
      <protection locked="0"/>
    </xf>
    <xf numFmtId="9" fontId="29" fillId="0" borderId="23" xfId="2" applyFont="1" applyFill="1" applyBorder="1" applyAlignment="1" applyProtection="1">
      <alignment horizontal="center" vertical="center"/>
      <protection locked="0"/>
    </xf>
    <xf numFmtId="0" fontId="29" fillId="0" borderId="4" xfId="0" applyFont="1" applyBorder="1" applyAlignment="1" applyProtection="1">
      <alignment horizontal="justify"/>
      <protection locked="0"/>
    </xf>
    <xf numFmtId="0" fontId="29" fillId="0" borderId="4" xfId="0" applyFont="1" applyBorder="1" applyAlignment="1" applyProtection="1">
      <alignment wrapText="1"/>
      <protection locked="0"/>
    </xf>
    <xf numFmtId="164" fontId="29" fillId="0" borderId="4" xfId="1" applyNumberFormat="1" applyFont="1" applyFill="1" applyBorder="1" applyAlignment="1" applyProtection="1">
      <alignment horizontal="center"/>
      <protection locked="0"/>
    </xf>
    <xf numFmtId="0" fontId="29" fillId="0" borderId="4" xfId="2" applyNumberFormat="1" applyFont="1" applyBorder="1" applyAlignment="1" applyProtection="1">
      <alignment horizontal="center" vertical="center"/>
    </xf>
    <xf numFmtId="9" fontId="29" fillId="0" borderId="4" xfId="0" applyNumberFormat="1" applyFont="1" applyBorder="1" applyAlignment="1">
      <alignment horizontal="center" vertical="center"/>
    </xf>
    <xf numFmtId="0" fontId="29" fillId="0" borderId="4" xfId="0" applyFont="1" applyBorder="1" applyAlignment="1" applyProtection="1">
      <alignment horizontal="center" vertical="center" wrapText="1"/>
      <protection locked="0"/>
    </xf>
    <xf numFmtId="0" fontId="29" fillId="0" borderId="17" xfId="0" applyFont="1" applyBorder="1" applyAlignment="1" applyProtection="1">
      <alignment horizontal="justify" vertical="center" wrapText="1"/>
      <protection locked="0"/>
    </xf>
    <xf numFmtId="165" fontId="29" fillId="0" borderId="17" xfId="3" applyNumberFormat="1" applyFont="1" applyFill="1" applyBorder="1" applyAlignment="1" applyProtection="1">
      <alignment vertical="center"/>
      <protection locked="0"/>
    </xf>
    <xf numFmtId="0" fontId="29" fillId="0" borderId="4" xfId="0" applyFont="1" applyBorder="1" applyAlignment="1" applyProtection="1">
      <alignment vertical="center"/>
      <protection locked="0"/>
    </xf>
    <xf numFmtId="164" fontId="29" fillId="0" borderId="4" xfId="1" applyNumberFormat="1" applyFont="1" applyFill="1" applyBorder="1" applyAlignment="1" applyProtection="1">
      <alignment vertical="center"/>
      <protection locked="0"/>
    </xf>
    <xf numFmtId="0" fontId="29" fillId="0" borderId="17" xfId="0" applyFont="1" applyBorder="1" applyAlignment="1" applyProtection="1">
      <alignment vertical="center"/>
      <protection locked="0"/>
    </xf>
    <xf numFmtId="0" fontId="29" fillId="0" borderId="4" xfId="0" applyFont="1" applyBorder="1" applyAlignment="1" applyProtection="1">
      <alignment horizontal="justify" wrapText="1"/>
      <protection locked="0"/>
    </xf>
    <xf numFmtId="164" fontId="29" fillId="0" borderId="4" xfId="1" applyNumberFormat="1" applyFont="1" applyFill="1" applyBorder="1" applyAlignment="1" applyProtection="1">
      <alignment horizontal="center" vertical="center"/>
      <protection locked="0"/>
    </xf>
    <xf numFmtId="0" fontId="29" fillId="0" borderId="4" xfId="0" applyFont="1" applyBorder="1" applyAlignment="1" applyProtection="1">
      <alignment horizontal="center" vertical="center"/>
      <protection locked="0"/>
    </xf>
    <xf numFmtId="0" fontId="33" fillId="0" borderId="4" xfId="6" quotePrefix="1" applyFont="1" applyBorder="1" applyAlignment="1">
      <alignment horizontal="justify" vertical="center" wrapText="1"/>
    </xf>
    <xf numFmtId="9" fontId="29" fillId="0" borderId="53" xfId="0" applyNumberFormat="1" applyFont="1" applyBorder="1" applyAlignment="1">
      <alignment horizontal="center" vertical="center"/>
    </xf>
    <xf numFmtId="0" fontId="29" fillId="0" borderId="4" xfId="2" applyNumberFormat="1" applyFont="1" applyFill="1" applyBorder="1" applyAlignment="1" applyProtection="1">
      <alignment horizontal="center" vertical="center"/>
    </xf>
    <xf numFmtId="0" fontId="29" fillId="6" borderId="4" xfId="2" applyNumberFormat="1" applyFont="1" applyFill="1" applyBorder="1" applyAlignment="1" applyProtection="1">
      <alignment horizontal="center" vertical="center"/>
    </xf>
    <xf numFmtId="9" fontId="29" fillId="6" borderId="4" xfId="0" applyNumberFormat="1" applyFont="1" applyFill="1" applyBorder="1" applyAlignment="1">
      <alignment horizontal="center" vertical="center"/>
    </xf>
    <xf numFmtId="0" fontId="29" fillId="0" borderId="4" xfId="0" applyFont="1" applyBorder="1" applyAlignment="1" applyProtection="1">
      <alignment horizontal="center"/>
      <protection locked="0"/>
    </xf>
    <xf numFmtId="9" fontId="29" fillId="0" borderId="28" xfId="2" applyFont="1" applyFill="1" applyBorder="1" applyAlignment="1" applyProtection="1">
      <alignment horizontal="center" vertical="center"/>
      <protection locked="0"/>
    </xf>
    <xf numFmtId="0" fontId="29" fillId="0" borderId="17" xfId="2" applyNumberFormat="1" applyFont="1" applyFill="1" applyBorder="1" applyAlignment="1" applyProtection="1">
      <alignment horizontal="center" vertical="center" wrapText="1"/>
      <protection locked="0"/>
    </xf>
    <xf numFmtId="0" fontId="29" fillId="0" borderId="17" xfId="2" applyNumberFormat="1" applyFont="1" applyFill="1" applyBorder="1" applyAlignment="1" applyProtection="1">
      <alignment horizontal="center" vertical="center"/>
      <protection locked="0"/>
    </xf>
    <xf numFmtId="9" fontId="29" fillId="0" borderId="17" xfId="2" applyFont="1" applyBorder="1" applyAlignment="1" applyProtection="1">
      <alignment horizontal="center" vertical="center"/>
    </xf>
    <xf numFmtId="0" fontId="29" fillId="0" borderId="26" xfId="0" applyFont="1" applyBorder="1" applyAlignment="1" applyProtection="1">
      <alignment horizontal="justify" wrapText="1"/>
      <protection locked="0"/>
    </xf>
    <xf numFmtId="0" fontId="29" fillId="0" borderId="4" xfId="0" applyFont="1" applyBorder="1" applyAlignment="1">
      <alignment horizontal="justify" vertical="center" wrapText="1"/>
    </xf>
    <xf numFmtId="0" fontId="29" fillId="0" borderId="4" xfId="0" applyFont="1" applyBorder="1" applyAlignment="1" applyProtection="1">
      <alignment horizontal="justify" vertical="center" wrapText="1"/>
      <protection locked="0"/>
    </xf>
    <xf numFmtId="44" fontId="29" fillId="0" borderId="4" xfId="1" applyFont="1" applyFill="1" applyBorder="1" applyAlignment="1" applyProtection="1">
      <alignment horizontal="center" vertical="center"/>
      <protection locked="0"/>
    </xf>
    <xf numFmtId="9" fontId="29" fillId="0" borderId="4" xfId="2" applyFont="1" applyBorder="1" applyAlignment="1" applyProtection="1">
      <alignment horizontal="center" vertical="center"/>
    </xf>
    <xf numFmtId="44" fontId="29" fillId="0" borderId="4" xfId="1" applyFont="1" applyFill="1" applyBorder="1" applyAlignment="1" applyProtection="1">
      <alignment horizontal="center"/>
      <protection locked="0"/>
    </xf>
    <xf numFmtId="0" fontId="29" fillId="0" borderId="54" xfId="0" applyFont="1" applyBorder="1" applyAlignment="1" applyProtection="1">
      <alignment horizontal="justify" vertical="center" wrapText="1"/>
      <protection locked="0"/>
    </xf>
    <xf numFmtId="0" fontId="29" fillId="0" borderId="4" xfId="0" applyFont="1" applyBorder="1" applyAlignment="1">
      <alignment horizontal="center" vertical="center"/>
    </xf>
    <xf numFmtId="44" fontId="29" fillId="0" borderId="4" xfId="1" applyFont="1" applyBorder="1"/>
    <xf numFmtId="0" fontId="29" fillId="0" borderId="4" xfId="0" applyFont="1" applyBorder="1" applyAlignment="1">
      <alignment horizontal="center"/>
    </xf>
    <xf numFmtId="0" fontId="29" fillId="0" borderId="11" xfId="0" applyFont="1" applyBorder="1" applyAlignment="1" applyProtection="1">
      <alignment horizontal="left" vertical="center" wrapText="1"/>
      <protection locked="0"/>
    </xf>
    <xf numFmtId="0" fontId="29" fillId="0" borderId="28" xfId="0" applyFont="1" applyBorder="1" applyAlignment="1" applyProtection="1">
      <alignment horizontal="justify" vertical="center" wrapText="1"/>
      <protection locked="0"/>
    </xf>
    <xf numFmtId="0" fontId="29" fillId="0" borderId="22" xfId="0" applyFont="1" applyBorder="1" applyAlignment="1">
      <alignment horizontal="justify"/>
    </xf>
    <xf numFmtId="164" fontId="29" fillId="0" borderId="17" xfId="1" applyNumberFormat="1" applyFont="1" applyFill="1" applyBorder="1" applyAlignment="1" applyProtection="1">
      <alignment vertical="center" wrapText="1"/>
      <protection locked="0"/>
    </xf>
    <xf numFmtId="0" fontId="29" fillId="0" borderId="23" xfId="2" applyNumberFormat="1" applyFont="1" applyFill="1" applyBorder="1" applyAlignment="1" applyProtection="1">
      <alignment horizontal="center" vertical="center"/>
      <protection locked="0"/>
    </xf>
    <xf numFmtId="9" fontId="29" fillId="0" borderId="17" xfId="0" applyNumberFormat="1" applyFont="1" applyBorder="1" applyAlignment="1">
      <alignment horizontal="center" vertical="center"/>
    </xf>
    <xf numFmtId="0" fontId="29" fillId="0" borderId="5" xfId="0" applyFont="1" applyBorder="1" applyAlignment="1">
      <alignment horizontal="justify"/>
    </xf>
    <xf numFmtId="9" fontId="29" fillId="0" borderId="4" xfId="2" applyFont="1" applyFill="1" applyBorder="1" applyAlignment="1" applyProtection="1">
      <alignment vertical="center"/>
      <protection locked="0"/>
    </xf>
    <xf numFmtId="164" fontId="29" fillId="0" borderId="4" xfId="1" applyNumberFormat="1" applyFont="1" applyFill="1" applyBorder="1" applyAlignment="1" applyProtection="1">
      <alignment wrapText="1"/>
      <protection locked="0"/>
    </xf>
    <xf numFmtId="0" fontId="29" fillId="0" borderId="5" xfId="0" applyFont="1" applyBorder="1" applyAlignment="1">
      <alignment horizontal="justify" wrapText="1"/>
    </xf>
    <xf numFmtId="44" fontId="29" fillId="0" borderId="4" xfId="1" applyFont="1" applyFill="1" applyBorder="1" applyProtection="1">
      <protection locked="0"/>
    </xf>
    <xf numFmtId="0" fontId="29" fillId="0" borderId="4" xfId="0" applyFont="1" applyBorder="1" applyAlignment="1">
      <alignment horizontal="justify" wrapText="1"/>
    </xf>
    <xf numFmtId="44" fontId="29" fillId="0" borderId="4" xfId="0" applyNumberFormat="1" applyFont="1" applyBorder="1" applyProtection="1">
      <protection locked="0"/>
    </xf>
    <xf numFmtId="9" fontId="29" fillId="0" borderId="4" xfId="0" applyNumberFormat="1" applyFont="1" applyBorder="1" applyAlignment="1" applyProtection="1">
      <alignment horizontal="center" vertical="center"/>
      <protection locked="0"/>
    </xf>
    <xf numFmtId="9" fontId="29" fillId="0" borderId="4" xfId="0" applyNumberFormat="1" applyFont="1" applyBorder="1" applyAlignment="1" applyProtection="1">
      <alignment vertical="center"/>
      <protection locked="0"/>
    </xf>
    <xf numFmtId="0" fontId="29" fillId="0" borderId="4" xfId="0" applyFont="1" applyBorder="1" applyAlignment="1">
      <alignment horizontal="justify"/>
    </xf>
    <xf numFmtId="0" fontId="29" fillId="0" borderId="54" xfId="0" applyFont="1" applyBorder="1" applyAlignment="1" applyProtection="1">
      <alignment wrapText="1"/>
      <protection locked="0"/>
    </xf>
    <xf numFmtId="0" fontId="29" fillId="0" borderId="54" xfId="0" applyFont="1" applyBorder="1" applyProtection="1">
      <protection locked="0"/>
    </xf>
    <xf numFmtId="0" fontId="29" fillId="0" borderId="21" xfId="0" applyFont="1" applyBorder="1" applyAlignment="1" applyProtection="1">
      <alignment horizontal="justify" vertical="center" wrapText="1"/>
      <protection locked="0"/>
    </xf>
    <xf numFmtId="0" fontId="29" fillId="0" borderId="26" xfId="0" applyFont="1" applyBorder="1" applyAlignment="1">
      <alignment horizontal="justify"/>
    </xf>
    <xf numFmtId="9" fontId="29" fillId="0" borderId="29" xfId="2" applyFont="1" applyFill="1" applyBorder="1" applyAlignment="1" applyProtection="1">
      <alignment horizontal="center" vertical="center"/>
      <protection locked="0"/>
    </xf>
    <xf numFmtId="9" fontId="29" fillId="0" borderId="26" xfId="0" applyNumberFormat="1" applyFont="1" applyBorder="1" applyAlignment="1" applyProtection="1">
      <alignment horizontal="center" vertical="center"/>
      <protection locked="0"/>
    </xf>
    <xf numFmtId="9" fontId="29" fillId="0" borderId="26" xfId="0" applyNumberFormat="1" applyFont="1" applyBorder="1" applyAlignment="1" applyProtection="1">
      <alignment vertical="center"/>
      <protection locked="0"/>
    </xf>
    <xf numFmtId="0" fontId="29" fillId="0" borderId="53" xfId="0" applyFont="1" applyBorder="1" applyAlignment="1" applyProtection="1">
      <alignment wrapText="1"/>
      <protection locked="0"/>
    </xf>
    <xf numFmtId="0" fontId="29" fillId="0" borderId="53" xfId="0" applyFont="1" applyBorder="1" applyProtection="1">
      <protection locked="0"/>
    </xf>
    <xf numFmtId="9" fontId="29" fillId="0" borderId="39" xfId="2" applyFont="1" applyFill="1" applyBorder="1" applyAlignment="1" applyProtection="1">
      <alignment horizontal="center" vertical="center"/>
      <protection locked="0"/>
    </xf>
    <xf numFmtId="9" fontId="29" fillId="0" borderId="53" xfId="2" applyFont="1" applyBorder="1" applyAlignment="1" applyProtection="1">
      <alignment horizontal="center" vertical="center"/>
    </xf>
    <xf numFmtId="0" fontId="29" fillId="0" borderId="17" xfId="0" applyFont="1" applyBorder="1" applyAlignment="1">
      <alignment horizontal="justify" wrapText="1"/>
    </xf>
    <xf numFmtId="9" fontId="29" fillId="0" borderId="17" xfId="2" applyFont="1" applyFill="1" applyBorder="1" applyAlignment="1" applyProtection="1">
      <alignment horizontal="center" vertical="center" wrapText="1"/>
      <protection locked="0"/>
    </xf>
    <xf numFmtId="0" fontId="29" fillId="0" borderId="4" xfId="2" applyNumberFormat="1" applyFont="1" applyFill="1" applyBorder="1" applyAlignment="1" applyProtection="1">
      <alignment vertical="center"/>
      <protection locked="0"/>
    </xf>
    <xf numFmtId="9" fontId="29" fillId="0" borderId="4" xfId="0" applyNumberFormat="1" applyFont="1" applyBorder="1" applyAlignment="1" applyProtection="1">
      <alignment vertical="center" wrapText="1"/>
      <protection locked="0"/>
    </xf>
    <xf numFmtId="9" fontId="29" fillId="0" borderId="4" xfId="0" applyNumberFormat="1" applyFont="1" applyBorder="1" applyAlignment="1">
      <alignment horizontal="center" vertical="center" wrapText="1"/>
    </xf>
    <xf numFmtId="0" fontId="29" fillId="0" borderId="54" xfId="0" applyFont="1" applyBorder="1" applyAlignment="1">
      <alignment horizontal="justify" wrapText="1"/>
    </xf>
    <xf numFmtId="3" fontId="29" fillId="0" borderId="4" xfId="2" applyNumberFormat="1" applyFont="1" applyFill="1" applyBorder="1" applyAlignment="1" applyProtection="1">
      <alignment horizontal="center" vertical="center"/>
      <protection locked="0"/>
    </xf>
    <xf numFmtId="3" fontId="29" fillId="0" borderId="4" xfId="0" applyNumberFormat="1" applyFont="1" applyBorder="1" applyAlignment="1" applyProtection="1">
      <alignment vertical="center"/>
      <protection locked="0"/>
    </xf>
    <xf numFmtId="0" fontId="29" fillId="0" borderId="11" xfId="0" applyFont="1" applyBorder="1" applyAlignment="1">
      <alignment horizontal="justify" wrapText="1"/>
    </xf>
    <xf numFmtId="0" fontId="29" fillId="0" borderId="11" xfId="0" applyFont="1" applyBorder="1" applyAlignment="1" applyProtection="1">
      <alignment wrapText="1"/>
      <protection locked="0"/>
    </xf>
    <xf numFmtId="0" fontId="29" fillId="0" borderId="11" xfId="0" applyFont="1" applyBorder="1" applyProtection="1">
      <protection locked="0"/>
    </xf>
    <xf numFmtId="9" fontId="29" fillId="0" borderId="11" xfId="2" applyFont="1" applyBorder="1" applyAlignment="1" applyProtection="1">
      <alignment horizontal="center" vertical="center"/>
    </xf>
    <xf numFmtId="9" fontId="29" fillId="0" borderId="11" xfId="0" applyNumberFormat="1" applyFont="1" applyBorder="1" applyAlignment="1">
      <alignment horizontal="center" vertical="center"/>
    </xf>
    <xf numFmtId="9" fontId="29" fillId="0" borderId="53" xfId="0" applyNumberFormat="1" applyFont="1" applyBorder="1" applyAlignment="1" applyProtection="1">
      <alignment vertical="center"/>
      <protection locked="0"/>
    </xf>
    <xf numFmtId="9" fontId="29" fillId="0" borderId="11" xfId="0" applyNumberFormat="1" applyFont="1" applyBorder="1" applyAlignment="1" applyProtection="1">
      <alignment horizontal="center"/>
      <protection locked="0"/>
    </xf>
    <xf numFmtId="0" fontId="29" fillId="0" borderId="4" xfId="0" applyFont="1" applyBorder="1"/>
    <xf numFmtId="44" fontId="29" fillId="0" borderId="4" xfId="1" applyFont="1" applyBorder="1" applyAlignment="1" applyProtection="1">
      <alignment horizontal="center"/>
      <protection locked="0"/>
    </xf>
    <xf numFmtId="0" fontId="29" fillId="0" borderId="17" xfId="0" applyFont="1" applyBorder="1" applyAlignment="1" applyProtection="1">
      <alignment horizontal="left" vertical="center" wrapText="1"/>
      <protection locked="0"/>
    </xf>
    <xf numFmtId="0" fontId="29" fillId="0" borderId="17" xfId="0" applyFont="1" applyBorder="1" applyAlignment="1" applyProtection="1">
      <alignment horizontal="center" vertical="center"/>
      <protection locked="0"/>
    </xf>
    <xf numFmtId="0" fontId="29" fillId="0" borderId="17" xfId="2" applyNumberFormat="1" applyFont="1" applyBorder="1" applyAlignment="1" applyProtection="1">
      <alignment horizontal="center" vertical="center"/>
    </xf>
    <xf numFmtId="0" fontId="29" fillId="0" borderId="4" xfId="0" applyFont="1" applyBorder="1" applyAlignment="1" applyProtection="1">
      <alignment horizontal="justify" vertical="center"/>
      <protection locked="0"/>
    </xf>
    <xf numFmtId="0" fontId="29" fillId="0" borderId="11" xfId="2" applyNumberFormat="1" applyFont="1" applyFill="1" applyBorder="1" applyAlignment="1" applyProtection="1">
      <alignment horizontal="center" vertical="center"/>
      <protection locked="0"/>
    </xf>
    <xf numFmtId="0" fontId="29" fillId="0" borderId="11" xfId="0" applyFont="1" applyBorder="1" applyAlignment="1">
      <alignment horizontal="justify"/>
    </xf>
    <xf numFmtId="9" fontId="29" fillId="0" borderId="17" xfId="2" applyFont="1" applyFill="1" applyBorder="1" applyAlignment="1" applyProtection="1">
      <alignment horizontal="center" vertical="center"/>
      <protection locked="0"/>
    </xf>
    <xf numFmtId="1" fontId="29" fillId="0" borderId="6" xfId="0" applyNumberFormat="1" applyFont="1" applyBorder="1" applyAlignment="1" applyProtection="1">
      <alignment horizontal="center" vertical="center"/>
      <protection locked="0"/>
    </xf>
    <xf numFmtId="0" fontId="29" fillId="0" borderId="6" xfId="0" applyFont="1" applyBorder="1" applyAlignment="1" applyProtection="1">
      <alignment horizontal="center" vertical="center"/>
      <protection locked="0"/>
    </xf>
    <xf numFmtId="0" fontId="29" fillId="0" borderId="4" xfId="0" applyFont="1" applyBorder="1" applyAlignment="1">
      <alignment horizontal="justify" vertical="center"/>
    </xf>
    <xf numFmtId="44" fontId="29" fillId="0" borderId="4" xfId="1" applyFont="1" applyBorder="1" applyProtection="1">
      <protection locked="0"/>
    </xf>
    <xf numFmtId="0" fontId="29" fillId="0" borderId="11" xfId="0" applyFont="1" applyBorder="1" applyAlignment="1" applyProtection="1">
      <alignment horizontal="center" vertical="center"/>
      <protection locked="0"/>
    </xf>
    <xf numFmtId="44" fontId="29" fillId="0" borderId="11" xfId="1" applyFont="1" applyBorder="1" applyProtection="1">
      <protection locked="0"/>
    </xf>
    <xf numFmtId="0" fontId="29" fillId="0" borderId="17" xfId="0" applyFont="1" applyBorder="1" applyAlignment="1">
      <alignment horizontal="justify"/>
    </xf>
    <xf numFmtId="44" fontId="29" fillId="0" borderId="17" xfId="1" applyFont="1" applyFill="1" applyBorder="1" applyAlignment="1" applyProtection="1">
      <alignment vertical="center"/>
      <protection locked="0"/>
    </xf>
    <xf numFmtId="44" fontId="29" fillId="0" borderId="53" xfId="1" applyFont="1" applyFill="1" applyBorder="1" applyProtection="1">
      <protection locked="0"/>
    </xf>
    <xf numFmtId="0" fontId="29" fillId="0" borderId="11" xfId="2" applyNumberFormat="1" applyFont="1" applyBorder="1" applyAlignment="1" applyProtection="1">
      <alignment horizontal="center" vertical="center"/>
    </xf>
    <xf numFmtId="44" fontId="29" fillId="0" borderId="28" xfId="1" applyFont="1" applyFill="1" applyBorder="1" applyAlignment="1" applyProtection="1">
      <alignment vertical="center"/>
      <protection locked="0"/>
    </xf>
    <xf numFmtId="0" fontId="29" fillId="0" borderId="28" xfId="0" applyFont="1" applyBorder="1" applyAlignment="1" applyProtection="1">
      <alignment vertical="center"/>
      <protection locked="0"/>
    </xf>
    <xf numFmtId="44" fontId="29" fillId="0" borderId="4" xfId="1" applyFont="1" applyFill="1" applyBorder="1" applyAlignment="1" applyProtection="1">
      <alignment vertical="center"/>
      <protection locked="0"/>
    </xf>
    <xf numFmtId="0" fontId="29" fillId="0" borderId="4" xfId="0" applyFont="1" applyBorder="1" applyAlignment="1" applyProtection="1">
      <alignment horizontal="justify" vertical="top" wrapText="1"/>
      <protection locked="0"/>
    </xf>
    <xf numFmtId="9" fontId="29" fillId="0" borderId="54" xfId="2" applyFont="1" applyBorder="1" applyAlignment="1" applyProtection="1">
      <alignment horizontal="center" vertical="center"/>
    </xf>
    <xf numFmtId="0" fontId="29" fillId="0" borderId="49" xfId="0" applyFont="1" applyBorder="1" applyAlignment="1" applyProtection="1">
      <alignment horizontal="center"/>
      <protection locked="0"/>
    </xf>
    <xf numFmtId="9" fontId="29" fillId="0" borderId="11" xfId="0" applyNumberFormat="1" applyFont="1" applyBorder="1" applyAlignment="1" applyProtection="1">
      <alignment horizontal="center" vertical="center"/>
      <protection locked="0"/>
    </xf>
    <xf numFmtId="44" fontId="29" fillId="0" borderId="11" xfId="1" applyFont="1" applyFill="1" applyBorder="1" applyProtection="1">
      <protection locked="0"/>
    </xf>
    <xf numFmtId="0" fontId="29" fillId="0" borderId="4" xfId="1" applyNumberFormat="1" applyFont="1" applyFill="1" applyBorder="1" applyAlignment="1" applyProtection="1">
      <alignment horizontal="center" vertical="center"/>
      <protection locked="0"/>
    </xf>
    <xf numFmtId="9" fontId="36" fillId="0" borderId="4" xfId="0" applyNumberFormat="1" applyFont="1" applyBorder="1" applyAlignment="1">
      <alignment vertical="center"/>
    </xf>
    <xf numFmtId="9" fontId="29" fillId="0" borderId="4" xfId="0" applyNumberFormat="1" applyFont="1" applyBorder="1"/>
    <xf numFmtId="9" fontId="29" fillId="0" borderId="4" xfId="0" applyNumberFormat="1" applyFont="1" applyBorder="1" applyAlignment="1" applyProtection="1">
      <alignment horizontal="center"/>
      <protection locked="0"/>
    </xf>
    <xf numFmtId="0" fontId="29" fillId="0" borderId="17" xfId="0" applyFont="1" applyBorder="1" applyAlignment="1" applyProtection="1">
      <alignment horizontal="justify" wrapText="1"/>
      <protection locked="0"/>
    </xf>
    <xf numFmtId="0" fontId="29" fillId="0" borderId="11" xfId="0" applyFont="1" applyBorder="1" applyAlignment="1" applyProtection="1">
      <alignment horizontal="justify" wrapText="1"/>
      <protection locked="0"/>
    </xf>
    <xf numFmtId="0" fontId="29" fillId="0" borderId="11" xfId="0" applyFont="1" applyBorder="1" applyAlignment="1">
      <alignment horizontal="center" vertical="center"/>
    </xf>
    <xf numFmtId="0" fontId="29" fillId="0" borderId="11" xfId="0" applyFont="1" applyBorder="1"/>
    <xf numFmtId="0" fontId="29" fillId="0" borderId="17" xfId="0" applyFont="1" applyBorder="1" applyProtection="1">
      <protection locked="0"/>
    </xf>
    <xf numFmtId="9" fontId="29" fillId="0" borderId="4" xfId="2" applyFont="1" applyBorder="1" applyAlignment="1" applyProtection="1">
      <alignment horizontal="center"/>
      <protection locked="0"/>
    </xf>
    <xf numFmtId="9" fontId="29" fillId="0" borderId="11" xfId="2" applyFont="1" applyBorder="1" applyAlignment="1" applyProtection="1">
      <alignment horizontal="center" vertical="center"/>
      <protection locked="0"/>
    </xf>
    <xf numFmtId="9" fontId="29" fillId="0" borderId="11" xfId="2" applyFont="1" applyBorder="1" applyAlignment="1" applyProtection="1">
      <alignment horizontal="center"/>
      <protection locked="0"/>
    </xf>
    <xf numFmtId="0" fontId="6" fillId="6" borderId="4" xfId="0" applyFont="1" applyFill="1" applyBorder="1"/>
    <xf numFmtId="0" fontId="7" fillId="2" borderId="4" xfId="0" applyFont="1" applyFill="1" applyBorder="1"/>
    <xf numFmtId="0" fontId="6" fillId="2" borderId="4" xfId="0" applyFont="1" applyFill="1" applyBorder="1"/>
    <xf numFmtId="0" fontId="6" fillId="4" borderId="4" xfId="0" applyFont="1" applyFill="1" applyBorder="1" applyAlignment="1">
      <alignment wrapText="1"/>
    </xf>
    <xf numFmtId="0" fontId="3" fillId="0" borderId="4" xfId="0" applyFont="1" applyBorder="1" applyAlignment="1" applyProtection="1">
      <alignment horizontal="left"/>
      <protection locked="0"/>
    </xf>
    <xf numFmtId="0" fontId="3" fillId="3" borderId="4" xfId="0" applyFont="1" applyFill="1" applyBorder="1" applyAlignment="1" applyProtection="1">
      <alignment horizontal="center"/>
      <protection locked="0"/>
    </xf>
    <xf numFmtId="0" fontId="3" fillId="3" borderId="7" xfId="0" applyFont="1" applyFill="1" applyBorder="1" applyAlignment="1" applyProtection="1">
      <alignment horizontal="center" vertical="center"/>
      <protection locked="0"/>
    </xf>
    <xf numFmtId="0" fontId="33" fillId="6" borderId="4" xfId="0" applyFont="1" applyFill="1" applyBorder="1" applyAlignment="1">
      <alignment horizontal="justify" wrapText="1"/>
    </xf>
    <xf numFmtId="0" fontId="33" fillId="0" borderId="4" xfId="2" applyNumberFormat="1" applyFont="1" applyFill="1" applyBorder="1" applyAlignment="1" applyProtection="1">
      <alignment horizontal="center" vertical="center" wrapText="1"/>
      <protection locked="0"/>
    </xf>
    <xf numFmtId="0" fontId="33" fillId="0" borderId="4" xfId="4" applyFont="1" applyBorder="1" applyAlignment="1">
      <alignment horizontal="left" wrapText="1"/>
    </xf>
    <xf numFmtId="0" fontId="33" fillId="0" borderId="11" xfId="4" applyFont="1" applyBorder="1" applyAlignment="1">
      <alignment horizontal="left" wrapText="1"/>
    </xf>
    <xf numFmtId="0" fontId="2" fillId="0" borderId="0" xfId="0" applyFont="1" applyAlignment="1" applyProtection="1">
      <alignment vertical="center"/>
      <protection locked="0"/>
    </xf>
    <xf numFmtId="0" fontId="3" fillId="0" borderId="0" xfId="0" applyFont="1" applyAlignment="1" applyProtection="1">
      <alignment horizontal="left" vertical="center"/>
      <protection locked="0"/>
    </xf>
    <xf numFmtId="164" fontId="33" fillId="0" borderId="4" xfId="1" applyNumberFormat="1" applyFont="1" applyFill="1" applyBorder="1" applyAlignment="1" applyProtection="1">
      <alignment horizontal="center" vertical="center"/>
      <protection locked="0"/>
    </xf>
    <xf numFmtId="0" fontId="29" fillId="0" borderId="11" xfId="0" applyFont="1" applyBorder="1" applyAlignment="1">
      <alignment horizontal="justify" vertical="center" wrapText="1"/>
    </xf>
    <xf numFmtId="0" fontId="14" fillId="0" borderId="17" xfId="0" applyFont="1" applyBorder="1" applyAlignment="1">
      <alignment horizontal="center" vertical="center"/>
    </xf>
    <xf numFmtId="9" fontId="0" fillId="0" borderId="4" xfId="0" applyNumberFormat="1" applyBorder="1" applyAlignment="1" applyProtection="1">
      <alignment horizontal="center"/>
      <protection locked="0"/>
    </xf>
    <xf numFmtId="0" fontId="0" fillId="0" borderId="4" xfId="0" applyBorder="1" applyAlignment="1" applyProtection="1">
      <alignment horizontal="center" wrapText="1"/>
      <protection locked="0"/>
    </xf>
    <xf numFmtId="0" fontId="29" fillId="0" borderId="53" xfId="0" applyFont="1" applyBorder="1" applyAlignment="1" applyProtection="1">
      <alignment horizontal="justify" wrapText="1"/>
      <protection locked="0"/>
    </xf>
    <xf numFmtId="0" fontId="29" fillId="0" borderId="17" xfId="0" applyFont="1" applyBorder="1" applyAlignment="1">
      <alignment horizontal="center" vertical="center"/>
    </xf>
    <xf numFmtId="0" fontId="2" fillId="0" borderId="68" xfId="0" applyFont="1" applyBorder="1" applyAlignment="1" applyProtection="1">
      <alignment horizontal="center"/>
      <protection locked="0"/>
    </xf>
    <xf numFmtId="1" fontId="29" fillId="0" borderId="17" xfId="2" applyNumberFormat="1" applyFont="1" applyFill="1" applyBorder="1" applyAlignment="1" applyProtection="1">
      <alignment horizontal="center" vertical="center"/>
      <protection locked="0"/>
    </xf>
    <xf numFmtId="1" fontId="29" fillId="0" borderId="11" xfId="2" applyNumberFormat="1" applyFont="1" applyFill="1" applyBorder="1" applyAlignment="1" applyProtection="1">
      <alignment horizontal="center" vertical="center"/>
      <protection locked="0"/>
    </xf>
    <xf numFmtId="0" fontId="10" fillId="0" borderId="17" xfId="0" applyFont="1" applyBorder="1" applyProtection="1">
      <protection locked="0"/>
    </xf>
    <xf numFmtId="0" fontId="12" fillId="0" borderId="11" xfId="0" applyFont="1" applyBorder="1" applyAlignment="1">
      <alignment horizontal="center" vertical="center"/>
    </xf>
    <xf numFmtId="0" fontId="10" fillId="0" borderId="11" xfId="0" applyFont="1" applyBorder="1" applyProtection="1">
      <protection locked="0"/>
    </xf>
    <xf numFmtId="164" fontId="29" fillId="0" borderId="17" xfId="1" applyNumberFormat="1" applyFont="1" applyFill="1" applyBorder="1" applyAlignment="1" applyProtection="1">
      <alignment vertical="center"/>
      <protection locked="0"/>
    </xf>
    <xf numFmtId="0" fontId="2" fillId="0" borderId="20" xfId="0" applyFont="1" applyBorder="1" applyAlignment="1" applyProtection="1">
      <alignment wrapText="1"/>
      <protection locked="0"/>
    </xf>
    <xf numFmtId="9" fontId="29" fillId="0" borderId="11" xfId="2" applyFont="1" applyFill="1" applyBorder="1" applyAlignment="1" applyProtection="1">
      <alignment horizontal="center" vertical="center"/>
      <protection locked="0"/>
    </xf>
    <xf numFmtId="0" fontId="29" fillId="0" borderId="17" xfId="0" applyFont="1" applyBorder="1" applyAlignment="1">
      <alignment vertical="center" wrapText="1"/>
    </xf>
    <xf numFmtId="0" fontId="14" fillId="0" borderId="11" xfId="0" applyFont="1" applyBorder="1" applyAlignment="1">
      <alignment horizontal="center" vertical="center"/>
    </xf>
    <xf numFmtId="0" fontId="6" fillId="0" borderId="30" xfId="0" applyFont="1" applyBorder="1"/>
    <xf numFmtId="9" fontId="0" fillId="0" borderId="11" xfId="2" applyFont="1" applyFill="1" applyBorder="1" applyAlignment="1">
      <alignment horizontal="center" vertical="center"/>
    </xf>
    <xf numFmtId="9" fontId="0" fillId="0" borderId="11" xfId="0" applyNumberFormat="1" applyBorder="1" applyAlignment="1">
      <alignment vertical="center"/>
    </xf>
    <xf numFmtId="164" fontId="0" fillId="0" borderId="11" xfId="1" applyNumberFormat="1" applyFont="1" applyFill="1" applyBorder="1" applyAlignment="1"/>
    <xf numFmtId="0" fontId="0" fillId="0" borderId="11" xfId="0" applyBorder="1"/>
    <xf numFmtId="0" fontId="0" fillId="0" borderId="11" xfId="2" applyNumberFormat="1" applyFont="1" applyBorder="1" applyAlignment="1" applyProtection="1">
      <alignment vertical="center"/>
    </xf>
    <xf numFmtId="0" fontId="0" fillId="0" borderId="19" xfId="0" applyBorder="1"/>
    <xf numFmtId="0" fontId="0" fillId="0" borderId="37" xfId="0" applyBorder="1"/>
    <xf numFmtId="0" fontId="33" fillId="0" borderId="4" xfId="0" applyFont="1" applyBorder="1" applyAlignment="1">
      <alignment horizontal="justify" wrapText="1"/>
    </xf>
    <xf numFmtId="0" fontId="29" fillId="6" borderId="4" xfId="0" applyFont="1" applyFill="1" applyBorder="1" applyAlignment="1" applyProtection="1">
      <alignment horizontal="left" vertical="center" wrapText="1"/>
      <protection locked="0"/>
    </xf>
    <xf numFmtId="0" fontId="33" fillId="0" borderId="17" xfId="0" applyFont="1" applyBorder="1" applyAlignment="1">
      <alignment horizontal="justify" wrapText="1"/>
    </xf>
    <xf numFmtId="0" fontId="33" fillId="0" borderId="11" xfId="0" applyFont="1" applyBorder="1" applyAlignment="1">
      <alignment horizontal="justify" wrapText="1"/>
    </xf>
    <xf numFmtId="0" fontId="29" fillId="6" borderId="4" xfId="0" applyFont="1" applyFill="1" applyBorder="1" applyAlignment="1" applyProtection="1">
      <alignment horizontal="center" vertical="center" wrapText="1"/>
      <protection locked="0"/>
    </xf>
    <xf numFmtId="0" fontId="0" fillId="0" borderId="20" xfId="0" applyBorder="1" applyAlignment="1" applyProtection="1">
      <alignment horizontal="center" wrapText="1"/>
      <protection locked="0"/>
    </xf>
    <xf numFmtId="0" fontId="33" fillId="0" borderId="11" xfId="6" quotePrefix="1" applyFont="1" applyBorder="1" applyAlignment="1">
      <alignment horizontal="justify" vertical="center" wrapText="1"/>
    </xf>
    <xf numFmtId="0" fontId="0" fillId="0" borderId="19" xfId="0" applyBorder="1" applyProtection="1">
      <protection locked="0"/>
    </xf>
    <xf numFmtId="164" fontId="29" fillId="0" borderId="11" xfId="1" applyNumberFormat="1" applyFont="1" applyFill="1" applyBorder="1" applyAlignment="1" applyProtection="1">
      <alignment horizontal="center"/>
      <protection locked="0"/>
    </xf>
    <xf numFmtId="9" fontId="29" fillId="0" borderId="53" xfId="2" applyFont="1" applyFill="1" applyBorder="1" applyAlignment="1" applyProtection="1">
      <alignment horizontal="center" vertical="center"/>
      <protection locked="0"/>
    </xf>
    <xf numFmtId="0" fontId="29" fillId="0" borderId="53" xfId="0" applyFont="1" applyBorder="1" applyAlignment="1">
      <alignment horizontal="justify" wrapText="1"/>
    </xf>
    <xf numFmtId="0" fontId="14" fillId="0" borderId="71" xfId="0" applyFont="1" applyBorder="1" applyAlignment="1">
      <alignment horizontal="center" vertical="center"/>
    </xf>
    <xf numFmtId="0" fontId="6" fillId="0" borderId="53" xfId="0" applyFont="1" applyBorder="1" applyProtection="1">
      <protection locked="0"/>
    </xf>
    <xf numFmtId="0" fontId="6" fillId="0" borderId="67" xfId="0" applyFont="1" applyBorder="1" applyProtection="1">
      <protection locked="0"/>
    </xf>
    <xf numFmtId="0" fontId="6" fillId="0" borderId="56" xfId="0" applyFont="1" applyBorder="1" applyProtection="1">
      <protection locked="0"/>
    </xf>
    <xf numFmtId="44" fontId="10" fillId="0" borderId="4" xfId="1" applyFont="1" applyFill="1" applyBorder="1" applyAlignment="1" applyProtection="1">
      <alignment wrapText="1"/>
      <protection locked="0"/>
    </xf>
    <xf numFmtId="164" fontId="10" fillId="0" borderId="4" xfId="1" applyNumberFormat="1" applyFont="1" applyFill="1" applyBorder="1" applyAlignment="1" applyProtection="1">
      <alignment wrapText="1"/>
      <protection locked="0"/>
    </xf>
    <xf numFmtId="44" fontId="10" fillId="0" borderId="4" xfId="0" applyNumberFormat="1" applyFont="1" applyBorder="1" applyProtection="1">
      <protection locked="0"/>
    </xf>
    <xf numFmtId="0" fontId="29" fillId="0" borderId="11" xfId="0" applyFont="1" applyBorder="1" applyAlignment="1" applyProtection="1">
      <alignment horizontal="justify" vertical="center" wrapText="1"/>
      <protection locked="0"/>
    </xf>
    <xf numFmtId="0" fontId="2" fillId="0" borderId="19" xfId="0" applyFont="1" applyBorder="1" applyAlignment="1" applyProtection="1">
      <alignment horizontal="left" vertical="top" wrapText="1"/>
      <protection locked="0"/>
    </xf>
    <xf numFmtId="0" fontId="2" fillId="0" borderId="11" xfId="0" applyFont="1" applyBorder="1" applyAlignment="1" applyProtection="1">
      <alignment horizontal="left" vertical="center" wrapText="1"/>
      <protection locked="0"/>
    </xf>
    <xf numFmtId="0" fontId="29" fillId="0" borderId="5" xfId="0" applyFont="1" applyBorder="1" applyAlignment="1" applyProtection="1">
      <alignment horizontal="justify" vertical="center" wrapText="1"/>
      <protection locked="0"/>
    </xf>
    <xf numFmtId="44" fontId="29" fillId="0" borderId="11" xfId="1" applyFont="1" applyFill="1" applyBorder="1" applyAlignment="1" applyProtection="1">
      <alignment horizontal="center" vertical="center"/>
      <protection locked="0"/>
    </xf>
    <xf numFmtId="0" fontId="33" fillId="0" borderId="4" xfId="2" applyNumberFormat="1" applyFont="1" applyFill="1" applyBorder="1" applyAlignment="1" applyProtection="1">
      <alignment horizontal="center" vertical="center"/>
      <protection locked="0"/>
    </xf>
    <xf numFmtId="0" fontId="29" fillId="0" borderId="26" xfId="2" applyNumberFormat="1" applyFont="1" applyFill="1" applyBorder="1" applyAlignment="1" applyProtection="1">
      <alignment horizontal="center" vertical="center"/>
      <protection locked="0"/>
    </xf>
    <xf numFmtId="9" fontId="29" fillId="0" borderId="26" xfId="2" applyFont="1" applyFill="1" applyBorder="1" applyAlignment="1" applyProtection="1">
      <alignment horizontal="center" vertical="center"/>
      <protection locked="0"/>
    </xf>
    <xf numFmtId="0" fontId="0" fillId="0" borderId="65" xfId="0" applyBorder="1" applyProtection="1">
      <protection locked="0"/>
    </xf>
    <xf numFmtId="0" fontId="29" fillId="0" borderId="11" xfId="0" applyFont="1" applyBorder="1" applyAlignment="1" applyProtection="1">
      <alignment horizontal="center" vertical="center" wrapText="1"/>
      <protection locked="0"/>
    </xf>
    <xf numFmtId="0" fontId="29" fillId="0" borderId="17" xfId="0" applyFont="1" applyBorder="1" applyAlignment="1">
      <alignment horizontal="justify" vertical="center" wrapText="1"/>
    </xf>
    <xf numFmtId="0" fontId="4" fillId="0" borderId="0" xfId="0" applyFont="1" applyAlignment="1" applyProtection="1">
      <alignment horizontal="center" vertical="center"/>
      <protection locked="0"/>
    </xf>
    <xf numFmtId="0" fontId="2" fillId="0" borderId="0" xfId="0" applyFont="1" applyAlignment="1">
      <alignment horizontal="center"/>
    </xf>
    <xf numFmtId="9" fontId="2" fillId="0" borderId="4" xfId="0" applyNumberFormat="1" applyFont="1" applyBorder="1" applyAlignment="1" applyProtection="1">
      <alignment horizontal="center" vertical="center"/>
      <protection locked="0"/>
    </xf>
    <xf numFmtId="0" fontId="33" fillId="0" borderId="17" xfId="0" applyFont="1" applyBorder="1" applyAlignment="1">
      <alignment horizontal="center" vertical="center" wrapText="1"/>
    </xf>
    <xf numFmtId="9" fontId="2" fillId="0" borderId="4" xfId="0" applyNumberFormat="1" applyFont="1" applyBorder="1" applyAlignment="1" applyProtection="1">
      <alignment horizontal="center"/>
      <protection locked="0"/>
    </xf>
    <xf numFmtId="44" fontId="29" fillId="0" borderId="17" xfId="1" applyFont="1" applyFill="1" applyBorder="1" applyAlignment="1" applyProtection="1">
      <alignment horizontal="center"/>
      <protection locked="0"/>
    </xf>
    <xf numFmtId="0" fontId="29" fillId="0" borderId="17" xfId="0" applyFont="1" applyBorder="1"/>
    <xf numFmtId="6" fontId="29" fillId="0" borderId="4" xfId="0" applyNumberFormat="1" applyFont="1" applyBorder="1" applyAlignment="1">
      <alignment horizontal="left" indent="1"/>
    </xf>
    <xf numFmtId="0" fontId="29" fillId="0" borderId="10" xfId="0" applyFont="1" applyBorder="1" applyAlignment="1" applyProtection="1">
      <alignment horizontal="center" vertical="center"/>
      <protection locked="0"/>
    </xf>
    <xf numFmtId="6" fontId="29" fillId="0" borderId="11" xfId="0" applyNumberFormat="1" applyFont="1" applyBorder="1" applyProtection="1">
      <protection locked="0"/>
    </xf>
    <xf numFmtId="0" fontId="36" fillId="0" borderId="47" xfId="0" applyFont="1" applyBorder="1" applyAlignment="1" applyProtection="1">
      <alignment horizontal="center"/>
      <protection locked="0"/>
    </xf>
    <xf numFmtId="0" fontId="36" fillId="0" borderId="0" xfId="0" applyFont="1" applyProtection="1">
      <protection locked="0"/>
    </xf>
    <xf numFmtId="0" fontId="4" fillId="0" borderId="23" xfId="0" applyFont="1" applyBorder="1" applyAlignment="1">
      <alignment horizontal="center" vertical="center"/>
    </xf>
    <xf numFmtId="0" fontId="4" fillId="0" borderId="6" xfId="0" applyFont="1" applyBorder="1" applyAlignment="1">
      <alignment horizontal="center" vertical="center"/>
    </xf>
    <xf numFmtId="0" fontId="4" fillId="0" borderId="24" xfId="0" applyFont="1" applyBorder="1" applyAlignment="1">
      <alignment horizontal="center" vertical="center"/>
    </xf>
    <xf numFmtId="164" fontId="0" fillId="0" borderId="21" xfId="0" applyNumberFormat="1" applyBorder="1" applyProtection="1">
      <protection locked="0"/>
    </xf>
    <xf numFmtId="1" fontId="0" fillId="0" borderId="41" xfId="0" applyNumberFormat="1" applyBorder="1" applyAlignment="1" applyProtection="1">
      <alignment horizontal="center" vertical="center"/>
      <protection locked="0"/>
    </xf>
    <xf numFmtId="9" fontId="29" fillId="0" borderId="18" xfId="0" applyNumberFormat="1" applyFont="1" applyBorder="1" applyAlignment="1">
      <alignment horizontal="center" vertical="center"/>
    </xf>
    <xf numFmtId="9" fontId="29" fillId="0" borderId="20" xfId="0" applyNumberFormat="1" applyFont="1" applyBorder="1" applyAlignment="1">
      <alignment horizontal="center" vertical="center"/>
    </xf>
    <xf numFmtId="0" fontId="29" fillId="0" borderId="20" xfId="0" applyFont="1" applyBorder="1" applyAlignment="1">
      <alignment horizontal="center" vertical="center"/>
    </xf>
    <xf numFmtId="0" fontId="29" fillId="0" borderId="19" xfId="0" applyFont="1" applyBorder="1" applyAlignment="1" applyProtection="1">
      <alignment horizontal="center" vertical="center"/>
      <protection locked="0"/>
    </xf>
    <xf numFmtId="1" fontId="29" fillId="0" borderId="23" xfId="0" applyNumberFormat="1" applyFont="1" applyBorder="1" applyAlignment="1" applyProtection="1">
      <alignment horizontal="center" vertical="center"/>
      <protection locked="0"/>
    </xf>
    <xf numFmtId="0" fontId="29" fillId="0" borderId="24" xfId="0" applyFont="1" applyBorder="1" applyAlignment="1" applyProtection="1">
      <alignment horizontal="center" vertical="center"/>
      <protection locked="0"/>
    </xf>
    <xf numFmtId="0" fontId="33" fillId="0" borderId="4" xfId="0" applyFont="1" applyBorder="1" applyAlignment="1" applyProtection="1">
      <alignment horizontal="center" vertical="center" wrapText="1"/>
      <protection locked="0"/>
    </xf>
    <xf numFmtId="0" fontId="34" fillId="0" borderId="4" xfId="2" applyNumberFormat="1" applyFont="1" applyBorder="1" applyAlignment="1" applyProtection="1">
      <alignment horizontal="center" vertical="center"/>
    </xf>
    <xf numFmtId="0" fontId="34" fillId="0" borderId="17" xfId="2" applyNumberFormat="1" applyFont="1" applyBorder="1" applyAlignment="1" applyProtection="1">
      <alignment horizontal="center" vertical="center"/>
    </xf>
    <xf numFmtId="0" fontId="34" fillId="0" borderId="11" xfId="2" applyNumberFormat="1" applyFont="1" applyBorder="1" applyAlignment="1" applyProtection="1">
      <alignment horizontal="center" vertical="center"/>
    </xf>
    <xf numFmtId="9" fontId="29" fillId="0" borderId="4" xfId="2" applyFont="1" applyBorder="1" applyAlignment="1" applyProtection="1">
      <alignment horizontal="center" vertical="center"/>
      <protection locked="0"/>
    </xf>
    <xf numFmtId="0" fontId="33" fillId="0" borderId="4" xfId="0" applyFont="1" applyBorder="1" applyAlignment="1">
      <alignment horizontal="justify"/>
    </xf>
    <xf numFmtId="9" fontId="29" fillId="0" borderId="17" xfId="0" applyNumberFormat="1" applyFont="1" applyBorder="1" applyAlignment="1">
      <alignment horizontal="center" vertical="center" wrapText="1"/>
    </xf>
    <xf numFmtId="164" fontId="33" fillId="0" borderId="54" xfId="1" applyNumberFormat="1" applyFont="1" applyFill="1" applyBorder="1" applyAlignment="1">
      <alignment horizontal="center" vertical="center"/>
    </xf>
    <xf numFmtId="0" fontId="33" fillId="0" borderId="28" xfId="0" applyFont="1" applyBorder="1" applyAlignment="1">
      <alignment horizontal="justify" vertical="center" wrapText="1"/>
    </xf>
    <xf numFmtId="0" fontId="33" fillId="0" borderId="17" xfId="0" applyFont="1" applyBorder="1" applyAlignment="1">
      <alignment horizontal="justify"/>
    </xf>
    <xf numFmtId="0" fontId="33" fillId="0" borderId="11" xfId="0" applyFont="1" applyBorder="1" applyAlignment="1">
      <alignment horizontal="justify"/>
    </xf>
    <xf numFmtId="0" fontId="15" fillId="0" borderId="0" xfId="0" applyFont="1"/>
    <xf numFmtId="0" fontId="15" fillId="0" borderId="0" xfId="0" applyFont="1" applyProtection="1">
      <protection locked="0"/>
    </xf>
    <xf numFmtId="0" fontId="21" fillId="0" borderId="0" xfId="0" applyFont="1" applyAlignment="1" applyProtection="1">
      <alignment horizontal="left" vertical="center"/>
      <protection locked="0"/>
    </xf>
    <xf numFmtId="0" fontId="15" fillId="3" borderId="7" xfId="0" applyFont="1" applyFill="1" applyBorder="1" applyAlignment="1" applyProtection="1">
      <alignment horizontal="center"/>
      <protection locked="0"/>
    </xf>
    <xf numFmtId="0" fontId="15" fillId="3" borderId="8" xfId="0" applyFont="1" applyFill="1" applyBorder="1" applyAlignment="1" applyProtection="1">
      <alignment horizontal="center"/>
      <protection locked="0"/>
    </xf>
    <xf numFmtId="0" fontId="15" fillId="3" borderId="9" xfId="0" applyFont="1" applyFill="1" applyBorder="1" applyAlignment="1" applyProtection="1">
      <alignment horizontal="center"/>
      <protection locked="0"/>
    </xf>
    <xf numFmtId="0" fontId="15" fillId="0" borderId="8" xfId="0" applyFont="1" applyBorder="1" applyAlignment="1" applyProtection="1">
      <alignment horizontal="center"/>
      <protection locked="0"/>
    </xf>
    <xf numFmtId="0" fontId="26" fillId="0" borderId="68" xfId="0" applyFont="1" applyBorder="1" applyAlignment="1" applyProtection="1">
      <alignment horizontal="center"/>
      <protection locked="0"/>
    </xf>
    <xf numFmtId="0" fontId="24" fillId="0" borderId="47" xfId="0" applyFont="1" applyBorder="1" applyAlignment="1" applyProtection="1">
      <alignment horizontal="center"/>
      <protection locked="0"/>
    </xf>
    <xf numFmtId="0" fontId="26" fillId="0" borderId="47" xfId="0" applyFont="1" applyBorder="1" applyAlignment="1" applyProtection="1">
      <alignment horizontal="center"/>
      <protection locked="0"/>
    </xf>
    <xf numFmtId="0" fontId="26" fillId="0" borderId="0" xfId="0" applyFont="1" applyProtection="1">
      <protection locked="0"/>
    </xf>
    <xf numFmtId="0" fontId="26" fillId="0" borderId="25" xfId="0" applyFont="1" applyBorder="1" applyAlignment="1" applyProtection="1">
      <alignment horizontal="center"/>
      <protection locked="0"/>
    </xf>
    <xf numFmtId="0" fontId="26" fillId="0" borderId="5" xfId="0" applyFont="1" applyBorder="1" applyAlignment="1" applyProtection="1">
      <alignment horizontal="center"/>
      <protection locked="0"/>
    </xf>
    <xf numFmtId="0" fontId="26" fillId="0" borderId="15" xfId="0" applyFont="1" applyBorder="1" applyAlignment="1" applyProtection="1">
      <alignment horizontal="center"/>
      <protection locked="0"/>
    </xf>
    <xf numFmtId="0" fontId="26" fillId="0" borderId="35" xfId="0" applyFont="1" applyBorder="1" applyProtection="1">
      <protection locked="0"/>
    </xf>
    <xf numFmtId="0" fontId="26" fillId="0" borderId="6" xfId="0" applyFont="1" applyBorder="1" applyAlignment="1" applyProtection="1">
      <alignment horizontal="center"/>
      <protection locked="0"/>
    </xf>
    <xf numFmtId="0" fontId="26" fillId="0" borderId="67" xfId="0" applyFont="1" applyBorder="1" applyAlignment="1" applyProtection="1">
      <alignment horizontal="center"/>
      <protection locked="0"/>
    </xf>
    <xf numFmtId="0" fontId="26" fillId="0" borderId="35" xfId="0" applyFont="1" applyBorder="1" applyAlignment="1" applyProtection="1">
      <alignment horizontal="center"/>
      <protection locked="0"/>
    </xf>
    <xf numFmtId="0" fontId="26" fillId="0" borderId="49" xfId="0" applyFont="1" applyBorder="1" applyAlignment="1" applyProtection="1">
      <alignment horizontal="center"/>
      <protection locked="0"/>
    </xf>
    <xf numFmtId="0" fontId="26" fillId="0" borderId="47" xfId="0" applyFont="1" applyBorder="1"/>
    <xf numFmtId="164" fontId="33" fillId="0" borderId="28" xfId="1" applyNumberFormat="1" applyFont="1" applyFill="1" applyBorder="1" applyAlignment="1">
      <alignment horizontal="center" vertical="center"/>
    </xf>
    <xf numFmtId="0" fontId="29" fillId="0" borderId="20" xfId="0" applyFont="1" applyBorder="1" applyAlignment="1" applyProtection="1">
      <alignment horizontal="justify" vertical="center" wrapText="1"/>
      <protection locked="0"/>
    </xf>
    <xf numFmtId="0" fontId="33" fillId="0" borderId="17" xfId="0" applyFont="1" applyBorder="1" applyAlignment="1">
      <alignment vertical="center" wrapText="1"/>
    </xf>
    <xf numFmtId="0" fontId="33" fillId="0" borderId="17" xfId="0" applyFont="1" applyBorder="1" applyAlignment="1">
      <alignment horizontal="justify" vertical="center"/>
    </xf>
    <xf numFmtId="0" fontId="33" fillId="0" borderId="17" xfId="4" quotePrefix="1" applyFont="1" applyBorder="1" applyAlignment="1">
      <alignment horizontal="justify" vertical="center" wrapText="1"/>
    </xf>
    <xf numFmtId="9" fontId="34" fillId="0" borderId="17" xfId="0" applyNumberFormat="1" applyFont="1" applyBorder="1" applyAlignment="1">
      <alignment horizontal="center" vertical="center"/>
    </xf>
    <xf numFmtId="0" fontId="38" fillId="0" borderId="17" xfId="0" applyFont="1" applyBorder="1" applyAlignment="1">
      <alignment horizontal="center" vertical="center"/>
    </xf>
    <xf numFmtId="0" fontId="33" fillId="0" borderId="4" xfId="4" quotePrefix="1" applyFont="1" applyBorder="1" applyAlignment="1">
      <alignment horizontal="justify" vertical="center" wrapText="1"/>
    </xf>
    <xf numFmtId="9" fontId="34" fillId="0" borderId="4" xfId="0" applyNumberFormat="1" applyFont="1" applyBorder="1" applyAlignment="1">
      <alignment horizontal="center" vertical="center"/>
    </xf>
    <xf numFmtId="0" fontId="38" fillId="0" borderId="4" xfId="0" applyFont="1" applyBorder="1" applyAlignment="1">
      <alignment horizontal="center" vertical="center"/>
    </xf>
    <xf numFmtId="0" fontId="38" fillId="0" borderId="4" xfId="0" applyFont="1" applyBorder="1" applyAlignment="1">
      <alignment vertical="center"/>
    </xf>
    <xf numFmtId="0" fontId="0" fillId="6" borderId="20" xfId="0" applyFill="1" applyBorder="1" applyProtection="1">
      <protection locked="0"/>
    </xf>
    <xf numFmtId="0" fontId="39" fillId="0" borderId="17" xfId="0" applyFont="1" applyBorder="1" applyAlignment="1">
      <alignment vertical="center"/>
    </xf>
    <xf numFmtId="0" fontId="29" fillId="0" borderId="18" xfId="0" applyFont="1" applyBorder="1" applyAlignment="1" applyProtection="1">
      <alignment vertical="center"/>
      <protection locked="0"/>
    </xf>
    <xf numFmtId="0" fontId="39" fillId="0" borderId="4" xfId="0" applyFont="1" applyBorder="1" applyAlignment="1">
      <alignment vertical="center"/>
    </xf>
    <xf numFmtId="0" fontId="29" fillId="0" borderId="20" xfId="0" applyFont="1" applyBorder="1" applyProtection="1">
      <protection locked="0"/>
    </xf>
    <xf numFmtId="0" fontId="29" fillId="0" borderId="20" xfId="0" applyFont="1" applyBorder="1"/>
    <xf numFmtId="0" fontId="39" fillId="0" borderId="11" xfId="0" applyFont="1" applyBorder="1" applyAlignment="1">
      <alignment vertical="center"/>
    </xf>
    <xf numFmtId="0" fontId="29" fillId="0" borderId="19" xfId="0" applyFont="1" applyBorder="1"/>
    <xf numFmtId="0" fontId="38" fillId="0" borderId="11" xfId="0" applyFont="1" applyBorder="1" applyAlignment="1">
      <alignment horizontal="center" vertical="center"/>
    </xf>
    <xf numFmtId="9" fontId="29" fillId="0" borderId="17" xfId="2" applyFont="1" applyBorder="1" applyAlignment="1" applyProtection="1">
      <alignment vertical="center"/>
      <protection locked="0"/>
    </xf>
    <xf numFmtId="9" fontId="29" fillId="0" borderId="4" xfId="2" applyFont="1" applyFill="1" applyBorder="1" applyAlignment="1" applyProtection="1">
      <alignment vertical="center" wrapText="1"/>
      <protection locked="0"/>
    </xf>
    <xf numFmtId="0" fontId="29" fillId="0" borderId="4" xfId="2" applyNumberFormat="1" applyFont="1" applyFill="1" applyBorder="1" applyAlignment="1" applyProtection="1">
      <alignment vertical="center" wrapText="1"/>
      <protection locked="0"/>
    </xf>
    <xf numFmtId="4" fontId="29" fillId="0" borderId="4" xfId="0" applyNumberFormat="1" applyFont="1" applyBorder="1" applyProtection="1">
      <protection locked="0"/>
    </xf>
    <xf numFmtId="0" fontId="29" fillId="0" borderId="20" xfId="0" applyFont="1" applyBorder="1" applyAlignment="1" applyProtection="1">
      <alignment wrapText="1"/>
      <protection locked="0"/>
    </xf>
    <xf numFmtId="164" fontId="29" fillId="0" borderId="11" xfId="1" applyNumberFormat="1" applyFont="1" applyFill="1" applyBorder="1" applyAlignment="1" applyProtection="1">
      <protection locked="0"/>
    </xf>
    <xf numFmtId="4" fontId="29" fillId="0" borderId="11" xfId="0" applyNumberFormat="1" applyFont="1" applyBorder="1" applyProtection="1">
      <protection locked="0"/>
    </xf>
    <xf numFmtId="9" fontId="34" fillId="0" borderId="11" xfId="0" applyNumberFormat="1" applyFont="1" applyBorder="1" applyAlignment="1">
      <alignment horizontal="center" vertical="center"/>
    </xf>
    <xf numFmtId="0" fontId="29" fillId="0" borderId="19" xfId="0" applyFont="1" applyBorder="1" applyAlignment="1" applyProtection="1">
      <alignment wrapText="1"/>
      <protection locked="0"/>
    </xf>
    <xf numFmtId="0" fontId="33" fillId="6" borderId="4" xfId="4" applyFont="1" applyFill="1" applyBorder="1" applyAlignment="1">
      <alignment horizontal="justify" vertical="center"/>
    </xf>
    <xf numFmtId="0" fontId="29" fillId="0" borderId="20" xfId="0" applyFont="1" applyBorder="1" applyAlignment="1" applyProtection="1">
      <alignment horizontal="justify"/>
      <protection locked="0"/>
    </xf>
    <xf numFmtId="9" fontId="29" fillId="0" borderId="17" xfId="0" applyNumberFormat="1" applyFont="1" applyBorder="1" applyAlignment="1">
      <alignment horizontal="justify"/>
    </xf>
    <xf numFmtId="0" fontId="29" fillId="0" borderId="17" xfId="0" applyFont="1" applyBorder="1" applyAlignment="1">
      <alignment horizontal="justify" vertical="top" wrapText="1"/>
    </xf>
    <xf numFmtId="9" fontId="29" fillId="0" borderId="4" xfId="0" applyNumberFormat="1" applyFont="1" applyBorder="1" applyAlignment="1">
      <alignment horizontal="justify"/>
    </xf>
    <xf numFmtId="9" fontId="29" fillId="0" borderId="4" xfId="0" applyNumberFormat="1" applyFont="1" applyBorder="1" applyAlignment="1">
      <alignment horizontal="justify" wrapText="1"/>
    </xf>
    <xf numFmtId="9" fontId="29" fillId="0" borderId="4" xfId="0" applyNumberFormat="1" applyFont="1" applyBorder="1" applyAlignment="1">
      <alignment horizontal="justify" vertical="center" wrapText="1"/>
    </xf>
    <xf numFmtId="9" fontId="29" fillId="0" borderId="11" xfId="0" applyNumberFormat="1" applyFont="1" applyBorder="1" applyAlignment="1">
      <alignment horizontal="justify"/>
    </xf>
    <xf numFmtId="9" fontId="29" fillId="0" borderId="11" xfId="0" applyNumberFormat="1" applyFont="1" applyBorder="1" applyAlignment="1" applyProtection="1">
      <alignment horizontal="justify"/>
      <protection locked="0"/>
    </xf>
    <xf numFmtId="9" fontId="29" fillId="0" borderId="11" xfId="0" applyNumberFormat="1" applyFont="1" applyBorder="1" applyAlignment="1">
      <alignment horizontal="justify" vertical="center" wrapText="1"/>
    </xf>
    <xf numFmtId="0" fontId="29" fillId="0" borderId="19" xfId="0" applyFont="1" applyBorder="1" applyAlignment="1" applyProtection="1">
      <alignment horizontal="justify"/>
      <protection locked="0"/>
    </xf>
    <xf numFmtId="0" fontId="33" fillId="0" borderId="4" xfId="0" applyFont="1" applyBorder="1" applyAlignment="1" applyProtection="1">
      <alignment horizontal="justify" vertical="center"/>
      <protection locked="0"/>
    </xf>
    <xf numFmtId="0" fontId="29" fillId="0" borderId="4" xfId="0" applyFont="1" applyBorder="1" applyAlignment="1" applyProtection="1">
      <alignment horizontal="left" vertical="top" wrapText="1"/>
      <protection locked="0"/>
    </xf>
    <xf numFmtId="0" fontId="29" fillId="0" borderId="4" xfId="0" applyFont="1" applyBorder="1" applyAlignment="1" applyProtection="1">
      <alignment horizontal="left" vertical="top"/>
      <protection locked="0"/>
    </xf>
    <xf numFmtId="0" fontId="29" fillId="0" borderId="11" xfId="0" applyFont="1" applyBorder="1" applyAlignment="1" applyProtection="1">
      <alignment horizontal="left" vertical="top" wrapText="1"/>
      <protection locked="0"/>
    </xf>
    <xf numFmtId="0" fontId="0" fillId="0" borderId="17" xfId="0" applyBorder="1" applyAlignment="1" applyProtection="1">
      <alignment horizontal="center" vertical="center"/>
      <protection locked="0"/>
    </xf>
    <xf numFmtId="0" fontId="0" fillId="0" borderId="17" xfId="0" applyBorder="1" applyAlignment="1" applyProtection="1">
      <alignment horizontal="center" vertical="center" wrapText="1"/>
      <protection locked="0"/>
    </xf>
    <xf numFmtId="0" fontId="15" fillId="0" borderId="15" xfId="0" applyFont="1" applyBorder="1" applyProtection="1">
      <protection locked="0"/>
    </xf>
    <xf numFmtId="0" fontId="33" fillId="0" borderId="17" xfId="4" applyFont="1" applyBorder="1" applyAlignment="1">
      <alignment horizontal="justify" vertical="center" wrapText="1"/>
    </xf>
    <xf numFmtId="9" fontId="29" fillId="0" borderId="17" xfId="2" applyFont="1" applyFill="1" applyBorder="1" applyAlignment="1" applyProtection="1">
      <alignment horizontal="center" vertical="center"/>
    </xf>
    <xf numFmtId="9" fontId="2" fillId="0" borderId="17" xfId="0" applyNumberFormat="1" applyFont="1" applyBorder="1" applyAlignment="1" applyProtection="1">
      <alignment horizontal="center"/>
      <protection locked="0"/>
    </xf>
    <xf numFmtId="9" fontId="2" fillId="0" borderId="17" xfId="0" applyNumberFormat="1" applyFont="1" applyBorder="1" applyAlignment="1" applyProtection="1">
      <alignment horizontal="center" vertical="center"/>
      <protection locked="0"/>
    </xf>
    <xf numFmtId="0" fontId="2" fillId="0" borderId="17" xfId="0" applyFont="1" applyBorder="1" applyAlignment="1" applyProtection="1">
      <alignment horizontal="center" vertical="center" wrapText="1"/>
      <protection locked="0"/>
    </xf>
    <xf numFmtId="0" fontId="2" fillId="0" borderId="18" xfId="0" applyFont="1" applyBorder="1" applyProtection="1">
      <protection locked="0"/>
    </xf>
    <xf numFmtId="9" fontId="29" fillId="0" borderId="4" xfId="2" applyFont="1" applyFill="1" applyBorder="1" applyAlignment="1" applyProtection="1">
      <alignment horizontal="center" vertical="center"/>
    </xf>
    <xf numFmtId="0" fontId="33" fillId="0" borderId="4" xfId="4" applyFont="1" applyBorder="1" applyAlignment="1">
      <alignment horizontal="justify" vertical="top" wrapText="1"/>
    </xf>
    <xf numFmtId="0" fontId="33" fillId="0" borderId="4" xfId="0" applyFont="1" applyBorder="1" applyAlignment="1" applyProtection="1">
      <alignment vertical="center" wrapText="1"/>
      <protection locked="0"/>
    </xf>
    <xf numFmtId="0" fontId="10" fillId="0" borderId="15" xfId="0" applyFont="1" applyBorder="1" applyAlignment="1" applyProtection="1">
      <alignment horizontal="center"/>
      <protection locked="0"/>
    </xf>
    <xf numFmtId="0" fontId="33" fillId="0" borderId="4" xfId="0" applyFont="1" applyBorder="1" applyAlignment="1">
      <alignment horizontal="justify" vertical="center"/>
    </xf>
    <xf numFmtId="0" fontId="40" fillId="0" borderId="20" xfId="0" applyFont="1" applyBorder="1" applyAlignment="1" applyProtection="1">
      <alignment horizontal="justify"/>
      <protection locked="0"/>
    </xf>
    <xf numFmtId="0" fontId="0" fillId="6" borderId="4" xfId="0" applyFill="1" applyBorder="1" applyAlignment="1" applyProtection="1">
      <alignment horizontal="center" vertical="center" wrapText="1"/>
      <protection locked="0"/>
    </xf>
    <xf numFmtId="0" fontId="29" fillId="0" borderId="0" xfId="0" applyFont="1" applyAlignment="1" applyProtection="1">
      <alignment horizontal="center" vertical="center"/>
      <protection locked="0"/>
    </xf>
    <xf numFmtId="0" fontId="29" fillId="0" borderId="0" xfId="0" applyFont="1" applyAlignment="1" applyProtection="1">
      <alignment horizontal="center" vertical="center" wrapText="1"/>
      <protection locked="0"/>
    </xf>
    <xf numFmtId="0" fontId="29" fillId="0" borderId="0" xfId="0" applyFont="1" applyAlignment="1">
      <alignment horizontal="justify" vertical="center" wrapText="1"/>
    </xf>
    <xf numFmtId="0" fontId="29" fillId="0" borderId="0" xfId="0" applyFont="1" applyAlignment="1" applyProtection="1">
      <alignment horizontal="justify" vertical="center" wrapText="1"/>
      <protection locked="0"/>
    </xf>
    <xf numFmtId="9" fontId="29" fillId="0" borderId="0" xfId="0" applyNumberFormat="1" applyFont="1" applyAlignment="1" applyProtection="1">
      <alignment horizontal="center" vertical="center"/>
      <protection locked="0"/>
    </xf>
    <xf numFmtId="44" fontId="29" fillId="0" borderId="0" xfId="1" applyFont="1" applyFill="1" applyBorder="1" applyProtection="1">
      <protection locked="0"/>
    </xf>
    <xf numFmtId="0" fontId="29" fillId="0" borderId="0" xfId="0" applyFont="1" applyProtection="1">
      <protection locked="0"/>
    </xf>
    <xf numFmtId="9" fontId="29" fillId="0" borderId="0" xfId="0" applyNumberFormat="1" applyFont="1" applyAlignment="1" applyProtection="1">
      <alignment horizontal="center"/>
      <protection locked="0"/>
    </xf>
    <xf numFmtId="9" fontId="29" fillId="0" borderId="0" xfId="2" applyFont="1" applyBorder="1" applyAlignment="1" applyProtection="1">
      <alignment horizontal="center" vertical="center"/>
    </xf>
    <xf numFmtId="9" fontId="29" fillId="0" borderId="0" xfId="0" applyNumberFormat="1" applyFont="1" applyAlignment="1">
      <alignment horizontal="center" vertical="center"/>
    </xf>
    <xf numFmtId="0" fontId="41" fillId="0" borderId="4" xfId="0" applyFont="1" applyBorder="1" applyAlignment="1" applyProtection="1">
      <alignment wrapText="1"/>
      <protection locked="0"/>
    </xf>
    <xf numFmtId="0" fontId="0" fillId="0" borderId="4" xfId="0" applyBorder="1" applyAlignment="1" applyProtection="1">
      <alignment horizontal="left" vertical="center" wrapText="1"/>
      <protection locked="0"/>
    </xf>
    <xf numFmtId="0" fontId="0" fillId="0" borderId="4" xfId="0" applyBorder="1" applyAlignment="1">
      <alignment horizontal="left" vertical="center"/>
    </xf>
    <xf numFmtId="0" fontId="0" fillId="0" borderId="4" xfId="0" applyBorder="1" applyAlignment="1">
      <alignment horizontal="left" vertical="center" wrapText="1"/>
    </xf>
    <xf numFmtId="0" fontId="0" fillId="0" borderId="4" xfId="0" applyBorder="1" applyAlignment="1">
      <alignment vertical="center" wrapText="1"/>
    </xf>
    <xf numFmtId="0" fontId="0" fillId="0" borderId="53" xfId="0" applyBorder="1" applyAlignment="1" applyProtection="1">
      <alignment horizontal="left" vertical="center" wrapText="1"/>
      <protection locked="0"/>
    </xf>
    <xf numFmtId="0" fontId="0" fillId="0" borderId="53" xfId="0" applyBorder="1" applyAlignment="1">
      <alignment vertical="center" wrapText="1"/>
    </xf>
    <xf numFmtId="0" fontId="0" fillId="0" borderId="4" xfId="0" applyBorder="1" applyAlignment="1" applyProtection="1">
      <alignment wrapText="1"/>
      <protection locked="0"/>
    </xf>
    <xf numFmtId="0" fontId="0" fillId="0" borderId="1" xfId="0" applyBorder="1" applyAlignment="1" applyProtection="1">
      <alignment horizontal="center"/>
      <protection locked="0"/>
    </xf>
    <xf numFmtId="0" fontId="0" fillId="0" borderId="37" xfId="0" applyBorder="1" applyAlignment="1" applyProtection="1">
      <alignment horizontal="center"/>
      <protection locked="0"/>
    </xf>
    <xf numFmtId="0" fontId="0" fillId="0" borderId="12" xfId="0" applyBorder="1" applyAlignment="1" applyProtection="1">
      <alignment horizontal="center"/>
      <protection locked="0"/>
    </xf>
    <xf numFmtId="0" fontId="21" fillId="4" borderId="38" xfId="0" applyFont="1" applyFill="1" applyBorder="1" applyAlignment="1" applyProtection="1">
      <alignment horizontal="center" vertical="center" wrapText="1"/>
      <protection locked="0"/>
    </xf>
    <xf numFmtId="0" fontId="21" fillId="4" borderId="39" xfId="0" applyFont="1" applyFill="1" applyBorder="1" applyAlignment="1" applyProtection="1">
      <alignment horizontal="center" vertical="center" wrapText="1"/>
      <protection locked="0"/>
    </xf>
    <xf numFmtId="0" fontId="15" fillId="2" borderId="65" xfId="0" applyFont="1" applyFill="1" applyBorder="1" applyAlignment="1" applyProtection="1">
      <alignment horizontal="center" vertical="center" wrapText="1"/>
      <protection locked="0"/>
    </xf>
    <xf numFmtId="0" fontId="15" fillId="2" borderId="66" xfId="0" applyFont="1" applyFill="1" applyBorder="1" applyAlignment="1" applyProtection="1">
      <alignment horizontal="center" vertical="center" wrapText="1"/>
      <protection locked="0"/>
    </xf>
    <xf numFmtId="0" fontId="21" fillId="4" borderId="41" xfId="0" applyFont="1" applyFill="1" applyBorder="1" applyAlignment="1" applyProtection="1">
      <alignment horizontal="center" vertical="center" wrapText="1"/>
      <protection locked="0"/>
    </xf>
    <xf numFmtId="0" fontId="21" fillId="4" borderId="21" xfId="0" applyFont="1" applyFill="1" applyBorder="1" applyAlignment="1" applyProtection="1">
      <alignment horizontal="center" vertical="center" wrapText="1"/>
      <protection locked="0"/>
    </xf>
    <xf numFmtId="1" fontId="22" fillId="0" borderId="26" xfId="2" applyNumberFormat="1" applyFont="1" applyFill="1" applyBorder="1" applyAlignment="1" applyProtection="1">
      <alignment vertical="center"/>
      <protection locked="0"/>
    </xf>
    <xf numFmtId="1" fontId="22" fillId="0" borderId="0" xfId="2" applyNumberFormat="1" applyFont="1" applyFill="1" applyBorder="1" applyAlignment="1" applyProtection="1">
      <alignment vertical="center"/>
      <protection locked="0"/>
    </xf>
    <xf numFmtId="0" fontId="15" fillId="2" borderId="15" xfId="0" applyFont="1" applyFill="1" applyBorder="1" applyAlignment="1" applyProtection="1">
      <alignment horizontal="left"/>
      <protection locked="0"/>
    </xf>
    <xf numFmtId="0" fontId="15" fillId="2" borderId="6" xfId="0" applyFont="1" applyFill="1" applyBorder="1" applyAlignment="1" applyProtection="1">
      <alignment horizontal="left"/>
      <protection locked="0"/>
    </xf>
    <xf numFmtId="0" fontId="15" fillId="2" borderId="50" xfId="0" applyFont="1" applyFill="1" applyBorder="1" applyAlignment="1" applyProtection="1">
      <alignment horizontal="center" vertical="center" wrapText="1"/>
      <protection locked="0"/>
    </xf>
    <xf numFmtId="0" fontId="15" fillId="2" borderId="28" xfId="0" applyFont="1" applyFill="1" applyBorder="1" applyAlignment="1" applyProtection="1">
      <alignment horizontal="center" vertical="center" wrapText="1"/>
      <protection locked="0"/>
    </xf>
    <xf numFmtId="0" fontId="21" fillId="2" borderId="28" xfId="0" applyFont="1" applyFill="1" applyBorder="1" applyAlignment="1" applyProtection="1">
      <alignment horizontal="center" vertical="center" wrapText="1"/>
      <protection locked="0"/>
    </xf>
    <xf numFmtId="0" fontId="21" fillId="4" borderId="73" xfId="0" applyFont="1" applyFill="1" applyBorder="1" applyAlignment="1" applyProtection="1">
      <alignment horizontal="center" vertical="center" wrapText="1"/>
      <protection locked="0"/>
    </xf>
    <xf numFmtId="0" fontId="21" fillId="4" borderId="8" xfId="0" applyFont="1" applyFill="1" applyBorder="1" applyAlignment="1" applyProtection="1">
      <alignment horizontal="center" vertical="center" wrapText="1"/>
      <protection locked="0"/>
    </xf>
    <xf numFmtId="0" fontId="21" fillId="4" borderId="74" xfId="0" applyFont="1" applyFill="1" applyBorder="1" applyAlignment="1" applyProtection="1">
      <alignment horizontal="center" vertical="center" wrapText="1"/>
      <protection locked="0"/>
    </xf>
    <xf numFmtId="0" fontId="21" fillId="4" borderId="61" xfId="0" applyFont="1" applyFill="1" applyBorder="1" applyAlignment="1" applyProtection="1">
      <alignment horizontal="center" vertical="center" wrapText="1"/>
      <protection locked="0"/>
    </xf>
    <xf numFmtId="0" fontId="15" fillId="2" borderId="58" xfId="0" applyFont="1" applyFill="1" applyBorder="1" applyAlignment="1" applyProtection="1">
      <alignment horizontal="center" vertical="center" wrapText="1"/>
      <protection locked="0"/>
    </xf>
    <xf numFmtId="0" fontId="15" fillId="2" borderId="21" xfId="0" applyFont="1" applyFill="1" applyBorder="1" applyAlignment="1" applyProtection="1">
      <alignment horizontal="center" vertical="center" wrapText="1"/>
      <protection locked="0"/>
    </xf>
    <xf numFmtId="1" fontId="15" fillId="2" borderId="11" xfId="0" applyNumberFormat="1" applyFont="1" applyFill="1" applyBorder="1" applyAlignment="1" applyProtection="1">
      <alignment horizontal="center" vertical="center" wrapText="1"/>
      <protection locked="0"/>
    </xf>
    <xf numFmtId="0" fontId="21" fillId="2" borderId="21" xfId="0" applyFont="1" applyFill="1" applyBorder="1" applyAlignment="1" applyProtection="1">
      <alignment horizontal="center" vertical="center" wrapText="1"/>
      <protection locked="0"/>
    </xf>
    <xf numFmtId="0" fontId="21" fillId="4" borderId="57" xfId="0" applyFont="1" applyFill="1" applyBorder="1" applyAlignment="1" applyProtection="1">
      <alignment horizontal="center" vertical="center" wrapText="1"/>
      <protection locked="0"/>
    </xf>
    <xf numFmtId="0" fontId="29" fillId="0" borderId="16" xfId="0" applyFont="1" applyBorder="1" applyAlignment="1" applyProtection="1">
      <alignment horizontal="center" vertical="center"/>
      <protection locked="0"/>
    </xf>
    <xf numFmtId="0" fontId="29" fillId="0" borderId="51" xfId="0" applyFont="1" applyBorder="1" applyAlignment="1" applyProtection="1">
      <alignment horizontal="center" vertical="center"/>
      <protection locked="0"/>
    </xf>
    <xf numFmtId="0" fontId="29" fillId="0" borderId="19" xfId="0" applyFont="1" applyBorder="1" applyAlignment="1" applyProtection="1">
      <alignment horizontal="justify" vertical="center" wrapText="1"/>
      <protection locked="0"/>
    </xf>
    <xf numFmtId="0" fontId="19" fillId="0" borderId="0" xfId="0" applyFont="1" applyProtection="1">
      <protection locked="0"/>
    </xf>
    <xf numFmtId="0" fontId="16" fillId="0" borderId="0" xfId="0" applyFont="1" applyAlignment="1" applyProtection="1">
      <alignment horizontal="center"/>
      <protection locked="0"/>
    </xf>
    <xf numFmtId="0" fontId="17" fillId="0" borderId="0" xfId="0" applyFont="1" applyAlignment="1" applyProtection="1">
      <alignment vertical="center"/>
      <protection locked="0"/>
    </xf>
    <xf numFmtId="0" fontId="16" fillId="0" borderId="1" xfId="0" applyFont="1" applyBorder="1" applyAlignment="1" applyProtection="1">
      <alignment horizontal="center" vertical="center"/>
      <protection locked="0"/>
    </xf>
    <xf numFmtId="0" fontId="16" fillId="0" borderId="37" xfId="0" applyFont="1" applyBorder="1" applyAlignment="1" applyProtection="1">
      <alignment horizontal="center" vertical="center"/>
      <protection locked="0"/>
    </xf>
    <xf numFmtId="0" fontId="16" fillId="0" borderId="12" xfId="0" applyFont="1" applyBorder="1" applyAlignment="1" applyProtection="1">
      <alignment horizontal="center" vertical="center"/>
      <protection locked="0"/>
    </xf>
    <xf numFmtId="0" fontId="0" fillId="0" borderId="2" xfId="0" applyBorder="1" applyProtection="1">
      <protection locked="0"/>
    </xf>
    <xf numFmtId="1" fontId="0" fillId="0" borderId="0" xfId="0" applyNumberFormat="1" applyProtection="1">
      <protection locked="0"/>
    </xf>
    <xf numFmtId="0" fontId="15" fillId="2" borderId="72" xfId="0" applyFont="1" applyFill="1" applyBorder="1" applyAlignment="1" applyProtection="1">
      <alignment horizontal="left"/>
      <protection locked="0"/>
    </xf>
    <xf numFmtId="0" fontId="0" fillId="0" borderId="13" xfId="0" applyBorder="1" applyProtection="1">
      <protection locked="0"/>
    </xf>
    <xf numFmtId="0" fontId="15" fillId="2" borderId="70" xfId="0" applyFont="1" applyFill="1" applyBorder="1" applyAlignment="1" applyProtection="1">
      <alignment horizontal="left"/>
      <protection locked="0"/>
    </xf>
    <xf numFmtId="0" fontId="15" fillId="2" borderId="40" xfId="0" applyFont="1" applyFill="1" applyBorder="1" applyAlignment="1" applyProtection="1">
      <alignment horizontal="left"/>
      <protection locked="0"/>
    </xf>
    <xf numFmtId="0" fontId="15" fillId="2" borderId="24" xfId="0" applyFont="1" applyFill="1" applyBorder="1" applyAlignment="1" applyProtection="1">
      <alignment horizontal="left"/>
      <protection locked="0"/>
    </xf>
    <xf numFmtId="9" fontId="29" fillId="0" borderId="17" xfId="0" applyNumberFormat="1" applyFont="1" applyBorder="1" applyAlignment="1" applyProtection="1">
      <alignment wrapText="1"/>
      <protection locked="0"/>
    </xf>
    <xf numFmtId="9" fontId="29" fillId="0" borderId="4" xfId="0" applyNumberFormat="1" applyFont="1" applyBorder="1" applyAlignment="1" applyProtection="1">
      <alignment wrapText="1"/>
      <protection locked="0"/>
    </xf>
    <xf numFmtId="1" fontId="29" fillId="0" borderId="17" xfId="0" applyNumberFormat="1" applyFont="1" applyBorder="1" applyProtection="1">
      <protection locked="0"/>
    </xf>
    <xf numFmtId="0" fontId="29" fillId="0" borderId="0" xfId="0" applyFont="1"/>
    <xf numFmtId="1" fontId="29" fillId="0" borderId="4" xfId="0" applyNumberFormat="1" applyFont="1" applyBorder="1" applyProtection="1">
      <protection locked="0"/>
    </xf>
    <xf numFmtId="1" fontId="29" fillId="0" borderId="11" xfId="0" applyNumberFormat="1" applyFont="1" applyBorder="1" applyProtection="1">
      <protection locked="0"/>
    </xf>
    <xf numFmtId="0" fontId="29" fillId="0" borderId="18" xfId="0" applyFont="1" applyBorder="1" applyAlignment="1" applyProtection="1">
      <alignment horizontal="justify" vertical="center"/>
      <protection locked="0"/>
    </xf>
    <xf numFmtId="0" fontId="29" fillId="0" borderId="20" xfId="0" applyFont="1" applyBorder="1" applyAlignment="1" applyProtection="1">
      <alignment horizontal="justify" vertical="center"/>
      <protection locked="0"/>
    </xf>
    <xf numFmtId="0" fontId="45" fillId="0" borderId="0" xfId="0" applyFont="1"/>
    <xf numFmtId="0" fontId="0" fillId="0" borderId="17"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29" fillId="0" borderId="53" xfId="0" applyFont="1" applyBorder="1" applyAlignment="1" applyProtection="1">
      <alignment horizontal="justify" vertical="center" wrapText="1"/>
      <protection locked="0"/>
    </xf>
    <xf numFmtId="0" fontId="29" fillId="0" borderId="54" xfId="0" applyFont="1" applyBorder="1" applyAlignment="1">
      <alignment horizontal="center" vertical="center"/>
    </xf>
    <xf numFmtId="0" fontId="29" fillId="0" borderId="56" xfId="0" applyFont="1" applyBorder="1" applyAlignment="1" applyProtection="1">
      <alignment horizontal="justify"/>
      <protection locked="0"/>
    </xf>
    <xf numFmtId="0" fontId="29" fillId="0" borderId="53" xfId="0" applyFont="1" applyBorder="1" applyAlignment="1">
      <alignment horizontal="justify" vertical="center" wrapText="1"/>
    </xf>
    <xf numFmtId="0" fontId="29" fillId="0" borderId="53" xfId="2" applyNumberFormat="1" applyFont="1" applyBorder="1" applyAlignment="1" applyProtection="1">
      <alignment horizontal="center" vertical="center"/>
    </xf>
    <xf numFmtId="0" fontId="29" fillId="0" borderId="55" xfId="0" applyFont="1" applyBorder="1" applyAlignment="1" applyProtection="1">
      <alignment horizontal="center" vertical="center"/>
      <protection locked="0"/>
    </xf>
    <xf numFmtId="9" fontId="29" fillId="0" borderId="53" xfId="0" applyNumberFormat="1" applyFont="1" applyBorder="1" applyAlignment="1">
      <alignment horizontal="justify"/>
    </xf>
    <xf numFmtId="9" fontId="29" fillId="0" borderId="53" xfId="0" applyNumberFormat="1" applyFont="1" applyBorder="1" applyAlignment="1">
      <alignment horizontal="justify" vertical="center" wrapText="1"/>
    </xf>
    <xf numFmtId="6" fontId="29" fillId="0" borderId="53" xfId="0" applyNumberFormat="1" applyFont="1" applyBorder="1" applyAlignment="1">
      <alignment horizontal="left" indent="1"/>
    </xf>
    <xf numFmtId="0" fontId="2" fillId="0" borderId="53" xfId="0" applyFont="1" applyBorder="1" applyAlignment="1" applyProtection="1">
      <alignment horizontal="left" vertical="center" wrapText="1"/>
      <protection locked="0"/>
    </xf>
    <xf numFmtId="0" fontId="29" fillId="0" borderId="54" xfId="0" applyFont="1" applyBorder="1" applyAlignment="1">
      <alignment horizontal="justify" vertical="top" wrapText="1"/>
    </xf>
    <xf numFmtId="0" fontId="29" fillId="0" borderId="54" xfId="0" applyFont="1" applyBorder="1"/>
    <xf numFmtId="9" fontId="29" fillId="0" borderId="54" xfId="0" applyNumberFormat="1" applyFont="1" applyBorder="1" applyAlignment="1">
      <alignment horizontal="center" vertical="center"/>
    </xf>
    <xf numFmtId="164" fontId="29" fillId="0" borderId="11" xfId="1" applyNumberFormat="1" applyFont="1" applyFill="1" applyBorder="1" applyAlignment="1" applyProtection="1">
      <alignment horizontal="center" vertical="center"/>
      <protection locked="0"/>
    </xf>
    <xf numFmtId="0" fontId="0" fillId="0" borderId="0" xfId="0" applyAlignment="1">
      <alignment horizontal="center" vertical="center"/>
    </xf>
    <xf numFmtId="9" fontId="29" fillId="0" borderId="53" xfId="0" applyNumberFormat="1" applyFont="1" applyBorder="1" applyAlignment="1" applyProtection="1">
      <alignment horizontal="center" vertical="center"/>
      <protection locked="0"/>
    </xf>
    <xf numFmtId="0" fontId="41" fillId="0" borderId="4" xfId="2" applyNumberFormat="1" applyFont="1" applyFill="1" applyBorder="1" applyAlignment="1" applyProtection="1">
      <alignment horizontal="center" vertical="center"/>
      <protection locked="0"/>
    </xf>
    <xf numFmtId="9" fontId="29" fillId="0" borderId="53" xfId="2" applyFont="1" applyBorder="1" applyAlignment="1" applyProtection="1">
      <alignment vertical="center"/>
      <protection locked="0"/>
    </xf>
    <xf numFmtId="0" fontId="0" fillId="0" borderId="4" xfId="0" applyBorder="1" applyProtection="1">
      <protection locked="0"/>
    </xf>
    <xf numFmtId="0" fontId="0" fillId="0" borderId="11" xfId="0" applyBorder="1" applyProtection="1">
      <protection locked="0"/>
    </xf>
    <xf numFmtId="0" fontId="0" fillId="0" borderId="4" xfId="0" applyBorder="1"/>
    <xf numFmtId="9" fontId="0" fillId="0" borderId="4" xfId="0" applyNumberFormat="1" applyBorder="1"/>
    <xf numFmtId="0" fontId="0" fillId="0" borderId="20" xfId="0" applyBorder="1"/>
    <xf numFmtId="0" fontId="0" fillId="0" borderId="11" xfId="0" applyBorder="1" applyAlignment="1" applyProtection="1">
      <alignment wrapText="1"/>
      <protection locked="0"/>
    </xf>
    <xf numFmtId="1" fontId="29" fillId="0" borderId="0" xfId="2" applyNumberFormat="1" applyFont="1" applyFill="1" applyBorder="1" applyAlignment="1" applyProtection="1">
      <alignment horizontal="center" vertical="center"/>
      <protection locked="0"/>
    </xf>
    <xf numFmtId="1" fontId="29" fillId="0" borderId="0" xfId="0" applyNumberFormat="1" applyFont="1" applyProtection="1">
      <protection locked="0"/>
    </xf>
    <xf numFmtId="9" fontId="29" fillId="0" borderId="0" xfId="0" applyNumberFormat="1" applyFont="1" applyAlignment="1" applyProtection="1">
      <alignment horizontal="left" wrapText="1"/>
      <protection locked="0"/>
    </xf>
    <xf numFmtId="164" fontId="29" fillId="0" borderId="0" xfId="1" applyNumberFormat="1" applyFont="1" applyFill="1" applyBorder="1" applyAlignment="1" applyProtection="1">
      <protection locked="0"/>
    </xf>
    <xf numFmtId="0" fontId="34" fillId="0" borderId="0" xfId="2" applyNumberFormat="1" applyFont="1" applyBorder="1" applyAlignment="1" applyProtection="1">
      <alignment horizontal="center" vertical="center"/>
    </xf>
    <xf numFmtId="9" fontId="34" fillId="0" borderId="0" xfId="0" applyNumberFormat="1" applyFont="1" applyAlignment="1">
      <alignment horizontal="center" vertical="center"/>
    </xf>
    <xf numFmtId="0" fontId="44" fillId="0" borderId="0" xfId="0" applyFont="1" applyAlignment="1">
      <alignment horizontal="center" vertical="center"/>
    </xf>
    <xf numFmtId="0" fontId="47" fillId="6" borderId="4" xfId="0" applyFont="1" applyFill="1" applyBorder="1" applyAlignment="1" applyProtection="1">
      <alignment horizontal="left" vertical="center" wrapText="1"/>
      <protection locked="0"/>
    </xf>
    <xf numFmtId="0" fontId="49" fillId="6" borderId="4" xfId="0" applyFont="1" applyFill="1" applyBorder="1" applyAlignment="1" applyProtection="1">
      <alignment horizontal="left" vertical="center" wrapText="1"/>
      <protection locked="0"/>
    </xf>
    <xf numFmtId="9" fontId="46" fillId="0" borderId="4" xfId="0" applyNumberFormat="1" applyFont="1" applyBorder="1" applyAlignment="1" applyProtection="1">
      <alignment horizontal="left" vertical="center" wrapText="1"/>
      <protection locked="0"/>
    </xf>
    <xf numFmtId="0" fontId="46" fillId="0" borderId="4" xfId="0" applyFont="1" applyBorder="1" applyAlignment="1" applyProtection="1">
      <alignment horizontal="left" vertical="center"/>
      <protection locked="0"/>
    </xf>
    <xf numFmtId="0" fontId="46" fillId="0" borderId="4" xfId="0" applyFont="1" applyBorder="1" applyAlignment="1" applyProtection="1">
      <alignment horizontal="left" vertical="center" wrapText="1"/>
      <protection locked="0"/>
    </xf>
    <xf numFmtId="1" fontId="46" fillId="0" borderId="4" xfId="0" applyNumberFormat="1" applyFont="1" applyBorder="1" applyAlignment="1" applyProtection="1">
      <alignment horizontal="left" vertical="center"/>
      <protection locked="0"/>
    </xf>
    <xf numFmtId="0" fontId="46" fillId="0" borderId="4" xfId="0" applyFont="1" applyBorder="1" applyAlignment="1">
      <alignment horizontal="left" vertical="center"/>
    </xf>
    <xf numFmtId="0" fontId="47" fillId="6" borderId="4" xfId="0" applyFont="1" applyFill="1" applyBorder="1" applyAlignment="1" applyProtection="1">
      <alignment vertical="center" wrapText="1"/>
      <protection locked="0"/>
    </xf>
    <xf numFmtId="0" fontId="46" fillId="0" borderId="4" xfId="0" applyFont="1" applyBorder="1" applyAlignment="1">
      <alignment horizontal="left" vertical="center" wrapText="1"/>
    </xf>
    <xf numFmtId="0" fontId="49" fillId="0" borderId="4" xfId="0" applyFont="1" applyBorder="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0" fontId="29" fillId="0" borderId="17" xfId="0" applyNumberFormat="1" applyFont="1" applyBorder="1" applyAlignment="1" applyProtection="1">
      <alignment horizontal="center" vertical="center"/>
      <protection locked="0"/>
    </xf>
    <xf numFmtId="10" fontId="29" fillId="0" borderId="4" xfId="0" applyNumberFormat="1" applyFont="1" applyBorder="1" applyAlignment="1" applyProtection="1">
      <alignment horizontal="center" vertical="center"/>
      <protection locked="0"/>
    </xf>
    <xf numFmtId="10" fontId="29" fillId="0" borderId="11" xfId="0" applyNumberFormat="1" applyFont="1" applyBorder="1" applyAlignment="1" applyProtection="1">
      <alignment horizontal="center" vertical="center"/>
      <protection locked="0"/>
    </xf>
    <xf numFmtId="1" fontId="46" fillId="0" borderId="4" xfId="2" applyNumberFormat="1" applyFont="1" applyFill="1" applyBorder="1" applyAlignment="1" applyProtection="1">
      <alignment horizontal="center" vertical="center"/>
      <protection locked="0"/>
    </xf>
    <xf numFmtId="9" fontId="46" fillId="0" borderId="4" xfId="2" applyFont="1" applyBorder="1" applyAlignment="1" applyProtection="1">
      <alignment horizontal="center" vertical="center"/>
      <protection locked="0"/>
    </xf>
    <xf numFmtId="10" fontId="29" fillId="0" borderId="0" xfId="0" applyNumberFormat="1" applyFont="1" applyAlignment="1" applyProtection="1">
      <alignment horizontal="center" vertical="center"/>
      <protection locked="0"/>
    </xf>
    <xf numFmtId="164" fontId="46" fillId="0" borderId="4" xfId="1" applyNumberFormat="1" applyFont="1" applyFill="1" applyBorder="1" applyAlignment="1" applyProtection="1">
      <alignment horizontal="center" vertical="center"/>
      <protection locked="0"/>
    </xf>
    <xf numFmtId="0" fontId="46" fillId="0" borderId="4" xfId="0" applyFont="1" applyBorder="1" applyAlignment="1" applyProtection="1">
      <alignment horizontal="center" vertical="center"/>
      <protection locked="0"/>
    </xf>
    <xf numFmtId="0" fontId="46" fillId="0" borderId="4" xfId="2" applyNumberFormat="1" applyFont="1" applyBorder="1" applyAlignment="1" applyProtection="1">
      <alignment horizontal="center" vertical="center"/>
    </xf>
    <xf numFmtId="9" fontId="46" fillId="0" borderId="4" xfId="0" applyNumberFormat="1" applyFont="1" applyBorder="1" applyAlignment="1">
      <alignment horizontal="center" vertical="center"/>
    </xf>
    <xf numFmtId="0" fontId="2" fillId="0" borderId="4" xfId="0" applyFont="1" applyBorder="1" applyAlignment="1" applyProtection="1">
      <alignment horizontal="center" vertical="center"/>
      <protection locked="0"/>
    </xf>
    <xf numFmtId="9" fontId="2" fillId="0" borderId="53" xfId="2" applyFont="1" applyBorder="1" applyAlignment="1" applyProtection="1">
      <alignment horizontal="center"/>
      <protection locked="0"/>
    </xf>
    <xf numFmtId="9" fontId="2" fillId="0" borderId="4" xfId="2" applyFont="1" applyFill="1" applyBorder="1" applyAlignment="1" applyProtection="1">
      <alignment horizontal="center" vertical="center"/>
      <protection locked="0"/>
    </xf>
    <xf numFmtId="0" fontId="2" fillId="0" borderId="53" xfId="0" applyFont="1" applyBorder="1" applyAlignment="1" applyProtection="1">
      <alignment horizontal="center"/>
      <protection locked="0"/>
    </xf>
    <xf numFmtId="0" fontId="2" fillId="0" borderId="4" xfId="0" applyFont="1" applyBorder="1" applyAlignment="1" applyProtection="1">
      <alignment horizontal="justify" vertical="center" wrapText="1"/>
      <protection locked="0"/>
    </xf>
    <xf numFmtId="0" fontId="2" fillId="0" borderId="20" xfId="0" applyFont="1" applyBorder="1" applyAlignment="1" applyProtection="1">
      <alignment horizontal="justify" vertical="center" wrapText="1"/>
      <protection locked="0"/>
    </xf>
    <xf numFmtId="0" fontId="0" fillId="0" borderId="4" xfId="0" applyBorder="1" applyAlignment="1" applyProtection="1">
      <alignment horizontal="center" vertical="center" wrapText="1"/>
      <protection locked="0"/>
    </xf>
    <xf numFmtId="0" fontId="22" fillId="0" borderId="4" xfId="2" applyNumberFormat="1" applyFont="1" applyFill="1" applyBorder="1" applyAlignment="1" applyProtection="1">
      <alignment horizontal="center" vertical="center"/>
      <protection locked="0"/>
    </xf>
    <xf numFmtId="0" fontId="2" fillId="0" borderId="53" xfId="0" applyFont="1" applyBorder="1" applyAlignment="1" applyProtection="1">
      <alignment horizontal="justify" vertical="center" wrapText="1"/>
      <protection locked="0"/>
    </xf>
    <xf numFmtId="9" fontId="2" fillId="0" borderId="54" xfId="2" applyFont="1" applyFill="1" applyBorder="1" applyAlignment="1" applyProtection="1">
      <alignment horizontal="center" vertical="center" wrapText="1"/>
      <protection locked="0"/>
    </xf>
    <xf numFmtId="9" fontId="2" fillId="0" borderId="54" xfId="2" applyFont="1" applyFill="1" applyBorder="1" applyAlignment="1" applyProtection="1">
      <alignment horizontal="center" vertical="center"/>
      <protection locked="0"/>
    </xf>
    <xf numFmtId="9" fontId="2" fillId="0" borderId="54" xfId="0" applyNumberFormat="1" applyFont="1" applyBorder="1" applyAlignment="1" applyProtection="1">
      <alignment horizontal="center" vertical="center"/>
      <protection locked="0"/>
    </xf>
    <xf numFmtId="9" fontId="2" fillId="0" borderId="54" xfId="0" applyNumberFormat="1" applyFont="1" applyBorder="1" applyAlignment="1" applyProtection="1">
      <alignment vertical="center"/>
      <protection locked="0"/>
    </xf>
    <xf numFmtId="0" fontId="2" fillId="0" borderId="54" xfId="0" applyFont="1" applyBorder="1" applyAlignment="1" applyProtection="1">
      <alignment horizontal="justify" vertical="center" wrapText="1"/>
      <protection locked="0"/>
    </xf>
    <xf numFmtId="44" fontId="2" fillId="0" borderId="54" xfId="1" applyFont="1" applyFill="1" applyBorder="1" applyAlignment="1" applyProtection="1">
      <alignment wrapText="1"/>
      <protection locked="0"/>
    </xf>
    <xf numFmtId="0" fontId="2" fillId="0" borderId="54" xfId="2" applyNumberFormat="1" applyFont="1" applyBorder="1" applyAlignment="1" applyProtection="1">
      <alignment horizontal="center" vertical="center"/>
    </xf>
    <xf numFmtId="9" fontId="2" fillId="0" borderId="54" xfId="2" applyFont="1" applyBorder="1" applyAlignment="1" applyProtection="1">
      <alignment horizontal="center" vertical="center"/>
    </xf>
    <xf numFmtId="9" fontId="2" fillId="0" borderId="4" xfId="0" applyNumberFormat="1" applyFont="1" applyBorder="1" applyAlignment="1" applyProtection="1">
      <alignment vertical="center"/>
      <protection locked="0"/>
    </xf>
    <xf numFmtId="44" fontId="2" fillId="0" borderId="4" xfId="1" applyFont="1" applyFill="1" applyBorder="1" applyAlignment="1" applyProtection="1">
      <alignment wrapText="1"/>
      <protection locked="0"/>
    </xf>
    <xf numFmtId="0" fontId="2" fillId="0" borderId="4" xfId="2" applyNumberFormat="1" applyFont="1" applyBorder="1" applyAlignment="1" applyProtection="1">
      <alignment horizontal="center" vertical="center"/>
    </xf>
    <xf numFmtId="9" fontId="2" fillId="0" borderId="4" xfId="2" applyFont="1" applyBorder="1" applyAlignment="1" applyProtection="1">
      <alignment horizontal="center" vertical="center"/>
    </xf>
    <xf numFmtId="0" fontId="2" fillId="6" borderId="4" xfId="0" applyFont="1" applyFill="1" applyBorder="1" applyAlignment="1" applyProtection="1">
      <alignment horizontal="left" vertical="center" wrapText="1"/>
      <protection locked="0"/>
    </xf>
    <xf numFmtId="9" fontId="2" fillId="6" borderId="4" xfId="2" applyFont="1" applyFill="1" applyBorder="1" applyAlignment="1" applyProtection="1">
      <alignment horizontal="center" vertical="center" wrapText="1"/>
      <protection locked="0"/>
    </xf>
    <xf numFmtId="9" fontId="2" fillId="6" borderId="4" xfId="2" applyFont="1" applyFill="1" applyBorder="1" applyAlignment="1" applyProtection="1">
      <alignment horizontal="center" vertical="center"/>
      <protection locked="0"/>
    </xf>
    <xf numFmtId="0" fontId="2" fillId="6" borderId="4" xfId="0" applyFont="1" applyFill="1" applyBorder="1" applyAlignment="1" applyProtection="1">
      <alignment horizontal="justify" vertical="center" wrapText="1"/>
      <protection locked="0"/>
    </xf>
    <xf numFmtId="9" fontId="2" fillId="0" borderId="4" xfId="2" applyFont="1" applyFill="1" applyBorder="1" applyAlignment="1" applyProtection="1">
      <alignment horizontal="center" vertical="center" wrapText="1"/>
      <protection locked="0"/>
    </xf>
    <xf numFmtId="44" fontId="2" fillId="0" borderId="4" xfId="1" applyFont="1" applyFill="1" applyBorder="1" applyAlignment="1" applyProtection="1">
      <alignment horizontal="center" vertical="center" wrapText="1"/>
      <protection locked="0"/>
    </xf>
    <xf numFmtId="0" fontId="2" fillId="6" borderId="4" xfId="0" applyFont="1" applyFill="1" applyBorder="1" applyAlignment="1" applyProtection="1">
      <alignment vertical="center"/>
      <protection locked="0"/>
    </xf>
    <xf numFmtId="44" fontId="2" fillId="6" borderId="4" xfId="1" applyFont="1" applyFill="1" applyBorder="1" applyAlignment="1" applyProtection="1">
      <alignment wrapText="1"/>
      <protection locked="0"/>
    </xf>
    <xf numFmtId="0" fontId="2" fillId="6" borderId="4" xfId="0" applyFont="1" applyFill="1" applyBorder="1" applyAlignment="1" applyProtection="1">
      <alignment horizontal="center" vertical="center"/>
      <protection locked="0"/>
    </xf>
    <xf numFmtId="0" fontId="2" fillId="6" borderId="4" xfId="2" applyNumberFormat="1" applyFont="1" applyFill="1" applyBorder="1" applyAlignment="1" applyProtection="1">
      <alignment horizontal="center" vertical="center"/>
    </xf>
    <xf numFmtId="9" fontId="2" fillId="6" borderId="4" xfId="2" applyFont="1" applyFill="1" applyBorder="1" applyAlignment="1" applyProtection="1">
      <alignment horizontal="center" vertical="center"/>
    </xf>
    <xf numFmtId="0" fontId="4" fillId="6" borderId="4" xfId="0" applyFont="1" applyFill="1" applyBorder="1" applyAlignment="1">
      <alignment horizontal="center" vertical="center"/>
    </xf>
    <xf numFmtId="9" fontId="2" fillId="0" borderId="4" xfId="2" applyFont="1" applyFill="1" applyBorder="1" applyAlignment="1" applyProtection="1">
      <alignment vertical="center"/>
      <protection locked="0"/>
    </xf>
    <xf numFmtId="0" fontId="2" fillId="0" borderId="4" xfId="2" applyNumberFormat="1" applyFont="1" applyFill="1" applyBorder="1" applyAlignment="1" applyProtection="1">
      <alignment vertical="center"/>
      <protection locked="0"/>
    </xf>
    <xf numFmtId="166" fontId="50" fillId="0" borderId="4" xfId="3" applyNumberFormat="1" applyFont="1" applyFill="1" applyBorder="1" applyAlignment="1">
      <alignment horizontal="center" vertical="center"/>
    </xf>
    <xf numFmtId="164" fontId="2" fillId="0" borderId="4" xfId="1" applyNumberFormat="1" applyFont="1" applyFill="1" applyBorder="1" applyAlignment="1" applyProtection="1">
      <alignment horizontal="center" vertical="center"/>
      <protection locked="0"/>
    </xf>
    <xf numFmtId="4" fontId="2" fillId="0" borderId="4" xfId="0" applyNumberFormat="1" applyFont="1" applyBorder="1" applyAlignment="1" applyProtection="1">
      <alignment horizontal="center" vertical="center"/>
      <protection locked="0"/>
    </xf>
    <xf numFmtId="0" fontId="2" fillId="0" borderId="4" xfId="0" applyFont="1" applyBorder="1" applyAlignment="1" applyProtection="1">
      <alignment vertical="center" wrapText="1"/>
      <protection locked="0"/>
    </xf>
    <xf numFmtId="0" fontId="2" fillId="0" borderId="4" xfId="2" applyNumberFormat="1" applyFont="1" applyBorder="1" applyAlignment="1" applyProtection="1">
      <alignment horizontal="center" vertical="center" wrapText="1"/>
    </xf>
    <xf numFmtId="9" fontId="2" fillId="0" borderId="4" xfId="2" applyFont="1" applyBorder="1" applyAlignment="1" applyProtection="1">
      <alignment horizontal="center" vertical="center" wrapText="1"/>
    </xf>
    <xf numFmtId="0" fontId="2" fillId="0" borderId="4" xfId="0" applyFont="1" applyBorder="1" applyAlignment="1" applyProtection="1">
      <alignment horizontal="left" wrapText="1"/>
      <protection locked="0"/>
    </xf>
    <xf numFmtId="9" fontId="2" fillId="0" borderId="4" xfId="0" applyNumberFormat="1" applyFont="1" applyBorder="1" applyAlignment="1">
      <alignment horizontal="center" vertical="center"/>
    </xf>
    <xf numFmtId="0" fontId="4" fillId="0" borderId="53" xfId="0" applyFont="1" applyBorder="1" applyAlignment="1">
      <alignment horizontal="center" vertical="center" wrapText="1"/>
    </xf>
    <xf numFmtId="4" fontId="0" fillId="0" borderId="67" xfId="0" applyNumberFormat="1" applyBorder="1" applyAlignment="1">
      <alignment horizontal="left"/>
    </xf>
    <xf numFmtId="0" fontId="0" fillId="0" borderId="67" xfId="0" applyBorder="1"/>
    <xf numFmtId="0" fontId="0" fillId="0" borderId="35" xfId="0" applyBorder="1"/>
    <xf numFmtId="4" fontId="0" fillId="0" borderId="45" xfId="0" applyNumberFormat="1" applyBorder="1" applyAlignment="1">
      <alignment horizontal="left"/>
    </xf>
    <xf numFmtId="0" fontId="0" fillId="0" borderId="45" xfId="0" applyBorder="1"/>
    <xf numFmtId="0" fontId="0" fillId="0" borderId="68" xfId="0" applyBorder="1" applyAlignment="1">
      <alignment horizontal="left"/>
    </xf>
    <xf numFmtId="0" fontId="0" fillId="0" borderId="47" xfId="0" applyBorder="1" applyAlignment="1">
      <alignment horizontal="left"/>
    </xf>
    <xf numFmtId="4" fontId="0" fillId="0" borderId="68" xfId="0" applyNumberFormat="1" applyBorder="1" applyAlignment="1">
      <alignment horizontal="left"/>
    </xf>
    <xf numFmtId="0" fontId="0" fillId="0" borderId="68" xfId="0" applyBorder="1"/>
    <xf numFmtId="0" fontId="0" fillId="0" borderId="47" xfId="0" applyBorder="1"/>
    <xf numFmtId="0" fontId="0" fillId="0" borderId="67" xfId="0" applyBorder="1" applyAlignment="1">
      <alignment horizontal="left" wrapText="1"/>
    </xf>
    <xf numFmtId="0" fontId="0" fillId="0" borderId="45" xfId="0" applyBorder="1" applyAlignment="1">
      <alignment horizontal="left" wrapText="1"/>
    </xf>
    <xf numFmtId="0" fontId="2" fillId="0" borderId="27" xfId="0" applyFont="1" applyBorder="1" applyAlignment="1" applyProtection="1">
      <alignment horizontal="justify" vertical="center" wrapText="1"/>
      <protection locked="0"/>
    </xf>
    <xf numFmtId="0" fontId="2" fillId="6" borderId="4" xfId="0" applyFont="1" applyFill="1" applyBorder="1" applyProtection="1">
      <protection locked="0"/>
    </xf>
    <xf numFmtId="0" fontId="2" fillId="0" borderId="53" xfId="0" applyFont="1" applyBorder="1"/>
    <xf numFmtId="0" fontId="29" fillId="0" borderId="4" xfId="2" applyNumberFormat="1" applyFont="1" applyFill="1" applyBorder="1" applyAlignment="1" applyProtection="1">
      <alignment horizontal="center" vertical="center" wrapText="1"/>
      <protection locked="0"/>
    </xf>
    <xf numFmtId="9" fontId="0" fillId="0" borderId="35" xfId="0" applyNumberFormat="1" applyBorder="1"/>
    <xf numFmtId="9" fontId="2" fillId="0" borderId="0" xfId="0" applyNumberFormat="1" applyFont="1" applyProtection="1">
      <protection locked="0"/>
    </xf>
    <xf numFmtId="9" fontId="29" fillId="0" borderId="0" xfId="2" applyFont="1" applyBorder="1" applyAlignment="1" applyProtection="1">
      <alignment horizontal="center" vertical="center"/>
      <protection locked="0"/>
    </xf>
    <xf numFmtId="4" fontId="29" fillId="0" borderId="4" xfId="0" applyNumberFormat="1" applyFont="1" applyBorder="1" applyAlignment="1" applyProtection="1">
      <alignment vertical="center"/>
      <protection locked="0"/>
    </xf>
    <xf numFmtId="9" fontId="29" fillId="0" borderId="11" xfId="0" applyNumberFormat="1" applyFont="1" applyBorder="1" applyAlignment="1" applyProtection="1">
      <alignment vertical="center" wrapText="1"/>
      <protection locked="0"/>
    </xf>
    <xf numFmtId="0" fontId="15" fillId="2" borderId="4" xfId="0" applyFont="1" applyFill="1" applyBorder="1" applyAlignment="1" applyProtection="1">
      <alignment horizontal="center" vertical="center" wrapText="1"/>
      <protection locked="0"/>
    </xf>
    <xf numFmtId="0" fontId="21" fillId="4" borderId="4" xfId="0" applyFont="1" applyFill="1" applyBorder="1" applyAlignment="1" applyProtection="1">
      <alignment horizontal="center" vertical="center" wrapText="1"/>
      <protection locked="0"/>
    </xf>
    <xf numFmtId="0" fontId="21" fillId="4" borderId="4" xfId="0" applyFont="1" applyFill="1" applyBorder="1" applyAlignment="1">
      <alignment vertical="center" wrapText="1"/>
    </xf>
    <xf numFmtId="0" fontId="21" fillId="4" borderId="4" xfId="0" applyFont="1" applyFill="1" applyBorder="1" applyAlignment="1">
      <alignment horizontal="center" vertical="center" wrapText="1"/>
    </xf>
    <xf numFmtId="0" fontId="21" fillId="4" borderId="17" xfId="0" applyFont="1" applyFill="1" applyBorder="1" applyAlignment="1" applyProtection="1">
      <alignment horizontal="center" vertical="center" wrapText="1"/>
      <protection locked="0"/>
    </xf>
    <xf numFmtId="0" fontId="0" fillId="0" borderId="60" xfId="0" applyBorder="1" applyProtection="1">
      <protection locked="0"/>
    </xf>
    <xf numFmtId="0" fontId="29" fillId="0" borderId="20" xfId="0" applyFont="1" applyBorder="1" applyAlignment="1" applyProtection="1">
      <alignment vertical="center" wrapText="1"/>
      <protection locked="0"/>
    </xf>
    <xf numFmtId="9" fontId="29" fillId="0" borderId="4" xfId="2" applyFont="1" applyFill="1" applyBorder="1" applyAlignment="1" applyProtection="1">
      <alignment horizontal="center" vertical="center" wrapText="1"/>
      <protection locked="0"/>
    </xf>
    <xf numFmtId="9" fontId="29" fillId="0" borderId="4" xfId="0" applyNumberFormat="1" applyFont="1" applyBorder="1" applyAlignment="1" applyProtection="1">
      <alignment horizontal="center" wrapText="1"/>
      <protection locked="0"/>
    </xf>
    <xf numFmtId="0" fontId="29" fillId="0" borderId="4" xfId="0" applyFont="1" applyBorder="1" applyAlignment="1" applyProtection="1">
      <alignment horizontal="center" wrapText="1"/>
      <protection locked="0"/>
    </xf>
    <xf numFmtId="0" fontId="29" fillId="0" borderId="11" xfId="0" applyFont="1" applyBorder="1" applyAlignment="1" applyProtection="1">
      <alignment horizontal="center" wrapText="1"/>
      <protection locked="0"/>
    </xf>
    <xf numFmtId="9" fontId="29" fillId="0" borderId="11" xfId="0" applyNumberFormat="1" applyFont="1" applyBorder="1" applyAlignment="1" applyProtection="1">
      <alignment horizontal="center" wrapText="1"/>
      <protection locked="0"/>
    </xf>
    <xf numFmtId="0" fontId="26" fillId="0" borderId="20" xfId="0" applyFont="1" applyBorder="1" applyAlignment="1" applyProtection="1">
      <alignment horizontal="center"/>
      <protection locked="0"/>
    </xf>
    <xf numFmtId="0" fontId="53" fillId="6" borderId="4" xfId="5" applyFont="1" applyFill="1" applyBorder="1" applyAlignment="1" applyProtection="1">
      <alignment vertical="center"/>
      <protection locked="0"/>
    </xf>
    <xf numFmtId="0" fontId="26" fillId="0" borderId="0" xfId="0" applyFont="1"/>
    <xf numFmtId="0" fontId="26" fillId="0" borderId="0" xfId="0" applyFont="1" applyAlignment="1" applyProtection="1">
      <alignment horizontal="center"/>
      <protection locked="0"/>
    </xf>
    <xf numFmtId="0" fontId="52" fillId="0" borderId="0" xfId="0" applyFont="1" applyAlignment="1" applyProtection="1">
      <alignment horizontal="left"/>
      <protection locked="0"/>
    </xf>
    <xf numFmtId="0" fontId="52" fillId="3" borderId="7" xfId="0" applyFont="1" applyFill="1" applyBorder="1" applyAlignment="1" applyProtection="1">
      <alignment horizontal="center"/>
      <protection locked="0"/>
    </xf>
    <xf numFmtId="0" fontId="52" fillId="3" borderId="8" xfId="0" applyFont="1" applyFill="1" applyBorder="1" applyAlignment="1" applyProtection="1">
      <alignment horizontal="center"/>
      <protection locked="0"/>
    </xf>
    <xf numFmtId="0" fontId="52" fillId="3" borderId="9" xfId="0" applyFont="1" applyFill="1" applyBorder="1" applyAlignment="1" applyProtection="1">
      <alignment horizontal="center"/>
      <protection locked="0"/>
    </xf>
    <xf numFmtId="0" fontId="52" fillId="0" borderId="8" xfId="0" applyFont="1" applyBorder="1" applyAlignment="1" applyProtection="1">
      <alignment horizontal="center"/>
      <protection locked="0"/>
    </xf>
    <xf numFmtId="0" fontId="18" fillId="4" borderId="45" xfId="0" applyFont="1" applyFill="1" applyBorder="1" applyAlignment="1" applyProtection="1">
      <alignment horizontal="center" vertical="center" wrapText="1"/>
      <protection locked="0"/>
    </xf>
    <xf numFmtId="0" fontId="52" fillId="2" borderId="11" xfId="0" applyFont="1" applyFill="1" applyBorder="1" applyAlignment="1" applyProtection="1">
      <alignment horizontal="center" vertical="center" wrapText="1"/>
      <protection locked="0"/>
    </xf>
    <xf numFmtId="0" fontId="18" fillId="4" borderId="42" xfId="0" applyFont="1" applyFill="1" applyBorder="1" applyAlignment="1">
      <alignment vertical="center" wrapText="1"/>
    </xf>
    <xf numFmtId="0" fontId="18" fillId="4" borderId="43" xfId="0" applyFont="1" applyFill="1" applyBorder="1" applyAlignment="1">
      <alignment horizontal="center" vertical="center" wrapText="1"/>
    </xf>
    <xf numFmtId="0" fontId="18" fillId="4" borderId="44" xfId="0" applyFont="1" applyFill="1" applyBorder="1" applyAlignment="1">
      <alignment horizontal="center" vertical="center" wrapText="1"/>
    </xf>
    <xf numFmtId="0" fontId="18" fillId="4" borderId="46" xfId="0" applyFont="1" applyFill="1" applyBorder="1" applyAlignment="1" applyProtection="1">
      <alignment horizontal="center" vertical="center" wrapText="1"/>
      <protection locked="0"/>
    </xf>
    <xf numFmtId="0" fontId="26" fillId="0" borderId="29" xfId="0" applyFont="1" applyBorder="1" applyProtection="1">
      <protection locked="0"/>
    </xf>
    <xf numFmtId="0" fontId="26" fillId="0" borderId="4" xfId="2" applyNumberFormat="1" applyFont="1" applyBorder="1" applyAlignment="1" applyProtection="1">
      <alignment horizontal="center" vertical="center"/>
    </xf>
    <xf numFmtId="0" fontId="26" fillId="0" borderId="30" xfId="0" applyFont="1" applyBorder="1"/>
    <xf numFmtId="0" fontId="26" fillId="0" borderId="37" xfId="0" applyFont="1" applyBorder="1"/>
    <xf numFmtId="0" fontId="26" fillId="0" borderId="0" xfId="0" applyFont="1" applyAlignment="1" applyProtection="1">
      <alignment horizontal="left" vertical="center"/>
      <protection locked="0"/>
    </xf>
    <xf numFmtId="0" fontId="26" fillId="0" borderId="20" xfId="0" applyFont="1" applyBorder="1"/>
    <xf numFmtId="0" fontId="26" fillId="0" borderId="11" xfId="2" applyNumberFormat="1" applyFont="1" applyBorder="1" applyAlignment="1" applyProtection="1">
      <alignment horizontal="center" vertical="center"/>
    </xf>
    <xf numFmtId="0" fontId="26" fillId="0" borderId="19" xfId="0" applyFont="1" applyBorder="1"/>
    <xf numFmtId="0" fontId="26" fillId="0" borderId="4" xfId="0" applyFont="1" applyBorder="1"/>
    <xf numFmtId="0" fontId="7" fillId="5" borderId="6" xfId="0" applyFont="1" applyFill="1" applyBorder="1"/>
    <xf numFmtId="0" fontId="9" fillId="0" borderId="6" xfId="0" applyFont="1" applyBorder="1" applyAlignment="1">
      <alignment horizontal="justify"/>
    </xf>
    <xf numFmtId="0" fontId="9" fillId="0" borderId="6" xfId="0" applyFont="1" applyBorder="1" applyAlignment="1">
      <alignment horizontal="justify" wrapText="1"/>
    </xf>
    <xf numFmtId="0" fontId="9" fillId="0" borderId="6" xfId="0" applyFont="1" applyBorder="1" applyAlignment="1">
      <alignment horizontal="justify" vertical="center" wrapText="1"/>
    </xf>
    <xf numFmtId="0" fontId="6" fillId="0" borderId="6" xfId="0" applyFont="1" applyBorder="1" applyAlignment="1">
      <alignment wrapText="1"/>
    </xf>
    <xf numFmtId="0" fontId="6" fillId="0" borderId="6" xfId="0" applyFont="1" applyBorder="1" applyAlignment="1">
      <alignment horizontal="justify" wrapText="1"/>
    </xf>
    <xf numFmtId="0" fontId="6" fillId="0" borderId="6" xfId="0" applyFont="1" applyBorder="1"/>
    <xf numFmtId="9" fontId="10" fillId="0" borderId="17" xfId="2" applyFont="1" applyFill="1" applyBorder="1" applyAlignment="1" applyProtection="1">
      <alignment vertical="center"/>
      <protection locked="0"/>
    </xf>
    <xf numFmtId="9" fontId="10" fillId="0" borderId="4" xfId="2" applyFont="1" applyFill="1" applyBorder="1" applyAlignment="1" applyProtection="1">
      <alignment horizontal="center" vertical="center"/>
      <protection locked="0"/>
    </xf>
    <xf numFmtId="9" fontId="10" fillId="0" borderId="4" xfId="0" applyNumberFormat="1" applyFont="1" applyBorder="1" applyAlignment="1" applyProtection="1">
      <alignment vertical="center"/>
      <protection locked="0"/>
    </xf>
    <xf numFmtId="3" fontId="10" fillId="0" borderId="4" xfId="0" applyNumberFormat="1" applyFont="1" applyBorder="1" applyAlignment="1" applyProtection="1">
      <alignment vertical="center"/>
      <protection locked="0"/>
    </xf>
    <xf numFmtId="0" fontId="10" fillId="0" borderId="4" xfId="0" applyFont="1" applyBorder="1" applyAlignment="1" applyProtection="1">
      <alignment vertical="center"/>
      <protection locked="0"/>
    </xf>
    <xf numFmtId="0" fontId="10" fillId="0" borderId="0" xfId="0" applyFont="1" applyAlignment="1" applyProtection="1">
      <alignment vertical="center" wrapText="1"/>
      <protection locked="0"/>
    </xf>
    <xf numFmtId="9" fontId="10" fillId="0" borderId="4" xfId="0" applyNumberFormat="1" applyFont="1" applyBorder="1" applyAlignment="1">
      <alignment vertical="center"/>
    </xf>
    <xf numFmtId="0" fontId="10" fillId="0" borderId="4" xfId="0" applyFont="1" applyBorder="1" applyAlignment="1" applyProtection="1">
      <alignment horizontal="center" vertical="center"/>
      <protection locked="0"/>
    </xf>
    <xf numFmtId="9" fontId="10" fillId="0" borderId="23" xfId="2" applyFont="1" applyFill="1" applyBorder="1" applyAlignment="1" applyProtection="1">
      <alignment horizontal="center" vertical="center"/>
      <protection locked="0"/>
    </xf>
    <xf numFmtId="0" fontId="10" fillId="0" borderId="23" xfId="2" applyNumberFormat="1" applyFont="1" applyFill="1" applyBorder="1" applyAlignment="1" applyProtection="1">
      <alignment horizontal="center" vertical="center"/>
      <protection locked="0"/>
    </xf>
    <xf numFmtId="9" fontId="10" fillId="0" borderId="74" xfId="2" applyFont="1" applyFill="1" applyBorder="1" applyAlignment="1" applyProtection="1">
      <alignment horizontal="center" vertical="center"/>
      <protection locked="0"/>
    </xf>
    <xf numFmtId="0" fontId="10" fillId="0" borderId="17" xfId="2" applyNumberFormat="1" applyFont="1" applyFill="1" applyBorder="1" applyAlignment="1" applyProtection="1">
      <alignment vertical="center"/>
      <protection locked="0"/>
    </xf>
    <xf numFmtId="9" fontId="10" fillId="0" borderId="4" xfId="2" applyFont="1" applyFill="1" applyBorder="1" applyAlignment="1" applyProtection="1">
      <alignment vertical="center"/>
      <protection locked="0"/>
    </xf>
    <xf numFmtId="9" fontId="10" fillId="0" borderId="4" xfId="0" applyNumberFormat="1" applyFont="1" applyBorder="1" applyProtection="1">
      <protection locked="0"/>
    </xf>
    <xf numFmtId="9" fontId="10" fillId="0" borderId="21" xfId="0" applyNumberFormat="1" applyFont="1" applyBorder="1" applyProtection="1">
      <protection locked="0"/>
    </xf>
    <xf numFmtId="9" fontId="0" fillId="0" borderId="17" xfId="2" applyFont="1" applyFill="1" applyBorder="1" applyAlignment="1" applyProtection="1">
      <alignment vertical="center"/>
      <protection locked="0"/>
    </xf>
    <xf numFmtId="9" fontId="2" fillId="0" borderId="4" xfId="0" applyNumberFormat="1" applyFont="1" applyBorder="1" applyAlignment="1">
      <alignment horizontal="left" indent="1"/>
    </xf>
    <xf numFmtId="9" fontId="2" fillId="0" borderId="53" xfId="0" applyNumberFormat="1" applyFont="1" applyBorder="1" applyAlignment="1">
      <alignment horizontal="center"/>
    </xf>
    <xf numFmtId="9" fontId="2" fillId="0" borderId="54" xfId="0" applyNumberFormat="1" applyFont="1" applyBorder="1"/>
    <xf numFmtId="0" fontId="56" fillId="0" borderId="4" xfId="0" applyFont="1" applyBorder="1" applyAlignment="1">
      <alignment horizontal="justify" vertical="center" wrapText="1"/>
    </xf>
    <xf numFmtId="0" fontId="56" fillId="0" borderId="17" xfId="0" applyFont="1" applyBorder="1" applyAlignment="1">
      <alignment horizontal="justify" vertical="center" wrapText="1"/>
    </xf>
    <xf numFmtId="0" fontId="0" fillId="0" borderId="11" xfId="0" applyBorder="1" applyAlignment="1">
      <alignment horizontal="center" vertical="center" wrapText="1"/>
    </xf>
    <xf numFmtId="0" fontId="56" fillId="0" borderId="11" xfId="0" applyFont="1" applyBorder="1" applyAlignment="1">
      <alignment horizontal="left" vertical="center" wrapText="1"/>
    </xf>
    <xf numFmtId="0" fontId="0" fillId="0" borderId="11" xfId="0" applyBorder="1" applyAlignment="1">
      <alignment vertical="center" wrapText="1"/>
    </xf>
    <xf numFmtId="9" fontId="0" fillId="0" borderId="11" xfId="0" applyNumberFormat="1" applyBorder="1" applyAlignment="1">
      <alignment horizontal="center" vertical="center"/>
    </xf>
    <xf numFmtId="0" fontId="0" fillId="0" borderId="11" xfId="0" applyBorder="1" applyAlignment="1">
      <alignment horizontal="left" vertical="center" wrapText="1"/>
    </xf>
    <xf numFmtId="0" fontId="21" fillId="0" borderId="11" xfId="0" applyFont="1" applyBorder="1" applyAlignment="1">
      <alignment horizontal="center" vertical="center"/>
    </xf>
    <xf numFmtId="0" fontId="56" fillId="6" borderId="4" xfId="7" applyFont="1" applyFill="1" applyBorder="1" applyProtection="1">
      <protection locked="0"/>
    </xf>
    <xf numFmtId="0" fontId="56" fillId="6" borderId="4" xfId="5" applyFont="1" applyFill="1" applyBorder="1" applyProtection="1">
      <protection locked="0"/>
    </xf>
    <xf numFmtId="0" fontId="58" fillId="6" borderId="4" xfId="0" applyFont="1" applyFill="1" applyBorder="1" applyProtection="1">
      <protection locked="0"/>
    </xf>
    <xf numFmtId="0" fontId="33" fillId="6" borderId="4" xfId="0" applyFont="1" applyFill="1" applyBorder="1" applyAlignment="1">
      <alignment horizontal="justify" vertical="center"/>
    </xf>
    <xf numFmtId="0" fontId="56" fillId="6" borderId="4" xfId="5" applyFont="1" applyFill="1" applyBorder="1" applyAlignment="1" applyProtection="1">
      <alignment wrapText="1"/>
      <protection locked="0"/>
    </xf>
    <xf numFmtId="0" fontId="22" fillId="0" borderId="0" xfId="0" applyFont="1" applyAlignment="1" applyProtection="1">
      <alignment horizontal="center" vertical="center"/>
      <protection locked="0"/>
    </xf>
    <xf numFmtId="0" fontId="33" fillId="0" borderId="0" xfId="0" applyFont="1" applyAlignment="1">
      <alignment horizontal="justify" vertical="center" wrapText="1"/>
    </xf>
    <xf numFmtId="0" fontId="33" fillId="0" borderId="0" xfId="4" applyFont="1" applyAlignment="1">
      <alignment horizontal="left" wrapText="1"/>
    </xf>
    <xf numFmtId="0" fontId="29" fillId="0" borderId="0" xfId="0" applyFont="1" applyAlignment="1" applyProtection="1">
      <alignment horizontal="center" wrapText="1"/>
      <protection locked="0"/>
    </xf>
    <xf numFmtId="9" fontId="29" fillId="0" borderId="0" xfId="0" applyNumberFormat="1" applyFont="1" applyAlignment="1" applyProtection="1">
      <alignment horizontal="center" wrapText="1"/>
      <protection locked="0"/>
    </xf>
    <xf numFmtId="0" fontId="29" fillId="0" borderId="0" xfId="0" applyFont="1" applyAlignment="1" applyProtection="1">
      <alignment wrapText="1"/>
      <protection locked="0"/>
    </xf>
    <xf numFmtId="4" fontId="29" fillId="0" borderId="0" xfId="0" applyNumberFormat="1" applyFont="1" applyProtection="1">
      <protection locked="0"/>
    </xf>
    <xf numFmtId="0" fontId="38" fillId="0" borderId="0" xfId="0" applyFont="1" applyAlignment="1">
      <alignment horizontal="center" vertical="center"/>
    </xf>
    <xf numFmtId="9" fontId="29" fillId="0" borderId="0" xfId="0" applyNumberFormat="1" applyFont="1" applyAlignment="1" applyProtection="1">
      <alignment vertical="center" wrapText="1"/>
      <protection locked="0"/>
    </xf>
    <xf numFmtId="0" fontId="37" fillId="0" borderId="51" xfId="0" applyFont="1" applyBorder="1" applyAlignment="1" applyProtection="1">
      <alignment vertical="center"/>
      <protection locked="0"/>
    </xf>
    <xf numFmtId="0" fontId="33" fillId="0" borderId="45" xfId="0" applyFont="1" applyBorder="1" applyAlignment="1">
      <alignment vertical="center" wrapText="1"/>
    </xf>
    <xf numFmtId="0" fontId="33" fillId="0" borderId="4" xfId="4" applyFont="1" applyBorder="1" applyAlignment="1">
      <alignment horizontal="justify" wrapText="1"/>
    </xf>
    <xf numFmtId="164" fontId="26" fillId="0" borderId="4" xfId="1" applyNumberFormat="1" applyFont="1" applyFill="1" applyBorder="1" applyAlignment="1" applyProtection="1">
      <alignment vertical="center"/>
      <protection locked="0"/>
    </xf>
    <xf numFmtId="9" fontId="46" fillId="0" borderId="4" xfId="2" applyFont="1" applyBorder="1" applyAlignment="1" applyProtection="1">
      <alignment horizontal="left" vertical="center"/>
      <protection locked="0"/>
    </xf>
    <xf numFmtId="1" fontId="29" fillId="0" borderId="4" xfId="2" applyNumberFormat="1" applyFont="1" applyBorder="1" applyAlignment="1">
      <alignment horizontal="center" vertical="center"/>
    </xf>
    <xf numFmtId="165" fontId="29" fillId="0" borderId="4" xfId="3" applyNumberFormat="1" applyFont="1" applyBorder="1" applyAlignment="1">
      <alignment horizontal="center" vertical="center"/>
    </xf>
    <xf numFmtId="9" fontId="29" fillId="0" borderId="4" xfId="2" applyFont="1" applyBorder="1" applyAlignment="1">
      <alignment horizontal="center" vertical="center"/>
    </xf>
    <xf numFmtId="9" fontId="29" fillId="0" borderId="4" xfId="2" applyFont="1" applyBorder="1" applyAlignment="1" applyProtection="1">
      <alignment vertical="center"/>
      <protection locked="0"/>
    </xf>
    <xf numFmtId="9" fontId="29" fillId="0" borderId="11" xfId="2" applyFont="1" applyBorder="1" applyAlignment="1" applyProtection="1">
      <alignment vertical="center"/>
      <protection locked="0"/>
    </xf>
    <xf numFmtId="9" fontId="0" fillId="0" borderId="0" xfId="0" applyNumberFormat="1"/>
    <xf numFmtId="0" fontId="47" fillId="11" borderId="4" xfId="0" applyFont="1" applyFill="1" applyBorder="1" applyAlignment="1" applyProtection="1">
      <alignment horizontal="left" vertical="center" wrapText="1"/>
      <protection locked="0"/>
    </xf>
    <xf numFmtId="1" fontId="46" fillId="11" borderId="4" xfId="2" applyNumberFormat="1" applyFont="1" applyFill="1" applyBorder="1" applyAlignment="1" applyProtection="1">
      <alignment horizontal="center" vertical="center"/>
      <protection locked="0"/>
    </xf>
    <xf numFmtId="9" fontId="46" fillId="11" borderId="4" xfId="2" applyFont="1" applyFill="1" applyBorder="1" applyAlignment="1" applyProtection="1">
      <alignment horizontal="center" vertical="center"/>
      <protection locked="0"/>
    </xf>
    <xf numFmtId="9" fontId="46" fillId="11" borderId="4" xfId="2" applyFont="1" applyFill="1" applyBorder="1" applyAlignment="1" applyProtection="1">
      <alignment horizontal="left" vertical="center"/>
      <protection locked="0"/>
    </xf>
    <xf numFmtId="0" fontId="33" fillId="0" borderId="4" xfId="0" applyFont="1" applyBorder="1" applyAlignment="1">
      <alignment horizontal="justify" vertical="center" wrapText="1"/>
    </xf>
    <xf numFmtId="0" fontId="26" fillId="0" borderId="53" xfId="0" applyFont="1" applyBorder="1" applyProtection="1">
      <protection locked="0"/>
    </xf>
    <xf numFmtId="0" fontId="26" fillId="0" borderId="26" xfId="0" applyFont="1" applyBorder="1" applyProtection="1">
      <protection locked="0"/>
    </xf>
    <xf numFmtId="0" fontId="26" fillId="0" borderId="21" xfId="0" applyFont="1" applyBorder="1" applyProtection="1">
      <protection locked="0"/>
    </xf>
    <xf numFmtId="0" fontId="33" fillId="0" borderId="17" xfId="0" applyFont="1" applyBorder="1" applyAlignment="1">
      <alignment horizontal="justify" vertical="center" wrapText="1"/>
    </xf>
    <xf numFmtId="9" fontId="2" fillId="0" borderId="17" xfId="0" applyNumberFormat="1" applyFont="1" applyBorder="1" applyProtection="1">
      <protection locked="0"/>
    </xf>
    <xf numFmtId="9" fontId="2" fillId="0" borderId="4" xfId="0" applyNumberFormat="1" applyFont="1" applyBorder="1" applyProtection="1">
      <protection locked="0"/>
    </xf>
    <xf numFmtId="0" fontId="33" fillId="0" borderId="4" xfId="0" applyFont="1" applyBorder="1" applyAlignment="1">
      <alignment wrapText="1"/>
    </xf>
    <xf numFmtId="0" fontId="33" fillId="0" borderId="4" xfId="0" applyFont="1" applyBorder="1" applyAlignment="1" applyProtection="1">
      <alignment horizontal="left" vertical="center" wrapText="1"/>
      <protection locked="0"/>
    </xf>
    <xf numFmtId="0" fontId="33" fillId="0" borderId="4" xfId="0" applyFont="1" applyBorder="1" applyAlignment="1">
      <alignment horizontal="left" wrapText="1"/>
    </xf>
    <xf numFmtId="0" fontId="33" fillId="0" borderId="4" xfId="0" applyFont="1" applyBorder="1" applyAlignment="1">
      <alignment horizontal="left"/>
    </xf>
    <xf numFmtId="0" fontId="33" fillId="6" borderId="4" xfId="4" applyFont="1" applyFill="1" applyBorder="1" applyAlignment="1">
      <alignment horizontal="justify" vertical="center" wrapText="1"/>
    </xf>
    <xf numFmtId="9" fontId="6" fillId="6" borderId="4" xfId="0" applyNumberFormat="1" applyFont="1" applyFill="1" applyBorder="1" applyAlignment="1">
      <alignment horizontal="center"/>
    </xf>
    <xf numFmtId="9" fontId="6" fillId="6" borderId="4" xfId="0" applyNumberFormat="1" applyFont="1" applyFill="1" applyBorder="1" applyAlignment="1">
      <alignment horizontal="center" vertical="center"/>
    </xf>
    <xf numFmtId="0" fontId="8" fillId="0" borderId="0" xfId="0" applyFont="1" applyAlignment="1">
      <alignment horizontal="center"/>
    </xf>
    <xf numFmtId="0" fontId="8" fillId="0" borderId="47" xfId="0" applyFont="1" applyBorder="1" applyAlignment="1">
      <alignment horizontal="center"/>
    </xf>
    <xf numFmtId="0" fontId="29" fillId="0" borderId="53" xfId="0" applyFont="1" applyBorder="1" applyAlignment="1" applyProtection="1">
      <alignment horizontal="justify" vertical="center" wrapText="1"/>
      <protection locked="0"/>
    </xf>
    <xf numFmtId="0" fontId="29" fillId="0" borderId="54" xfId="0" applyFont="1" applyBorder="1" applyAlignment="1" applyProtection="1">
      <alignment horizontal="justify" vertical="center" wrapText="1"/>
      <protection locked="0"/>
    </xf>
    <xf numFmtId="0" fontId="33" fillId="0" borderId="55" xfId="4" applyFont="1" applyBorder="1" applyAlignment="1">
      <alignment horizontal="center" vertical="center" wrapText="1"/>
    </xf>
    <xf numFmtId="0" fontId="33" fillId="0" borderId="52" xfId="4" applyFont="1" applyBorder="1" applyAlignment="1">
      <alignment horizontal="center" vertical="center" wrapText="1"/>
    </xf>
    <xf numFmtId="0" fontId="33" fillId="0" borderId="51" xfId="4" applyFont="1" applyBorder="1" applyAlignment="1">
      <alignment horizontal="center" vertical="center" wrapText="1"/>
    </xf>
    <xf numFmtId="0" fontId="33" fillId="0" borderId="4" xfId="0" applyFont="1" applyBorder="1" applyAlignment="1">
      <alignment horizontal="justify" vertical="center" wrapText="1"/>
    </xf>
    <xf numFmtId="0" fontId="33" fillId="0" borderId="4" xfId="0" applyFont="1" applyBorder="1" applyAlignment="1" applyProtection="1">
      <alignment horizontal="center" vertical="center" wrapText="1"/>
      <protection locked="0"/>
    </xf>
    <xf numFmtId="0" fontId="33" fillId="0" borderId="4" xfId="4" applyFont="1" applyBorder="1" applyAlignment="1">
      <alignment horizontal="center" vertical="center" wrapText="1"/>
    </xf>
    <xf numFmtId="0" fontId="33" fillId="0" borderId="60" xfId="4" applyFont="1" applyBorder="1" applyAlignment="1">
      <alignment horizontal="center" vertical="center" wrapText="1"/>
    </xf>
    <xf numFmtId="0" fontId="33" fillId="0" borderId="67" xfId="0" applyFont="1" applyBorder="1" applyAlignment="1">
      <alignment horizontal="center" vertical="center" wrapText="1"/>
    </xf>
    <xf numFmtId="0" fontId="33" fillId="0" borderId="45" xfId="0" applyFont="1" applyBorder="1" applyAlignment="1">
      <alignment horizontal="center" vertical="center" wrapText="1"/>
    </xf>
    <xf numFmtId="0" fontId="37" fillId="0" borderId="55" xfId="0" applyFont="1" applyBorder="1" applyAlignment="1" applyProtection="1">
      <alignment horizontal="center" vertical="center"/>
      <protection locked="0"/>
    </xf>
    <xf numFmtId="0" fontId="37" fillId="0" borderId="51" xfId="0" applyFont="1" applyBorder="1" applyAlignment="1" applyProtection="1">
      <alignment horizontal="center" vertical="center"/>
      <protection locked="0"/>
    </xf>
    <xf numFmtId="0" fontId="29" fillId="0" borderId="4" xfId="0" applyFont="1" applyBorder="1" applyAlignment="1" applyProtection="1">
      <alignment horizontal="center" wrapText="1"/>
      <protection locked="0"/>
    </xf>
    <xf numFmtId="0" fontId="29" fillId="0" borderId="38" xfId="0" applyFont="1" applyBorder="1" applyAlignment="1" applyProtection="1">
      <alignment horizontal="justify" vertical="center" wrapText="1"/>
      <protection locked="0"/>
    </xf>
    <xf numFmtId="0" fontId="29" fillId="0" borderId="45" xfId="0" applyFont="1" applyBorder="1" applyAlignment="1" applyProtection="1">
      <alignment horizontal="justify" vertical="center" wrapText="1"/>
      <protection locked="0"/>
    </xf>
    <xf numFmtId="0" fontId="29" fillId="0" borderId="68" xfId="0" applyFont="1" applyBorder="1" applyAlignment="1" applyProtection="1">
      <alignment horizontal="justify" vertical="center" wrapText="1"/>
      <protection locked="0"/>
    </xf>
    <xf numFmtId="0" fontId="37" fillId="0" borderId="52"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34" xfId="0" applyFont="1" applyBorder="1" applyAlignment="1" applyProtection="1">
      <alignment horizontal="center" vertical="center" wrapText="1"/>
      <protection locked="0"/>
    </xf>
    <xf numFmtId="0" fontId="3" fillId="0" borderId="35" xfId="0" applyFont="1" applyBorder="1" applyAlignment="1" applyProtection="1">
      <alignment horizontal="center" vertical="center" wrapText="1"/>
      <protection locked="0"/>
    </xf>
    <xf numFmtId="0" fontId="3" fillId="0" borderId="36"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0" borderId="14"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3" fillId="2" borderId="4" xfId="0" applyFont="1" applyFill="1" applyBorder="1" applyAlignment="1" applyProtection="1">
      <alignment horizontal="left"/>
      <protection locked="0"/>
    </xf>
    <xf numFmtId="0" fontId="15" fillId="0" borderId="5" xfId="0" applyFont="1" applyBorder="1" applyAlignment="1" applyProtection="1">
      <alignment horizontal="left"/>
      <protection locked="0"/>
    </xf>
    <xf numFmtId="0" fontId="15" fillId="0" borderId="15" xfId="0" applyFont="1" applyBorder="1" applyAlignment="1" applyProtection="1">
      <alignment horizontal="left"/>
      <protection locked="0"/>
    </xf>
    <xf numFmtId="0" fontId="15" fillId="0" borderId="6" xfId="0" applyFont="1" applyBorder="1" applyAlignment="1" applyProtection="1">
      <alignment horizontal="left"/>
      <protection locked="0"/>
    </xf>
    <xf numFmtId="0" fontId="3" fillId="0" borderId="5" xfId="0" applyFont="1" applyBorder="1" applyAlignment="1" applyProtection="1">
      <alignment horizontal="left"/>
      <protection locked="0"/>
    </xf>
    <xf numFmtId="0" fontId="3" fillId="0" borderId="15" xfId="0" applyFont="1" applyBorder="1" applyAlignment="1" applyProtection="1">
      <alignment horizontal="left"/>
      <protection locked="0"/>
    </xf>
    <xf numFmtId="0" fontId="3" fillId="0" borderId="6" xfId="0" applyFont="1" applyBorder="1" applyAlignment="1" applyProtection="1">
      <alignment horizontal="left"/>
      <protection locked="0"/>
    </xf>
    <xf numFmtId="0" fontId="2" fillId="0" borderId="1" xfId="0" applyFont="1" applyBorder="1" applyAlignment="1" applyProtection="1">
      <alignment horizontal="center"/>
      <protection locked="0"/>
    </xf>
    <xf numFmtId="0" fontId="2" fillId="0" borderId="37" xfId="0" applyFont="1" applyBorder="1" applyAlignment="1" applyProtection="1">
      <alignment horizontal="center"/>
      <protection locked="0"/>
    </xf>
    <xf numFmtId="0" fontId="2" fillId="0" borderId="12"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0" borderId="0" xfId="0" applyFont="1" applyAlignment="1" applyProtection="1">
      <alignment horizontal="center"/>
      <protection locked="0"/>
    </xf>
    <xf numFmtId="0" fontId="2" fillId="0" borderId="13" xfId="0" applyFont="1" applyBorder="1" applyAlignment="1" applyProtection="1">
      <alignment horizontal="center"/>
      <protection locked="0"/>
    </xf>
    <xf numFmtId="0" fontId="2" fillId="0" borderId="3" xfId="0" applyFont="1" applyBorder="1" applyAlignment="1" applyProtection="1">
      <alignment horizontal="center"/>
      <protection locked="0"/>
    </xf>
    <xf numFmtId="0" fontId="2" fillId="0" borderId="30" xfId="0" applyFont="1" applyBorder="1" applyAlignment="1" applyProtection="1">
      <alignment horizontal="center"/>
      <protection locked="0"/>
    </xf>
    <xf numFmtId="0" fontId="2" fillId="0" borderId="14" xfId="0" applyFont="1" applyBorder="1" applyAlignment="1" applyProtection="1">
      <alignment horizontal="center"/>
      <protection locked="0"/>
    </xf>
    <xf numFmtId="0" fontId="3" fillId="0" borderId="32" xfId="0" applyFont="1" applyBorder="1" applyAlignment="1" applyProtection="1">
      <alignment horizontal="center" vertical="center"/>
      <protection locked="0"/>
    </xf>
    <xf numFmtId="0" fontId="3" fillId="0" borderId="31" xfId="0" applyFont="1" applyBorder="1" applyAlignment="1" applyProtection="1">
      <alignment horizontal="center" vertical="center"/>
      <protection locked="0"/>
    </xf>
    <xf numFmtId="0" fontId="3" fillId="0" borderId="33" xfId="0" applyFont="1" applyBorder="1" applyAlignment="1" applyProtection="1">
      <alignment horizontal="center" vertical="center"/>
      <protection locked="0"/>
    </xf>
    <xf numFmtId="0" fontId="2" fillId="0" borderId="47" xfId="0" applyFont="1" applyBorder="1" applyAlignment="1" applyProtection="1">
      <alignment horizontal="center"/>
      <protection locked="0"/>
    </xf>
    <xf numFmtId="0" fontId="4" fillId="4" borderId="38" xfId="0" applyFont="1" applyFill="1" applyBorder="1" applyAlignment="1" applyProtection="1">
      <alignment horizontal="center" vertical="center" wrapText="1"/>
      <protection locked="0"/>
    </xf>
    <xf numFmtId="0" fontId="4" fillId="4" borderId="37" xfId="0" applyFont="1" applyFill="1" applyBorder="1" applyAlignment="1" applyProtection="1">
      <alignment horizontal="center" vertical="center" wrapText="1"/>
      <protection locked="0"/>
    </xf>
    <xf numFmtId="0" fontId="4" fillId="4" borderId="39" xfId="0" applyFont="1" applyFill="1" applyBorder="1" applyAlignment="1" applyProtection="1">
      <alignment horizontal="center" vertical="center" wrapText="1"/>
      <protection locked="0"/>
    </xf>
    <xf numFmtId="0" fontId="4" fillId="4" borderId="26" xfId="0" applyFont="1" applyFill="1" applyBorder="1" applyAlignment="1" applyProtection="1">
      <alignment horizontal="center" vertical="center" wrapText="1"/>
      <protection locked="0"/>
    </xf>
    <xf numFmtId="0" fontId="4" fillId="4" borderId="41" xfId="0" applyFont="1" applyFill="1" applyBorder="1" applyAlignment="1" applyProtection="1">
      <alignment horizontal="center" vertical="center" wrapText="1"/>
      <protection locked="0"/>
    </xf>
    <xf numFmtId="0" fontId="4" fillId="4" borderId="28" xfId="0" applyFont="1" applyFill="1" applyBorder="1" applyAlignment="1" applyProtection="1">
      <alignment horizontal="center" vertical="center" wrapText="1"/>
      <protection locked="0"/>
    </xf>
    <xf numFmtId="0" fontId="4" fillId="4" borderId="21" xfId="0" applyFont="1" applyFill="1" applyBorder="1" applyAlignment="1" applyProtection="1">
      <alignment horizontal="center" vertical="center" wrapText="1"/>
      <protection locked="0"/>
    </xf>
    <xf numFmtId="0" fontId="4" fillId="4" borderId="27" xfId="0" applyFont="1" applyFill="1" applyBorder="1" applyAlignment="1" applyProtection="1">
      <alignment horizontal="center" vertical="center" wrapText="1"/>
      <protection locked="0"/>
    </xf>
    <xf numFmtId="0" fontId="4" fillId="4" borderId="19" xfId="0" applyFont="1" applyFill="1" applyBorder="1" applyAlignment="1" applyProtection="1">
      <alignment horizontal="center" vertical="center" wrapText="1"/>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3" fillId="2" borderId="7" xfId="0" applyFont="1" applyFill="1" applyBorder="1" applyAlignment="1" applyProtection="1">
      <alignment horizontal="center" vertical="center"/>
      <protection locked="0"/>
    </xf>
    <xf numFmtId="0" fontId="3" fillId="2" borderId="8" xfId="0" applyFont="1" applyFill="1" applyBorder="1" applyAlignment="1" applyProtection="1">
      <alignment horizontal="center" vertical="center"/>
      <protection locked="0"/>
    </xf>
    <xf numFmtId="0" fontId="3" fillId="2" borderId="9" xfId="0" applyFont="1" applyFill="1" applyBorder="1" applyAlignment="1" applyProtection="1">
      <alignment horizontal="center" vertical="center"/>
      <protection locked="0"/>
    </xf>
    <xf numFmtId="0" fontId="4" fillId="4" borderId="8" xfId="0" applyFont="1" applyFill="1" applyBorder="1" applyAlignment="1" applyProtection="1">
      <alignment horizontal="center" vertical="center"/>
      <protection locked="0"/>
    </xf>
    <xf numFmtId="0" fontId="4" fillId="4" borderId="9" xfId="0" applyFont="1" applyFill="1" applyBorder="1" applyAlignment="1" applyProtection="1">
      <alignment horizontal="center" vertical="center"/>
      <protection locked="0"/>
    </xf>
    <xf numFmtId="0" fontId="4" fillId="2" borderId="17" xfId="0" applyFont="1" applyFill="1" applyBorder="1" applyAlignment="1" applyProtection="1">
      <alignment horizontal="center" vertical="center" wrapText="1"/>
      <protection locked="0"/>
    </xf>
    <xf numFmtId="0" fontId="4" fillId="2" borderId="11" xfId="0" applyFont="1" applyFill="1" applyBorder="1" applyAlignment="1" applyProtection="1">
      <alignment horizontal="center" vertical="center" wrapText="1"/>
      <protection locked="0"/>
    </xf>
    <xf numFmtId="0" fontId="4" fillId="4" borderId="25" xfId="0" applyFont="1" applyFill="1" applyBorder="1" applyAlignment="1" applyProtection="1">
      <alignment horizontal="center" vertical="center" wrapText="1"/>
      <protection locked="0"/>
    </xf>
    <xf numFmtId="0" fontId="4" fillId="4" borderId="40"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3" fillId="2" borderId="50" xfId="0" applyFont="1" applyFill="1" applyBorder="1" applyAlignment="1" applyProtection="1">
      <alignment horizontal="center" vertical="center" wrapText="1"/>
      <protection locked="0"/>
    </xf>
    <xf numFmtId="0" fontId="3" fillId="2" borderId="58" xfId="0" applyFont="1" applyFill="1" applyBorder="1" applyAlignment="1" applyProtection="1">
      <alignment horizontal="center" vertical="center" wrapText="1"/>
      <protection locked="0"/>
    </xf>
    <xf numFmtId="0" fontId="3" fillId="2" borderId="17"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3" fillId="2" borderId="22" xfId="0" applyFont="1" applyFill="1" applyBorder="1" applyAlignment="1" applyProtection="1">
      <alignment horizontal="center" vertical="center" wrapText="1"/>
      <protection locked="0"/>
    </xf>
    <xf numFmtId="0" fontId="3" fillId="2" borderId="31" xfId="0" applyFont="1" applyFill="1" applyBorder="1" applyAlignment="1" applyProtection="1">
      <alignment horizontal="center" vertical="center" wrapText="1"/>
      <protection locked="0"/>
    </xf>
    <xf numFmtId="0" fontId="3" fillId="2" borderId="23" xfId="0" applyFont="1" applyFill="1" applyBorder="1" applyAlignment="1" applyProtection="1">
      <alignment horizontal="center" vertical="center" wrapText="1"/>
      <protection locked="0"/>
    </xf>
    <xf numFmtId="0" fontId="3" fillId="2" borderId="65" xfId="0" applyFont="1" applyFill="1" applyBorder="1" applyAlignment="1" applyProtection="1">
      <alignment horizontal="center" vertical="center" wrapText="1"/>
      <protection locked="0"/>
    </xf>
    <xf numFmtId="0" fontId="3" fillId="2" borderId="66" xfId="0" applyFont="1" applyFill="1" applyBorder="1" applyAlignment="1" applyProtection="1">
      <alignment horizontal="center" vertical="center" wrapText="1"/>
      <protection locked="0"/>
    </xf>
    <xf numFmtId="0" fontId="33" fillId="0" borderId="4" xfId="4" applyFont="1" applyBorder="1" applyAlignment="1">
      <alignment horizontal="justify" vertical="center" wrapText="1"/>
    </xf>
    <xf numFmtId="0" fontId="37" fillId="0" borderId="16" xfId="0" applyFont="1" applyBorder="1" applyAlignment="1" applyProtection="1">
      <alignment horizontal="center" vertical="center"/>
      <protection locked="0"/>
    </xf>
    <xf numFmtId="0" fontId="37" fillId="0" borderId="60" xfId="0" applyFont="1" applyBorder="1" applyAlignment="1" applyProtection="1">
      <alignment horizontal="center" vertical="center"/>
      <protection locked="0"/>
    </xf>
    <xf numFmtId="0" fontId="33" fillId="0" borderId="16" xfId="4" applyFont="1" applyBorder="1" applyAlignment="1">
      <alignment horizontal="justify" vertical="center" wrapText="1"/>
    </xf>
    <xf numFmtId="0" fontId="33" fillId="0" borderId="60" xfId="4" applyFont="1" applyBorder="1" applyAlignment="1">
      <alignment horizontal="justify" vertical="center" wrapText="1"/>
    </xf>
    <xf numFmtId="0" fontId="33" fillId="6" borderId="60" xfId="4" applyFont="1" applyFill="1" applyBorder="1" applyAlignment="1">
      <alignment horizontal="justify" vertical="center" wrapText="1"/>
    </xf>
    <xf numFmtId="0" fontId="29" fillId="0" borderId="4" xfId="0" applyFont="1" applyBorder="1" applyAlignment="1">
      <alignment horizontal="justify" vertical="center" wrapText="1"/>
    </xf>
    <xf numFmtId="0" fontId="29" fillId="0" borderId="4" xfId="0" applyFont="1" applyBorder="1" applyAlignment="1" applyProtection="1">
      <alignment horizontal="justify" vertical="center" wrapText="1"/>
      <protection locked="0"/>
    </xf>
    <xf numFmtId="0" fontId="33" fillId="0" borderId="60" xfId="0" applyFont="1" applyBorder="1" applyAlignment="1">
      <alignment horizontal="justify" vertical="center" wrapText="1"/>
    </xf>
    <xf numFmtId="0" fontId="0" fillId="0" borderId="45" xfId="0" applyBorder="1" applyAlignment="1">
      <alignment horizontal="left"/>
    </xf>
    <xf numFmtId="0" fontId="0" fillId="0" borderId="0" xfId="0" applyAlignment="1">
      <alignment horizontal="left"/>
    </xf>
    <xf numFmtId="0" fontId="51" fillId="0" borderId="4" xfId="0" applyFont="1" applyBorder="1" applyAlignment="1">
      <alignment horizontal="center" vertical="center" wrapText="1"/>
    </xf>
    <xf numFmtId="0" fontId="2" fillId="0" borderId="53"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2" fillId="0" borderId="54" xfId="0" applyFont="1" applyBorder="1" applyAlignment="1" applyProtection="1">
      <alignment horizontal="center" vertical="center" wrapText="1"/>
      <protection locked="0"/>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4" fillId="4" borderId="18" xfId="0" applyFont="1" applyFill="1" applyBorder="1" applyAlignment="1" applyProtection="1">
      <alignment horizontal="center" vertical="center" wrapText="1"/>
      <protection locked="0"/>
    </xf>
    <xf numFmtId="0" fontId="4" fillId="4" borderId="23" xfId="0" applyFont="1" applyFill="1" applyBorder="1" applyAlignment="1" applyProtection="1">
      <alignment horizontal="center" vertical="center" wrapText="1"/>
      <protection locked="0"/>
    </xf>
    <xf numFmtId="0" fontId="2" fillId="0" borderId="60" xfId="0" applyFont="1" applyBorder="1" applyAlignment="1" applyProtection="1">
      <alignment horizontal="center" vertical="center"/>
      <protection locked="0"/>
    </xf>
    <xf numFmtId="0" fontId="2" fillId="0" borderId="53" xfId="0" applyFont="1" applyBorder="1" applyAlignment="1" applyProtection="1">
      <alignment horizontal="justify" vertical="center" wrapText="1"/>
      <protection locked="0"/>
    </xf>
    <xf numFmtId="0" fontId="2" fillId="0" borderId="26" xfId="0" applyFont="1" applyBorder="1" applyAlignment="1" applyProtection="1">
      <alignment horizontal="justify" vertical="center" wrapText="1"/>
      <protection locked="0"/>
    </xf>
    <xf numFmtId="0" fontId="2" fillId="0" borderId="54" xfId="0" applyFont="1" applyBorder="1" applyAlignment="1" applyProtection="1">
      <alignment horizontal="justify" vertical="center" wrapText="1"/>
      <protection locked="0"/>
    </xf>
    <xf numFmtId="0" fontId="2" fillId="0" borderId="4"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protection locked="0"/>
    </xf>
    <xf numFmtId="0" fontId="2" fillId="0" borderId="4" xfId="0" applyFont="1" applyBorder="1" applyAlignment="1" applyProtection="1">
      <alignment horizontal="justify" vertical="center" wrapText="1"/>
      <protection locked="0"/>
    </xf>
    <xf numFmtId="0" fontId="2" fillId="0" borderId="4" xfId="0" applyFont="1" applyBorder="1" applyAlignment="1">
      <alignment horizontal="center" vertical="center"/>
    </xf>
    <xf numFmtId="0" fontId="2" fillId="0" borderId="55" xfId="0" applyFont="1" applyBorder="1" applyAlignment="1" applyProtection="1">
      <alignment horizontal="center" vertical="center"/>
      <protection locked="0"/>
    </xf>
    <xf numFmtId="0" fontId="2" fillId="0" borderId="52" xfId="0" applyFont="1" applyBorder="1" applyAlignment="1" applyProtection="1">
      <alignment horizontal="center" vertical="center"/>
      <protection locked="0"/>
    </xf>
    <xf numFmtId="0" fontId="2" fillId="0" borderId="50" xfId="0" applyFont="1" applyBorder="1" applyAlignment="1" applyProtection="1">
      <alignment horizontal="center" vertical="center"/>
      <protection locked="0"/>
    </xf>
    <xf numFmtId="0" fontId="2" fillId="0" borderId="51" xfId="0" applyFont="1" applyBorder="1" applyAlignment="1" applyProtection="1">
      <alignment horizontal="center" vertical="center"/>
      <protection locked="0"/>
    </xf>
    <xf numFmtId="0" fontId="4" fillId="0" borderId="53" xfId="0" applyFont="1" applyBorder="1" applyAlignment="1">
      <alignment horizontal="center" vertical="center"/>
    </xf>
    <xf numFmtId="0" fontId="4" fillId="0" borderId="54" xfId="0" applyFont="1" applyBorder="1" applyAlignment="1">
      <alignment horizontal="center" vertical="center"/>
    </xf>
    <xf numFmtId="9" fontId="29" fillId="0" borderId="28" xfId="0" applyNumberFormat="1" applyFont="1" applyBorder="1" applyAlignment="1">
      <alignment horizontal="center" vertical="center"/>
    </xf>
    <xf numFmtId="9" fontId="29" fillId="0" borderId="54" xfId="0" applyNumberFormat="1" applyFont="1" applyBorder="1" applyAlignment="1">
      <alignment horizontal="center" vertical="center"/>
    </xf>
    <xf numFmtId="0" fontId="29" fillId="0" borderId="28" xfId="0" applyFont="1" applyBorder="1" applyAlignment="1">
      <alignment horizontal="left"/>
    </xf>
    <xf numFmtId="0" fontId="29" fillId="0" borderId="54" xfId="0" applyFont="1" applyBorder="1" applyAlignment="1">
      <alignment horizontal="left"/>
    </xf>
    <xf numFmtId="0" fontId="29" fillId="0" borderId="17" xfId="0" applyFont="1" applyBorder="1" applyAlignment="1">
      <alignment horizontal="justify" wrapText="1"/>
    </xf>
    <xf numFmtId="0" fontId="29" fillId="0" borderId="4" xfId="0" applyFont="1" applyBorder="1" applyAlignment="1">
      <alignment horizontal="justify" wrapText="1"/>
    </xf>
    <xf numFmtId="0" fontId="29" fillId="0" borderId="28" xfId="2" applyNumberFormat="1" applyFont="1" applyBorder="1" applyAlignment="1" applyProtection="1">
      <alignment horizontal="center" vertical="center"/>
    </xf>
    <xf numFmtId="0" fontId="29" fillId="0" borderId="54" xfId="2" applyNumberFormat="1" applyFont="1" applyBorder="1" applyAlignment="1" applyProtection="1">
      <alignment horizontal="center" vertical="center"/>
    </xf>
    <xf numFmtId="9" fontId="29" fillId="0" borderId="28" xfId="2" applyFont="1" applyBorder="1" applyAlignment="1">
      <alignment horizontal="center" vertical="center"/>
    </xf>
    <xf numFmtId="9" fontId="29" fillId="0" borderId="54" xfId="2" applyFont="1" applyBorder="1" applyAlignment="1">
      <alignment horizontal="center" vertical="center"/>
    </xf>
    <xf numFmtId="0" fontId="29" fillId="0" borderId="54" xfId="0" applyFont="1" applyBorder="1" applyAlignment="1">
      <alignment horizontal="center" vertical="center"/>
    </xf>
    <xf numFmtId="0" fontId="29" fillId="0" borderId="28" xfId="0" applyFont="1" applyBorder="1" applyAlignment="1" applyProtection="1">
      <alignment horizontal="justify" vertical="center" wrapText="1"/>
      <protection locked="0"/>
    </xf>
    <xf numFmtId="0" fontId="29" fillId="0" borderId="26" xfId="0" applyFont="1" applyBorder="1" applyAlignment="1" applyProtection="1">
      <alignment horizontal="justify" vertical="center" wrapText="1"/>
      <protection locked="0"/>
    </xf>
    <xf numFmtId="0" fontId="29" fillId="0" borderId="11" xfId="0" applyFont="1" applyBorder="1" applyAlignment="1" applyProtection="1">
      <alignment horizontal="justify" vertical="center" wrapText="1"/>
      <protection locked="0"/>
    </xf>
    <xf numFmtId="0" fontId="2" fillId="0" borderId="10" xfId="0" applyFont="1" applyBorder="1" applyAlignment="1" applyProtection="1">
      <alignment horizontal="center" vertical="center"/>
      <protection locked="0"/>
    </xf>
    <xf numFmtId="0" fontId="33" fillId="0" borderId="53" xfId="0" applyFont="1" applyBorder="1" applyAlignment="1">
      <alignment horizontal="justify" vertical="center"/>
    </xf>
    <xf numFmtId="0" fontId="33" fillId="0" borderId="26" xfId="0" applyFont="1" applyBorder="1" applyAlignment="1">
      <alignment horizontal="justify" vertical="center"/>
    </xf>
    <xf numFmtId="0" fontId="33" fillId="0" borderId="54" xfId="0" applyFont="1" applyBorder="1" applyAlignment="1">
      <alignment horizontal="justify" vertical="center"/>
    </xf>
    <xf numFmtId="0" fontId="33" fillId="0" borderId="28" xfId="0" applyFont="1" applyBorder="1" applyAlignment="1">
      <alignment horizontal="justify" vertical="center"/>
    </xf>
    <xf numFmtId="0" fontId="29" fillId="0" borderId="61" xfId="0" applyFont="1" applyBorder="1" applyAlignment="1" applyProtection="1">
      <alignment horizontal="justify"/>
      <protection locked="0"/>
    </xf>
    <xf numFmtId="0" fontId="29" fillId="0" borderId="64" xfId="0" applyFont="1" applyBorder="1" applyAlignment="1" applyProtection="1">
      <alignment horizontal="justify"/>
      <protection locked="0"/>
    </xf>
    <xf numFmtId="0" fontId="29" fillId="0" borderId="27" xfId="0" applyFont="1" applyBorder="1" applyAlignment="1" applyProtection="1">
      <alignment horizontal="justify"/>
      <protection locked="0"/>
    </xf>
    <xf numFmtId="0" fontId="33" fillId="0" borderId="53" xfId="0" applyFont="1" applyBorder="1" applyAlignment="1" applyProtection="1">
      <alignment horizontal="justify"/>
      <protection locked="0"/>
    </xf>
    <xf numFmtId="0" fontId="33" fillId="0" borderId="21" xfId="0" applyFont="1" applyBorder="1" applyAlignment="1" applyProtection="1">
      <alignment horizontal="justify"/>
      <protection locked="0"/>
    </xf>
    <xf numFmtId="0" fontId="29" fillId="0" borderId="56" xfId="0" applyFont="1" applyBorder="1" applyAlignment="1" applyProtection="1">
      <alignment horizontal="justify"/>
      <protection locked="0"/>
    </xf>
    <xf numFmtId="0" fontId="29" fillId="0" borderId="57" xfId="0" applyFont="1" applyBorder="1" applyAlignment="1" applyProtection="1">
      <alignment horizontal="justify"/>
      <protection locked="0"/>
    </xf>
    <xf numFmtId="0" fontId="29" fillId="0" borderId="4" xfId="0" applyFont="1" applyBorder="1" applyAlignment="1" applyProtection="1">
      <alignment horizontal="justify" wrapText="1"/>
      <protection locked="0"/>
    </xf>
    <xf numFmtId="0" fontId="29" fillId="0" borderId="11" xfId="0" applyFont="1" applyBorder="1" applyAlignment="1" applyProtection="1">
      <alignment horizontal="justify" wrapText="1"/>
      <protection locked="0"/>
    </xf>
    <xf numFmtId="0" fontId="29" fillId="0" borderId="53" xfId="0" applyFont="1" applyBorder="1" applyAlignment="1" applyProtection="1">
      <alignment horizontal="center" vertical="center" wrapText="1"/>
      <protection locked="0"/>
    </xf>
    <xf numFmtId="0" fontId="29" fillId="0" borderId="26" xfId="0" applyFont="1" applyBorder="1" applyAlignment="1" applyProtection="1">
      <alignment horizontal="center" vertical="center" wrapText="1"/>
      <protection locked="0"/>
    </xf>
    <xf numFmtId="0" fontId="29" fillId="0" borderId="54" xfId="0" applyFont="1" applyBorder="1" applyAlignment="1" applyProtection="1">
      <alignment horizontal="center" vertical="center" wrapText="1"/>
      <protection locked="0"/>
    </xf>
    <xf numFmtId="0" fontId="29" fillId="0" borderId="21" xfId="0" applyFont="1" applyBorder="1" applyAlignment="1" applyProtection="1">
      <alignment horizontal="center" vertical="center" wrapText="1"/>
      <protection locked="0"/>
    </xf>
    <xf numFmtId="0" fontId="29" fillId="0" borderId="16"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60" xfId="0" applyFont="1" applyBorder="1" applyAlignment="1" applyProtection="1">
      <alignment horizontal="center" vertical="center"/>
      <protection locked="0"/>
    </xf>
    <xf numFmtId="0" fontId="29" fillId="0" borderId="17" xfId="0" applyFont="1" applyBorder="1" applyAlignment="1" applyProtection="1">
      <alignment horizontal="justify" vertical="center" wrapText="1"/>
      <protection locked="0"/>
    </xf>
    <xf numFmtId="0" fontId="0" fillId="6" borderId="4" xfId="0" applyFill="1" applyBorder="1" applyAlignment="1" applyProtection="1">
      <alignment horizontal="center" vertical="center" wrapText="1"/>
      <protection locked="0"/>
    </xf>
    <xf numFmtId="0" fontId="0" fillId="6" borderId="17" xfId="0" applyFill="1" applyBorder="1" applyAlignment="1" applyProtection="1">
      <alignment horizontal="center" vertical="center" wrapText="1"/>
      <protection locked="0"/>
    </xf>
    <xf numFmtId="0" fontId="0" fillId="6" borderId="11" xfId="0" applyFill="1" applyBorder="1" applyAlignment="1" applyProtection="1">
      <alignment horizontal="center" vertical="center" wrapText="1"/>
      <protection locked="0"/>
    </xf>
    <xf numFmtId="0" fontId="0" fillId="6" borderId="54" xfId="0" applyFill="1" applyBorder="1" applyAlignment="1" applyProtection="1">
      <alignment horizontal="center" vertical="center" wrapText="1"/>
      <protection locked="0"/>
    </xf>
    <xf numFmtId="0" fontId="3" fillId="2" borderId="12" xfId="0" applyFont="1" applyFill="1" applyBorder="1" applyAlignment="1" applyProtection="1">
      <alignment horizontal="center" vertical="center" wrapText="1"/>
      <protection locked="0"/>
    </xf>
    <xf numFmtId="0" fontId="3" fillId="2" borderId="14" xfId="0" applyFont="1" applyFill="1" applyBorder="1" applyAlignment="1" applyProtection="1">
      <alignment horizontal="center" vertical="center" wrapText="1"/>
      <protection locked="0"/>
    </xf>
    <xf numFmtId="0" fontId="36" fillId="0" borderId="17" xfId="0" applyFont="1" applyBorder="1" applyAlignment="1" applyProtection="1">
      <alignment horizontal="justify" vertical="center" wrapText="1"/>
      <protection locked="0"/>
    </xf>
    <xf numFmtId="0" fontId="36" fillId="0" borderId="4" xfId="0" applyFont="1" applyBorder="1" applyAlignment="1" applyProtection="1">
      <alignment horizontal="justify" vertical="center" wrapText="1"/>
      <protection locked="0"/>
    </xf>
    <xf numFmtId="0" fontId="33" fillId="0" borderId="4" xfId="0" applyFont="1" applyBorder="1" applyAlignment="1" applyProtection="1">
      <alignment horizontal="justify" vertical="center" wrapText="1"/>
      <protection locked="0"/>
    </xf>
    <xf numFmtId="0" fontId="34" fillId="0" borderId="4" xfId="2" applyNumberFormat="1" applyFont="1" applyBorder="1" applyAlignment="1" applyProtection="1">
      <alignment horizontal="center" vertical="center"/>
    </xf>
    <xf numFmtId="0" fontId="2" fillId="0" borderId="17"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3" fillId="2" borderId="4" xfId="0" applyFont="1" applyFill="1" applyBorder="1" applyAlignment="1" applyProtection="1">
      <alignment horizontal="center" vertical="center" wrapText="1"/>
      <protection locked="0"/>
    </xf>
    <xf numFmtId="164" fontId="29" fillId="0" borderId="4" xfId="1" applyNumberFormat="1" applyFont="1" applyFill="1" applyBorder="1" applyAlignment="1" applyProtection="1">
      <alignment horizontal="center" vertical="center"/>
      <protection locked="0"/>
    </xf>
    <xf numFmtId="164" fontId="33" fillId="0" borderId="4" xfId="1" applyNumberFormat="1" applyFont="1" applyFill="1" applyBorder="1" applyAlignment="1" applyProtection="1">
      <alignment horizontal="center" vertical="center"/>
      <protection locked="0"/>
    </xf>
    <xf numFmtId="1" fontId="29" fillId="0" borderId="4" xfId="2" applyNumberFormat="1" applyFont="1" applyFill="1" applyBorder="1" applyAlignment="1" applyProtection="1">
      <alignment horizontal="center" vertical="center"/>
      <protection locked="0"/>
    </xf>
    <xf numFmtId="0" fontId="29" fillId="0" borderId="4" xfId="2" applyNumberFormat="1" applyFont="1" applyFill="1" applyBorder="1" applyAlignment="1" applyProtection="1">
      <alignment horizontal="justify" vertical="center"/>
      <protection locked="0"/>
    </xf>
    <xf numFmtId="0" fontId="29" fillId="0" borderId="4" xfId="0" applyFont="1" applyBorder="1" applyAlignment="1" applyProtection="1">
      <alignment horizontal="justify" vertical="center"/>
      <protection locked="0"/>
    </xf>
    <xf numFmtId="0" fontId="34" fillId="0" borderId="17" xfId="2" applyNumberFormat="1" applyFont="1" applyBorder="1" applyAlignment="1" applyProtection="1">
      <alignment horizontal="center" vertical="center"/>
    </xf>
    <xf numFmtId="0" fontId="29" fillId="0" borderId="53" xfId="2" applyNumberFormat="1" applyFont="1" applyFill="1" applyBorder="1" applyAlignment="1" applyProtection="1">
      <alignment horizontal="justify" vertical="center"/>
      <protection locked="0"/>
    </xf>
    <xf numFmtId="0" fontId="29" fillId="0" borderId="26" xfId="2" applyNumberFormat="1" applyFont="1" applyFill="1" applyBorder="1" applyAlignment="1" applyProtection="1">
      <alignment horizontal="justify" vertical="center"/>
      <protection locked="0"/>
    </xf>
    <xf numFmtId="0" fontId="29" fillId="0" borderId="54" xfId="2" applyNumberFormat="1" applyFont="1" applyFill="1" applyBorder="1" applyAlignment="1" applyProtection="1">
      <alignment horizontal="justify" vertical="center"/>
      <protection locked="0"/>
    </xf>
    <xf numFmtId="0" fontId="29" fillId="0" borderId="28" xfId="2" applyNumberFormat="1" applyFont="1" applyFill="1" applyBorder="1" applyAlignment="1" applyProtection="1">
      <alignment horizontal="center" vertical="center"/>
      <protection locked="0"/>
    </xf>
    <xf numFmtId="0" fontId="29" fillId="0" borderId="26" xfId="2" applyNumberFormat="1" applyFont="1" applyFill="1" applyBorder="1" applyAlignment="1" applyProtection="1">
      <alignment horizontal="center" vertical="center"/>
      <protection locked="0"/>
    </xf>
    <xf numFmtId="0" fontId="29" fillId="0" borderId="54" xfId="2" applyNumberFormat="1" applyFont="1" applyFill="1" applyBorder="1" applyAlignment="1" applyProtection="1">
      <alignment horizontal="center" vertical="center"/>
      <protection locked="0"/>
    </xf>
    <xf numFmtId="0" fontId="4" fillId="0" borderId="17" xfId="0" applyFont="1" applyBorder="1" applyAlignment="1">
      <alignment horizontal="center" vertical="center"/>
    </xf>
    <xf numFmtId="0" fontId="4" fillId="0" borderId="4" xfId="0" applyFont="1" applyBorder="1" applyAlignment="1">
      <alignment horizontal="center" vertical="center"/>
    </xf>
    <xf numFmtId="9" fontId="36" fillId="0" borderId="17" xfId="0" applyNumberFormat="1" applyFont="1" applyBorder="1" applyAlignment="1">
      <alignment horizontal="center" vertical="center"/>
    </xf>
    <xf numFmtId="9" fontId="36" fillId="0" borderId="4" xfId="0" applyNumberFormat="1" applyFont="1" applyBorder="1" applyAlignment="1">
      <alignment horizontal="center" vertical="center"/>
    </xf>
    <xf numFmtId="0" fontId="29" fillId="0" borderId="17" xfId="2" applyNumberFormat="1" applyFont="1" applyFill="1" applyBorder="1" applyAlignment="1" applyProtection="1">
      <alignment horizontal="justify" vertical="center"/>
      <protection locked="0"/>
    </xf>
    <xf numFmtId="0" fontId="33" fillId="0" borderId="17" xfId="0" applyFont="1" applyBorder="1" applyAlignment="1" applyProtection="1">
      <alignment horizontal="justify" vertical="center" wrapText="1"/>
      <protection locked="0"/>
    </xf>
    <xf numFmtId="164" fontId="29" fillId="0" borderId="17" xfId="1" applyNumberFormat="1" applyFont="1" applyFill="1" applyBorder="1" applyAlignment="1" applyProtection="1">
      <alignment horizontal="center" vertical="center"/>
      <protection locked="0"/>
    </xf>
    <xf numFmtId="1" fontId="29" fillId="0" borderId="17" xfId="2" applyNumberFormat="1" applyFont="1" applyFill="1" applyBorder="1" applyAlignment="1" applyProtection="1">
      <alignment horizontal="center" vertical="center"/>
      <protection locked="0"/>
    </xf>
    <xf numFmtId="0" fontId="33" fillId="0" borderId="4" xfId="2" applyNumberFormat="1" applyFont="1" applyFill="1" applyBorder="1" applyAlignment="1" applyProtection="1">
      <alignment horizontal="justify" vertical="center"/>
      <protection locked="0"/>
    </xf>
    <xf numFmtId="0" fontId="2" fillId="0" borderId="67" xfId="0" applyFont="1" applyBorder="1" applyAlignment="1" applyProtection="1">
      <alignment horizontal="center"/>
      <protection locked="0"/>
    </xf>
    <xf numFmtId="0" fontId="2" fillId="0" borderId="35" xfId="0" applyFont="1" applyBorder="1" applyAlignment="1" applyProtection="1">
      <alignment horizontal="center"/>
      <protection locked="0"/>
    </xf>
    <xf numFmtId="0" fontId="2" fillId="0" borderId="49" xfId="0" applyFont="1" applyBorder="1" applyAlignment="1" applyProtection="1">
      <alignment horizontal="center"/>
      <protection locked="0"/>
    </xf>
    <xf numFmtId="0" fontId="2" fillId="0" borderId="68" xfId="0" applyFont="1" applyBorder="1" applyAlignment="1" applyProtection="1">
      <alignment horizontal="center"/>
      <protection locked="0"/>
    </xf>
    <xf numFmtId="0" fontId="2" fillId="0" borderId="25" xfId="0" applyFont="1" applyBorder="1" applyAlignment="1" applyProtection="1">
      <alignment horizontal="center"/>
      <protection locked="0"/>
    </xf>
    <xf numFmtId="0" fontId="36" fillId="0" borderId="4" xfId="0" applyFont="1" applyBorder="1" applyAlignment="1" applyProtection="1">
      <alignment horizontal="center" vertical="center" wrapText="1"/>
      <protection locked="0"/>
    </xf>
    <xf numFmtId="0" fontId="36" fillId="0" borderId="11" xfId="0" applyFont="1" applyBorder="1" applyAlignment="1" applyProtection="1">
      <alignment horizontal="center" vertical="center" wrapText="1"/>
      <protection locked="0"/>
    </xf>
    <xf numFmtId="0" fontId="29" fillId="0" borderId="4" xfId="0" applyFont="1" applyBorder="1" applyAlignment="1" applyProtection="1">
      <alignment horizontal="center" vertical="center" wrapText="1"/>
      <protection locked="0"/>
    </xf>
    <xf numFmtId="0" fontId="29" fillId="0" borderId="11" xfId="0" applyFont="1" applyBorder="1" applyAlignment="1" applyProtection="1">
      <alignment horizontal="center" vertical="center" wrapText="1"/>
      <protection locked="0"/>
    </xf>
    <xf numFmtId="0" fontId="29" fillId="0" borderId="11" xfId="2" applyNumberFormat="1" applyFont="1" applyFill="1" applyBorder="1" applyAlignment="1" applyProtection="1">
      <alignment horizontal="justify" vertical="center"/>
      <protection locked="0"/>
    </xf>
    <xf numFmtId="0" fontId="29" fillId="6" borderId="4" xfId="0" applyFont="1" applyFill="1" applyBorder="1" applyAlignment="1" applyProtection="1">
      <alignment horizontal="justify" vertical="center" wrapText="1"/>
      <protection locked="0"/>
    </xf>
    <xf numFmtId="0" fontId="29" fillId="6" borderId="4" xfId="2" applyNumberFormat="1" applyFont="1" applyFill="1" applyBorder="1" applyAlignment="1" applyProtection="1">
      <alignment horizontal="justify" vertical="center"/>
      <protection locked="0"/>
    </xf>
    <xf numFmtId="0" fontId="29" fillId="6" borderId="53" xfId="2" applyNumberFormat="1" applyFont="1" applyFill="1" applyBorder="1" applyAlignment="1" applyProtection="1">
      <alignment horizontal="justify" vertical="center"/>
      <protection locked="0"/>
    </xf>
    <xf numFmtId="0" fontId="29" fillId="6" borderId="54" xfId="2" applyNumberFormat="1" applyFont="1" applyFill="1" applyBorder="1" applyAlignment="1" applyProtection="1">
      <alignment horizontal="justify" vertical="center"/>
      <protection locked="0"/>
    </xf>
    <xf numFmtId="0" fontId="29" fillId="0" borderId="21" xfId="2" applyNumberFormat="1" applyFont="1" applyFill="1" applyBorder="1" applyAlignment="1" applyProtection="1">
      <alignment horizontal="justify" vertical="center"/>
      <protection locked="0"/>
    </xf>
    <xf numFmtId="0" fontId="33" fillId="0" borderId="11" xfId="0" applyFont="1" applyBorder="1" applyAlignment="1" applyProtection="1">
      <alignment horizontal="justify" vertical="center" wrapText="1"/>
      <protection locked="0"/>
    </xf>
    <xf numFmtId="164" fontId="29" fillId="0" borderId="11" xfId="1" applyNumberFormat="1" applyFont="1" applyFill="1" applyBorder="1" applyAlignment="1" applyProtection="1">
      <alignment horizontal="center" vertical="center"/>
      <protection locked="0"/>
    </xf>
    <xf numFmtId="164" fontId="33" fillId="0" borderId="11" xfId="1" applyNumberFormat="1" applyFont="1" applyFill="1" applyBorder="1" applyAlignment="1" applyProtection="1">
      <alignment horizontal="center" vertical="center"/>
      <protection locked="0"/>
    </xf>
    <xf numFmtId="1" fontId="29" fillId="0" borderId="11" xfId="2" applyNumberFormat="1" applyFont="1" applyFill="1" applyBorder="1" applyAlignment="1" applyProtection="1">
      <alignment horizontal="center" vertical="center"/>
      <protection locked="0"/>
    </xf>
    <xf numFmtId="0" fontId="34" fillId="0" borderId="11" xfId="2" applyNumberFormat="1" applyFont="1" applyBorder="1" applyAlignment="1" applyProtection="1">
      <alignment horizontal="center" vertical="center"/>
    </xf>
    <xf numFmtId="0" fontId="2" fillId="0" borderId="16" xfId="0" applyFont="1" applyBorder="1" applyAlignment="1" applyProtection="1">
      <alignment horizontal="center"/>
      <protection locked="0"/>
    </xf>
    <xf numFmtId="0" fontId="2" fillId="0" borderId="60" xfId="0" applyFont="1" applyBorder="1" applyAlignment="1" applyProtection="1">
      <alignment horizontal="center"/>
      <protection locked="0"/>
    </xf>
    <xf numFmtId="9" fontId="36" fillId="0" borderId="11" xfId="0" applyNumberFormat="1" applyFont="1" applyBorder="1" applyAlignment="1">
      <alignment horizontal="center" vertical="center"/>
    </xf>
    <xf numFmtId="0" fontId="4" fillId="0" borderId="11" xfId="0" applyFont="1" applyBorder="1" applyAlignment="1">
      <alignment horizontal="center" vertical="center"/>
    </xf>
    <xf numFmtId="0" fontId="2" fillId="0" borderId="11" xfId="0" applyFont="1" applyBorder="1" applyAlignment="1" applyProtection="1">
      <alignment horizontal="center"/>
      <protection locked="0"/>
    </xf>
    <xf numFmtId="0" fontId="0" fillId="0" borderId="4" xfId="0" applyBorder="1" applyAlignment="1">
      <alignment horizontal="center" vertical="center"/>
    </xf>
    <xf numFmtId="9" fontId="0" fillId="0" borderId="4" xfId="2" applyFont="1" applyBorder="1" applyAlignment="1">
      <alignment horizontal="center" vertical="center"/>
    </xf>
    <xf numFmtId="9" fontId="0" fillId="10" borderId="4" xfId="2" applyFont="1" applyFill="1" applyBorder="1" applyAlignment="1">
      <alignment horizontal="center" vertical="center"/>
    </xf>
    <xf numFmtId="0" fontId="56" fillId="6" borderId="4" xfId="7" applyNumberFormat="1" applyFont="1" applyFill="1" applyBorder="1" applyAlignment="1" applyProtection="1">
      <alignment horizontal="center" vertical="center" wrapText="1"/>
      <protection locked="0"/>
    </xf>
    <xf numFmtId="164" fontId="56" fillId="6" borderId="4" xfId="7" applyNumberFormat="1" applyFont="1" applyFill="1" applyBorder="1" applyAlignment="1" applyProtection="1">
      <alignment horizontal="center" vertical="center"/>
      <protection locked="0"/>
    </xf>
    <xf numFmtId="9" fontId="0" fillId="0" borderId="4" xfId="0" applyNumberFormat="1" applyBorder="1" applyAlignment="1">
      <alignment horizontal="center" vertical="center"/>
    </xf>
    <xf numFmtId="0" fontId="56" fillId="6" borderId="4" xfId="5" applyNumberFormat="1" applyFont="1" applyFill="1" applyBorder="1" applyAlignment="1" applyProtection="1">
      <alignment horizontal="center" vertical="center"/>
    </xf>
    <xf numFmtId="9" fontId="56" fillId="6" borderId="4" xfId="5" applyNumberFormat="1" applyFont="1" applyFill="1" applyBorder="1" applyAlignment="1" applyProtection="1">
      <alignment horizontal="center" vertical="center"/>
      <protection locked="0"/>
    </xf>
    <xf numFmtId="0" fontId="55" fillId="0" borderId="4" xfId="0" applyFont="1" applyBorder="1" applyAlignment="1">
      <alignment horizontal="center" vertical="center"/>
    </xf>
    <xf numFmtId="0" fontId="56" fillId="6" borderId="4" xfId="7" applyNumberFormat="1" applyFont="1" applyFill="1" applyBorder="1" applyAlignment="1" applyProtection="1">
      <alignment horizontal="center" vertical="center"/>
    </xf>
    <xf numFmtId="9" fontId="56" fillId="6" borderId="4" xfId="7" applyNumberFormat="1" applyFont="1" applyFill="1" applyBorder="1" applyAlignment="1" applyProtection="1">
      <alignment horizontal="center" vertical="center"/>
      <protection locked="0"/>
    </xf>
    <xf numFmtId="0" fontId="57" fillId="6" borderId="4" xfId="2" applyNumberFormat="1" applyFont="1" applyFill="1" applyBorder="1" applyAlignment="1" applyProtection="1">
      <alignment horizontal="center" vertical="center"/>
    </xf>
    <xf numFmtId="9" fontId="56" fillId="6" borderId="4" xfId="1" applyNumberFormat="1" applyFont="1" applyFill="1" applyBorder="1" applyAlignment="1" applyProtection="1">
      <alignment horizontal="center" vertical="center"/>
      <protection locked="0"/>
    </xf>
    <xf numFmtId="164" fontId="33" fillId="6" borderId="4" xfId="1" applyNumberFormat="1" applyFont="1" applyFill="1" applyBorder="1" applyAlignment="1">
      <alignment horizontal="center" vertical="center"/>
    </xf>
    <xf numFmtId="9" fontId="33" fillId="6" borderId="4" xfId="1" applyNumberFormat="1" applyFont="1" applyFill="1" applyBorder="1" applyAlignment="1">
      <alignment horizontal="center" vertical="center"/>
    </xf>
    <xf numFmtId="164" fontId="56" fillId="6" borderId="4" xfId="5" applyNumberFormat="1" applyFont="1" applyFill="1" applyBorder="1" applyAlignment="1" applyProtection="1">
      <alignment horizontal="center" vertical="center"/>
      <protection locked="0"/>
    </xf>
    <xf numFmtId="0" fontId="55" fillId="0" borderId="4" xfId="0" applyFont="1" applyBorder="1" applyAlignment="1">
      <alignment horizontal="center" vertical="center" wrapText="1"/>
    </xf>
    <xf numFmtId="9" fontId="58" fillId="6" borderId="4" xfId="2" applyFont="1" applyFill="1" applyBorder="1" applyAlignment="1" applyProtection="1">
      <alignment horizontal="center" vertical="center"/>
      <protection locked="0"/>
    </xf>
    <xf numFmtId="0" fontId="56" fillId="6" borderId="4" xfId="5" applyNumberFormat="1" applyFont="1" applyFill="1" applyBorder="1" applyAlignment="1" applyProtection="1">
      <alignment horizontal="center" vertical="center" wrapText="1"/>
      <protection locked="0"/>
    </xf>
    <xf numFmtId="0" fontId="58" fillId="6" borderId="4" xfId="5" applyFont="1" applyFill="1" applyBorder="1" applyAlignment="1" applyProtection="1">
      <alignment horizontal="center" vertical="center" wrapText="1"/>
      <protection locked="0"/>
    </xf>
    <xf numFmtId="0" fontId="58" fillId="6" borderId="4" xfId="0" applyFont="1" applyFill="1" applyBorder="1" applyAlignment="1" applyProtection="1">
      <alignment horizontal="center" vertical="center" wrapText="1"/>
      <protection locked="0"/>
    </xf>
    <xf numFmtId="0" fontId="58" fillId="6" borderId="4" xfId="0" applyFont="1" applyFill="1" applyBorder="1" applyAlignment="1">
      <alignment horizontal="center" vertical="center" wrapText="1"/>
    </xf>
    <xf numFmtId="0" fontId="56" fillId="6" borderId="4" xfId="5" applyFont="1" applyFill="1" applyBorder="1" applyAlignment="1" applyProtection="1">
      <alignment horizontal="center" vertical="center" wrapText="1"/>
      <protection locked="0"/>
    </xf>
    <xf numFmtId="0" fontId="0" fillId="6" borderId="4" xfId="0" applyFill="1" applyBorder="1" applyAlignment="1">
      <alignment horizontal="center" vertical="center" wrapText="1"/>
    </xf>
    <xf numFmtId="0" fontId="56" fillId="6" borderId="4" xfId="0" applyFont="1" applyFill="1" applyBorder="1" applyAlignment="1">
      <alignment horizontal="center" vertical="center" wrapText="1"/>
    </xf>
    <xf numFmtId="0" fontId="33" fillId="6" borderId="4" xfId="0" applyFont="1" applyFill="1" applyBorder="1" applyAlignment="1">
      <alignment horizontal="center" vertical="center" wrapText="1"/>
    </xf>
    <xf numFmtId="0" fontId="26" fillId="0" borderId="4" xfId="0" applyFont="1" applyBorder="1" applyAlignment="1" applyProtection="1">
      <alignment horizontal="center" vertical="center" wrapText="1"/>
      <protection locked="0"/>
    </xf>
    <xf numFmtId="0" fontId="26" fillId="0" borderId="4" xfId="0" applyFont="1" applyBorder="1" applyAlignment="1">
      <alignment horizontal="center" wrapText="1"/>
    </xf>
    <xf numFmtId="0" fontId="56" fillId="6" borderId="4" xfId="5" applyNumberFormat="1" applyFont="1" applyFill="1" applyBorder="1" applyAlignment="1" applyProtection="1">
      <alignment horizontal="center" vertical="center"/>
      <protection locked="0"/>
    </xf>
    <xf numFmtId="0" fontId="56" fillId="6" borderId="4" xfId="0" applyFont="1" applyFill="1" applyBorder="1" applyAlignment="1" applyProtection="1">
      <alignment horizontal="center" vertical="center"/>
      <protection locked="0"/>
    </xf>
    <xf numFmtId="0" fontId="56" fillId="6" borderId="4" xfId="2" applyNumberFormat="1" applyFont="1" applyFill="1" applyBorder="1" applyAlignment="1" applyProtection="1">
      <alignment horizontal="center" vertical="center"/>
      <protection locked="0"/>
    </xf>
    <xf numFmtId="0" fontId="33" fillId="6" borderId="4" xfId="0" applyFont="1" applyFill="1" applyBorder="1" applyAlignment="1">
      <alignment horizontal="center" vertical="center"/>
    </xf>
    <xf numFmtId="0" fontId="56" fillId="6" borderId="4" xfId="7" applyFont="1" applyFill="1" applyBorder="1" applyAlignment="1" applyProtection="1">
      <alignment horizontal="center" vertical="center"/>
      <protection locked="0"/>
    </xf>
    <xf numFmtId="0" fontId="56" fillId="6" borderId="4" xfId="7" applyNumberFormat="1" applyFont="1" applyFill="1" applyBorder="1" applyAlignment="1" applyProtection="1">
      <alignment horizontal="center" vertical="center"/>
      <protection locked="0"/>
    </xf>
    <xf numFmtId="0" fontId="56" fillId="0" borderId="4" xfId="0" applyFont="1" applyBorder="1" applyAlignment="1">
      <alignment horizontal="center" vertical="center"/>
    </xf>
    <xf numFmtId="0" fontId="26" fillId="0" borderId="72" xfId="0" applyFont="1" applyBorder="1" applyAlignment="1">
      <alignment horizontal="center"/>
    </xf>
    <xf numFmtId="0" fontId="26" fillId="0" borderId="70" xfId="0" applyFont="1" applyBorder="1" applyAlignment="1">
      <alignment horizontal="center"/>
    </xf>
    <xf numFmtId="0" fontId="26" fillId="0" borderId="4" xfId="0" applyFont="1" applyBorder="1" applyAlignment="1">
      <alignment horizontal="center"/>
    </xf>
    <xf numFmtId="0" fontId="52" fillId="2" borderId="17" xfId="0" applyFont="1" applyFill="1" applyBorder="1" applyAlignment="1" applyProtection="1">
      <alignment horizontal="center" vertical="center" wrapText="1"/>
      <protection locked="0"/>
    </xf>
    <xf numFmtId="0" fontId="52" fillId="2" borderId="11" xfId="0" applyFont="1" applyFill="1" applyBorder="1" applyAlignment="1" applyProtection="1">
      <alignment horizontal="center" vertical="center" wrapText="1"/>
      <protection locked="0"/>
    </xf>
    <xf numFmtId="0" fontId="26" fillId="0" borderId="18" xfId="0" applyFont="1" applyBorder="1" applyAlignment="1" applyProtection="1">
      <alignment horizontal="left" vertical="center" wrapText="1"/>
      <protection locked="0"/>
    </xf>
    <xf numFmtId="0" fontId="26" fillId="0" borderId="20" xfId="0" applyFont="1" applyBorder="1" applyAlignment="1" applyProtection="1">
      <alignment horizontal="left" vertical="center" wrapText="1"/>
      <protection locked="0"/>
    </xf>
    <xf numFmtId="0" fontId="26" fillId="0" borderId="17" xfId="2" applyNumberFormat="1" applyFont="1" applyBorder="1" applyAlignment="1" applyProtection="1">
      <alignment horizontal="center" vertical="center" wrapText="1"/>
    </xf>
    <xf numFmtId="0" fontId="26" fillId="0" borderId="4" xfId="2" applyNumberFormat="1" applyFont="1" applyBorder="1" applyAlignment="1" applyProtection="1">
      <alignment horizontal="center" vertical="center" wrapText="1"/>
    </xf>
    <xf numFmtId="164" fontId="53" fillId="6" borderId="4" xfId="1" applyNumberFormat="1" applyFont="1" applyFill="1" applyBorder="1" applyAlignment="1">
      <alignment horizontal="right" vertical="center"/>
    </xf>
    <xf numFmtId="0" fontId="26" fillId="0" borderId="4" xfId="0" applyFont="1" applyBorder="1" applyAlignment="1">
      <alignment horizontal="right" vertical="center"/>
    </xf>
    <xf numFmtId="0" fontId="26" fillId="0" borderId="20" xfId="0" applyFont="1" applyBorder="1" applyAlignment="1" applyProtection="1">
      <alignment horizontal="left" vertical="center"/>
      <protection locked="0"/>
    </xf>
    <xf numFmtId="0" fontId="26" fillId="0" borderId="4" xfId="2" applyNumberFormat="1" applyFont="1" applyBorder="1" applyAlignment="1" applyProtection="1">
      <alignment horizontal="center" vertical="center"/>
    </xf>
    <xf numFmtId="0" fontId="26" fillId="0" borderId="20" xfId="0" applyFont="1" applyBorder="1" applyAlignment="1" applyProtection="1">
      <alignment horizontal="center" wrapText="1"/>
      <protection locked="0"/>
    </xf>
    <xf numFmtId="0" fontId="52" fillId="2" borderId="22" xfId="0" applyFont="1" applyFill="1" applyBorder="1" applyAlignment="1" applyProtection="1">
      <alignment horizontal="center" vertical="center" wrapText="1"/>
      <protection locked="0"/>
    </xf>
    <xf numFmtId="0" fontId="52" fillId="2" borderId="31" xfId="0" applyFont="1" applyFill="1" applyBorder="1" applyAlignment="1" applyProtection="1">
      <alignment horizontal="center" vertical="center" wrapText="1"/>
      <protection locked="0"/>
    </xf>
    <xf numFmtId="0" fontId="52" fillId="2" borderId="23" xfId="0" applyFont="1" applyFill="1" applyBorder="1" applyAlignment="1" applyProtection="1">
      <alignment horizontal="center" vertical="center" wrapText="1"/>
      <protection locked="0"/>
    </xf>
    <xf numFmtId="0" fontId="18" fillId="2" borderId="17" xfId="0" applyFont="1" applyFill="1" applyBorder="1" applyAlignment="1" applyProtection="1">
      <alignment horizontal="center" vertical="center" wrapText="1"/>
      <protection locked="0"/>
    </xf>
    <xf numFmtId="0" fontId="18" fillId="2" borderId="11" xfId="0" applyFont="1" applyFill="1" applyBorder="1" applyAlignment="1" applyProtection="1">
      <alignment horizontal="center" vertical="center" wrapText="1"/>
      <protection locked="0"/>
    </xf>
    <xf numFmtId="0" fontId="18" fillId="4" borderId="27" xfId="0" applyFont="1" applyFill="1" applyBorder="1" applyAlignment="1" applyProtection="1">
      <alignment horizontal="center" vertical="center" wrapText="1"/>
      <protection locked="0"/>
    </xf>
    <xf numFmtId="0" fontId="18" fillId="4" borderId="19" xfId="0" applyFont="1" applyFill="1" applyBorder="1" applyAlignment="1" applyProtection="1">
      <alignment horizontal="center" vertical="center" wrapText="1"/>
      <protection locked="0"/>
    </xf>
    <xf numFmtId="0" fontId="18" fillId="4" borderId="25" xfId="0" applyFont="1" applyFill="1" applyBorder="1" applyAlignment="1" applyProtection="1">
      <alignment horizontal="center" vertical="center" wrapText="1"/>
      <protection locked="0"/>
    </xf>
    <xf numFmtId="0" fontId="18" fillId="4" borderId="40" xfId="0" applyFont="1" applyFill="1" applyBorder="1" applyAlignment="1" applyProtection="1">
      <alignment horizontal="center" vertical="center" wrapText="1"/>
      <protection locked="0"/>
    </xf>
    <xf numFmtId="0" fontId="52" fillId="2" borderId="65" xfId="0" applyFont="1" applyFill="1" applyBorder="1" applyAlignment="1" applyProtection="1">
      <alignment horizontal="center" vertical="center" wrapText="1"/>
      <protection locked="0"/>
    </xf>
    <xf numFmtId="0" fontId="52" fillId="2" borderId="66" xfId="0" applyFont="1" applyFill="1" applyBorder="1" applyAlignment="1" applyProtection="1">
      <alignment horizontal="center" vertical="center" wrapText="1"/>
      <protection locked="0"/>
    </xf>
    <xf numFmtId="0" fontId="26" fillId="0" borderId="32" xfId="0" applyFont="1" applyBorder="1" applyAlignment="1" applyProtection="1">
      <alignment horizontal="center" vertical="center"/>
      <protection locked="0"/>
    </xf>
    <xf numFmtId="0" fontId="26" fillId="0" borderId="72" xfId="0" applyFont="1" applyBorder="1" applyAlignment="1" applyProtection="1">
      <alignment horizontal="center" vertical="center"/>
      <protection locked="0"/>
    </xf>
    <xf numFmtId="0" fontId="26" fillId="0" borderId="1" xfId="0" applyFont="1" applyBorder="1" applyAlignment="1" applyProtection="1">
      <alignment horizontal="center"/>
      <protection locked="0"/>
    </xf>
    <xf numFmtId="0" fontId="26" fillId="0" borderId="37" xfId="0" applyFont="1" applyBorder="1" applyAlignment="1" applyProtection="1">
      <alignment horizontal="center"/>
      <protection locked="0"/>
    </xf>
    <xf numFmtId="0" fontId="26" fillId="0" borderId="12" xfId="0" applyFont="1" applyBorder="1" applyAlignment="1" applyProtection="1">
      <alignment horizontal="center"/>
      <protection locked="0"/>
    </xf>
    <xf numFmtId="0" fontId="26" fillId="0" borderId="2" xfId="0" applyFont="1" applyBorder="1" applyAlignment="1" applyProtection="1">
      <alignment horizontal="center"/>
      <protection locked="0"/>
    </xf>
    <xf numFmtId="0" fontId="26" fillId="0" borderId="0" xfId="0" applyFont="1" applyAlignment="1" applyProtection="1">
      <alignment horizontal="center"/>
      <protection locked="0"/>
    </xf>
    <xf numFmtId="0" fontId="26" fillId="0" borderId="13" xfId="0" applyFont="1" applyBorder="1" applyAlignment="1" applyProtection="1">
      <alignment horizontal="center"/>
      <protection locked="0"/>
    </xf>
    <xf numFmtId="0" fontId="26" fillId="0" borderId="3" xfId="0" applyFont="1" applyBorder="1" applyAlignment="1" applyProtection="1">
      <alignment horizontal="center"/>
      <protection locked="0"/>
    </xf>
    <xf numFmtId="0" fontId="26" fillId="0" borderId="30" xfId="0" applyFont="1" applyBorder="1" applyAlignment="1" applyProtection="1">
      <alignment horizontal="center"/>
      <protection locked="0"/>
    </xf>
    <xf numFmtId="0" fontId="26" fillId="0" borderId="14" xfId="0" applyFont="1" applyBorder="1" applyAlignment="1" applyProtection="1">
      <alignment horizontal="center"/>
      <protection locked="0"/>
    </xf>
    <xf numFmtId="0" fontId="52" fillId="0" borderId="32" xfId="0" applyFont="1" applyBorder="1" applyAlignment="1" applyProtection="1">
      <alignment horizontal="center" vertical="center"/>
      <protection locked="0"/>
    </xf>
    <xf numFmtId="0" fontId="52" fillId="0" borderId="31" xfId="0" applyFont="1" applyBorder="1" applyAlignment="1" applyProtection="1">
      <alignment horizontal="center" vertical="center"/>
      <protection locked="0"/>
    </xf>
    <xf numFmtId="0" fontId="52" fillId="0" borderId="33" xfId="0" applyFont="1" applyBorder="1" applyAlignment="1" applyProtection="1">
      <alignment horizontal="center" vertical="center"/>
      <protection locked="0"/>
    </xf>
    <xf numFmtId="0" fontId="52" fillId="0" borderId="7" xfId="0" applyFont="1" applyBorder="1" applyAlignment="1" applyProtection="1">
      <alignment horizontal="center" vertical="center"/>
      <protection locked="0"/>
    </xf>
    <xf numFmtId="0" fontId="52" fillId="0" borderId="8" xfId="0" applyFont="1" applyBorder="1" applyAlignment="1" applyProtection="1">
      <alignment horizontal="center" vertical="center"/>
      <protection locked="0"/>
    </xf>
    <xf numFmtId="0" fontId="52" fillId="0" borderId="9" xfId="0" applyFont="1" applyBorder="1" applyAlignment="1" applyProtection="1">
      <alignment horizontal="center" vertical="center"/>
      <protection locked="0"/>
    </xf>
    <xf numFmtId="0" fontId="52" fillId="0" borderId="34" xfId="0" applyFont="1" applyBorder="1" applyAlignment="1" applyProtection="1">
      <alignment horizontal="center" vertical="center" wrapText="1"/>
      <protection locked="0"/>
    </xf>
    <xf numFmtId="0" fontId="52" fillId="0" borderId="35" xfId="0" applyFont="1" applyBorder="1" applyAlignment="1" applyProtection="1">
      <alignment horizontal="center" vertical="center" wrapText="1"/>
      <protection locked="0"/>
    </xf>
    <xf numFmtId="0" fontId="52" fillId="0" borderId="36" xfId="0" applyFont="1" applyBorder="1" applyAlignment="1" applyProtection="1">
      <alignment horizontal="center" vertical="center" wrapText="1"/>
      <protection locked="0"/>
    </xf>
    <xf numFmtId="0" fontId="52" fillId="0" borderId="3" xfId="0" applyFont="1" applyBorder="1" applyAlignment="1" applyProtection="1">
      <alignment horizontal="center" vertical="center" wrapText="1"/>
      <protection locked="0"/>
    </xf>
    <xf numFmtId="0" fontId="52" fillId="0" borderId="30" xfId="0" applyFont="1" applyBorder="1" applyAlignment="1" applyProtection="1">
      <alignment horizontal="center" vertical="center" wrapText="1"/>
      <protection locked="0"/>
    </xf>
    <xf numFmtId="0" fontId="52" fillId="0" borderId="14" xfId="0" applyFont="1" applyBorder="1" applyAlignment="1" applyProtection="1">
      <alignment horizontal="center" vertical="center" wrapText="1"/>
      <protection locked="0"/>
    </xf>
    <xf numFmtId="0" fontId="52" fillId="0" borderId="7" xfId="0" applyFont="1" applyBorder="1" applyAlignment="1" applyProtection="1">
      <alignment horizontal="center" vertical="center" wrapText="1"/>
      <protection locked="0"/>
    </xf>
    <xf numFmtId="0" fontId="52" fillId="0" borderId="8" xfId="0" applyFont="1" applyBorder="1" applyAlignment="1" applyProtection="1">
      <alignment horizontal="center" vertical="center" wrapText="1"/>
      <protection locked="0"/>
    </xf>
    <xf numFmtId="0" fontId="52" fillId="0" borderId="9" xfId="0" applyFont="1" applyBorder="1" applyAlignment="1" applyProtection="1">
      <alignment horizontal="center" vertical="center" wrapText="1"/>
      <protection locked="0"/>
    </xf>
    <xf numFmtId="0" fontId="18" fillId="0" borderId="7"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0" fontId="18" fillId="0" borderId="9" xfId="0" applyFont="1" applyBorder="1" applyAlignment="1" applyProtection="1">
      <alignment horizontal="center" vertical="center"/>
      <protection locked="0"/>
    </xf>
    <xf numFmtId="0" fontId="52" fillId="2" borderId="4" xfId="0" applyFont="1" applyFill="1" applyBorder="1" applyAlignment="1" applyProtection="1">
      <alignment horizontal="left"/>
      <protection locked="0"/>
    </xf>
    <xf numFmtId="0" fontId="52" fillId="0" borderId="5" xfId="0" applyFont="1" applyBorder="1" applyAlignment="1" applyProtection="1">
      <alignment horizontal="left"/>
      <protection locked="0"/>
    </xf>
    <xf numFmtId="0" fontId="52" fillId="0" borderId="15" xfId="0" applyFont="1" applyBorder="1" applyAlignment="1" applyProtection="1">
      <alignment horizontal="left"/>
      <protection locked="0"/>
    </xf>
    <xf numFmtId="0" fontId="52" fillId="0" borderId="6" xfId="0" applyFont="1" applyBorder="1" applyAlignment="1" applyProtection="1">
      <alignment horizontal="left"/>
      <protection locked="0"/>
    </xf>
    <xf numFmtId="0" fontId="52" fillId="3" borderId="7" xfId="0" applyFont="1" applyFill="1" applyBorder="1" applyAlignment="1" applyProtection="1">
      <alignment horizontal="center"/>
      <protection locked="0"/>
    </xf>
    <xf numFmtId="0" fontId="52" fillId="3" borderId="8" xfId="0" applyFont="1" applyFill="1" applyBorder="1" applyAlignment="1" applyProtection="1">
      <alignment horizontal="center"/>
      <protection locked="0"/>
    </xf>
    <xf numFmtId="0" fontId="52" fillId="3" borderId="9" xfId="0" applyFont="1" applyFill="1" applyBorder="1" applyAlignment="1" applyProtection="1">
      <alignment horizontal="center"/>
      <protection locked="0"/>
    </xf>
    <xf numFmtId="0" fontId="18" fillId="4" borderId="28" xfId="0" applyFont="1" applyFill="1" applyBorder="1" applyAlignment="1" applyProtection="1">
      <alignment horizontal="center" vertical="center" wrapText="1"/>
      <protection locked="0"/>
    </xf>
    <xf numFmtId="0" fontId="18" fillId="4" borderId="21" xfId="0" applyFont="1" applyFill="1" applyBorder="1" applyAlignment="1" applyProtection="1">
      <alignment horizontal="center" vertical="center" wrapText="1"/>
      <protection locked="0"/>
    </xf>
    <xf numFmtId="0" fontId="26" fillId="0" borderId="17" xfId="0" applyFont="1" applyBorder="1" applyAlignment="1" applyProtection="1">
      <alignment horizontal="center" vertical="center"/>
      <protection locked="0"/>
    </xf>
    <xf numFmtId="0" fontId="26" fillId="0" borderId="4" xfId="0" applyFont="1" applyBorder="1" applyAlignment="1" applyProtection="1">
      <alignment horizontal="center" vertical="center"/>
      <protection locked="0"/>
    </xf>
    <xf numFmtId="9" fontId="26" fillId="0" borderId="4" xfId="2" applyFont="1" applyFill="1" applyBorder="1" applyAlignment="1" applyProtection="1">
      <alignment horizontal="center" vertical="center"/>
      <protection locked="0"/>
    </xf>
    <xf numFmtId="0" fontId="53" fillId="6" borderId="4" xfId="5" applyFont="1" applyFill="1" applyBorder="1" applyAlignment="1" applyProtection="1">
      <alignment horizontal="center" vertical="center"/>
      <protection locked="0"/>
    </xf>
    <xf numFmtId="0" fontId="26" fillId="0" borderId="17" xfId="2" applyNumberFormat="1" applyFont="1" applyBorder="1" applyAlignment="1" applyProtection="1">
      <alignment horizontal="center" vertical="center"/>
    </xf>
    <xf numFmtId="9" fontId="26" fillId="0" borderId="4" xfId="2" applyFont="1" applyBorder="1" applyAlignment="1" applyProtection="1">
      <alignment horizontal="center"/>
      <protection locked="0"/>
    </xf>
    <xf numFmtId="0" fontId="56" fillId="6" borderId="4" xfId="2" applyNumberFormat="1" applyFont="1" applyFill="1" applyBorder="1" applyAlignment="1" applyProtection="1">
      <alignment horizontal="center" vertical="center" wrapText="1"/>
      <protection locked="0"/>
    </xf>
    <xf numFmtId="0" fontId="53" fillId="6" borderId="4" xfId="5" applyNumberFormat="1" applyFont="1" applyFill="1" applyBorder="1" applyAlignment="1" applyProtection="1">
      <alignment horizontal="center" vertical="center"/>
      <protection locked="0"/>
    </xf>
    <xf numFmtId="0" fontId="52" fillId="2" borderId="7" xfId="0" applyFont="1" applyFill="1" applyBorder="1" applyAlignment="1" applyProtection="1">
      <alignment horizontal="center" vertical="center"/>
      <protection locked="0"/>
    </xf>
    <xf numFmtId="0" fontId="52" fillId="2" borderId="8" xfId="0" applyFont="1" applyFill="1" applyBorder="1" applyAlignment="1" applyProtection="1">
      <alignment horizontal="center" vertical="center"/>
      <protection locked="0"/>
    </xf>
    <xf numFmtId="0" fontId="52" fillId="2" borderId="9" xfId="0" applyFont="1" applyFill="1" applyBorder="1" applyAlignment="1" applyProtection="1">
      <alignment horizontal="center" vertical="center"/>
      <protection locked="0"/>
    </xf>
    <xf numFmtId="0" fontId="18" fillId="4" borderId="8" xfId="0" applyFont="1" applyFill="1" applyBorder="1" applyAlignment="1" applyProtection="1">
      <alignment horizontal="center" vertical="center"/>
      <protection locked="0"/>
    </xf>
    <xf numFmtId="0" fontId="18" fillId="4" borderId="9" xfId="0" applyFont="1" applyFill="1" applyBorder="1" applyAlignment="1" applyProtection="1">
      <alignment horizontal="center" vertical="center"/>
      <protection locked="0"/>
    </xf>
    <xf numFmtId="0" fontId="52" fillId="2" borderId="16" xfId="0" applyFont="1" applyFill="1" applyBorder="1" applyAlignment="1" applyProtection="1">
      <alignment horizontal="center" vertical="center" wrapText="1"/>
      <protection locked="0"/>
    </xf>
    <xf numFmtId="0" fontId="52" fillId="2" borderId="10" xfId="0" applyFont="1" applyFill="1" applyBorder="1" applyAlignment="1" applyProtection="1">
      <alignment horizontal="center" vertical="center" wrapText="1"/>
      <protection locked="0"/>
    </xf>
    <xf numFmtId="0" fontId="52" fillId="9" borderId="16" xfId="0" applyFont="1" applyFill="1" applyBorder="1" applyAlignment="1" applyProtection="1">
      <alignment horizontal="center" vertical="center" wrapText="1"/>
      <protection locked="0"/>
    </xf>
    <xf numFmtId="0" fontId="52" fillId="9" borderId="10" xfId="0" applyFont="1" applyFill="1" applyBorder="1" applyAlignment="1" applyProtection="1">
      <alignment horizontal="center" vertical="center" wrapText="1"/>
      <protection locked="0"/>
    </xf>
    <xf numFmtId="0" fontId="18" fillId="4" borderId="38" xfId="0" applyFont="1" applyFill="1" applyBorder="1" applyAlignment="1" applyProtection="1">
      <alignment horizontal="center" vertical="center" wrapText="1"/>
      <protection locked="0"/>
    </xf>
    <xf numFmtId="0" fontId="18" fillId="4" borderId="37" xfId="0" applyFont="1" applyFill="1" applyBorder="1" applyAlignment="1" applyProtection="1">
      <alignment horizontal="center" vertical="center" wrapText="1"/>
      <protection locked="0"/>
    </xf>
    <xf numFmtId="0" fontId="18" fillId="4" borderId="39" xfId="0" applyFont="1" applyFill="1" applyBorder="1" applyAlignment="1" applyProtection="1">
      <alignment horizontal="center" vertical="center" wrapText="1"/>
      <protection locked="0"/>
    </xf>
    <xf numFmtId="0" fontId="18" fillId="4" borderId="26" xfId="0" applyFont="1" applyFill="1" applyBorder="1" applyAlignment="1" applyProtection="1">
      <alignment horizontal="center" vertical="center" wrapText="1"/>
      <protection locked="0"/>
    </xf>
    <xf numFmtId="0" fontId="18" fillId="4" borderId="41" xfId="0" applyFont="1" applyFill="1" applyBorder="1" applyAlignment="1" applyProtection="1">
      <alignment horizontal="center" vertical="center" wrapText="1"/>
      <protection locked="0"/>
    </xf>
    <xf numFmtId="0" fontId="26" fillId="0" borderId="20" xfId="0" applyFont="1" applyBorder="1" applyAlignment="1" applyProtection="1">
      <alignment horizontal="center" vertical="center"/>
      <protection locked="0"/>
    </xf>
    <xf numFmtId="164" fontId="56" fillId="6" borderId="4" xfId="1" applyNumberFormat="1" applyFont="1" applyFill="1" applyBorder="1" applyAlignment="1" applyProtection="1">
      <alignment horizontal="center" vertical="center"/>
      <protection locked="0"/>
    </xf>
    <xf numFmtId="164" fontId="56" fillId="6" borderId="4" xfId="2" applyNumberFormat="1" applyFont="1" applyFill="1" applyBorder="1" applyAlignment="1" applyProtection="1">
      <alignment horizontal="center" vertical="center"/>
      <protection locked="0"/>
    </xf>
    <xf numFmtId="0" fontId="56" fillId="6" borderId="4" xfId="5" applyFont="1" applyFill="1" applyBorder="1" applyAlignment="1" applyProtection="1">
      <alignment horizontal="center" vertical="center"/>
      <protection locked="0"/>
    </xf>
    <xf numFmtId="0" fontId="58" fillId="6" borderId="4" xfId="7" applyFont="1" applyFill="1" applyBorder="1" applyAlignment="1" applyProtection="1">
      <alignment horizontal="center" vertical="center" wrapText="1"/>
      <protection locked="0"/>
    </xf>
    <xf numFmtId="0" fontId="26" fillId="0" borderId="0" xfId="0" applyFont="1" applyAlignment="1">
      <alignment horizontal="center" vertical="center"/>
    </xf>
    <xf numFmtId="0" fontId="26" fillId="0" borderId="53" xfId="0" applyFont="1" applyBorder="1" applyAlignment="1">
      <alignment horizontal="center"/>
    </xf>
    <xf numFmtId="0" fontId="26" fillId="0" borderId="26" xfId="0" applyFont="1" applyBorder="1" applyAlignment="1">
      <alignment horizontal="center"/>
    </xf>
    <xf numFmtId="0" fontId="26" fillId="0" borderId="21" xfId="0" applyFont="1" applyBorder="1" applyAlignment="1">
      <alignment horizontal="center"/>
    </xf>
    <xf numFmtId="0" fontId="26" fillId="0" borderId="4" xfId="2" applyNumberFormat="1" applyFont="1" applyBorder="1" applyAlignment="1" applyProtection="1">
      <alignment horizontal="justify" vertical="center" wrapText="1"/>
    </xf>
    <xf numFmtId="164" fontId="53" fillId="6" borderId="4" xfId="1" applyNumberFormat="1" applyFont="1" applyFill="1" applyBorder="1" applyAlignment="1">
      <alignment horizontal="justify" vertical="center" wrapText="1"/>
    </xf>
    <xf numFmtId="0" fontId="26" fillId="0" borderId="4" xfId="0" applyFont="1" applyBorder="1" applyAlignment="1">
      <alignment horizontal="justify" vertical="center" wrapText="1"/>
    </xf>
    <xf numFmtId="0" fontId="26" fillId="0" borderId="4" xfId="0" applyFont="1" applyBorder="1" applyAlignment="1">
      <alignment horizontal="justify" vertical="center"/>
    </xf>
    <xf numFmtId="0" fontId="26" fillId="0" borderId="11" xfId="0" applyFont="1" applyBorder="1" applyAlignment="1">
      <alignment horizontal="justify" vertical="center" wrapText="1"/>
    </xf>
    <xf numFmtId="0" fontId="26" fillId="0" borderId="0" xfId="0" applyFont="1" applyAlignment="1">
      <alignment horizontal="center" vertical="center" wrapText="1"/>
    </xf>
    <xf numFmtId="0" fontId="41" fillId="0" borderId="53" xfId="0" applyFont="1" applyBorder="1" applyAlignment="1" applyProtection="1">
      <alignment horizontal="center" wrapText="1"/>
      <protection locked="0"/>
    </xf>
    <xf numFmtId="0" fontId="41" fillId="0" borderId="26" xfId="0" applyFont="1" applyBorder="1" applyAlignment="1" applyProtection="1">
      <alignment horizontal="center" wrapText="1"/>
      <protection locked="0"/>
    </xf>
    <xf numFmtId="0" fontId="29" fillId="0" borderId="28" xfId="0" applyFont="1" applyBorder="1" applyAlignment="1" applyProtection="1">
      <alignment horizontal="center" vertical="center" wrapText="1"/>
      <protection locked="0"/>
    </xf>
    <xf numFmtId="0" fontId="29" fillId="0" borderId="53" xfId="0" applyFont="1" applyBorder="1" applyAlignment="1" applyProtection="1">
      <alignment horizontal="justify" wrapText="1"/>
      <protection locked="0"/>
    </xf>
    <xf numFmtId="0" fontId="29" fillId="0" borderId="26" xfId="0" applyFont="1" applyBorder="1" applyAlignment="1" applyProtection="1">
      <alignment horizontal="justify" wrapText="1"/>
      <protection locked="0"/>
    </xf>
    <xf numFmtId="0" fontId="29" fillId="0" borderId="54" xfId="0" applyFont="1" applyBorder="1" applyAlignment="1" applyProtection="1">
      <alignment horizontal="justify" wrapText="1"/>
      <protection locked="0"/>
    </xf>
    <xf numFmtId="0" fontId="41" fillId="0" borderId="54" xfId="0" applyFont="1" applyBorder="1" applyAlignment="1" applyProtection="1">
      <alignment horizontal="center" wrapText="1"/>
      <protection locked="0"/>
    </xf>
    <xf numFmtId="0" fontId="41" fillId="0" borderId="28" xfId="0" applyFont="1" applyBorder="1" applyAlignment="1" applyProtection="1">
      <alignment horizontal="left" vertical="center" wrapText="1"/>
      <protection locked="0"/>
    </xf>
    <xf numFmtId="0" fontId="41" fillId="0" borderId="26" xfId="0" applyFont="1" applyBorder="1" applyAlignment="1" applyProtection="1">
      <alignment horizontal="left" vertical="center" wrapText="1"/>
      <protection locked="0"/>
    </xf>
    <xf numFmtId="0" fontId="41" fillId="0" borderId="54" xfId="0" applyFont="1" applyBorder="1" applyAlignment="1" applyProtection="1">
      <alignment horizontal="left" vertical="center" wrapText="1"/>
      <protection locked="0"/>
    </xf>
    <xf numFmtId="0" fontId="41" fillId="0" borderId="53" xfId="0" applyFont="1" applyBorder="1" applyAlignment="1" applyProtection="1">
      <alignment horizontal="center" vertical="center" wrapText="1"/>
      <protection locked="0"/>
    </xf>
    <xf numFmtId="0" fontId="41" fillId="0" borderId="26" xfId="0" applyFont="1" applyBorder="1" applyAlignment="1" applyProtection="1">
      <alignment horizontal="center" vertical="center" wrapText="1"/>
      <protection locked="0"/>
    </xf>
    <xf numFmtId="0" fontId="41" fillId="0" borderId="54" xfId="0" applyFont="1" applyBorder="1" applyAlignment="1" applyProtection="1">
      <alignment horizontal="center" vertical="center" wrapText="1"/>
      <protection locked="0"/>
    </xf>
    <xf numFmtId="0" fontId="41" fillId="0" borderId="28" xfId="0" applyFont="1" applyBorder="1" applyAlignment="1" applyProtection="1">
      <alignment horizontal="center" vertical="center" wrapText="1"/>
      <protection locked="0"/>
    </xf>
    <xf numFmtId="0" fontId="29" fillId="0" borderId="53" xfId="0" applyFont="1" applyBorder="1" applyAlignment="1">
      <alignment horizontal="justify" vertical="center" wrapText="1"/>
    </xf>
    <xf numFmtId="0" fontId="29" fillId="0" borderId="26" xfId="0" applyFont="1" applyBorder="1" applyAlignment="1">
      <alignment horizontal="justify" vertical="center" wrapText="1"/>
    </xf>
    <xf numFmtId="0" fontId="29" fillId="0" borderId="54" xfId="0" applyFont="1" applyBorder="1" applyAlignment="1">
      <alignment horizontal="justify" vertical="center" wrapText="1"/>
    </xf>
    <xf numFmtId="0" fontId="29" fillId="0" borderId="53" xfId="0" applyFont="1" applyBorder="1" applyAlignment="1" applyProtection="1">
      <alignment horizontal="center" vertical="center"/>
      <protection locked="0"/>
    </xf>
    <xf numFmtId="0" fontId="29" fillId="0" borderId="26" xfId="0" applyFont="1" applyBorder="1" applyAlignment="1" applyProtection="1">
      <alignment horizontal="center" vertical="center"/>
      <protection locked="0"/>
    </xf>
    <xf numFmtId="0" fontId="29" fillId="0" borderId="54" xfId="0" applyFont="1" applyBorder="1" applyAlignment="1" applyProtection="1">
      <alignment horizontal="center" vertical="center"/>
      <protection locked="0"/>
    </xf>
    <xf numFmtId="0" fontId="2" fillId="0" borderId="53" xfId="0" applyFont="1" applyBorder="1" applyAlignment="1" applyProtection="1">
      <alignment horizontal="center"/>
      <protection locked="0"/>
    </xf>
    <xf numFmtId="0" fontId="2" fillId="0" borderId="54" xfId="0" applyFont="1" applyBorder="1" applyAlignment="1" applyProtection="1">
      <alignment horizontal="center"/>
      <protection locked="0"/>
    </xf>
    <xf numFmtId="0" fontId="29" fillId="0" borderId="53" xfId="0" applyFont="1" applyBorder="1" applyAlignment="1" applyProtection="1">
      <alignment horizontal="center"/>
      <protection locked="0"/>
    </xf>
    <xf numFmtId="0" fontId="29" fillId="0" borderId="54" xfId="0" applyFont="1" applyBorder="1" applyAlignment="1" applyProtection="1">
      <alignment horizontal="center"/>
      <protection locked="0"/>
    </xf>
    <xf numFmtId="0" fontId="29" fillId="0" borderId="53" xfId="2" applyNumberFormat="1" applyFont="1" applyBorder="1" applyAlignment="1" applyProtection="1">
      <alignment horizontal="center" vertical="center"/>
    </xf>
    <xf numFmtId="44" fontId="29" fillId="0" borderId="4" xfId="1" applyFont="1" applyFill="1" applyBorder="1" applyAlignment="1" applyProtection="1">
      <alignment horizontal="center" vertical="center"/>
      <protection locked="0"/>
    </xf>
    <xf numFmtId="9" fontId="29" fillId="0" borderId="53" xfId="0" applyNumberFormat="1" applyFont="1" applyBorder="1" applyAlignment="1">
      <alignment horizontal="center" vertical="center"/>
    </xf>
    <xf numFmtId="0" fontId="4" fillId="0" borderId="62" xfId="0" applyFont="1" applyBorder="1" applyAlignment="1">
      <alignment horizontal="center" vertical="center"/>
    </xf>
    <xf numFmtId="0" fontId="4" fillId="0" borderId="63" xfId="0" applyFont="1" applyBorder="1" applyAlignment="1">
      <alignment horizontal="center" vertical="center"/>
    </xf>
    <xf numFmtId="0" fontId="29" fillId="0" borderId="26" xfId="0" applyFont="1" applyBorder="1" applyAlignment="1" applyProtection="1">
      <alignment horizontal="center"/>
      <protection locked="0"/>
    </xf>
    <xf numFmtId="9" fontId="29" fillId="0" borderId="53" xfId="0" applyNumberFormat="1" applyFont="1" applyBorder="1" applyAlignment="1" applyProtection="1">
      <alignment horizontal="center"/>
      <protection locked="0"/>
    </xf>
    <xf numFmtId="9" fontId="29" fillId="0" borderId="26" xfId="0" applyNumberFormat="1" applyFont="1" applyBorder="1" applyAlignment="1" applyProtection="1">
      <alignment horizontal="center"/>
      <protection locked="0"/>
    </xf>
    <xf numFmtId="9" fontId="29" fillId="0" borderId="54" xfId="0" applyNumberFormat="1" applyFont="1" applyBorder="1" applyAlignment="1" applyProtection="1">
      <alignment horizontal="center"/>
      <protection locked="0"/>
    </xf>
    <xf numFmtId="9" fontId="29" fillId="0" borderId="53" xfId="2" applyFont="1" applyBorder="1" applyAlignment="1" applyProtection="1">
      <alignment horizontal="center" vertical="center"/>
    </xf>
    <xf numFmtId="9" fontId="29" fillId="0" borderId="26" xfId="2" applyFont="1" applyBorder="1" applyAlignment="1" applyProtection="1">
      <alignment horizontal="center" vertical="center"/>
    </xf>
    <xf numFmtId="9" fontId="29" fillId="0" borderId="54" xfId="2" applyFont="1" applyBorder="1" applyAlignment="1" applyProtection="1">
      <alignment horizontal="center" vertical="center"/>
    </xf>
    <xf numFmtId="9" fontId="33" fillId="0" borderId="53" xfId="0" applyNumberFormat="1" applyFont="1" applyBorder="1" applyAlignment="1">
      <alignment horizontal="center" vertical="center"/>
    </xf>
    <xf numFmtId="9" fontId="33" fillId="0" borderId="26" xfId="0" applyNumberFormat="1" applyFont="1" applyBorder="1" applyAlignment="1">
      <alignment horizontal="center" vertical="center"/>
    </xf>
    <xf numFmtId="9" fontId="33" fillId="0" borderId="54" xfId="0" applyNumberFormat="1" applyFont="1" applyBorder="1" applyAlignment="1">
      <alignment horizontal="center" vertical="center"/>
    </xf>
    <xf numFmtId="0" fontId="4" fillId="0" borderId="26" xfId="0" applyFont="1" applyBorder="1" applyAlignment="1">
      <alignment horizontal="center" vertical="center"/>
    </xf>
    <xf numFmtId="0" fontId="29" fillId="0" borderId="21" xfId="0" applyFont="1" applyBorder="1" applyAlignment="1" applyProtection="1">
      <alignment horizontal="justify" vertical="center" wrapText="1"/>
      <protection locked="0"/>
    </xf>
    <xf numFmtId="0" fontId="4" fillId="0" borderId="21" xfId="0" applyFont="1" applyBorder="1" applyAlignment="1">
      <alignment horizontal="center" vertical="center"/>
    </xf>
    <xf numFmtId="44" fontId="29" fillId="0" borderId="53" xfId="1" applyFont="1" applyFill="1" applyBorder="1" applyAlignment="1" applyProtection="1">
      <alignment horizontal="center"/>
      <protection locked="0"/>
    </xf>
    <xf numFmtId="44" fontId="29" fillId="0" borderId="26" xfId="1" applyFont="1" applyFill="1" applyBorder="1" applyAlignment="1" applyProtection="1">
      <alignment horizontal="center"/>
      <protection locked="0"/>
    </xf>
    <xf numFmtId="44" fontId="29" fillId="0" borderId="54" xfId="1" applyFont="1" applyFill="1" applyBorder="1" applyAlignment="1" applyProtection="1">
      <alignment horizontal="center"/>
      <protection locked="0"/>
    </xf>
    <xf numFmtId="9" fontId="29" fillId="0" borderId="26" xfId="0" applyNumberFormat="1" applyFont="1" applyBorder="1" applyAlignment="1">
      <alignment horizontal="center" vertical="center"/>
    </xf>
    <xf numFmtId="0" fontId="29" fillId="0" borderId="50" xfId="0" applyFont="1" applyBorder="1" applyAlignment="1" applyProtection="1">
      <alignment horizontal="center" vertical="center"/>
      <protection locked="0"/>
    </xf>
    <xf numFmtId="0" fontId="29" fillId="0" borderId="51" xfId="0" applyFont="1" applyBorder="1" applyAlignment="1" applyProtection="1">
      <alignment horizontal="center" vertical="center"/>
      <protection locked="0"/>
    </xf>
    <xf numFmtId="0" fontId="29" fillId="0" borderId="58" xfId="0" applyFont="1" applyBorder="1" applyAlignment="1" applyProtection="1">
      <alignment horizontal="center" vertical="center"/>
      <protection locked="0"/>
    </xf>
    <xf numFmtId="0" fontId="29" fillId="0" borderId="21" xfId="0" applyFont="1" applyBorder="1" applyAlignment="1">
      <alignment horizontal="justify" vertical="center" wrapText="1"/>
    </xf>
    <xf numFmtId="0" fontId="41" fillId="0" borderId="21" xfId="0" applyFont="1" applyBorder="1" applyAlignment="1" applyProtection="1">
      <alignment horizontal="center" wrapText="1"/>
      <protection locked="0"/>
    </xf>
    <xf numFmtId="0" fontId="12" fillId="4" borderId="27" xfId="0" applyFont="1" applyFill="1" applyBorder="1" applyAlignment="1" applyProtection="1">
      <alignment horizontal="center" vertical="center" wrapText="1"/>
      <protection locked="0"/>
    </xf>
    <xf numFmtId="0" fontId="12" fillId="4" borderId="56" xfId="0" applyFont="1" applyFill="1" applyBorder="1" applyAlignment="1" applyProtection="1">
      <alignment horizontal="center" vertical="center" wrapText="1"/>
      <protection locked="0"/>
    </xf>
    <xf numFmtId="0" fontId="10" fillId="0" borderId="1" xfId="0" applyFont="1" applyBorder="1" applyAlignment="1" applyProtection="1">
      <alignment horizontal="center"/>
      <protection locked="0"/>
    </xf>
    <xf numFmtId="0" fontId="10" fillId="0" borderId="37" xfId="0" applyFont="1" applyBorder="1" applyAlignment="1" applyProtection="1">
      <alignment horizontal="center"/>
      <protection locked="0"/>
    </xf>
    <xf numFmtId="0" fontId="10" fillId="0" borderId="12" xfId="0" applyFont="1" applyBorder="1" applyAlignment="1" applyProtection="1">
      <alignment horizontal="center"/>
      <protection locked="0"/>
    </xf>
    <xf numFmtId="0" fontId="10" fillId="0" borderId="2" xfId="0" applyFont="1" applyBorder="1" applyAlignment="1" applyProtection="1">
      <alignment horizontal="center"/>
      <protection locked="0"/>
    </xf>
    <xf numFmtId="0" fontId="10" fillId="0" borderId="0" xfId="0" applyFont="1" applyAlignment="1" applyProtection="1">
      <alignment horizontal="center"/>
      <protection locked="0"/>
    </xf>
    <xf numFmtId="0" fontId="10" fillId="0" borderId="13" xfId="0" applyFont="1" applyBorder="1" applyAlignment="1" applyProtection="1">
      <alignment horizontal="center"/>
      <protection locked="0"/>
    </xf>
    <xf numFmtId="0" fontId="10" fillId="0" borderId="3" xfId="0" applyFont="1" applyBorder="1" applyAlignment="1" applyProtection="1">
      <alignment horizontal="center"/>
      <protection locked="0"/>
    </xf>
    <xf numFmtId="0" fontId="10" fillId="0" borderId="30" xfId="0" applyFont="1" applyBorder="1" applyAlignment="1" applyProtection="1">
      <alignment horizontal="center"/>
      <protection locked="0"/>
    </xf>
    <xf numFmtId="0" fontId="10" fillId="0" borderId="14" xfId="0" applyFont="1" applyBorder="1" applyAlignment="1" applyProtection="1">
      <alignment horizontal="center"/>
      <protection locked="0"/>
    </xf>
    <xf numFmtId="0" fontId="11" fillId="0" borderId="32" xfId="0" applyFont="1" applyBorder="1" applyAlignment="1" applyProtection="1">
      <alignment horizontal="center" vertical="center"/>
      <protection locked="0"/>
    </xf>
    <xf numFmtId="0" fontId="11" fillId="0" borderId="31" xfId="0" applyFont="1" applyBorder="1" applyAlignment="1" applyProtection="1">
      <alignment horizontal="center" vertical="center"/>
      <protection locked="0"/>
    </xf>
    <xf numFmtId="0" fontId="11" fillId="0" borderId="33" xfId="0" applyFont="1" applyBorder="1" applyAlignment="1" applyProtection="1">
      <alignment horizontal="center" vertical="center"/>
      <protection locked="0"/>
    </xf>
    <xf numFmtId="0" fontId="11" fillId="0" borderId="7" xfId="0" applyFont="1" applyBorder="1" applyAlignment="1" applyProtection="1">
      <alignment horizontal="center" vertical="center"/>
      <protection locked="0"/>
    </xf>
    <xf numFmtId="0" fontId="11" fillId="0" borderId="8" xfId="0" applyFont="1" applyBorder="1" applyAlignment="1" applyProtection="1">
      <alignment horizontal="center" vertical="center"/>
      <protection locked="0"/>
    </xf>
    <xf numFmtId="0" fontId="11" fillId="0" borderId="9" xfId="0" applyFont="1" applyBorder="1" applyAlignment="1" applyProtection="1">
      <alignment horizontal="center" vertical="center"/>
      <protection locked="0"/>
    </xf>
    <xf numFmtId="0" fontId="11" fillId="0" borderId="34" xfId="0" applyFont="1" applyBorder="1" applyAlignment="1" applyProtection="1">
      <alignment horizontal="center" vertical="center" wrapText="1"/>
      <protection locked="0"/>
    </xf>
    <xf numFmtId="0" fontId="11" fillId="0" borderId="35" xfId="0" applyFont="1" applyBorder="1" applyAlignment="1" applyProtection="1">
      <alignment horizontal="center" vertical="center" wrapText="1"/>
      <protection locked="0"/>
    </xf>
    <xf numFmtId="0" fontId="11" fillId="0" borderId="36" xfId="0" applyFont="1" applyBorder="1" applyAlignment="1" applyProtection="1">
      <alignment horizontal="center" vertical="center" wrapText="1"/>
      <protection locked="0"/>
    </xf>
    <xf numFmtId="0" fontId="11" fillId="0" borderId="3" xfId="0" applyFont="1" applyBorder="1" applyAlignment="1" applyProtection="1">
      <alignment horizontal="center" vertical="center" wrapText="1"/>
      <protection locked="0"/>
    </xf>
    <xf numFmtId="0" fontId="11" fillId="0" borderId="30" xfId="0" applyFont="1" applyBorder="1" applyAlignment="1" applyProtection="1">
      <alignment horizontal="center" vertical="center" wrapText="1"/>
      <protection locked="0"/>
    </xf>
    <xf numFmtId="0" fontId="11" fillId="0" borderId="14"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0" fontId="11" fillId="0" borderId="8" xfId="0" applyFont="1" applyBorder="1" applyAlignment="1" applyProtection="1">
      <alignment horizontal="center" vertical="center" wrapText="1"/>
      <protection locked="0"/>
    </xf>
    <xf numFmtId="0" fontId="11" fillId="0" borderId="9"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protection locked="0"/>
    </xf>
    <xf numFmtId="0" fontId="12" fillId="0" borderId="8" xfId="0" applyFont="1" applyBorder="1" applyAlignment="1" applyProtection="1">
      <alignment horizontal="center" vertical="center"/>
      <protection locked="0"/>
    </xf>
    <xf numFmtId="0" fontId="12" fillId="0" borderId="9" xfId="0" applyFont="1" applyBorder="1" applyAlignment="1" applyProtection="1">
      <alignment horizontal="center" vertical="center"/>
      <protection locked="0"/>
    </xf>
    <xf numFmtId="0" fontId="11" fillId="2" borderId="4" xfId="0" applyFont="1" applyFill="1" applyBorder="1" applyAlignment="1" applyProtection="1">
      <alignment horizontal="left"/>
      <protection locked="0"/>
    </xf>
    <xf numFmtId="0" fontId="11" fillId="0" borderId="5" xfId="0" applyFont="1" applyBorder="1" applyAlignment="1" applyProtection="1">
      <alignment horizontal="left"/>
      <protection locked="0"/>
    </xf>
    <xf numFmtId="0" fontId="11" fillId="0" borderId="15" xfId="0" applyFont="1" applyBorder="1" applyAlignment="1" applyProtection="1">
      <alignment horizontal="left"/>
      <protection locked="0"/>
    </xf>
    <xf numFmtId="0" fontId="11" fillId="0" borderId="6" xfId="0" applyFont="1" applyBorder="1" applyAlignment="1" applyProtection="1">
      <alignment horizontal="left"/>
      <protection locked="0"/>
    </xf>
    <xf numFmtId="0" fontId="12" fillId="4" borderId="28" xfId="0" applyFont="1" applyFill="1" applyBorder="1" applyAlignment="1" applyProtection="1">
      <alignment horizontal="center" vertical="center" wrapText="1"/>
      <protection locked="0"/>
    </xf>
    <xf numFmtId="0" fontId="12" fillId="4" borderId="26" xfId="0" applyFont="1" applyFill="1" applyBorder="1" applyAlignment="1" applyProtection="1">
      <alignment horizontal="center" vertical="center" wrapText="1"/>
      <protection locked="0"/>
    </xf>
    <xf numFmtId="0" fontId="29" fillId="0" borderId="4" xfId="0" applyFont="1" applyBorder="1" applyAlignment="1">
      <alignment horizontal="center" vertical="center" wrapText="1"/>
    </xf>
    <xf numFmtId="0" fontId="29" fillId="0" borderId="11" xfId="0" applyFont="1" applyBorder="1" applyAlignment="1">
      <alignment horizontal="center" vertical="center" wrapText="1"/>
    </xf>
    <xf numFmtId="0" fontId="11" fillId="3" borderId="7" xfId="0" applyFont="1" applyFill="1" applyBorder="1" applyAlignment="1" applyProtection="1">
      <alignment horizontal="center"/>
      <protection locked="0"/>
    </xf>
    <xf numFmtId="0" fontId="11" fillId="3" borderId="8" xfId="0" applyFont="1" applyFill="1" applyBorder="1" applyAlignment="1" applyProtection="1">
      <alignment horizontal="center"/>
      <protection locked="0"/>
    </xf>
    <xf numFmtId="0" fontId="11" fillId="3" borderId="9" xfId="0" applyFont="1" applyFill="1" applyBorder="1" applyAlignment="1" applyProtection="1">
      <alignment horizontal="center"/>
      <protection locked="0"/>
    </xf>
    <xf numFmtId="0" fontId="11" fillId="2" borderId="7" xfId="0" applyFont="1" applyFill="1" applyBorder="1" applyAlignment="1" applyProtection="1">
      <alignment horizontal="center" vertical="center"/>
      <protection locked="0"/>
    </xf>
    <xf numFmtId="0" fontId="11" fillId="2" borderId="8" xfId="0" applyFont="1" applyFill="1" applyBorder="1" applyAlignment="1" applyProtection="1">
      <alignment horizontal="center" vertical="center"/>
      <protection locked="0"/>
    </xf>
    <xf numFmtId="0" fontId="11" fillId="2" borderId="9" xfId="0" applyFont="1" applyFill="1" applyBorder="1" applyAlignment="1" applyProtection="1">
      <alignment horizontal="center" vertical="center"/>
      <protection locked="0"/>
    </xf>
    <xf numFmtId="0" fontId="12" fillId="4" borderId="8" xfId="0" applyFont="1" applyFill="1" applyBorder="1" applyAlignment="1" applyProtection="1">
      <alignment horizontal="center" vertical="center"/>
      <protection locked="0"/>
    </xf>
    <xf numFmtId="0" fontId="12" fillId="4" borderId="9" xfId="0" applyFont="1" applyFill="1" applyBorder="1" applyAlignment="1" applyProtection="1">
      <alignment horizontal="center" vertical="center"/>
      <protection locked="0"/>
    </xf>
    <xf numFmtId="0" fontId="11" fillId="2" borderId="16" xfId="0" applyFont="1" applyFill="1" applyBorder="1" applyAlignment="1" applyProtection="1">
      <alignment horizontal="center" vertical="center" wrapText="1"/>
      <protection locked="0"/>
    </xf>
    <xf numFmtId="0" fontId="11" fillId="2" borderId="55" xfId="0" applyFont="1" applyFill="1" applyBorder="1" applyAlignment="1" applyProtection="1">
      <alignment horizontal="center" vertical="center" wrapText="1"/>
      <protection locked="0"/>
    </xf>
    <xf numFmtId="0" fontId="11" fillId="2" borderId="17" xfId="0" applyFont="1" applyFill="1" applyBorder="1" applyAlignment="1" applyProtection="1">
      <alignment horizontal="center" vertical="center" wrapText="1"/>
      <protection locked="0"/>
    </xf>
    <xf numFmtId="0" fontId="11" fillId="2" borderId="53" xfId="0" applyFont="1" applyFill="1" applyBorder="1" applyAlignment="1" applyProtection="1">
      <alignment horizontal="center" vertical="center" wrapText="1"/>
      <protection locked="0"/>
    </xf>
    <xf numFmtId="0" fontId="11" fillId="2" borderId="22" xfId="0" applyFont="1" applyFill="1" applyBorder="1" applyAlignment="1" applyProtection="1">
      <alignment horizontal="center" vertical="center" wrapText="1"/>
      <protection locked="0"/>
    </xf>
    <xf numFmtId="0" fontId="11" fillId="2" borderId="31" xfId="0" applyFont="1" applyFill="1" applyBorder="1" applyAlignment="1" applyProtection="1">
      <alignment horizontal="center" vertical="center" wrapText="1"/>
      <protection locked="0"/>
    </xf>
    <xf numFmtId="0" fontId="11" fillId="2" borderId="23" xfId="0" applyFont="1" applyFill="1" applyBorder="1" applyAlignment="1" applyProtection="1">
      <alignment horizontal="center" vertical="center" wrapText="1"/>
      <protection locked="0"/>
    </xf>
    <xf numFmtId="0" fontId="12" fillId="2" borderId="17" xfId="0" applyFont="1" applyFill="1" applyBorder="1" applyAlignment="1" applyProtection="1">
      <alignment horizontal="center" vertical="center" wrapText="1"/>
      <protection locked="0"/>
    </xf>
    <xf numFmtId="0" fontId="12" fillId="2" borderId="53" xfId="0" applyFont="1" applyFill="1" applyBorder="1" applyAlignment="1" applyProtection="1">
      <alignment horizontal="center" vertical="center" wrapText="1"/>
      <protection locked="0"/>
    </xf>
    <xf numFmtId="0" fontId="11" fillId="2" borderId="65" xfId="0" applyFont="1" applyFill="1" applyBorder="1" applyAlignment="1" applyProtection="1">
      <alignment horizontal="center" vertical="center" wrapText="1"/>
      <protection locked="0"/>
    </xf>
    <xf numFmtId="0" fontId="11" fillId="2" borderId="69" xfId="0" applyFont="1" applyFill="1" applyBorder="1" applyAlignment="1" applyProtection="1">
      <alignment horizontal="center" vertical="center" wrapText="1"/>
      <protection locked="0"/>
    </xf>
    <xf numFmtId="0" fontId="12" fillId="4" borderId="25" xfId="0" applyFont="1" applyFill="1" applyBorder="1" applyAlignment="1" applyProtection="1">
      <alignment horizontal="center" vertical="center" wrapText="1"/>
      <protection locked="0"/>
    </xf>
    <xf numFmtId="0" fontId="12" fillId="4" borderId="35" xfId="0" applyFont="1" applyFill="1" applyBorder="1" applyAlignment="1" applyProtection="1">
      <alignment horizontal="center" vertical="center" wrapText="1"/>
      <protection locked="0"/>
    </xf>
    <xf numFmtId="0" fontId="12" fillId="4" borderId="38" xfId="0" applyFont="1" applyFill="1" applyBorder="1" applyAlignment="1" applyProtection="1">
      <alignment horizontal="center" vertical="center" wrapText="1"/>
      <protection locked="0"/>
    </xf>
    <xf numFmtId="0" fontId="12" fillId="4" borderId="37" xfId="0" applyFont="1" applyFill="1" applyBorder="1" applyAlignment="1" applyProtection="1">
      <alignment horizontal="center" vertical="center" wrapText="1"/>
      <protection locked="0"/>
    </xf>
    <xf numFmtId="0" fontId="12" fillId="4" borderId="39" xfId="0" applyFont="1" applyFill="1" applyBorder="1" applyAlignment="1" applyProtection="1">
      <alignment horizontal="center" vertical="center" wrapText="1"/>
      <protection locked="0"/>
    </xf>
    <xf numFmtId="0" fontId="12" fillId="4" borderId="26" xfId="0" applyFont="1" applyFill="1" applyBorder="1" applyAlignment="1" applyProtection="1">
      <alignment horizontal="justify" vertical="center" wrapText="1"/>
      <protection locked="0"/>
    </xf>
    <xf numFmtId="0" fontId="12" fillId="4" borderId="29" xfId="0" applyFont="1" applyFill="1" applyBorder="1" applyAlignment="1" applyProtection="1">
      <alignment horizontal="justify" vertical="center" wrapText="1"/>
      <protection locked="0"/>
    </xf>
    <xf numFmtId="0" fontId="41" fillId="0" borderId="4" xfId="0" applyFont="1" applyBorder="1" applyAlignment="1" applyProtection="1">
      <alignment horizontal="center" vertical="center" wrapText="1"/>
      <protection locked="0"/>
    </xf>
    <xf numFmtId="0" fontId="10" fillId="0" borderId="32" xfId="0" applyFont="1" applyBorder="1" applyAlignment="1" applyProtection="1">
      <alignment horizontal="center" vertical="center"/>
      <protection locked="0"/>
    </xf>
    <xf numFmtId="0" fontId="10" fillId="0" borderId="72" xfId="0" applyFont="1" applyBorder="1" applyAlignment="1" applyProtection="1">
      <alignment horizontal="center" vertical="center"/>
      <protection locked="0"/>
    </xf>
    <xf numFmtId="0" fontId="29" fillId="0" borderId="17" xfId="0" applyFont="1" applyBorder="1" applyAlignment="1" applyProtection="1">
      <alignment horizontal="center" vertical="center" wrapText="1"/>
      <protection locked="0"/>
    </xf>
    <xf numFmtId="0" fontId="10" fillId="0" borderId="5" xfId="0" applyFont="1" applyBorder="1" applyAlignment="1" applyProtection="1">
      <alignment horizontal="center"/>
      <protection locked="0"/>
    </xf>
    <xf numFmtId="0" fontId="10" fillId="0" borderId="15" xfId="0" applyFont="1" applyBorder="1" applyAlignment="1" applyProtection="1">
      <alignment horizontal="center"/>
      <protection locked="0"/>
    </xf>
    <xf numFmtId="0" fontId="10" fillId="0" borderId="6" xfId="0" applyFont="1" applyBorder="1" applyAlignment="1" applyProtection="1">
      <alignment horizontal="center"/>
      <protection locked="0"/>
    </xf>
    <xf numFmtId="0" fontId="29" fillId="0" borderId="16" xfId="0" applyFont="1" applyBorder="1" applyAlignment="1" applyProtection="1">
      <alignment horizontal="center" vertical="center" wrapText="1"/>
      <protection locked="0"/>
    </xf>
    <xf numFmtId="0" fontId="29" fillId="0" borderId="60" xfId="0" applyFont="1" applyBorder="1" applyAlignment="1" applyProtection="1">
      <alignment horizontal="center" vertical="center" wrapText="1"/>
      <protection locked="0"/>
    </xf>
    <xf numFmtId="0" fontId="29" fillId="0" borderId="10" xfId="0" applyFont="1" applyBorder="1" applyAlignment="1" applyProtection="1">
      <alignment horizontal="center" vertical="center" wrapText="1"/>
      <protection locked="0"/>
    </xf>
    <xf numFmtId="0" fontId="29" fillId="0" borderId="17" xfId="0" applyFont="1" applyBorder="1" applyAlignment="1">
      <alignment horizontal="center" vertical="center" wrapText="1"/>
    </xf>
    <xf numFmtId="0" fontId="2" fillId="0" borderId="16" xfId="0" applyFont="1" applyBorder="1" applyAlignment="1" applyProtection="1">
      <alignment horizontal="center" vertical="center"/>
      <protection locked="0"/>
    </xf>
    <xf numFmtId="0" fontId="2" fillId="0" borderId="20" xfId="0" applyFont="1" applyBorder="1" applyAlignment="1" applyProtection="1">
      <alignment horizontal="justify" wrapText="1"/>
      <protection locked="0"/>
    </xf>
    <xf numFmtId="0" fontId="2" fillId="0" borderId="18" xfId="0" applyFont="1" applyBorder="1" applyAlignment="1" applyProtection="1">
      <alignment horizontal="justify" vertical="center" wrapText="1"/>
      <protection locked="0"/>
    </xf>
    <xf numFmtId="0" fontId="2" fillId="0" borderId="20" xfId="0" applyFont="1" applyBorder="1" applyAlignment="1" applyProtection="1">
      <alignment horizontal="justify" vertical="center" wrapText="1"/>
      <protection locked="0"/>
    </xf>
    <xf numFmtId="0" fontId="2" fillId="0" borderId="17" xfId="0" applyFont="1" applyBorder="1" applyAlignment="1" applyProtection="1">
      <alignment horizontal="justify" vertical="center" wrapText="1"/>
      <protection locked="0"/>
    </xf>
    <xf numFmtId="0" fontId="2" fillId="0" borderId="20" xfId="0" applyFont="1" applyBorder="1" applyAlignment="1" applyProtection="1">
      <alignment horizontal="center" vertical="center" wrapText="1"/>
      <protection locked="0"/>
    </xf>
    <xf numFmtId="0" fontId="3" fillId="3" borderId="7" xfId="0" applyFont="1" applyFill="1" applyBorder="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9" fontId="29" fillId="0" borderId="4" xfId="2" applyFont="1" applyFill="1" applyBorder="1" applyAlignment="1" applyProtection="1">
      <alignment horizontal="center" vertical="center"/>
      <protection locked="0"/>
    </xf>
    <xf numFmtId="0" fontId="29" fillId="0" borderId="11" xfId="2" applyNumberFormat="1"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0" fontId="29" fillId="0" borderId="11" xfId="0" applyFont="1" applyBorder="1" applyAlignment="1" applyProtection="1">
      <alignment horizontal="center" vertical="center"/>
      <protection locked="0"/>
    </xf>
    <xf numFmtId="0" fontId="22" fillId="0" borderId="20" xfId="0" applyFont="1" applyBorder="1" applyAlignment="1" applyProtection="1">
      <alignment horizontal="center" vertical="center" wrapText="1"/>
      <protection locked="0"/>
    </xf>
    <xf numFmtId="0" fontId="22" fillId="0" borderId="19" xfId="0" applyFont="1" applyBorder="1" applyAlignment="1" applyProtection="1">
      <alignment horizontal="center" vertical="center" wrapText="1"/>
      <protection locked="0"/>
    </xf>
    <xf numFmtId="0" fontId="29" fillId="0" borderId="11" xfId="0" applyFont="1" applyBorder="1" applyAlignment="1">
      <alignment horizontal="justify" vertical="center" wrapText="1"/>
    </xf>
    <xf numFmtId="9" fontId="29" fillId="0" borderId="4" xfId="0" applyNumberFormat="1" applyFont="1" applyBorder="1" applyAlignment="1">
      <alignment horizontal="center" vertical="center"/>
    </xf>
    <xf numFmtId="0" fontId="29" fillId="0" borderId="11" xfId="0" applyFont="1" applyBorder="1" applyAlignment="1">
      <alignment horizontal="center" vertical="center"/>
    </xf>
    <xf numFmtId="0" fontId="33" fillId="0" borderId="11" xfId="0" applyFont="1" applyBorder="1" applyAlignment="1">
      <alignment horizontal="justify" vertical="center" wrapText="1"/>
    </xf>
    <xf numFmtId="0" fontId="29" fillId="0" borderId="4" xfId="0" applyFont="1" applyBorder="1" applyAlignment="1">
      <alignment horizontal="center" vertical="center"/>
    </xf>
    <xf numFmtId="0" fontId="17" fillId="0" borderId="4" xfId="0" applyFont="1" applyBorder="1" applyAlignment="1">
      <alignment horizontal="center" vertical="center"/>
    </xf>
    <xf numFmtId="0" fontId="17" fillId="0" borderId="11" xfId="0" applyFont="1" applyBorder="1" applyAlignment="1">
      <alignment horizontal="center" vertical="center"/>
    </xf>
    <xf numFmtId="0" fontId="22" fillId="0" borderId="4" xfId="0" applyFont="1" applyBorder="1" applyAlignment="1" applyProtection="1">
      <alignment horizontal="center" vertical="center"/>
      <protection locked="0"/>
    </xf>
    <xf numFmtId="0" fontId="22" fillId="0" borderId="11" xfId="0" applyFont="1" applyBorder="1" applyAlignment="1" applyProtection="1">
      <alignment horizontal="center" vertical="center"/>
      <protection locked="0"/>
    </xf>
    <xf numFmtId="0" fontId="22" fillId="0" borderId="4" xfId="0" applyFont="1" applyBorder="1" applyAlignment="1" applyProtection="1">
      <alignment horizontal="justify" vertical="center" wrapText="1"/>
      <protection locked="0"/>
    </xf>
    <xf numFmtId="0" fontId="22" fillId="0" borderId="11" xfId="0" applyFont="1" applyBorder="1" applyAlignment="1" applyProtection="1">
      <alignment horizontal="justify" vertical="center" wrapText="1"/>
      <protection locked="0"/>
    </xf>
    <xf numFmtId="9" fontId="29" fillId="0" borderId="11" xfId="2" applyFont="1" applyFill="1" applyBorder="1" applyAlignment="1" applyProtection="1">
      <alignment horizontal="center" vertical="center"/>
      <protection locked="0"/>
    </xf>
    <xf numFmtId="9" fontId="29" fillId="0" borderId="4" xfId="2" applyFont="1" applyBorder="1" applyAlignment="1" applyProtection="1">
      <alignment horizontal="center" vertical="center"/>
    </xf>
    <xf numFmtId="9" fontId="29" fillId="0" borderId="11" xfId="2" applyFont="1" applyBorder="1" applyAlignment="1" applyProtection="1">
      <alignment horizontal="center" vertical="center"/>
    </xf>
    <xf numFmtId="0" fontId="3" fillId="2" borderId="53" xfId="0" applyFont="1" applyFill="1" applyBorder="1" applyAlignment="1" applyProtection="1">
      <alignment horizontal="left"/>
      <protection locked="0"/>
    </xf>
    <xf numFmtId="0" fontId="3" fillId="2" borderId="42" xfId="0" applyFont="1" applyFill="1" applyBorder="1" applyAlignment="1" applyProtection="1">
      <alignment horizontal="left"/>
      <protection locked="0"/>
    </xf>
    <xf numFmtId="0" fontId="3" fillId="2" borderId="43" xfId="0" applyFont="1" applyFill="1" applyBorder="1" applyAlignment="1" applyProtection="1">
      <alignment horizontal="left"/>
      <protection locked="0"/>
    </xf>
    <xf numFmtId="0" fontId="3" fillId="2" borderId="44" xfId="0" applyFont="1" applyFill="1" applyBorder="1" applyAlignment="1" applyProtection="1">
      <alignment horizontal="left"/>
      <protection locked="0"/>
    </xf>
    <xf numFmtId="0" fontId="3" fillId="2" borderId="54" xfId="0" applyFont="1" applyFill="1" applyBorder="1" applyAlignment="1" applyProtection="1">
      <alignment horizontal="left"/>
      <protection locked="0"/>
    </xf>
    <xf numFmtId="44" fontId="29" fillId="0" borderId="17" xfId="1" applyFont="1" applyFill="1" applyBorder="1" applyAlignment="1" applyProtection="1">
      <alignment horizontal="center" vertical="center"/>
      <protection locked="0"/>
    </xf>
    <xf numFmtId="164" fontId="29" fillId="0" borderId="28" xfId="0" applyNumberFormat="1" applyFont="1" applyBorder="1" applyAlignment="1">
      <alignment horizontal="center" vertical="center"/>
    </xf>
    <xf numFmtId="164" fontId="29" fillId="0" borderId="26" xfId="0" applyNumberFormat="1" applyFont="1" applyBorder="1" applyAlignment="1">
      <alignment horizontal="center" vertical="center"/>
    </xf>
    <xf numFmtId="164" fontId="29" fillId="0" borderId="54" xfId="0" applyNumberFormat="1" applyFont="1" applyBorder="1" applyAlignment="1">
      <alignment horizontal="center" vertical="center"/>
    </xf>
    <xf numFmtId="9" fontId="2" fillId="0" borderId="4" xfId="2" applyFont="1" applyFill="1" applyBorder="1" applyAlignment="1" applyProtection="1">
      <alignment horizontal="center" vertical="center"/>
      <protection locked="0"/>
    </xf>
    <xf numFmtId="164" fontId="29" fillId="0" borderId="4" xfId="1" applyNumberFormat="1" applyFont="1" applyBorder="1" applyAlignment="1">
      <alignment horizontal="center" vertical="center"/>
    </xf>
    <xf numFmtId="164" fontId="29" fillId="0" borderId="11" xfId="1" applyNumberFormat="1" applyFont="1" applyBorder="1" applyAlignment="1">
      <alignment horizontal="center" vertical="center"/>
    </xf>
    <xf numFmtId="0" fontId="29" fillId="0" borderId="53"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54" xfId="0" applyFont="1" applyBorder="1" applyAlignment="1" applyProtection="1">
      <alignment horizontal="left" vertical="center" wrapText="1"/>
      <protection locked="0"/>
    </xf>
    <xf numFmtId="0" fontId="29" fillId="0" borderId="4" xfId="0" applyFont="1" applyBorder="1" applyAlignment="1">
      <alignment horizontal="justify" vertical="center"/>
    </xf>
    <xf numFmtId="0" fontId="29" fillId="0" borderId="11" xfId="0" applyFont="1" applyBorder="1" applyAlignment="1">
      <alignment horizontal="justify" vertical="center"/>
    </xf>
    <xf numFmtId="0" fontId="29" fillId="0" borderId="10" xfId="0" applyFont="1" applyBorder="1" applyAlignment="1" applyProtection="1">
      <alignment horizontal="center" vertical="center"/>
      <protection locked="0"/>
    </xf>
    <xf numFmtId="164" fontId="29" fillId="0" borderId="53" xfId="1" applyNumberFormat="1" applyFont="1" applyBorder="1" applyAlignment="1">
      <alignment horizontal="center" vertical="center"/>
    </xf>
    <xf numFmtId="164" fontId="29" fillId="0" borderId="26" xfId="1" applyNumberFormat="1" applyFont="1" applyBorder="1" applyAlignment="1">
      <alignment horizontal="center" vertical="center"/>
    </xf>
    <xf numFmtId="164" fontId="29" fillId="0" borderId="54" xfId="1" applyNumberFormat="1" applyFont="1" applyBorder="1" applyAlignment="1">
      <alignment horizontal="center" vertical="center"/>
    </xf>
    <xf numFmtId="164" fontId="29" fillId="0" borderId="53" xfId="1" applyNumberFormat="1" applyFont="1" applyFill="1" applyBorder="1" applyAlignment="1" applyProtection="1">
      <alignment horizontal="center" vertical="center"/>
      <protection locked="0"/>
    </xf>
    <xf numFmtId="164" fontId="29" fillId="0" borderId="26" xfId="1" applyNumberFormat="1" applyFont="1" applyFill="1" applyBorder="1" applyAlignment="1" applyProtection="1">
      <alignment horizontal="center" vertical="center"/>
      <protection locked="0"/>
    </xf>
    <xf numFmtId="164" fontId="29" fillId="0" borderId="54" xfId="1" applyNumberFormat="1" applyFont="1" applyFill="1" applyBorder="1" applyAlignment="1" applyProtection="1">
      <alignment horizontal="center" vertical="center"/>
      <protection locked="0"/>
    </xf>
    <xf numFmtId="44" fontId="29" fillId="0" borderId="4" xfId="1" applyFont="1" applyFill="1" applyBorder="1" applyAlignment="1" applyProtection="1">
      <alignment horizontal="center"/>
      <protection locked="0"/>
    </xf>
    <xf numFmtId="0" fontId="29" fillId="0" borderId="17" xfId="0" applyFont="1" applyBorder="1" applyAlignment="1">
      <alignment horizontal="justify" vertical="center" wrapText="1"/>
    </xf>
    <xf numFmtId="0" fontId="29" fillId="0" borderId="4" xfId="0" applyFont="1" applyBorder="1" applyAlignment="1" applyProtection="1">
      <alignment horizontal="center" vertical="center"/>
      <protection locked="0"/>
    </xf>
    <xf numFmtId="0" fontId="29" fillId="0" borderId="4" xfId="2" applyNumberFormat="1" applyFont="1" applyBorder="1" applyAlignment="1" applyProtection="1">
      <alignment horizontal="center" vertical="center"/>
    </xf>
    <xf numFmtId="3" fontId="29" fillId="0" borderId="4" xfId="2" applyNumberFormat="1" applyFont="1" applyFill="1" applyBorder="1" applyAlignment="1" applyProtection="1">
      <alignment horizontal="center" vertical="center"/>
      <protection locked="0"/>
    </xf>
    <xf numFmtId="0" fontId="29" fillId="0" borderId="4" xfId="2" applyNumberFormat="1" applyFont="1" applyFill="1" applyBorder="1" applyAlignment="1" applyProtection="1">
      <alignment horizontal="center" vertical="center"/>
      <protection locked="0"/>
    </xf>
    <xf numFmtId="0" fontId="2" fillId="0" borderId="20" xfId="0" applyFont="1" applyBorder="1" applyAlignment="1" applyProtection="1">
      <alignment horizontal="left" vertical="top" wrapText="1"/>
      <protection locked="0"/>
    </xf>
    <xf numFmtId="9" fontId="29" fillId="0" borderId="17" xfId="0" applyNumberFormat="1" applyFont="1" applyBorder="1" applyAlignment="1">
      <alignment horizontal="center" vertical="center"/>
    </xf>
    <xf numFmtId="0" fontId="2" fillId="0" borderId="20" xfId="0" applyFont="1" applyBorder="1" applyAlignment="1" applyProtection="1">
      <alignment horizontal="left" vertical="top"/>
      <protection locked="0"/>
    </xf>
    <xf numFmtId="0" fontId="29" fillId="0" borderId="17" xfId="0" applyFont="1" applyBorder="1" applyAlignment="1" applyProtection="1">
      <alignment horizontal="center" vertical="center"/>
      <protection locked="0"/>
    </xf>
    <xf numFmtId="0" fontId="29" fillId="0" borderId="17" xfId="2" applyNumberFormat="1" applyFont="1" applyFill="1" applyBorder="1" applyAlignment="1" applyProtection="1">
      <alignment horizontal="center" vertical="center"/>
      <protection locked="0"/>
    </xf>
    <xf numFmtId="0" fontId="29" fillId="0" borderId="17" xfId="0" applyFont="1" applyBorder="1" applyAlignment="1" applyProtection="1">
      <alignment horizontal="left" vertical="top" wrapText="1"/>
      <protection locked="0"/>
    </xf>
    <xf numFmtId="0" fontId="29" fillId="0" borderId="4" xfId="0" applyFont="1" applyBorder="1" applyAlignment="1" applyProtection="1">
      <alignment horizontal="left" vertical="top" wrapText="1"/>
      <protection locked="0"/>
    </xf>
    <xf numFmtId="0" fontId="29" fillId="0" borderId="17" xfId="2" applyNumberFormat="1" applyFont="1" applyBorder="1" applyAlignment="1" applyProtection="1">
      <alignment horizontal="center" vertical="center"/>
    </xf>
    <xf numFmtId="0" fontId="29" fillId="0" borderId="4" xfId="0" applyFont="1" applyBorder="1" applyAlignment="1" applyProtection="1">
      <alignment horizontal="left" vertical="top"/>
      <protection locked="0"/>
    </xf>
    <xf numFmtId="9" fontId="29" fillId="0" borderId="53" xfId="0" applyNumberFormat="1" applyFont="1" applyBorder="1" applyAlignment="1">
      <alignment horizontal="center" vertical="center" wrapText="1"/>
    </xf>
    <xf numFmtId="9" fontId="29" fillId="0" borderId="26" xfId="0" applyNumberFormat="1" applyFont="1" applyBorder="1" applyAlignment="1">
      <alignment horizontal="center" vertical="center" wrapText="1"/>
    </xf>
    <xf numFmtId="9" fontId="29" fillId="0" borderId="21" xfId="0" applyNumberFormat="1" applyFont="1" applyBorder="1" applyAlignment="1">
      <alignment horizontal="center" vertical="center" wrapText="1"/>
    </xf>
    <xf numFmtId="9" fontId="29" fillId="0" borderId="53" xfId="0" applyNumberFormat="1" applyFont="1" applyBorder="1" applyAlignment="1" applyProtection="1">
      <alignment horizontal="center" vertical="center"/>
      <protection locked="0"/>
    </xf>
    <xf numFmtId="9" fontId="29" fillId="0" borderId="26" xfId="0" applyNumberFormat="1" applyFont="1" applyBorder="1" applyAlignment="1" applyProtection="1">
      <alignment horizontal="center" vertical="center"/>
      <protection locked="0"/>
    </xf>
    <xf numFmtId="9" fontId="29" fillId="0" borderId="21" xfId="0" applyNumberFormat="1" applyFont="1" applyBorder="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6" fillId="0" borderId="60"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33" fillId="0" borderId="53" xfId="0" applyFont="1" applyBorder="1" applyAlignment="1">
      <alignment horizontal="justify" vertical="center" wrapText="1"/>
    </xf>
    <xf numFmtId="0" fontId="33" fillId="0" borderId="26" xfId="0" applyFont="1" applyBorder="1" applyAlignment="1">
      <alignment horizontal="justify" vertical="center" wrapText="1"/>
    </xf>
    <xf numFmtId="0" fontId="33" fillId="0" borderId="54" xfId="0" applyFont="1" applyBorder="1" applyAlignment="1">
      <alignment horizontal="justify" vertical="center" wrapText="1"/>
    </xf>
    <xf numFmtId="0" fontId="33" fillId="0" borderId="21" xfId="0" applyFont="1" applyBorder="1" applyAlignment="1">
      <alignment horizontal="justify" vertical="center" wrapText="1"/>
    </xf>
    <xf numFmtId="0" fontId="7" fillId="2" borderId="65" xfId="0" applyFont="1" applyFill="1" applyBorder="1" applyAlignment="1" applyProtection="1">
      <alignment horizontal="center" vertical="center" wrapText="1"/>
      <protection locked="0"/>
    </xf>
    <xf numFmtId="0" fontId="7" fillId="2" borderId="66" xfId="0" applyFont="1" applyFill="1" applyBorder="1" applyAlignment="1" applyProtection="1">
      <alignment horizontal="center" vertical="center" wrapText="1"/>
      <protection locked="0"/>
    </xf>
    <xf numFmtId="0" fontId="6" fillId="0" borderId="1" xfId="0" applyFont="1" applyBorder="1" applyAlignment="1" applyProtection="1">
      <alignment horizontal="center"/>
      <protection locked="0"/>
    </xf>
    <xf numFmtId="0" fontId="6" fillId="0" borderId="37" xfId="0" applyFont="1" applyBorder="1" applyAlignment="1" applyProtection="1">
      <alignment horizontal="center"/>
      <protection locked="0"/>
    </xf>
    <xf numFmtId="0" fontId="6" fillId="0" borderId="12" xfId="0" applyFont="1" applyBorder="1" applyAlignment="1" applyProtection="1">
      <alignment horizontal="center"/>
      <protection locked="0"/>
    </xf>
    <xf numFmtId="0" fontId="6" fillId="0" borderId="2" xfId="0" applyFont="1" applyBorder="1" applyAlignment="1" applyProtection="1">
      <alignment horizontal="center"/>
      <protection locked="0"/>
    </xf>
    <xf numFmtId="0" fontId="6" fillId="0" borderId="0" xfId="0" applyFont="1" applyAlignment="1" applyProtection="1">
      <alignment horizontal="center"/>
      <protection locked="0"/>
    </xf>
    <xf numFmtId="0" fontId="6" fillId="0" borderId="13"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30" xfId="0" applyFont="1" applyBorder="1" applyAlignment="1" applyProtection="1">
      <alignment horizontal="center"/>
      <protection locked="0"/>
    </xf>
    <xf numFmtId="0" fontId="6" fillId="0" borderId="14" xfId="0" applyFont="1" applyBorder="1" applyAlignment="1" applyProtection="1">
      <alignment horizontal="center"/>
      <protection locked="0"/>
    </xf>
    <xf numFmtId="0" fontId="7" fillId="0" borderId="32" xfId="0" applyFont="1" applyBorder="1" applyAlignment="1" applyProtection="1">
      <alignment horizontal="center" vertical="center"/>
      <protection locked="0"/>
    </xf>
    <xf numFmtId="0" fontId="7" fillId="0" borderId="31" xfId="0" applyFont="1" applyBorder="1" applyAlignment="1" applyProtection="1">
      <alignment horizontal="center" vertical="center"/>
      <protection locked="0"/>
    </xf>
    <xf numFmtId="0" fontId="7" fillId="0" borderId="33" xfId="0" applyFont="1" applyBorder="1" applyAlignment="1" applyProtection="1">
      <alignment horizontal="center" vertical="center"/>
      <protection locked="0"/>
    </xf>
    <xf numFmtId="0" fontId="7" fillId="2" borderId="16"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7" fillId="9" borderId="16" xfId="0" applyFont="1" applyFill="1" applyBorder="1" applyAlignment="1" applyProtection="1">
      <alignment horizontal="center" vertical="center" wrapText="1"/>
      <protection locked="0"/>
    </xf>
    <xf numFmtId="0" fontId="7" fillId="9" borderId="10" xfId="0" applyFont="1" applyFill="1" applyBorder="1" applyAlignment="1" applyProtection="1">
      <alignment horizontal="center" vertical="center" wrapText="1"/>
      <protection locked="0"/>
    </xf>
    <xf numFmtId="0" fontId="7" fillId="2" borderId="17"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7" fillId="2" borderId="22" xfId="0" applyFont="1" applyFill="1" applyBorder="1" applyAlignment="1" applyProtection="1">
      <alignment horizontal="center" vertical="center" wrapText="1"/>
      <protection locked="0"/>
    </xf>
    <xf numFmtId="0" fontId="7" fillId="2" borderId="31" xfId="0" applyFont="1" applyFill="1" applyBorder="1" applyAlignment="1" applyProtection="1">
      <alignment horizontal="center" vertical="center" wrapText="1"/>
      <protection locked="0"/>
    </xf>
    <xf numFmtId="0" fontId="7" fillId="2" borderId="23" xfId="0" applyFont="1" applyFill="1" applyBorder="1" applyAlignment="1" applyProtection="1">
      <alignment horizontal="center" vertical="center" wrapText="1"/>
      <protection locked="0"/>
    </xf>
    <xf numFmtId="0" fontId="14" fillId="2" borderId="17" xfId="0" applyFont="1" applyFill="1" applyBorder="1" applyAlignment="1" applyProtection="1">
      <alignment horizontal="center" vertical="center" wrapText="1"/>
      <protection locked="0"/>
    </xf>
    <xf numFmtId="0" fontId="14" fillId="2" borderId="11" xfId="0" applyFont="1" applyFill="1" applyBorder="1" applyAlignment="1" applyProtection="1">
      <alignment horizontal="center" vertical="center" wrapText="1"/>
      <protection locked="0"/>
    </xf>
    <xf numFmtId="0" fontId="7" fillId="2" borderId="4" xfId="0" applyFont="1" applyFill="1" applyBorder="1" applyAlignment="1" applyProtection="1">
      <alignment horizontal="left"/>
      <protection locked="0"/>
    </xf>
    <xf numFmtId="0" fontId="7" fillId="3" borderId="7" xfId="0" applyFont="1" applyFill="1" applyBorder="1" applyAlignment="1" applyProtection="1">
      <alignment horizontal="center"/>
      <protection locked="0"/>
    </xf>
    <xf numFmtId="0" fontId="7" fillId="3" borderId="8" xfId="0" applyFont="1" applyFill="1" applyBorder="1" applyAlignment="1" applyProtection="1">
      <alignment horizontal="center"/>
      <protection locked="0"/>
    </xf>
    <xf numFmtId="0" fontId="7" fillId="3" borderId="9" xfId="0" applyFont="1" applyFill="1" applyBorder="1" applyAlignment="1" applyProtection="1">
      <alignment horizontal="center"/>
      <protection locked="0"/>
    </xf>
    <xf numFmtId="0" fontId="7" fillId="2" borderId="7" xfId="0" applyFont="1" applyFill="1" applyBorder="1" applyAlignment="1" applyProtection="1">
      <alignment horizontal="center" vertical="center"/>
      <protection locked="0"/>
    </xf>
    <xf numFmtId="0" fontId="7" fillId="2" borderId="8" xfId="0" applyFont="1" applyFill="1" applyBorder="1" applyAlignment="1" applyProtection="1">
      <alignment horizontal="center" vertical="center"/>
      <protection locked="0"/>
    </xf>
    <xf numFmtId="0" fontId="7" fillId="2" borderId="9" xfId="0" applyFont="1" applyFill="1" applyBorder="1" applyAlignment="1" applyProtection="1">
      <alignment horizontal="center" vertical="center"/>
      <protection locked="0"/>
    </xf>
    <xf numFmtId="0" fontId="14" fillId="4" borderId="8" xfId="0" applyFont="1" applyFill="1" applyBorder="1" applyAlignment="1" applyProtection="1">
      <alignment horizontal="center" vertical="center"/>
      <protection locked="0"/>
    </xf>
    <xf numFmtId="0" fontId="14" fillId="4" borderId="9" xfId="0" applyFont="1" applyFill="1" applyBorder="1" applyAlignment="1" applyProtection="1">
      <alignment horizontal="center" vertical="center"/>
      <protection locked="0"/>
    </xf>
    <xf numFmtId="0" fontId="7" fillId="2" borderId="42" xfId="0" applyFont="1" applyFill="1" applyBorder="1" applyAlignment="1" applyProtection="1">
      <alignment horizontal="left"/>
      <protection locked="0"/>
    </xf>
    <xf numFmtId="0" fontId="7" fillId="2" borderId="43" xfId="0" applyFont="1" applyFill="1" applyBorder="1" applyAlignment="1" applyProtection="1">
      <alignment horizontal="left"/>
      <protection locked="0"/>
    </xf>
    <xf numFmtId="0" fontId="7" fillId="2" borderId="44" xfId="0" applyFont="1" applyFill="1" applyBorder="1" applyAlignment="1" applyProtection="1">
      <alignment horizontal="left"/>
      <protection locked="0"/>
    </xf>
    <xf numFmtId="0" fontId="7" fillId="0" borderId="15" xfId="0" applyFont="1" applyBorder="1" applyAlignment="1" applyProtection="1">
      <alignment horizontal="left"/>
      <protection locked="0"/>
    </xf>
    <xf numFmtId="0" fontId="7" fillId="0" borderId="6" xfId="0" applyFont="1" applyBorder="1" applyAlignment="1" applyProtection="1">
      <alignment horizontal="left"/>
      <protection locked="0"/>
    </xf>
    <xf numFmtId="0" fontId="7" fillId="2" borderId="54" xfId="0" applyFont="1" applyFill="1" applyBorder="1" applyAlignment="1" applyProtection="1">
      <alignment horizontal="left"/>
      <protection locked="0"/>
    </xf>
    <xf numFmtId="0" fontId="7" fillId="0" borderId="34" xfId="0" applyFont="1" applyBorder="1" applyAlignment="1" applyProtection="1">
      <alignment horizontal="center" vertical="center" wrapText="1"/>
      <protection locked="0"/>
    </xf>
    <xf numFmtId="0" fontId="7" fillId="0" borderId="35" xfId="0" applyFont="1" applyBorder="1" applyAlignment="1" applyProtection="1">
      <alignment horizontal="center" vertical="center" wrapText="1"/>
      <protection locked="0"/>
    </xf>
    <xf numFmtId="0" fontId="7" fillId="0" borderId="36"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30"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29" fillId="0" borderId="20" xfId="0" applyFont="1" applyBorder="1" applyAlignment="1" applyProtection="1">
      <alignment horizontal="left" vertical="center" wrapText="1"/>
      <protection locked="0"/>
    </xf>
    <xf numFmtId="0" fontId="6" fillId="0" borderId="4" xfId="0" applyFont="1" applyBorder="1" applyAlignment="1" applyProtection="1">
      <alignment horizontal="center"/>
      <protection locked="0"/>
    </xf>
    <xf numFmtId="0" fontId="14" fillId="4" borderId="25" xfId="0" applyFont="1" applyFill="1" applyBorder="1" applyAlignment="1" applyProtection="1">
      <alignment horizontal="center" vertical="center" wrapText="1"/>
      <protection locked="0"/>
    </xf>
    <xf numFmtId="0" fontId="14" fillId="4" borderId="40" xfId="0" applyFont="1" applyFill="1" applyBorder="1" applyAlignment="1" applyProtection="1">
      <alignment horizontal="center" vertical="center" wrapText="1"/>
      <protection locked="0"/>
    </xf>
    <xf numFmtId="0" fontId="6" fillId="0" borderId="17"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29" fillId="0" borderId="18" xfId="0" applyFont="1" applyBorder="1" applyAlignment="1" applyProtection="1">
      <alignment horizontal="left" vertical="center" wrapText="1"/>
      <protection locked="0"/>
    </xf>
    <xf numFmtId="44" fontId="29" fillId="0" borderId="53" xfId="1" applyFont="1" applyFill="1" applyBorder="1" applyAlignment="1" applyProtection="1">
      <alignment horizontal="center" vertical="center"/>
      <protection locked="0"/>
    </xf>
    <xf numFmtId="44" fontId="29" fillId="0" borderId="26" xfId="1" applyFont="1" applyFill="1" applyBorder="1" applyAlignment="1" applyProtection="1">
      <alignment horizontal="center" vertical="center"/>
      <protection locked="0"/>
    </xf>
    <xf numFmtId="44" fontId="29" fillId="0" borderId="54" xfId="1" applyFont="1" applyFill="1" applyBorder="1" applyAlignment="1" applyProtection="1">
      <alignment horizontal="center" vertical="center"/>
      <protection locked="0"/>
    </xf>
    <xf numFmtId="9" fontId="29" fillId="0" borderId="53" xfId="2" applyFont="1" applyFill="1" applyBorder="1" applyAlignment="1" applyProtection="1">
      <alignment horizontal="center" vertical="center"/>
      <protection locked="0"/>
    </xf>
    <xf numFmtId="9" fontId="29" fillId="0" borderId="26" xfId="2" applyFont="1" applyFill="1" applyBorder="1" applyAlignment="1" applyProtection="1">
      <alignment horizontal="center" vertical="center"/>
      <protection locked="0"/>
    </xf>
    <xf numFmtId="9" fontId="29" fillId="0" borderId="54" xfId="2" applyFont="1" applyFill="1" applyBorder="1" applyAlignment="1" applyProtection="1">
      <alignment horizontal="center" vertical="center"/>
      <protection locked="0"/>
    </xf>
    <xf numFmtId="9" fontId="29" fillId="0" borderId="53" xfId="2" applyFont="1" applyBorder="1" applyAlignment="1" applyProtection="1">
      <alignment horizontal="center" vertical="center"/>
      <protection locked="0"/>
    </xf>
    <xf numFmtId="9" fontId="29" fillId="0" borderId="26" xfId="2" applyFont="1" applyBorder="1" applyAlignment="1" applyProtection="1">
      <alignment horizontal="center" vertical="center"/>
      <protection locked="0"/>
    </xf>
    <xf numFmtId="9" fontId="29" fillId="0" borderId="54" xfId="2"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14" fillId="0" borderId="4" xfId="0" applyFont="1" applyBorder="1" applyAlignment="1">
      <alignment horizontal="center" vertical="center"/>
    </xf>
    <xf numFmtId="0" fontId="14" fillId="0" borderId="17" xfId="0" applyFont="1" applyBorder="1" applyAlignment="1">
      <alignment horizontal="center" vertical="center"/>
    </xf>
    <xf numFmtId="0" fontId="14" fillId="4" borderId="27" xfId="0" applyFont="1" applyFill="1" applyBorder="1" applyAlignment="1" applyProtection="1">
      <alignment horizontal="center" vertical="center" wrapText="1"/>
      <protection locked="0"/>
    </xf>
    <xf numFmtId="0" fontId="14" fillId="4" borderId="19" xfId="0" applyFont="1" applyFill="1" applyBorder="1" applyAlignment="1" applyProtection="1">
      <alignment horizontal="center" vertical="center" wrapText="1"/>
      <protection locked="0"/>
    </xf>
    <xf numFmtId="0" fontId="14" fillId="4" borderId="38" xfId="0" applyFont="1" applyFill="1" applyBorder="1" applyAlignment="1" applyProtection="1">
      <alignment horizontal="center" vertical="center" wrapText="1"/>
      <protection locked="0"/>
    </xf>
    <xf numFmtId="0" fontId="14" fillId="4" borderId="37" xfId="0" applyFont="1" applyFill="1" applyBorder="1" applyAlignment="1" applyProtection="1">
      <alignment horizontal="center" vertical="center" wrapText="1"/>
      <protection locked="0"/>
    </xf>
    <xf numFmtId="0" fontId="14" fillId="4" borderId="39" xfId="0" applyFont="1" applyFill="1" applyBorder="1" applyAlignment="1" applyProtection="1">
      <alignment horizontal="center" vertical="center" wrapText="1"/>
      <protection locked="0"/>
    </xf>
    <xf numFmtId="0" fontId="14" fillId="4" borderId="28" xfId="0" applyFont="1" applyFill="1" applyBorder="1" applyAlignment="1" applyProtection="1">
      <alignment horizontal="center" vertical="center" wrapText="1"/>
      <protection locked="0"/>
    </xf>
    <xf numFmtId="0" fontId="14" fillId="4" borderId="21" xfId="0" applyFont="1" applyFill="1" applyBorder="1" applyAlignment="1" applyProtection="1">
      <alignment horizontal="center" vertical="center" wrapText="1"/>
      <protection locked="0"/>
    </xf>
    <xf numFmtId="0" fontId="14" fillId="4" borderId="26" xfId="0" applyFont="1" applyFill="1" applyBorder="1" applyAlignment="1" applyProtection="1">
      <alignment horizontal="center" vertical="center" wrapText="1"/>
      <protection locked="0"/>
    </xf>
    <xf numFmtId="0" fontId="14" fillId="4" borderId="41" xfId="0" applyFont="1" applyFill="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7" fillId="0" borderId="8" xfId="0" applyFont="1" applyBorder="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14" fillId="0" borderId="7" xfId="0" applyFont="1" applyBorder="1" applyAlignment="1" applyProtection="1">
      <alignment horizontal="center" vertical="center"/>
      <protection locked="0"/>
    </xf>
    <xf numFmtId="0" fontId="14" fillId="0" borderId="8" xfId="0" applyFont="1" applyBorder="1" applyAlignment="1" applyProtection="1">
      <alignment horizontal="center" vertical="center"/>
      <protection locked="0"/>
    </xf>
    <xf numFmtId="0" fontId="14" fillId="0" borderId="9" xfId="0" applyFont="1" applyBorder="1" applyAlignment="1" applyProtection="1">
      <alignment horizontal="center" vertical="center"/>
      <protection locked="0"/>
    </xf>
    <xf numFmtId="0" fontId="33" fillId="0" borderId="26" xfId="0" applyFont="1" applyBorder="1" applyAlignment="1">
      <alignment horizontal="center" vertical="center"/>
    </xf>
    <xf numFmtId="0" fontId="33" fillId="0" borderId="54" xfId="0" applyFont="1" applyBorder="1" applyAlignment="1">
      <alignment horizontal="center" vertical="center"/>
    </xf>
    <xf numFmtId="0" fontId="29" fillId="0" borderId="53" xfId="0" applyFont="1" applyBorder="1" applyAlignment="1">
      <alignment horizontal="center" vertical="center" wrapText="1"/>
    </xf>
    <xf numFmtId="0" fontId="29" fillId="0" borderId="26" xfId="0" applyFont="1" applyBorder="1" applyAlignment="1">
      <alignment horizontal="center" vertical="center" wrapText="1"/>
    </xf>
    <xf numFmtId="0" fontId="29" fillId="0" borderId="21" xfId="0" applyFont="1" applyBorder="1" applyAlignment="1">
      <alignment horizontal="center" vertical="center" wrapText="1"/>
    </xf>
    <xf numFmtId="0" fontId="33" fillId="0" borderId="53" xfId="0" applyFont="1" applyBorder="1" applyAlignment="1">
      <alignment horizontal="center" vertical="center"/>
    </xf>
    <xf numFmtId="0" fontId="33" fillId="0" borderId="21" xfId="0" applyFont="1" applyBorder="1" applyAlignment="1">
      <alignment horizontal="center" vertical="center"/>
    </xf>
    <xf numFmtId="0" fontId="33" fillId="0" borderId="21" xfId="0" applyFont="1" applyBorder="1" applyAlignment="1">
      <alignment horizontal="justify" vertical="center"/>
    </xf>
    <xf numFmtId="0" fontId="29" fillId="0" borderId="56" xfId="0" applyFont="1" applyBorder="1" applyAlignment="1" applyProtection="1">
      <alignment horizontal="left" vertical="center" wrapText="1"/>
      <protection locked="0"/>
    </xf>
    <xf numFmtId="0" fontId="29" fillId="0" borderId="64" xfId="0" applyFont="1" applyBorder="1" applyAlignment="1" applyProtection="1">
      <alignment horizontal="left" vertical="center" wrapText="1"/>
      <protection locked="0"/>
    </xf>
    <xf numFmtId="0" fontId="29" fillId="0" borderId="57" xfId="0" applyFont="1" applyBorder="1" applyAlignment="1" applyProtection="1">
      <alignment horizontal="left" vertical="center" wrapText="1"/>
      <protection locked="0"/>
    </xf>
    <xf numFmtId="164" fontId="33" fillId="0" borderId="53" xfId="1" applyNumberFormat="1" applyFont="1" applyFill="1" applyBorder="1" applyAlignment="1">
      <alignment horizontal="center" vertical="center"/>
    </xf>
    <xf numFmtId="164" fontId="33" fillId="0" borderId="26" xfId="1" applyNumberFormat="1" applyFont="1" applyFill="1" applyBorder="1" applyAlignment="1">
      <alignment horizontal="center" vertical="center"/>
    </xf>
    <xf numFmtId="164" fontId="33" fillId="0" borderId="54" xfId="1" applyNumberFormat="1" applyFont="1" applyFill="1" applyBorder="1" applyAlignment="1">
      <alignment horizontal="center" vertical="center"/>
    </xf>
    <xf numFmtId="164" fontId="33" fillId="0" borderId="21" xfId="1" applyNumberFormat="1" applyFont="1" applyFill="1" applyBorder="1" applyAlignment="1">
      <alignment horizontal="center" vertical="center"/>
    </xf>
    <xf numFmtId="0" fontId="33" fillId="0" borderId="53" xfId="0" applyFont="1" applyBorder="1" applyAlignment="1">
      <alignment horizontal="center" vertical="center" wrapText="1"/>
    </xf>
    <xf numFmtId="0" fontId="33" fillId="0" borderId="26" xfId="0" applyFont="1" applyBorder="1" applyAlignment="1">
      <alignment horizontal="center" vertical="center" wrapText="1"/>
    </xf>
    <xf numFmtId="0" fontId="33" fillId="0" borderId="54" xfId="0" applyFont="1" applyBorder="1" applyAlignment="1">
      <alignment horizontal="center" vertical="center" wrapText="1"/>
    </xf>
    <xf numFmtId="0" fontId="14" fillId="0" borderId="11" xfId="0" applyFont="1" applyBorder="1" applyAlignment="1">
      <alignment horizontal="center" vertical="center"/>
    </xf>
    <xf numFmtId="0" fontId="6" fillId="0" borderId="11" xfId="0" applyFont="1" applyBorder="1" applyAlignment="1" applyProtection="1">
      <alignment horizontal="center"/>
      <protection locked="0"/>
    </xf>
    <xf numFmtId="44" fontId="29" fillId="0" borderId="53" xfId="1" applyFont="1" applyBorder="1" applyAlignment="1" applyProtection="1">
      <alignment horizontal="center"/>
      <protection locked="0"/>
    </xf>
    <xf numFmtId="44" fontId="29" fillId="0" borderId="26" xfId="1" applyFont="1" applyBorder="1" applyAlignment="1" applyProtection="1">
      <alignment horizontal="center"/>
      <protection locked="0"/>
    </xf>
    <xf numFmtId="44" fontId="29" fillId="0" borderId="21" xfId="1" applyFont="1" applyBorder="1" applyAlignment="1" applyProtection="1">
      <alignment horizontal="center"/>
      <protection locked="0"/>
    </xf>
    <xf numFmtId="0" fontId="0" fillId="0" borderId="26" xfId="0" applyBorder="1" applyAlignment="1" applyProtection="1">
      <alignment horizontal="center"/>
      <protection locked="0"/>
    </xf>
    <xf numFmtId="0" fontId="0" fillId="0" borderId="54" xfId="0" applyBorder="1" applyAlignment="1" applyProtection="1">
      <alignment horizontal="center"/>
      <protection locked="0"/>
    </xf>
    <xf numFmtId="0" fontId="15" fillId="2" borderId="42" xfId="0" applyFont="1" applyFill="1" applyBorder="1" applyAlignment="1" applyProtection="1">
      <alignment horizontal="left"/>
      <protection locked="0"/>
    </xf>
    <xf numFmtId="0" fontId="15" fillId="2" borderId="43" xfId="0" applyFont="1" applyFill="1" applyBorder="1" applyAlignment="1" applyProtection="1">
      <alignment horizontal="left"/>
      <protection locked="0"/>
    </xf>
    <xf numFmtId="0" fontId="15" fillId="2" borderId="44" xfId="0" applyFont="1" applyFill="1" applyBorder="1" applyAlignment="1" applyProtection="1">
      <alignment horizontal="left"/>
      <protection locked="0"/>
    </xf>
    <xf numFmtId="0" fontId="15" fillId="2" borderId="54" xfId="0" applyFont="1" applyFill="1" applyBorder="1" applyAlignment="1" applyProtection="1">
      <alignment horizontal="left"/>
      <protection locked="0"/>
    </xf>
    <xf numFmtId="0" fontId="15" fillId="2" borderId="4" xfId="0" applyFont="1" applyFill="1" applyBorder="1" applyAlignment="1" applyProtection="1">
      <alignment horizontal="left"/>
      <protection locked="0"/>
    </xf>
    <xf numFmtId="0" fontId="0" fillId="0" borderId="1" xfId="0" applyBorder="1" applyAlignment="1" applyProtection="1">
      <alignment horizontal="center"/>
      <protection locked="0"/>
    </xf>
    <xf numFmtId="0" fontId="0" fillId="0" borderId="37"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2" xfId="0" applyBorder="1" applyAlignment="1" applyProtection="1">
      <alignment horizontal="center"/>
      <protection locked="0"/>
    </xf>
    <xf numFmtId="0" fontId="0" fillId="0" borderId="0" xfId="0" applyAlignment="1" applyProtection="1">
      <alignment horizontal="center"/>
      <protection locked="0"/>
    </xf>
    <xf numFmtId="0" fontId="0" fillId="0" borderId="13" xfId="0" applyBorder="1" applyAlignment="1" applyProtection="1">
      <alignment horizontal="center"/>
      <protection locked="0"/>
    </xf>
    <xf numFmtId="0" fontId="0" fillId="0" borderId="3" xfId="0" applyBorder="1" applyAlignment="1" applyProtection="1">
      <alignment horizontal="center"/>
      <protection locked="0"/>
    </xf>
    <xf numFmtId="0" fontId="0" fillId="0" borderId="30" xfId="0" applyBorder="1" applyAlignment="1" applyProtection="1">
      <alignment horizontal="center"/>
      <protection locked="0"/>
    </xf>
    <xf numFmtId="0" fontId="0" fillId="0" borderId="14" xfId="0" applyBorder="1" applyAlignment="1" applyProtection="1">
      <alignment horizontal="center"/>
      <protection locked="0"/>
    </xf>
    <xf numFmtId="0" fontId="15" fillId="0" borderId="32" xfId="0" applyFont="1" applyBorder="1" applyAlignment="1" applyProtection="1">
      <alignment horizontal="center" vertical="center"/>
      <protection locked="0"/>
    </xf>
    <xf numFmtId="0" fontId="15" fillId="0" borderId="31" xfId="0" applyFont="1" applyBorder="1" applyAlignment="1" applyProtection="1">
      <alignment horizontal="center" vertical="center"/>
      <protection locked="0"/>
    </xf>
    <xf numFmtId="0" fontId="15" fillId="0" borderId="33" xfId="0" applyFont="1" applyBorder="1" applyAlignment="1" applyProtection="1">
      <alignment horizontal="center" vertical="center"/>
      <protection locked="0"/>
    </xf>
    <xf numFmtId="0" fontId="15" fillId="0" borderId="7" xfId="0" applyFont="1" applyBorder="1" applyAlignment="1" applyProtection="1">
      <alignment horizontal="center" vertical="center"/>
      <protection locked="0"/>
    </xf>
    <xf numFmtId="0" fontId="15" fillId="0" borderId="8" xfId="0" applyFont="1" applyBorder="1" applyAlignment="1" applyProtection="1">
      <alignment horizontal="center" vertical="center"/>
      <protection locked="0"/>
    </xf>
    <xf numFmtId="0" fontId="15" fillId="0" borderId="9" xfId="0" applyFont="1" applyBorder="1" applyAlignment="1" applyProtection="1">
      <alignment horizontal="center" vertical="center"/>
      <protection locked="0"/>
    </xf>
    <xf numFmtId="0" fontId="15" fillId="0" borderId="34" xfId="0" applyFont="1" applyBorder="1" applyAlignment="1" applyProtection="1">
      <alignment horizontal="center" vertical="center" wrapText="1"/>
      <protection locked="0"/>
    </xf>
    <xf numFmtId="0" fontId="15" fillId="0" borderId="35" xfId="0" applyFont="1" applyBorder="1" applyAlignment="1" applyProtection="1">
      <alignment horizontal="center" vertical="center" wrapText="1"/>
      <protection locked="0"/>
    </xf>
    <xf numFmtId="0" fontId="15" fillId="0" borderId="36" xfId="0" applyFont="1" applyBorder="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15" fillId="0" borderId="30" xfId="0" applyFont="1" applyBorder="1" applyAlignment="1" applyProtection="1">
      <alignment horizontal="center" vertical="center" wrapText="1"/>
      <protection locked="0"/>
    </xf>
    <xf numFmtId="0" fontId="15" fillId="0" borderId="14"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15" fillId="0" borderId="8" xfId="0" applyFont="1" applyBorder="1" applyAlignment="1" applyProtection="1">
      <alignment horizontal="center" vertical="center" wrapText="1"/>
      <protection locked="0"/>
    </xf>
    <xf numFmtId="0" fontId="15" fillId="0" borderId="9" xfId="0" applyFont="1" applyBorder="1" applyAlignment="1" applyProtection="1">
      <alignment horizontal="center" vertical="center" wrapText="1"/>
      <protection locked="0"/>
    </xf>
    <xf numFmtId="0" fontId="21" fillId="0" borderId="7" xfId="0" applyFont="1" applyBorder="1" applyAlignment="1" applyProtection="1">
      <alignment horizontal="center" vertical="center"/>
      <protection locked="0"/>
    </xf>
    <xf numFmtId="0" fontId="21" fillId="0" borderId="8" xfId="0" applyFont="1" applyBorder="1" applyAlignment="1" applyProtection="1">
      <alignment horizontal="center" vertical="center"/>
      <protection locked="0"/>
    </xf>
    <xf numFmtId="0" fontId="21" fillId="0" borderId="9" xfId="0" applyFont="1" applyBorder="1" applyAlignment="1" applyProtection="1">
      <alignment horizontal="center" vertical="center"/>
      <protection locked="0"/>
    </xf>
    <xf numFmtId="0" fontId="15" fillId="2" borderId="22" xfId="0" applyFont="1" applyFill="1" applyBorder="1" applyAlignment="1" applyProtection="1">
      <alignment horizontal="center" vertical="center" wrapText="1"/>
      <protection locked="0"/>
    </xf>
    <xf numFmtId="0" fontId="15" fillId="2" borderId="31" xfId="0" applyFont="1" applyFill="1" applyBorder="1" applyAlignment="1" applyProtection="1">
      <alignment horizontal="center" vertical="center" wrapText="1"/>
      <protection locked="0"/>
    </xf>
    <xf numFmtId="0" fontId="15" fillId="2" borderId="23" xfId="0" applyFont="1" applyFill="1" applyBorder="1" applyAlignment="1" applyProtection="1">
      <alignment horizontal="center" vertical="center" wrapText="1"/>
      <protection locked="0"/>
    </xf>
    <xf numFmtId="0" fontId="21" fillId="2" borderId="17" xfId="0" applyFont="1" applyFill="1" applyBorder="1" applyAlignment="1" applyProtection="1">
      <alignment horizontal="center" vertical="center" wrapText="1"/>
      <protection locked="0"/>
    </xf>
    <xf numFmtId="0" fontId="21" fillId="2" borderId="11" xfId="0" applyFont="1" applyFill="1" applyBorder="1" applyAlignment="1" applyProtection="1">
      <alignment horizontal="center" vertical="center" wrapText="1"/>
      <protection locked="0"/>
    </xf>
    <xf numFmtId="0" fontId="21" fillId="4" borderId="25" xfId="0" applyFont="1" applyFill="1" applyBorder="1" applyAlignment="1" applyProtection="1">
      <alignment horizontal="center" vertical="center" wrapText="1"/>
      <protection locked="0"/>
    </xf>
    <xf numFmtId="0" fontId="21" fillId="4" borderId="40" xfId="0" applyFont="1" applyFill="1" applyBorder="1" applyAlignment="1" applyProtection="1">
      <alignment horizontal="center" vertical="center" wrapText="1"/>
      <protection locked="0"/>
    </xf>
    <xf numFmtId="0" fontId="21" fillId="4" borderId="38" xfId="0" applyFont="1" applyFill="1" applyBorder="1" applyAlignment="1" applyProtection="1">
      <alignment horizontal="center" vertical="center" wrapText="1"/>
      <protection locked="0"/>
    </xf>
    <xf numFmtId="0" fontId="21" fillId="4" borderId="37" xfId="0" applyFont="1" applyFill="1" applyBorder="1" applyAlignment="1" applyProtection="1">
      <alignment horizontal="center" vertical="center" wrapText="1"/>
      <protection locked="0"/>
    </xf>
    <xf numFmtId="0" fontId="21" fillId="4" borderId="39" xfId="0" applyFont="1" applyFill="1" applyBorder="1" applyAlignment="1" applyProtection="1">
      <alignment horizontal="center" vertical="center" wrapText="1"/>
      <protection locked="0"/>
    </xf>
    <xf numFmtId="0" fontId="15" fillId="3" borderId="7" xfId="0" applyFont="1" applyFill="1" applyBorder="1" applyAlignment="1" applyProtection="1">
      <alignment horizontal="center"/>
      <protection locked="0"/>
    </xf>
    <xf numFmtId="0" fontId="15" fillId="3" borderId="8" xfId="0" applyFont="1" applyFill="1" applyBorder="1" applyAlignment="1" applyProtection="1">
      <alignment horizontal="center"/>
      <protection locked="0"/>
    </xf>
    <xf numFmtId="0" fontId="15" fillId="3" borderId="9" xfId="0" applyFont="1" applyFill="1" applyBorder="1" applyAlignment="1" applyProtection="1">
      <alignment horizontal="center"/>
      <protection locked="0"/>
    </xf>
    <xf numFmtId="0" fontId="15" fillId="2" borderId="7" xfId="0" applyFont="1" applyFill="1" applyBorder="1" applyAlignment="1" applyProtection="1">
      <alignment horizontal="center" vertical="center"/>
      <protection locked="0"/>
    </xf>
    <xf numFmtId="0" fontId="15" fillId="2" borderId="8" xfId="0" applyFont="1" applyFill="1" applyBorder="1" applyAlignment="1" applyProtection="1">
      <alignment horizontal="center" vertical="center"/>
      <protection locked="0"/>
    </xf>
    <xf numFmtId="0" fontId="15" fillId="2" borderId="9" xfId="0" applyFont="1" applyFill="1" applyBorder="1" applyAlignment="1" applyProtection="1">
      <alignment horizontal="center" vertical="center"/>
      <protection locked="0"/>
    </xf>
    <xf numFmtId="0" fontId="21" fillId="4" borderId="8" xfId="0" applyFont="1" applyFill="1" applyBorder="1" applyAlignment="1" applyProtection="1">
      <alignment horizontal="center" vertical="center"/>
      <protection locked="0"/>
    </xf>
    <xf numFmtId="0" fontId="21" fillId="4" borderId="9" xfId="0" applyFont="1" applyFill="1" applyBorder="1" applyAlignment="1" applyProtection="1">
      <alignment horizontal="center" vertical="center"/>
      <protection locked="0"/>
    </xf>
    <xf numFmtId="0" fontId="15" fillId="2" borderId="16" xfId="0" applyFont="1" applyFill="1" applyBorder="1" applyAlignment="1" applyProtection="1">
      <alignment horizontal="center" vertical="center" wrapText="1"/>
      <protection locked="0"/>
    </xf>
    <xf numFmtId="0" fontId="15" fillId="2" borderId="10" xfId="0" applyFont="1" applyFill="1" applyBorder="1" applyAlignment="1" applyProtection="1">
      <alignment horizontal="center" vertical="center" wrapText="1"/>
      <protection locked="0"/>
    </xf>
    <xf numFmtId="0" fontId="15" fillId="2" borderId="65" xfId="0" applyFont="1" applyFill="1" applyBorder="1" applyAlignment="1" applyProtection="1">
      <alignment horizontal="center" vertical="center" wrapText="1"/>
      <protection locked="0"/>
    </xf>
    <xf numFmtId="0" fontId="15" fillId="2" borderId="66" xfId="0" applyFont="1" applyFill="1" applyBorder="1" applyAlignment="1" applyProtection="1">
      <alignment horizontal="center" vertical="center" wrapText="1"/>
      <protection locked="0"/>
    </xf>
    <xf numFmtId="0" fontId="15" fillId="9" borderId="16" xfId="0" applyFont="1" applyFill="1" applyBorder="1" applyAlignment="1" applyProtection="1">
      <alignment horizontal="center" vertical="center" wrapText="1"/>
      <protection locked="0"/>
    </xf>
    <xf numFmtId="0" fontId="15" fillId="9" borderId="10" xfId="0" applyFont="1" applyFill="1" applyBorder="1" applyAlignment="1" applyProtection="1">
      <alignment horizontal="center" vertical="center" wrapText="1"/>
      <protection locked="0"/>
    </xf>
    <xf numFmtId="0" fontId="15" fillId="2" borderId="17" xfId="0" applyFont="1" applyFill="1" applyBorder="1" applyAlignment="1" applyProtection="1">
      <alignment horizontal="center" vertical="center" wrapText="1"/>
      <protection locked="0"/>
    </xf>
    <xf numFmtId="0" fontId="15" fillId="2" borderId="11" xfId="0" applyFont="1" applyFill="1" applyBorder="1" applyAlignment="1" applyProtection="1">
      <alignment horizontal="center" vertical="center" wrapText="1"/>
      <protection locked="0"/>
    </xf>
    <xf numFmtId="0" fontId="29" fillId="0" borderId="18" xfId="0" applyFont="1" applyBorder="1" applyAlignment="1" applyProtection="1">
      <alignment horizontal="justify" vertical="center" wrapText="1"/>
      <protection locked="0"/>
    </xf>
    <xf numFmtId="0" fontId="29" fillId="0" borderId="20" xfId="0" applyFont="1" applyBorder="1" applyAlignment="1" applyProtection="1">
      <alignment horizontal="justify" vertical="center" wrapText="1"/>
      <protection locked="0"/>
    </xf>
    <xf numFmtId="0" fontId="21" fillId="4" borderId="26" xfId="0" applyFont="1" applyFill="1" applyBorder="1" applyAlignment="1" applyProtection="1">
      <alignment horizontal="center" vertical="center" wrapText="1"/>
      <protection locked="0"/>
    </xf>
    <xf numFmtId="0" fontId="21" fillId="4" borderId="41" xfId="0" applyFont="1" applyFill="1" applyBorder="1" applyAlignment="1" applyProtection="1">
      <alignment horizontal="center" vertical="center" wrapText="1"/>
      <protection locked="0"/>
    </xf>
    <xf numFmtId="0" fontId="21" fillId="4" borderId="28" xfId="0" applyFont="1" applyFill="1" applyBorder="1" applyAlignment="1" applyProtection="1">
      <alignment horizontal="center" vertical="center" wrapText="1"/>
      <protection locked="0"/>
    </xf>
    <xf numFmtId="0" fontId="21" fillId="4" borderId="21" xfId="0" applyFont="1" applyFill="1" applyBorder="1" applyAlignment="1" applyProtection="1">
      <alignment horizontal="center" vertical="center" wrapText="1"/>
      <protection locked="0"/>
    </xf>
    <xf numFmtId="0" fontId="21" fillId="4" borderId="27" xfId="0" applyFont="1" applyFill="1" applyBorder="1" applyAlignment="1" applyProtection="1">
      <alignment horizontal="center" vertical="center" wrapText="1"/>
      <protection locked="0"/>
    </xf>
    <xf numFmtId="0" fontId="21" fillId="4" borderId="19" xfId="0" applyFont="1" applyFill="1" applyBorder="1" applyAlignment="1" applyProtection="1">
      <alignment horizontal="center" vertical="center" wrapText="1"/>
      <protection locked="0"/>
    </xf>
    <xf numFmtId="0" fontId="0" fillId="0" borderId="28"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29" fillId="0" borderId="39" xfId="0" applyFont="1" applyBorder="1" applyAlignment="1" applyProtection="1">
      <alignment horizontal="center" vertical="center" wrapText="1"/>
      <protection locked="0"/>
    </xf>
    <xf numFmtId="0" fontId="29" fillId="0" borderId="29" xfId="0" applyFont="1" applyBorder="1" applyAlignment="1" applyProtection="1">
      <alignment horizontal="center" vertical="center" wrapText="1"/>
      <protection locked="0"/>
    </xf>
    <xf numFmtId="0" fontId="29" fillId="0" borderId="41" xfId="0" applyFont="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26" fillId="0" borderId="53" xfId="0" applyFont="1" applyBorder="1" applyAlignment="1" applyProtection="1">
      <alignment horizontal="center"/>
      <protection locked="0"/>
    </xf>
    <xf numFmtId="0" fontId="26" fillId="0" borderId="26" xfId="0" applyFont="1" applyBorder="1" applyAlignment="1" applyProtection="1">
      <alignment horizontal="center"/>
      <protection locked="0"/>
    </xf>
    <xf numFmtId="0" fontId="26" fillId="0" borderId="21" xfId="0" applyFont="1" applyBorder="1" applyAlignment="1" applyProtection="1">
      <alignment horizontal="center"/>
      <protection locked="0"/>
    </xf>
    <xf numFmtId="9" fontId="33" fillId="0" borderId="53" xfId="0" applyNumberFormat="1" applyFont="1" applyBorder="1" applyAlignment="1">
      <alignment horizontal="center" vertical="center" wrapText="1"/>
    </xf>
    <xf numFmtId="0" fontId="33" fillId="0" borderId="28" xfId="0" applyFont="1" applyBorder="1" applyAlignment="1">
      <alignment horizontal="justify" vertical="center" wrapText="1"/>
    </xf>
    <xf numFmtId="9" fontId="33" fillId="0" borderId="28" xfId="0" applyNumberFormat="1" applyFont="1" applyBorder="1" applyAlignment="1">
      <alignment horizontal="center" vertical="center"/>
    </xf>
    <xf numFmtId="9" fontId="29" fillId="0" borderId="28" xfId="2" applyFont="1" applyFill="1" applyBorder="1" applyAlignment="1" applyProtection="1">
      <alignment horizontal="center" vertical="center"/>
      <protection locked="0"/>
    </xf>
    <xf numFmtId="0" fontId="33" fillId="0" borderId="28" xfId="0" applyFont="1" applyBorder="1" applyAlignment="1">
      <alignment horizontal="center" vertical="center" wrapText="1"/>
    </xf>
    <xf numFmtId="9" fontId="29" fillId="0" borderId="4" xfId="2" applyFont="1" applyBorder="1" applyAlignment="1" applyProtection="1">
      <alignment horizontal="center" vertical="center"/>
      <protection locked="0"/>
    </xf>
    <xf numFmtId="0" fontId="21" fillId="0" borderId="4" xfId="0" applyFont="1" applyBorder="1" applyAlignment="1">
      <alignment horizontal="center" vertical="center"/>
    </xf>
    <xf numFmtId="0" fontId="0" fillId="0" borderId="53" xfId="0" applyBorder="1" applyAlignment="1" applyProtection="1">
      <alignment horizontal="center"/>
      <protection locked="0"/>
    </xf>
    <xf numFmtId="0" fontId="33" fillId="0" borderId="21" xfId="0" applyFont="1" applyBorder="1" applyAlignment="1">
      <alignment horizontal="center" vertical="center" wrapText="1"/>
    </xf>
    <xf numFmtId="0" fontId="29" fillId="0" borderId="56" xfId="0" applyFont="1" applyBorder="1" applyAlignment="1" applyProtection="1">
      <alignment horizontal="justify" vertical="center" wrapText="1"/>
      <protection locked="0"/>
    </xf>
    <xf numFmtId="0" fontId="29" fillId="0" borderId="64" xfId="0" applyFont="1" applyBorder="1" applyAlignment="1" applyProtection="1">
      <alignment horizontal="justify" vertical="center" wrapText="1"/>
      <protection locked="0"/>
    </xf>
    <xf numFmtId="0" fontId="29" fillId="0" borderId="57" xfId="0" applyFont="1" applyBorder="1" applyAlignment="1" applyProtection="1">
      <alignment horizontal="justify" vertical="center" wrapText="1"/>
      <protection locked="0"/>
    </xf>
    <xf numFmtId="9" fontId="26" fillId="0" borderId="53" xfId="0" applyNumberFormat="1" applyFont="1" applyBorder="1" applyAlignment="1" applyProtection="1">
      <alignment horizontal="center" vertical="center"/>
      <protection locked="0"/>
    </xf>
    <xf numFmtId="0" fontId="26" fillId="0" borderId="26" xfId="0" applyFont="1" applyBorder="1" applyAlignment="1" applyProtection="1">
      <alignment horizontal="center" vertical="center"/>
      <protection locked="0"/>
    </xf>
    <xf numFmtId="0" fontId="26" fillId="0" borderId="21" xfId="0" applyFont="1" applyBorder="1" applyAlignment="1" applyProtection="1">
      <alignment horizontal="center" vertical="center"/>
      <protection locked="0"/>
    </xf>
    <xf numFmtId="44" fontId="29" fillId="0" borderId="4" xfId="1" applyFont="1" applyBorder="1" applyAlignment="1" applyProtection="1">
      <alignment horizontal="center"/>
      <protection locked="0"/>
    </xf>
    <xf numFmtId="0" fontId="21" fillId="0" borderId="53" xfId="0" applyFont="1" applyBorder="1" applyAlignment="1">
      <alignment horizontal="center" vertical="center"/>
    </xf>
    <xf numFmtId="0" fontId="21" fillId="0" borderId="26" xfId="0" applyFont="1" applyBorder="1" applyAlignment="1">
      <alignment horizontal="center" vertical="center"/>
    </xf>
    <xf numFmtId="0" fontId="21" fillId="0" borderId="21" xfId="0" applyFont="1" applyBorder="1" applyAlignment="1">
      <alignment horizontal="center" vertical="center"/>
    </xf>
    <xf numFmtId="0" fontId="29" fillId="0" borderId="28" xfId="0" applyFont="1" applyBorder="1" applyAlignment="1">
      <alignment horizontal="justify" vertical="center" wrapText="1"/>
    </xf>
    <xf numFmtId="164" fontId="33" fillId="0" borderId="28" xfId="1" applyNumberFormat="1" applyFont="1" applyFill="1" applyBorder="1" applyAlignment="1">
      <alignment horizontal="center" vertical="center"/>
    </xf>
    <xf numFmtId="44" fontId="29" fillId="0" borderId="28" xfId="1" applyFont="1" applyFill="1" applyBorder="1" applyAlignment="1" applyProtection="1">
      <alignment horizontal="center" vertical="center"/>
      <protection locked="0"/>
    </xf>
    <xf numFmtId="0" fontId="29" fillId="0" borderId="26" xfId="0" applyFont="1" applyBorder="1" applyAlignment="1" applyProtection="1">
      <alignment horizontal="justify"/>
      <protection locked="0"/>
    </xf>
    <xf numFmtId="0" fontId="29" fillId="0" borderId="21" xfId="0" applyFont="1" applyBorder="1" applyAlignment="1" applyProtection="1">
      <alignment horizontal="justify"/>
      <protection locked="0"/>
    </xf>
    <xf numFmtId="9" fontId="26" fillId="0" borderId="53" xfId="2" applyFont="1" applyBorder="1" applyAlignment="1" applyProtection="1">
      <alignment horizontal="center"/>
      <protection locked="0"/>
    </xf>
    <xf numFmtId="9" fontId="26" fillId="0" borderId="26" xfId="2" applyFont="1" applyBorder="1" applyAlignment="1" applyProtection="1">
      <alignment horizontal="center"/>
      <protection locked="0"/>
    </xf>
    <xf numFmtId="9" fontId="26" fillId="0" borderId="21" xfId="2" applyFont="1" applyBorder="1" applyAlignment="1" applyProtection="1">
      <alignment horizontal="center"/>
      <protection locked="0"/>
    </xf>
    <xf numFmtId="0" fontId="29" fillId="0" borderId="21" xfId="0" applyFont="1" applyBorder="1" applyAlignment="1" applyProtection="1">
      <alignment horizontal="center" vertical="center"/>
      <protection locked="0"/>
    </xf>
    <xf numFmtId="0" fontId="29" fillId="0" borderId="26" xfId="2" applyNumberFormat="1" applyFont="1" applyBorder="1" applyAlignment="1" applyProtection="1">
      <alignment horizontal="center" vertical="center"/>
    </xf>
    <xf numFmtId="0" fontId="21" fillId="0" borderId="54" xfId="0" applyFont="1" applyBorder="1" applyAlignment="1">
      <alignment horizontal="center" vertical="center"/>
    </xf>
    <xf numFmtId="0" fontId="21" fillId="0" borderId="28" xfId="0" applyFont="1" applyBorder="1" applyAlignment="1">
      <alignment horizontal="center" vertical="center"/>
    </xf>
    <xf numFmtId="0" fontId="6" fillId="0" borderId="50" xfId="0" applyFont="1" applyBorder="1" applyAlignment="1">
      <alignment horizontal="center" vertical="center"/>
    </xf>
    <xf numFmtId="0" fontId="6" fillId="0" borderId="51" xfId="0" applyFont="1" applyBorder="1" applyAlignment="1">
      <alignment horizontal="center" vertical="center"/>
    </xf>
    <xf numFmtId="0" fontId="6" fillId="0" borderId="52" xfId="0" applyFont="1" applyBorder="1" applyAlignment="1">
      <alignment horizontal="center" vertical="center"/>
    </xf>
    <xf numFmtId="0" fontId="6" fillId="0" borderId="55" xfId="0" applyFont="1" applyBorder="1" applyAlignment="1">
      <alignment horizontal="center" vertical="center"/>
    </xf>
    <xf numFmtId="0" fontId="6" fillId="0" borderId="58" xfId="0" applyFont="1" applyBorder="1" applyAlignment="1">
      <alignment horizontal="center" vertical="center"/>
    </xf>
    <xf numFmtId="0" fontId="0" fillId="6" borderId="17" xfId="0" applyFill="1" applyBorder="1" applyAlignment="1">
      <alignment horizontal="center" vertical="center" wrapText="1"/>
    </xf>
    <xf numFmtId="0" fontId="57" fillId="6" borderId="4" xfId="0" applyFont="1" applyFill="1" applyBorder="1" applyAlignment="1">
      <alignment horizontal="center" vertical="center" wrapText="1"/>
    </xf>
    <xf numFmtId="0" fontId="0" fillId="0" borderId="4" xfId="2" applyNumberFormat="1" applyFont="1" applyBorder="1" applyAlignment="1" applyProtection="1">
      <alignment horizontal="center" vertical="center"/>
    </xf>
    <xf numFmtId="0" fontId="0" fillId="0" borderId="4" xfId="0" applyBorder="1" applyAlignment="1">
      <alignment horizontal="center"/>
    </xf>
    <xf numFmtId="0" fontId="0" fillId="0" borderId="17" xfId="0" applyBorder="1" applyAlignment="1">
      <alignment horizontal="center" vertical="center" wrapText="1"/>
    </xf>
    <xf numFmtId="0" fontId="0" fillId="0" borderId="17" xfId="0" applyBorder="1" applyAlignment="1">
      <alignment horizontal="left" vertical="center" wrapText="1"/>
    </xf>
    <xf numFmtId="0" fontId="0" fillId="0" borderId="4" xfId="0" applyBorder="1" applyAlignment="1">
      <alignment horizontal="left" vertical="center" wrapText="1"/>
    </xf>
    <xf numFmtId="9" fontId="0" fillId="0" borderId="17" xfId="2" applyFont="1" applyFill="1" applyBorder="1" applyAlignment="1">
      <alignment horizontal="center" vertical="center"/>
    </xf>
    <xf numFmtId="9" fontId="0" fillId="0" borderId="4" xfId="2" applyFont="1" applyFill="1" applyBorder="1" applyAlignment="1">
      <alignment horizontal="center" vertical="center"/>
    </xf>
    <xf numFmtId="0" fontId="0" fillId="0" borderId="4" xfId="2" applyNumberFormat="1" applyFont="1" applyFill="1" applyBorder="1" applyAlignment="1">
      <alignment horizontal="center" vertical="center"/>
    </xf>
    <xf numFmtId="0" fontId="0" fillId="0" borderId="20" xfId="0" applyBorder="1" applyAlignment="1">
      <alignment horizontal="center" vertical="center"/>
    </xf>
    <xf numFmtId="0" fontId="56" fillId="0" borderId="4" xfId="0" applyFont="1" applyBorder="1" applyAlignment="1">
      <alignment horizontal="left" vertical="center" wrapText="1"/>
    </xf>
    <xf numFmtId="164" fontId="0" fillId="0" borderId="4" xfId="1" applyNumberFormat="1" applyFont="1" applyFill="1" applyBorder="1" applyAlignment="1">
      <alignment horizontal="center"/>
    </xf>
    <xf numFmtId="0" fontId="0" fillId="0" borderId="20" xfId="0" applyBorder="1" applyAlignment="1">
      <alignment horizontal="center"/>
    </xf>
    <xf numFmtId="164" fontId="0" fillId="0" borderId="4" xfId="1" applyNumberFormat="1" applyFont="1" applyFill="1" applyBorder="1" applyAlignment="1">
      <alignment horizontal="center" vertical="center"/>
    </xf>
    <xf numFmtId="0" fontId="0" fillId="0" borderId="18" xfId="0" applyBorder="1" applyAlignment="1">
      <alignment horizontal="center"/>
    </xf>
    <xf numFmtId="0" fontId="0" fillId="0" borderId="17" xfId="2" applyNumberFormat="1" applyFont="1" applyBorder="1" applyAlignment="1" applyProtection="1">
      <alignment horizontal="center" vertical="center"/>
    </xf>
    <xf numFmtId="9" fontId="0" fillId="0" borderId="17" xfId="0" applyNumberFormat="1" applyBorder="1" applyAlignment="1">
      <alignment horizontal="center" vertical="center"/>
    </xf>
    <xf numFmtId="0" fontId="56" fillId="0" borderId="17" xfId="0" applyFont="1" applyBorder="1" applyAlignment="1">
      <alignment horizontal="center" vertical="center"/>
    </xf>
    <xf numFmtId="0" fontId="0" fillId="0" borderId="17" xfId="0" applyBorder="1" applyAlignment="1">
      <alignment horizontal="center"/>
    </xf>
    <xf numFmtId="164" fontId="0" fillId="0" borderId="17" xfId="1" applyNumberFormat="1" applyFont="1" applyFill="1" applyBorder="1" applyAlignment="1">
      <alignment horizontal="center"/>
    </xf>
    <xf numFmtId="0" fontId="7" fillId="2" borderId="22" xfId="0" applyFont="1" applyFill="1" applyBorder="1" applyAlignment="1">
      <alignment horizontal="center" vertical="center" wrapText="1"/>
    </xf>
    <xf numFmtId="0" fontId="7" fillId="2" borderId="31" xfId="0" applyFont="1" applyFill="1" applyBorder="1" applyAlignment="1">
      <alignment horizontal="center" vertical="center" wrapText="1"/>
    </xf>
    <xf numFmtId="0" fontId="7" fillId="2" borderId="23" xfId="0" applyFont="1" applyFill="1" applyBorder="1" applyAlignment="1">
      <alignment horizontal="center" vertical="center" wrapText="1"/>
    </xf>
    <xf numFmtId="0" fontId="14" fillId="2" borderId="17"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xf>
    <xf numFmtId="0" fontId="14" fillId="4" borderId="7" xfId="0" applyFont="1" applyFill="1" applyBorder="1" applyAlignment="1">
      <alignment horizontal="center" vertical="center"/>
    </xf>
    <xf numFmtId="0" fontId="14" fillId="4" borderId="8" xfId="0" applyFont="1" applyFill="1" applyBorder="1" applyAlignment="1">
      <alignment horizontal="center" vertical="center"/>
    </xf>
    <xf numFmtId="0" fontId="14" fillId="4" borderId="9" xfId="0" applyFont="1" applyFill="1" applyBorder="1" applyAlignment="1">
      <alignment horizontal="center" vertical="center"/>
    </xf>
    <xf numFmtId="0" fontId="7" fillId="2" borderId="65" xfId="0" applyFont="1" applyFill="1" applyBorder="1" applyAlignment="1">
      <alignment horizontal="center" vertical="center" wrapText="1"/>
    </xf>
    <xf numFmtId="0" fontId="7" fillId="2" borderId="66" xfId="0" applyFont="1" applyFill="1" applyBorder="1" applyAlignment="1">
      <alignment horizontal="center" vertical="center" wrapText="1"/>
    </xf>
    <xf numFmtId="0" fontId="14" fillId="4" borderId="27" xfId="0" applyFont="1" applyFill="1" applyBorder="1" applyAlignment="1">
      <alignment horizontal="center" vertical="center" wrapText="1"/>
    </xf>
    <xf numFmtId="0" fontId="14" fillId="4" borderId="19"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14" fillId="4" borderId="25" xfId="0" applyFont="1" applyFill="1" applyBorder="1" applyAlignment="1">
      <alignment horizontal="center" vertical="center" wrapText="1"/>
    </xf>
    <xf numFmtId="0" fontId="14" fillId="4" borderId="40" xfId="0" applyFont="1" applyFill="1" applyBorder="1" applyAlignment="1">
      <alignment horizontal="center" vertical="center" wrapText="1"/>
    </xf>
    <xf numFmtId="0" fontId="14" fillId="4" borderId="38" xfId="0" applyFont="1" applyFill="1" applyBorder="1" applyAlignment="1">
      <alignment horizontal="center" vertical="center" wrapText="1"/>
    </xf>
    <xf numFmtId="0" fontId="14" fillId="4" borderId="37"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26"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28" xfId="0" applyFont="1" applyFill="1" applyBorder="1" applyAlignment="1">
      <alignment horizontal="center" vertical="center" wrapText="1"/>
    </xf>
    <xf numFmtId="0" fontId="14" fillId="4" borderId="21" xfId="0" applyFont="1" applyFill="1" applyBorder="1" applyAlignment="1">
      <alignment horizontal="center" vertical="center" wrapText="1"/>
    </xf>
    <xf numFmtId="9" fontId="7" fillId="2" borderId="4" xfId="0" applyNumberFormat="1" applyFont="1" applyFill="1" applyBorder="1" applyAlignment="1" applyProtection="1">
      <alignment horizontal="left"/>
      <protection locked="0"/>
    </xf>
    <xf numFmtId="0" fontId="7" fillId="3" borderId="7" xfId="0" applyFont="1" applyFill="1" applyBorder="1" applyAlignment="1">
      <alignment horizontal="center"/>
    </xf>
    <xf numFmtId="0" fontId="7" fillId="3" borderId="8" xfId="0" applyFont="1" applyFill="1" applyBorder="1" applyAlignment="1">
      <alignment horizontal="center"/>
    </xf>
    <xf numFmtId="0" fontId="7" fillId="3" borderId="9" xfId="0" applyFont="1" applyFill="1" applyBorder="1" applyAlignment="1">
      <alignment horizontal="center"/>
    </xf>
    <xf numFmtId="0" fontId="7" fillId="0" borderId="5" xfId="0" applyFont="1" applyBorder="1" applyAlignment="1" applyProtection="1">
      <alignment horizontal="left"/>
      <protection locked="0"/>
    </xf>
    <xf numFmtId="0" fontId="6" fillId="0" borderId="50" xfId="0" applyFont="1" applyBorder="1" applyAlignment="1" applyProtection="1">
      <alignment horizontal="center" vertical="center"/>
      <protection locked="0"/>
    </xf>
    <xf numFmtId="0" fontId="6" fillId="0" borderId="51" xfId="0" applyFont="1" applyBorder="1" applyAlignment="1" applyProtection="1">
      <alignment horizontal="center" vertical="center"/>
      <protection locked="0"/>
    </xf>
    <xf numFmtId="0" fontId="6" fillId="0" borderId="52" xfId="0" applyFont="1" applyBorder="1" applyAlignment="1" applyProtection="1">
      <alignment horizontal="center" vertical="center"/>
      <protection locked="0"/>
    </xf>
    <xf numFmtId="0" fontId="6" fillId="0" borderId="5" xfId="0" applyFont="1" applyBorder="1" applyAlignment="1" applyProtection="1">
      <alignment horizontal="center"/>
      <protection locked="0"/>
    </xf>
    <xf numFmtId="0" fontId="6" fillId="0" borderId="15" xfId="0" applyFont="1" applyBorder="1" applyAlignment="1" applyProtection="1">
      <alignment horizontal="center"/>
      <protection locked="0"/>
    </xf>
    <xf numFmtId="0" fontId="6" fillId="0" borderId="6" xfId="0" applyFont="1" applyBorder="1" applyAlignment="1" applyProtection="1">
      <alignment horizontal="center"/>
      <protection locked="0"/>
    </xf>
    <xf numFmtId="0" fontId="11" fillId="2" borderId="66" xfId="0" applyFont="1" applyFill="1" applyBorder="1" applyAlignment="1" applyProtection="1">
      <alignment horizontal="center" vertical="center" wrapText="1"/>
      <protection locked="0"/>
    </xf>
    <xf numFmtId="0" fontId="10" fillId="0" borderId="50" xfId="0" applyFont="1" applyBorder="1" applyAlignment="1" applyProtection="1">
      <alignment horizontal="center" vertical="center"/>
      <protection locked="0"/>
    </xf>
    <xf numFmtId="0" fontId="10" fillId="0" borderId="51" xfId="0" applyFont="1" applyBorder="1" applyAlignment="1" applyProtection="1">
      <alignment horizontal="center" vertical="center"/>
      <protection locked="0"/>
    </xf>
    <xf numFmtId="0" fontId="10" fillId="0" borderId="58" xfId="0" applyFont="1" applyBorder="1" applyAlignment="1" applyProtection="1">
      <alignment horizontal="center" vertical="center"/>
      <protection locked="0"/>
    </xf>
    <xf numFmtId="0" fontId="12" fillId="4" borderId="19" xfId="0" applyFont="1" applyFill="1" applyBorder="1" applyAlignment="1" applyProtection="1">
      <alignment horizontal="center" vertical="center" wrapText="1"/>
      <protection locked="0"/>
    </xf>
    <xf numFmtId="0" fontId="12" fillId="2" borderId="11" xfId="0" applyFont="1" applyFill="1" applyBorder="1" applyAlignment="1" applyProtection="1">
      <alignment horizontal="center" vertical="center" wrapText="1"/>
      <protection locked="0"/>
    </xf>
    <xf numFmtId="0" fontId="12" fillId="4" borderId="40" xfId="0" applyFont="1" applyFill="1" applyBorder="1" applyAlignment="1" applyProtection="1">
      <alignment horizontal="center" vertical="center" wrapText="1"/>
      <protection locked="0"/>
    </xf>
    <xf numFmtId="0" fontId="12" fillId="4" borderId="41" xfId="0" applyFont="1" applyFill="1" applyBorder="1" applyAlignment="1" applyProtection="1">
      <alignment horizontal="center" vertical="center" wrapText="1"/>
      <protection locked="0"/>
    </xf>
    <xf numFmtId="0" fontId="12" fillId="4" borderId="21" xfId="0" applyFont="1" applyFill="1" applyBorder="1" applyAlignment="1" applyProtection="1">
      <alignment horizontal="center" vertical="center" wrapText="1"/>
      <protection locked="0"/>
    </xf>
    <xf numFmtId="0" fontId="11" fillId="2" borderId="10" xfId="0" applyFont="1" applyFill="1" applyBorder="1" applyAlignment="1" applyProtection="1">
      <alignment horizontal="center" vertical="center" wrapText="1"/>
      <protection locked="0"/>
    </xf>
    <xf numFmtId="0" fontId="11" fillId="2" borderId="11" xfId="0" applyFont="1" applyFill="1" applyBorder="1" applyAlignment="1" applyProtection="1">
      <alignment horizontal="center" vertical="center" wrapText="1"/>
      <protection locked="0"/>
    </xf>
    <xf numFmtId="0" fontId="14" fillId="0" borderId="53" xfId="0" applyFont="1" applyBorder="1" applyAlignment="1">
      <alignment horizontal="center" vertical="center"/>
    </xf>
    <xf numFmtId="0" fontId="14" fillId="0" borderId="21" xfId="0" applyFont="1" applyBorder="1" applyAlignment="1">
      <alignment horizontal="center" vertical="center"/>
    </xf>
    <xf numFmtId="9" fontId="6" fillId="0" borderId="53" xfId="0" applyNumberFormat="1" applyFont="1" applyBorder="1" applyAlignment="1">
      <alignment horizontal="center" vertical="center"/>
    </xf>
    <xf numFmtId="9" fontId="6" fillId="0" borderId="21" xfId="0" applyNumberFormat="1" applyFont="1" applyBorder="1" applyAlignment="1">
      <alignment horizontal="center" vertical="center"/>
    </xf>
    <xf numFmtId="0" fontId="29" fillId="0" borderId="21" xfId="2" applyNumberFormat="1" applyFont="1" applyBorder="1" applyAlignment="1" applyProtection="1">
      <alignment horizontal="center" vertical="center"/>
    </xf>
    <xf numFmtId="0" fontId="42" fillId="0" borderId="53" xfId="0" applyFont="1" applyBorder="1" applyAlignment="1" applyProtection="1">
      <alignment horizontal="center" vertical="center" wrapText="1"/>
      <protection locked="0"/>
    </xf>
    <xf numFmtId="0" fontId="42" fillId="0" borderId="26" xfId="0" applyFont="1" applyBorder="1" applyAlignment="1" applyProtection="1">
      <alignment horizontal="center" vertical="center" wrapText="1"/>
      <protection locked="0"/>
    </xf>
    <xf numFmtId="0" fontId="42" fillId="0" borderId="21" xfId="0" applyFont="1" applyBorder="1" applyAlignment="1" applyProtection="1">
      <alignment horizontal="center" vertical="center" wrapText="1"/>
      <protection locked="0"/>
    </xf>
    <xf numFmtId="0" fontId="42" fillId="0" borderId="67" xfId="0" applyFont="1" applyBorder="1" applyAlignment="1" applyProtection="1">
      <alignment horizontal="center" vertical="center" wrapText="1"/>
      <protection locked="0"/>
    </xf>
    <xf numFmtId="0" fontId="42" fillId="0" borderId="45" xfId="0" applyFont="1" applyBorder="1" applyAlignment="1" applyProtection="1">
      <alignment horizontal="center" vertical="center" wrapText="1"/>
      <protection locked="0"/>
    </xf>
    <xf numFmtId="0" fontId="42" fillId="0" borderId="46" xfId="0" applyFont="1" applyBorder="1" applyAlignment="1" applyProtection="1">
      <alignment horizontal="center" vertical="center" wrapText="1"/>
      <protection locked="0"/>
    </xf>
    <xf numFmtId="0" fontId="29" fillId="0" borderId="45" xfId="0" applyFont="1" applyBorder="1" applyAlignment="1" applyProtection="1">
      <alignment horizontal="left" wrapText="1"/>
      <protection locked="0"/>
    </xf>
    <xf numFmtId="0" fontId="29" fillId="0" borderId="0" xfId="0" applyFont="1" applyAlignment="1" applyProtection="1">
      <alignment horizontal="left" wrapText="1"/>
      <protection locked="0"/>
    </xf>
    <xf numFmtId="0" fontId="29" fillId="0" borderId="29" xfId="0" applyFont="1" applyBorder="1" applyAlignment="1" applyProtection="1">
      <alignment horizontal="left" wrapText="1"/>
      <protection locked="0"/>
    </xf>
    <xf numFmtId="0" fontId="6" fillId="0" borderId="54" xfId="0" applyFont="1" applyBorder="1" applyAlignment="1" applyProtection="1">
      <alignment horizontal="center"/>
      <protection locked="0"/>
    </xf>
    <xf numFmtId="9" fontId="6" fillId="0" borderId="4" xfId="2" applyFont="1" applyFill="1" applyBorder="1" applyAlignment="1" applyProtection="1">
      <alignment horizontal="center"/>
      <protection locked="0"/>
    </xf>
    <xf numFmtId="9" fontId="29" fillId="0" borderId="21" xfId="2" applyFont="1" applyFill="1" applyBorder="1" applyAlignment="1" applyProtection="1">
      <alignment horizontal="center" vertical="center"/>
      <protection locked="0"/>
    </xf>
    <xf numFmtId="9" fontId="29" fillId="0" borderId="17" xfId="2" applyFont="1" applyBorder="1" applyAlignment="1" applyProtection="1">
      <alignment horizontal="center" vertical="center"/>
    </xf>
    <xf numFmtId="9" fontId="6" fillId="0" borderId="28" xfId="0" applyNumberFormat="1" applyFont="1" applyBorder="1" applyAlignment="1">
      <alignment horizontal="center" vertical="center"/>
    </xf>
    <xf numFmtId="9" fontId="6" fillId="0" borderId="26" xfId="0" applyNumberFormat="1" applyFont="1" applyBorder="1" applyAlignment="1">
      <alignment horizontal="center" vertical="center"/>
    </xf>
    <xf numFmtId="9" fontId="6" fillId="0" borderId="54" xfId="0" applyNumberFormat="1" applyFont="1" applyBorder="1" applyAlignment="1">
      <alignment horizontal="center" vertical="center"/>
    </xf>
    <xf numFmtId="9" fontId="6" fillId="0" borderId="17" xfId="2" applyFont="1" applyFill="1" applyBorder="1" applyAlignment="1" applyProtection="1">
      <alignment horizontal="center"/>
      <protection locked="0"/>
    </xf>
    <xf numFmtId="44" fontId="29" fillId="0" borderId="11" xfId="1" applyFont="1" applyFill="1" applyBorder="1" applyAlignment="1" applyProtection="1">
      <alignment horizontal="center"/>
      <protection locked="0"/>
    </xf>
    <xf numFmtId="0" fontId="29" fillId="0" borderId="28" xfId="0" applyFont="1" applyBorder="1" applyAlignment="1" applyProtection="1">
      <alignment horizontal="justify" wrapText="1"/>
      <protection locked="0"/>
    </xf>
    <xf numFmtId="0" fontId="6" fillId="0" borderId="55" xfId="0" applyFont="1" applyBorder="1" applyAlignment="1" applyProtection="1">
      <alignment horizontal="center" vertical="center"/>
      <protection locked="0"/>
    </xf>
    <xf numFmtId="0" fontId="29" fillId="0" borderId="17" xfId="2" applyNumberFormat="1" applyFont="1" applyFill="1" applyBorder="1" applyAlignment="1" applyProtection="1">
      <alignment horizontal="center" vertical="center" wrapText="1"/>
      <protection locked="0"/>
    </xf>
    <xf numFmtId="0" fontId="29" fillId="0" borderId="4" xfId="2" applyNumberFormat="1" applyFont="1" applyFill="1" applyBorder="1" applyAlignment="1" applyProtection="1">
      <alignment horizontal="center" vertical="center" wrapText="1"/>
      <protection locked="0"/>
    </xf>
    <xf numFmtId="0" fontId="38" fillId="0" borderId="53" xfId="0" applyFont="1" applyBorder="1" applyAlignment="1">
      <alignment horizontal="center" vertical="center"/>
    </xf>
    <xf numFmtId="0" fontId="38" fillId="0" borderId="26" xfId="0" applyFont="1" applyBorder="1" applyAlignment="1">
      <alignment horizontal="center" vertical="center"/>
    </xf>
    <xf numFmtId="0" fontId="38" fillId="0" borderId="54" xfId="0" applyFont="1" applyBorder="1" applyAlignment="1">
      <alignment horizontal="center" vertical="center"/>
    </xf>
    <xf numFmtId="9" fontId="29" fillId="0" borderId="54" xfId="0" applyNumberFormat="1" applyFont="1" applyBorder="1" applyAlignment="1" applyProtection="1">
      <alignment horizontal="center" vertical="center"/>
      <protection locked="0"/>
    </xf>
    <xf numFmtId="9" fontId="34" fillId="0" borderId="53" xfId="2" applyFont="1" applyBorder="1" applyAlignment="1" applyProtection="1">
      <alignment horizontal="center" vertical="center"/>
    </xf>
    <xf numFmtId="9" fontId="34" fillId="0" borderId="26" xfId="2" applyFont="1" applyBorder="1" applyAlignment="1" applyProtection="1">
      <alignment horizontal="center" vertical="center"/>
    </xf>
    <xf numFmtId="9" fontId="34" fillId="0" borderId="54" xfId="2" applyFont="1" applyBorder="1" applyAlignment="1" applyProtection="1">
      <alignment horizontal="center" vertical="center"/>
    </xf>
    <xf numFmtId="1" fontId="29" fillId="0" borderId="53" xfId="2" applyNumberFormat="1" applyFont="1" applyFill="1" applyBorder="1" applyAlignment="1" applyProtection="1">
      <alignment horizontal="center" vertical="center"/>
      <protection locked="0"/>
    </xf>
    <xf numFmtId="1" fontId="29" fillId="0" borderId="26" xfId="2" applyNumberFormat="1" applyFont="1" applyFill="1" applyBorder="1" applyAlignment="1" applyProtection="1">
      <alignment horizontal="center" vertical="center"/>
      <protection locked="0"/>
    </xf>
    <xf numFmtId="1" fontId="29" fillId="0" borderId="54" xfId="2" applyNumberFormat="1" applyFont="1" applyFill="1" applyBorder="1" applyAlignment="1" applyProtection="1">
      <alignment horizontal="center" vertical="center"/>
      <protection locked="0"/>
    </xf>
    <xf numFmtId="0" fontId="34" fillId="0" borderId="53" xfId="2" applyNumberFormat="1" applyFont="1" applyBorder="1" applyAlignment="1" applyProtection="1">
      <alignment horizontal="center" vertical="center"/>
    </xf>
    <xf numFmtId="0" fontId="34" fillId="0" borderId="26" xfId="2" applyNumberFormat="1" applyFont="1" applyBorder="1" applyAlignment="1" applyProtection="1">
      <alignment horizontal="center" vertical="center"/>
    </xf>
    <xf numFmtId="0" fontId="34" fillId="0" borderId="54" xfId="2" applyNumberFormat="1" applyFont="1" applyBorder="1" applyAlignment="1" applyProtection="1">
      <alignment horizontal="center" vertical="center"/>
    </xf>
    <xf numFmtId="9" fontId="34" fillId="0" borderId="53" xfId="0" applyNumberFormat="1" applyFont="1" applyBorder="1" applyAlignment="1">
      <alignment horizontal="center" vertical="center"/>
    </xf>
    <xf numFmtId="9" fontId="34" fillId="0" borderId="26" xfId="0" applyNumberFormat="1" applyFont="1" applyBorder="1" applyAlignment="1">
      <alignment horizontal="center" vertical="center"/>
    </xf>
    <xf numFmtId="9" fontId="34" fillId="0" borderId="54" xfId="0" applyNumberFormat="1" applyFont="1" applyBorder="1" applyAlignment="1">
      <alignment horizontal="center" vertical="center"/>
    </xf>
    <xf numFmtId="0" fontId="33" fillId="0" borderId="53" xfId="2" applyNumberFormat="1" applyFont="1" applyFill="1" applyBorder="1" applyAlignment="1" applyProtection="1">
      <alignment horizontal="center" vertical="center" wrapText="1"/>
      <protection locked="0"/>
    </xf>
    <xf numFmtId="0" fontId="33" fillId="0" borderId="26" xfId="2" applyNumberFormat="1" applyFont="1" applyFill="1" applyBorder="1" applyAlignment="1" applyProtection="1">
      <alignment horizontal="center" vertical="center" wrapText="1"/>
      <protection locked="0"/>
    </xf>
    <xf numFmtId="0" fontId="33" fillId="0" borderId="54" xfId="2" applyNumberFormat="1" applyFont="1" applyFill="1" applyBorder="1" applyAlignment="1" applyProtection="1">
      <alignment horizontal="center" vertical="center" wrapText="1"/>
      <protection locked="0"/>
    </xf>
    <xf numFmtId="0" fontId="29" fillId="0" borderId="53" xfId="2" applyNumberFormat="1" applyFont="1" applyFill="1" applyBorder="1" applyAlignment="1" applyProtection="1">
      <alignment horizontal="center" vertical="center" wrapText="1"/>
      <protection locked="0"/>
    </xf>
    <xf numFmtId="0" fontId="29" fillId="0" borderId="26" xfId="2" applyNumberFormat="1" applyFont="1" applyFill="1" applyBorder="1" applyAlignment="1" applyProtection="1">
      <alignment horizontal="center" vertical="center" wrapText="1"/>
      <protection locked="0"/>
    </xf>
    <xf numFmtId="0" fontId="29" fillId="0" borderId="54" xfId="2" applyNumberFormat="1" applyFont="1" applyFill="1" applyBorder="1" applyAlignment="1" applyProtection="1">
      <alignment horizontal="center" vertical="center" wrapText="1"/>
      <protection locked="0"/>
    </xf>
    <xf numFmtId="164" fontId="33" fillId="6" borderId="28" xfId="4" applyNumberFormat="1" applyFont="1" applyFill="1" applyBorder="1" applyAlignment="1">
      <alignment horizontal="center" vertical="center" wrapText="1"/>
    </xf>
    <xf numFmtId="164" fontId="33" fillId="6" borderId="26" xfId="4" applyNumberFormat="1" applyFont="1" applyFill="1" applyBorder="1" applyAlignment="1">
      <alignment horizontal="center" vertical="center" wrapText="1"/>
    </xf>
    <xf numFmtId="164" fontId="33" fillId="6" borderId="54" xfId="4" applyNumberFormat="1" applyFont="1" applyFill="1" applyBorder="1" applyAlignment="1">
      <alignment horizontal="center" vertical="center" wrapText="1"/>
    </xf>
    <xf numFmtId="164" fontId="33" fillId="6" borderId="17" xfId="4" applyNumberFormat="1" applyFont="1" applyFill="1" applyBorder="1" applyAlignment="1">
      <alignment horizontal="center" vertical="center" wrapText="1"/>
    </xf>
    <xf numFmtId="164" fontId="33" fillId="6" borderId="4" xfId="4" applyNumberFormat="1" applyFont="1" applyFill="1" applyBorder="1" applyAlignment="1">
      <alignment horizontal="center" vertical="center" wrapText="1"/>
    </xf>
    <xf numFmtId="164" fontId="33" fillId="6" borderId="53" xfId="4" applyNumberFormat="1" applyFont="1" applyFill="1" applyBorder="1" applyAlignment="1">
      <alignment horizontal="center" vertical="center" wrapText="1"/>
    </xf>
    <xf numFmtId="164" fontId="33" fillId="6" borderId="11" xfId="4" applyNumberFormat="1" applyFont="1" applyFill="1" applyBorder="1" applyAlignment="1">
      <alignment horizontal="center" vertical="center" wrapText="1"/>
    </xf>
    <xf numFmtId="0" fontId="0" fillId="0" borderId="54" xfId="0"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0" fillId="0" borderId="53" xfId="0" applyBorder="1" applyAlignment="1" applyProtection="1">
      <alignment horizontal="center" vertical="center" wrapText="1"/>
      <protection locked="0"/>
    </xf>
    <xf numFmtId="0" fontId="17" fillId="2" borderId="17" xfId="0" applyFont="1" applyFill="1" applyBorder="1" applyAlignment="1" applyProtection="1">
      <alignment horizontal="center" vertical="center" wrapText="1"/>
      <protection locked="0"/>
    </xf>
    <xf numFmtId="0" fontId="17" fillId="2" borderId="11" xfId="0" applyFont="1" applyFill="1" applyBorder="1" applyAlignment="1" applyProtection="1">
      <alignment horizontal="center" vertical="center" wrapText="1"/>
      <protection locked="0"/>
    </xf>
    <xf numFmtId="164" fontId="33" fillId="0" borderId="53" xfId="1" applyNumberFormat="1" applyFont="1" applyFill="1" applyBorder="1" applyAlignment="1" applyProtection="1">
      <alignment horizontal="center" vertical="center"/>
      <protection locked="0"/>
    </xf>
    <xf numFmtId="164" fontId="33" fillId="0" borderId="26" xfId="1" applyNumberFormat="1" applyFont="1" applyFill="1" applyBorder="1" applyAlignment="1" applyProtection="1">
      <alignment horizontal="center" vertical="center"/>
      <protection locked="0"/>
    </xf>
    <xf numFmtId="164" fontId="33" fillId="0" borderId="54" xfId="1" applyNumberFormat="1" applyFont="1" applyFill="1" applyBorder="1" applyAlignment="1" applyProtection="1">
      <alignment horizontal="center" vertical="center"/>
      <protection locked="0"/>
    </xf>
    <xf numFmtId="0" fontId="24" fillId="0" borderId="32" xfId="0" applyFont="1" applyBorder="1" applyAlignment="1" applyProtection="1">
      <alignment horizontal="center" vertical="center"/>
      <protection locked="0"/>
    </xf>
    <xf numFmtId="0" fontId="24" fillId="0" borderId="31" xfId="0" applyFont="1" applyBorder="1" applyAlignment="1" applyProtection="1">
      <alignment horizontal="center" vertical="center"/>
      <protection locked="0"/>
    </xf>
    <xf numFmtId="0" fontId="24" fillId="0" borderId="33"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8" xfId="0" applyFont="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24" fillId="0" borderId="34" xfId="0" applyFont="1" applyBorder="1" applyAlignment="1" applyProtection="1">
      <alignment horizontal="center" vertical="center" wrapText="1"/>
      <protection locked="0"/>
    </xf>
    <xf numFmtId="0" fontId="24" fillId="0" borderId="35" xfId="0" applyFont="1" applyBorder="1" applyAlignment="1" applyProtection="1">
      <alignment horizontal="center" vertical="center" wrapText="1"/>
      <protection locked="0"/>
    </xf>
    <xf numFmtId="0" fontId="24" fillId="0" borderId="36" xfId="0" applyFont="1" applyBorder="1" applyAlignment="1" applyProtection="1">
      <alignment horizontal="center" vertical="center" wrapText="1"/>
      <protection locked="0"/>
    </xf>
    <xf numFmtId="0" fontId="24" fillId="0" borderId="3" xfId="0" applyFont="1" applyBorder="1" applyAlignment="1" applyProtection="1">
      <alignment horizontal="center" vertical="center" wrapText="1"/>
      <protection locked="0"/>
    </xf>
    <xf numFmtId="0" fontId="24" fillId="0" borderId="30" xfId="0" applyFont="1" applyBorder="1" applyAlignment="1" applyProtection="1">
      <alignment horizontal="center" vertical="center" wrapText="1"/>
      <protection locked="0"/>
    </xf>
    <xf numFmtId="0" fontId="24" fillId="0" borderId="14" xfId="0" applyFont="1" applyBorder="1" applyAlignment="1" applyProtection="1">
      <alignment horizontal="center" vertical="center" wrapText="1"/>
      <protection locked="0"/>
    </xf>
    <xf numFmtId="0" fontId="16" fillId="0" borderId="7" xfId="0" applyFont="1" applyBorder="1" applyAlignment="1" applyProtection="1">
      <alignment horizontal="center" vertical="center" wrapText="1"/>
      <protection locked="0"/>
    </xf>
    <xf numFmtId="0" fontId="16" fillId="0" borderId="8"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7" fillId="0" borderId="7"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0" fontId="19" fillId="3" borderId="7" xfId="0" applyFont="1" applyFill="1" applyBorder="1" applyAlignment="1" applyProtection="1">
      <alignment horizontal="center"/>
      <protection locked="0"/>
    </xf>
    <xf numFmtId="0" fontId="19" fillId="3" borderId="8" xfId="0" applyFont="1" applyFill="1" applyBorder="1" applyAlignment="1" applyProtection="1">
      <alignment horizontal="center"/>
      <protection locked="0"/>
    </xf>
    <xf numFmtId="0" fontId="19" fillId="3" borderId="9" xfId="0" applyFont="1" applyFill="1" applyBorder="1" applyAlignment="1" applyProtection="1">
      <alignment horizontal="center"/>
      <protection locked="0"/>
    </xf>
    <xf numFmtId="0" fontId="20" fillId="2" borderId="7" xfId="0" applyFont="1" applyFill="1" applyBorder="1" applyAlignment="1" applyProtection="1">
      <alignment horizontal="center" vertical="center"/>
      <protection locked="0"/>
    </xf>
    <xf numFmtId="0" fontId="20" fillId="2" borderId="8" xfId="0" applyFont="1" applyFill="1" applyBorder="1" applyAlignment="1" applyProtection="1">
      <alignment horizontal="center" vertical="center"/>
      <protection locked="0"/>
    </xf>
    <xf numFmtId="0" fontId="20" fillId="2" borderId="9" xfId="0" applyFont="1" applyFill="1" applyBorder="1" applyAlignment="1" applyProtection="1">
      <alignment horizontal="center" vertical="center"/>
      <protection locked="0"/>
    </xf>
    <xf numFmtId="0" fontId="17" fillId="4" borderId="8" xfId="0" applyFont="1" applyFill="1" applyBorder="1" applyAlignment="1" applyProtection="1">
      <alignment horizontal="center" vertical="center"/>
      <protection locked="0"/>
    </xf>
    <xf numFmtId="0" fontId="17" fillId="4" borderId="9" xfId="0" applyFont="1" applyFill="1" applyBorder="1" applyAlignment="1" applyProtection="1">
      <alignment horizontal="center" vertical="center"/>
      <protection locked="0"/>
    </xf>
    <xf numFmtId="0" fontId="24" fillId="2" borderId="65" xfId="0" applyFont="1" applyFill="1" applyBorder="1" applyAlignment="1" applyProtection="1">
      <alignment horizontal="center" vertical="center" wrapText="1"/>
      <protection locked="0"/>
    </xf>
    <xf numFmtId="0" fontId="24" fillId="2" borderId="66" xfId="0" applyFont="1" applyFill="1" applyBorder="1" applyAlignment="1" applyProtection="1">
      <alignment horizontal="center" vertical="center" wrapText="1"/>
      <protection locked="0"/>
    </xf>
    <xf numFmtId="164" fontId="33" fillId="0" borderId="17" xfId="4" applyNumberFormat="1" applyFont="1" applyBorder="1" applyAlignment="1">
      <alignment horizontal="center" vertical="center" wrapText="1"/>
    </xf>
    <xf numFmtId="164" fontId="33" fillId="0" borderId="4" xfId="4" applyNumberFormat="1" applyFont="1" applyBorder="1" applyAlignment="1">
      <alignment horizontal="center" vertical="center" wrapText="1"/>
    </xf>
    <xf numFmtId="164" fontId="33" fillId="0" borderId="11" xfId="4" applyNumberFormat="1" applyFont="1" applyBorder="1" applyAlignment="1">
      <alignment horizontal="center" vertical="center" wrapText="1"/>
    </xf>
    <xf numFmtId="164" fontId="33" fillId="0" borderId="17" xfId="1" applyNumberFormat="1" applyFont="1" applyFill="1" applyBorder="1" applyAlignment="1" applyProtection="1">
      <alignment horizontal="center" vertical="center"/>
      <protection locked="0"/>
    </xf>
    <xf numFmtId="164" fontId="33" fillId="0" borderId="38" xfId="4" applyNumberFormat="1" applyFont="1" applyBorder="1" applyAlignment="1">
      <alignment horizontal="center" vertical="center" wrapText="1"/>
    </xf>
    <xf numFmtId="164" fontId="33" fillId="0" borderId="45" xfId="4" applyNumberFormat="1" applyFont="1" applyBorder="1" applyAlignment="1">
      <alignment horizontal="center" vertical="center" wrapText="1"/>
    </xf>
    <xf numFmtId="164" fontId="33" fillId="0" borderId="46" xfId="4" applyNumberFormat="1" applyFont="1" applyBorder="1" applyAlignment="1">
      <alignment horizontal="center" vertical="center" wrapText="1"/>
    </xf>
    <xf numFmtId="0" fontId="16" fillId="0" borderId="16" xfId="0" applyFont="1" applyBorder="1" applyAlignment="1" applyProtection="1">
      <alignment horizontal="center" vertical="center"/>
      <protection locked="0"/>
    </xf>
    <xf numFmtId="0" fontId="16" fillId="0" borderId="60" xfId="0" applyFont="1" applyBorder="1" applyAlignment="1" applyProtection="1">
      <alignment horizontal="center" vertical="center"/>
      <protection locked="0"/>
    </xf>
    <xf numFmtId="0" fontId="38" fillId="0" borderId="17" xfId="0" applyFont="1" applyBorder="1" applyAlignment="1">
      <alignment horizontal="center" vertical="center"/>
    </xf>
    <xf numFmtId="0" fontId="38" fillId="0" borderId="4" xfId="0" applyFont="1" applyBorder="1" applyAlignment="1">
      <alignment horizontal="center" vertical="center"/>
    </xf>
    <xf numFmtId="9" fontId="34" fillId="0" borderId="17" xfId="0" applyNumberFormat="1" applyFont="1" applyBorder="1" applyAlignment="1">
      <alignment horizontal="center" vertical="center"/>
    </xf>
    <xf numFmtId="9" fontId="34" fillId="0" borderId="4" xfId="0" applyNumberFormat="1" applyFont="1" applyBorder="1" applyAlignment="1">
      <alignment horizontal="center" vertical="center"/>
    </xf>
    <xf numFmtId="9" fontId="29" fillId="0" borderId="17" xfId="2" applyFont="1" applyFill="1" applyBorder="1" applyAlignment="1" applyProtection="1">
      <alignment horizontal="center" vertical="center"/>
      <protection locked="0"/>
    </xf>
    <xf numFmtId="0" fontId="0" fillId="0" borderId="28"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4" fillId="2" borderId="4" xfId="0" applyFont="1" applyFill="1" applyBorder="1" applyAlignment="1" applyProtection="1">
      <alignment horizontal="left"/>
      <protection locked="0"/>
    </xf>
    <xf numFmtId="0" fontId="29" fillId="0" borderId="17" xfId="0" applyFont="1" applyBorder="1" applyAlignment="1" applyProtection="1">
      <alignment horizontal="left" vertical="center" wrapText="1"/>
      <protection locked="0"/>
    </xf>
    <xf numFmtId="0" fontId="29" fillId="0" borderId="4" xfId="0" applyFont="1" applyBorder="1" applyAlignment="1" applyProtection="1">
      <alignment horizontal="left" vertical="center" wrapText="1"/>
      <protection locked="0"/>
    </xf>
    <xf numFmtId="0" fontId="29" fillId="0" borderId="11" xfId="0" applyFont="1" applyBorder="1" applyAlignment="1" applyProtection="1">
      <alignment horizontal="left" vertical="center" wrapText="1"/>
      <protection locked="0"/>
    </xf>
    <xf numFmtId="0" fontId="15" fillId="2" borderId="1" xfId="0" applyFont="1" applyFill="1" applyBorder="1" applyAlignment="1" applyProtection="1">
      <alignment horizontal="center" vertical="center" wrapText="1"/>
      <protection locked="0"/>
    </xf>
    <xf numFmtId="0" fontId="15" fillId="2" borderId="12" xfId="0" applyFont="1" applyFill="1" applyBorder="1" applyAlignment="1" applyProtection="1">
      <alignment horizontal="center" vertical="center" wrapText="1"/>
      <protection locked="0"/>
    </xf>
    <xf numFmtId="0" fontId="15" fillId="2" borderId="3" xfId="0" applyFont="1" applyFill="1" applyBorder="1" applyAlignment="1" applyProtection="1">
      <alignment horizontal="center" vertical="center" wrapText="1"/>
      <protection locked="0"/>
    </xf>
    <xf numFmtId="0" fontId="15" fillId="2" borderId="14" xfId="0" applyFont="1" applyFill="1" applyBorder="1" applyAlignment="1" applyProtection="1">
      <alignment horizontal="center" vertical="center" wrapText="1"/>
      <protection locked="0"/>
    </xf>
    <xf numFmtId="0" fontId="29" fillId="0" borderId="19" xfId="0" applyFont="1" applyBorder="1" applyAlignment="1" applyProtection="1">
      <alignment horizontal="justify" vertical="center" wrapText="1"/>
      <protection locked="0"/>
    </xf>
    <xf numFmtId="0" fontId="29" fillId="0" borderId="23" xfId="0" applyFont="1" applyBorder="1" applyAlignment="1" applyProtection="1">
      <alignment horizontal="justify" vertical="center" wrapText="1"/>
      <protection locked="0"/>
    </xf>
    <xf numFmtId="0" fontId="29" fillId="0" borderId="6" xfId="0" applyFont="1" applyBorder="1" applyAlignment="1" applyProtection="1">
      <alignment horizontal="justify" vertical="center" wrapText="1"/>
      <protection locked="0"/>
    </xf>
    <xf numFmtId="0" fontId="29" fillId="0" borderId="24" xfId="0" applyFont="1" applyBorder="1" applyAlignment="1" applyProtection="1">
      <alignment horizontal="justify" vertical="center" wrapText="1"/>
      <protection locked="0"/>
    </xf>
    <xf numFmtId="0" fontId="25" fillId="0" borderId="38" xfId="0" applyFont="1" applyBorder="1" applyAlignment="1" applyProtection="1">
      <alignment horizontal="center" vertical="center" wrapText="1"/>
      <protection locked="0"/>
    </xf>
    <xf numFmtId="0" fontId="25" fillId="0" borderId="12" xfId="0" applyFont="1" applyBorder="1" applyAlignment="1" applyProtection="1">
      <alignment horizontal="center" vertical="center" wrapText="1"/>
      <protection locked="0"/>
    </xf>
    <xf numFmtId="0" fontId="25" fillId="0" borderId="16" xfId="0" applyFont="1" applyBorder="1" applyAlignment="1" applyProtection="1">
      <alignment horizontal="center" vertical="center"/>
      <protection locked="0"/>
    </xf>
    <xf numFmtId="0" fontId="25" fillId="0" borderId="60" xfId="0" applyFont="1" applyBorder="1" applyAlignment="1" applyProtection="1">
      <alignment horizontal="center" vertical="center"/>
      <protection locked="0"/>
    </xf>
    <xf numFmtId="0" fontId="25" fillId="0" borderId="10" xfId="0" applyFont="1" applyBorder="1" applyAlignment="1" applyProtection="1">
      <alignment horizontal="center" vertical="center"/>
      <protection locked="0"/>
    </xf>
    <xf numFmtId="9" fontId="0" fillId="0" borderId="4" xfId="0" applyNumberFormat="1" applyBorder="1" applyAlignment="1" applyProtection="1">
      <alignment horizontal="center"/>
      <protection locked="0"/>
    </xf>
    <xf numFmtId="0" fontId="0" fillId="0" borderId="11" xfId="0" applyBorder="1" applyAlignment="1" applyProtection="1">
      <alignment horizontal="center"/>
      <protection locked="0"/>
    </xf>
    <xf numFmtId="0" fontId="0" fillId="0" borderId="4" xfId="0" applyBorder="1" applyAlignment="1" applyProtection="1">
      <alignment horizontal="center" wrapText="1"/>
      <protection locked="0"/>
    </xf>
    <xf numFmtId="0" fontId="0" fillId="0" borderId="11" xfId="0" applyBorder="1" applyAlignment="1" applyProtection="1">
      <alignment horizontal="center" wrapText="1"/>
      <protection locked="0"/>
    </xf>
    <xf numFmtId="0" fontId="0" fillId="0" borderId="20" xfId="0" applyBorder="1" applyAlignment="1" applyProtection="1">
      <alignment horizontal="center" wrapText="1"/>
      <protection locked="0"/>
    </xf>
    <xf numFmtId="0" fontId="0" fillId="0" borderId="19" xfId="0" applyBorder="1" applyAlignment="1" applyProtection="1">
      <alignment horizontal="center" wrapText="1"/>
      <protection locked="0"/>
    </xf>
    <xf numFmtId="0" fontId="33" fillId="0" borderId="17" xfId="0" applyFont="1" applyBorder="1" applyAlignment="1">
      <alignment horizontal="center" vertical="center" wrapText="1"/>
    </xf>
    <xf numFmtId="0" fontId="33" fillId="0" borderId="4" xfId="0" applyFont="1" applyBorder="1" applyAlignment="1">
      <alignment horizontal="center" vertical="center" wrapText="1"/>
    </xf>
    <xf numFmtId="0" fontId="33" fillId="0" borderId="11" xfId="0" applyFont="1" applyBorder="1" applyAlignment="1">
      <alignment horizontal="center" vertical="center" wrapText="1"/>
    </xf>
    <xf numFmtId="1" fontId="22" fillId="0" borderId="4" xfId="2" applyNumberFormat="1" applyFont="1" applyFill="1" applyBorder="1" applyAlignment="1" applyProtection="1">
      <alignment horizontal="center" vertical="center"/>
      <protection locked="0"/>
    </xf>
    <xf numFmtId="0" fontId="29" fillId="0" borderId="11" xfId="2" applyNumberFormat="1" applyFont="1" applyBorder="1" applyAlignment="1" applyProtection="1">
      <alignment horizontal="center" vertical="center"/>
    </xf>
    <xf numFmtId="9" fontId="29" fillId="0" borderId="11" xfId="0" applyNumberFormat="1" applyFont="1" applyBorder="1" applyAlignment="1">
      <alignment horizontal="center" vertical="center"/>
    </xf>
    <xf numFmtId="0" fontId="0" fillId="0" borderId="4" xfId="0" applyBorder="1" applyAlignment="1" applyProtection="1">
      <alignment horizontal="center"/>
      <protection locked="0"/>
    </xf>
    <xf numFmtId="0" fontId="33" fillId="0" borderId="11" xfId="0" applyFont="1" applyBorder="1" applyAlignment="1" applyProtection="1">
      <alignment horizontal="center" vertical="center" wrapText="1"/>
      <protection locked="0"/>
    </xf>
    <xf numFmtId="1" fontId="22" fillId="0" borderId="53" xfId="2" applyNumberFormat="1" applyFont="1" applyFill="1" applyBorder="1" applyAlignment="1" applyProtection="1">
      <alignment horizontal="center" vertical="center"/>
      <protection locked="0"/>
    </xf>
    <xf numFmtId="1" fontId="22" fillId="0" borderId="26" xfId="2" applyNumberFormat="1" applyFont="1" applyFill="1" applyBorder="1" applyAlignment="1" applyProtection="1">
      <alignment horizontal="center" vertical="center"/>
      <protection locked="0"/>
    </xf>
    <xf numFmtId="0" fontId="29" fillId="6" borderId="4" xfId="0" applyFont="1" applyFill="1" applyBorder="1" applyAlignment="1" applyProtection="1">
      <alignment horizontal="center" vertical="center" wrapText="1"/>
      <protection locked="0"/>
    </xf>
    <xf numFmtId="0" fontId="29" fillId="6" borderId="11" xfId="0" applyFont="1" applyFill="1" applyBorder="1" applyAlignment="1" applyProtection="1">
      <alignment horizontal="center" vertical="center" wrapText="1"/>
      <protection locked="0"/>
    </xf>
    <xf numFmtId="0" fontId="22" fillId="0" borderId="16" xfId="0" applyFont="1" applyBorder="1" applyAlignment="1" applyProtection="1">
      <alignment horizontal="center" vertical="center"/>
      <protection locked="0"/>
    </xf>
    <xf numFmtId="0" fontId="22" fillId="0" borderId="60" xfId="0" applyFont="1" applyBorder="1" applyAlignment="1" applyProtection="1">
      <alignment horizontal="center" vertical="center"/>
      <protection locked="0"/>
    </xf>
    <xf numFmtId="0" fontId="22" fillId="0" borderId="10" xfId="0" applyFont="1" applyBorder="1" applyAlignment="1" applyProtection="1">
      <alignment horizontal="center" vertical="center"/>
      <protection locked="0"/>
    </xf>
    <xf numFmtId="0" fontId="29" fillId="6" borderId="17" xfId="0" applyFont="1" applyFill="1" applyBorder="1" applyAlignment="1" applyProtection="1">
      <alignment horizontal="center" vertical="center" wrapText="1"/>
      <protection locked="0"/>
    </xf>
    <xf numFmtId="1" fontId="22" fillId="0" borderId="54" xfId="2" applyNumberFormat="1" applyFont="1" applyFill="1" applyBorder="1" applyAlignment="1" applyProtection="1">
      <alignment horizontal="center" vertical="center"/>
      <protection locked="0"/>
    </xf>
    <xf numFmtId="0" fontId="14" fillId="0" borderId="26" xfId="0" applyFont="1" applyBorder="1" applyAlignment="1">
      <alignment horizontal="center" vertical="center"/>
    </xf>
    <xf numFmtId="0" fontId="14" fillId="0" borderId="54" xfId="0" applyFont="1" applyBorder="1" applyAlignment="1">
      <alignment horizontal="center" vertical="center"/>
    </xf>
    <xf numFmtId="9" fontId="0" fillId="0" borderId="4" xfId="0" applyNumberFormat="1"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33" fillId="0" borderId="17" xfId="0" applyFont="1"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33" fillId="6" borderId="4" xfId="0" applyFont="1" applyFill="1" applyBorder="1" applyAlignment="1" applyProtection="1">
      <alignment horizontal="center" vertical="center" wrapText="1"/>
      <protection locked="0"/>
    </xf>
    <xf numFmtId="9" fontId="0" fillId="0" borderId="17" xfId="0" applyNumberFormat="1" applyBorder="1" applyAlignment="1" applyProtection="1">
      <alignment horizontal="center" vertical="center"/>
      <protection locked="0"/>
    </xf>
    <xf numFmtId="9" fontId="0" fillId="0" borderId="4" xfId="0" applyNumberFormat="1"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16" fillId="0" borderId="32" xfId="0" applyFont="1" applyBorder="1" applyAlignment="1" applyProtection="1">
      <alignment horizontal="center" vertical="center"/>
      <protection locked="0"/>
    </xf>
    <xf numFmtId="0" fontId="16" fillId="0" borderId="31" xfId="0" applyFont="1" applyBorder="1" applyAlignment="1" applyProtection="1">
      <alignment horizontal="center" vertical="center"/>
      <protection locked="0"/>
    </xf>
    <xf numFmtId="0" fontId="16" fillId="0" borderId="33" xfId="0" applyFont="1" applyBorder="1" applyAlignment="1" applyProtection="1">
      <alignment horizontal="center" vertical="center"/>
      <protection locked="0"/>
    </xf>
    <xf numFmtId="0" fontId="16" fillId="0" borderId="34" xfId="0" applyFont="1" applyBorder="1" applyAlignment="1" applyProtection="1">
      <alignment horizontal="center" vertical="center" wrapText="1"/>
      <protection locked="0"/>
    </xf>
    <xf numFmtId="0" fontId="16" fillId="0" borderId="35" xfId="0" applyFont="1" applyBorder="1" applyAlignment="1" applyProtection="1">
      <alignment horizontal="center" vertical="center" wrapText="1"/>
      <protection locked="0"/>
    </xf>
    <xf numFmtId="0" fontId="16" fillId="0" borderId="36"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16" fillId="0" borderId="14" xfId="0" applyFont="1" applyBorder="1" applyAlignment="1" applyProtection="1">
      <alignment horizontal="center" vertical="center" wrapText="1"/>
      <protection locked="0"/>
    </xf>
    <xf numFmtId="0" fontId="31" fillId="0" borderId="17" xfId="0" applyFont="1" applyBorder="1" applyAlignment="1">
      <alignment horizontal="center" vertical="center" wrapText="1"/>
    </xf>
    <xf numFmtId="0" fontId="31" fillId="0" borderId="4" xfId="0" applyFont="1" applyBorder="1" applyAlignment="1">
      <alignment horizontal="center" vertical="center" wrapText="1"/>
    </xf>
    <xf numFmtId="0" fontId="31" fillId="0" borderId="11" xfId="0" applyFont="1" applyBorder="1" applyAlignment="1">
      <alignment horizontal="center" vertical="center" wrapText="1"/>
    </xf>
    <xf numFmtId="0" fontId="35" fillId="0" borderId="16" xfId="0" applyFont="1" applyBorder="1" applyAlignment="1" applyProtection="1">
      <alignment horizontal="center" vertical="center"/>
      <protection locked="0"/>
    </xf>
    <xf numFmtId="0" fontId="35" fillId="0" borderId="60" xfId="0" applyFont="1" applyBorder="1" applyAlignment="1" applyProtection="1">
      <alignment horizontal="center" vertical="center"/>
      <protection locked="0"/>
    </xf>
    <xf numFmtId="0" fontId="35" fillId="0" borderId="10" xfId="0" applyFont="1" applyBorder="1" applyAlignment="1" applyProtection="1">
      <alignment horizontal="center" vertical="center"/>
      <protection locked="0"/>
    </xf>
    <xf numFmtId="0" fontId="15" fillId="2" borderId="32" xfId="0" applyFont="1" applyFill="1" applyBorder="1" applyAlignment="1" applyProtection="1">
      <alignment horizontal="center" vertical="center" wrapText="1"/>
      <protection locked="0"/>
    </xf>
    <xf numFmtId="0" fontId="15" fillId="2" borderId="70" xfId="0" applyFont="1" applyFill="1" applyBorder="1" applyAlignment="1" applyProtection="1">
      <alignment horizontal="center" vertical="center" wrapText="1"/>
      <protection locked="0"/>
    </xf>
    <xf numFmtId="0" fontId="15" fillId="2" borderId="18" xfId="0" applyFont="1" applyFill="1" applyBorder="1" applyAlignment="1" applyProtection="1">
      <alignment horizontal="center" vertical="center" wrapText="1"/>
      <protection locked="0"/>
    </xf>
    <xf numFmtId="0" fontId="15" fillId="2" borderId="19" xfId="0" applyFont="1" applyFill="1" applyBorder="1" applyAlignment="1" applyProtection="1">
      <alignment horizontal="center" vertical="center" wrapText="1"/>
      <protection locked="0"/>
    </xf>
    <xf numFmtId="0" fontId="15" fillId="2" borderId="24" xfId="0" applyFont="1" applyFill="1" applyBorder="1" applyAlignment="1" applyProtection="1">
      <alignment horizontal="center" vertical="center" wrapText="1"/>
      <protection locked="0"/>
    </xf>
    <xf numFmtId="0" fontId="20" fillId="2" borderId="1" xfId="0" applyFont="1" applyFill="1" applyBorder="1" applyAlignment="1" applyProtection="1">
      <alignment horizontal="center" vertical="center"/>
      <protection locked="0"/>
    </xf>
    <xf numFmtId="0" fontId="20" fillId="2" borderId="37" xfId="0" applyFont="1" applyFill="1" applyBorder="1" applyAlignment="1" applyProtection="1">
      <alignment horizontal="center" vertical="center"/>
      <protection locked="0"/>
    </xf>
    <xf numFmtId="0" fontId="15" fillId="2" borderId="17" xfId="0" applyFont="1" applyFill="1" applyBorder="1" applyAlignment="1" applyProtection="1">
      <alignment horizontal="center" vertical="center"/>
      <protection locked="0"/>
    </xf>
    <xf numFmtId="0" fontId="15" fillId="2" borderId="11" xfId="0" applyFont="1" applyFill="1" applyBorder="1" applyAlignment="1" applyProtection="1">
      <alignment horizontal="center" vertical="center"/>
      <protection locked="0"/>
    </xf>
    <xf numFmtId="0" fontId="21" fillId="4" borderId="17" xfId="0" applyFont="1" applyFill="1" applyBorder="1" applyAlignment="1" applyProtection="1">
      <alignment horizontal="center" vertical="center" wrapText="1"/>
      <protection locked="0"/>
    </xf>
    <xf numFmtId="0" fontId="21" fillId="4" borderId="4" xfId="0" applyFont="1" applyFill="1" applyBorder="1" applyAlignment="1" applyProtection="1">
      <alignment horizontal="center" vertical="center" wrapText="1"/>
      <protection locked="0"/>
    </xf>
    <xf numFmtId="0" fontId="15" fillId="2" borderId="60" xfId="0" applyFont="1" applyFill="1" applyBorder="1" applyAlignment="1" applyProtection="1">
      <alignment horizontal="center" vertical="center" wrapText="1"/>
      <protection locked="0"/>
    </xf>
    <xf numFmtId="0" fontId="15" fillId="2" borderId="4" xfId="0" applyFont="1" applyFill="1" applyBorder="1" applyAlignment="1" applyProtection="1">
      <alignment horizontal="center" vertical="center" wrapText="1"/>
      <protection locked="0"/>
    </xf>
    <xf numFmtId="0" fontId="21" fillId="2" borderId="4" xfId="0" applyFont="1" applyFill="1" applyBorder="1" applyAlignment="1" applyProtection="1">
      <alignment horizontal="center" vertical="center" wrapText="1"/>
      <protection locked="0"/>
    </xf>
    <xf numFmtId="0" fontId="31" fillId="5" borderId="17" xfId="4" applyFont="1" applyFill="1" applyBorder="1" applyAlignment="1">
      <alignment horizontal="center" wrapText="1"/>
    </xf>
    <xf numFmtId="0" fontId="31" fillId="5" borderId="4" xfId="4" applyFont="1" applyFill="1" applyBorder="1" applyAlignment="1">
      <alignment horizontal="center" wrapText="1"/>
    </xf>
    <xf numFmtId="0" fontId="22" fillId="0" borderId="55"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22" fillId="0" borderId="58" xfId="0" applyFont="1" applyBorder="1" applyAlignment="1" applyProtection="1">
      <alignment horizontal="center" vertical="center"/>
      <protection locked="0"/>
    </xf>
    <xf numFmtId="0" fontId="20" fillId="2" borderId="12" xfId="0" applyFont="1" applyFill="1" applyBorder="1" applyAlignment="1" applyProtection="1">
      <alignment horizontal="center" vertical="center"/>
      <protection locked="0"/>
    </xf>
    <xf numFmtId="0" fontId="17" fillId="4" borderId="37" xfId="0" applyFont="1" applyFill="1" applyBorder="1" applyAlignment="1" applyProtection="1">
      <alignment horizontal="center" vertical="center"/>
      <protection locked="0"/>
    </xf>
    <xf numFmtId="0" fontId="17" fillId="4" borderId="12" xfId="0" applyFont="1" applyFill="1" applyBorder="1" applyAlignment="1" applyProtection="1">
      <alignment horizontal="center" vertical="center"/>
      <protection locked="0"/>
    </xf>
    <xf numFmtId="0" fontId="21" fillId="4" borderId="18" xfId="0" applyFont="1" applyFill="1" applyBorder="1" applyAlignment="1" applyProtection="1">
      <alignment horizontal="center" vertical="center" wrapText="1"/>
      <protection locked="0"/>
    </xf>
    <xf numFmtId="0" fontId="21" fillId="4" borderId="20" xfId="0" applyFont="1" applyFill="1" applyBorder="1" applyAlignment="1" applyProtection="1">
      <alignment horizontal="center" vertical="center" wrapText="1"/>
      <protection locked="0"/>
    </xf>
    <xf numFmtId="0" fontId="48" fillId="0" borderId="4" xfId="0" applyFont="1" applyBorder="1" applyAlignment="1" applyProtection="1">
      <alignment horizontal="left" vertical="center" wrapText="1"/>
      <protection locked="0"/>
    </xf>
    <xf numFmtId="9" fontId="46" fillId="0" borderId="4" xfId="0" applyNumberFormat="1" applyFont="1" applyBorder="1" applyAlignment="1" applyProtection="1">
      <alignment horizontal="left" vertical="center" wrapText="1"/>
      <protection locked="0"/>
    </xf>
    <xf numFmtId="0" fontId="47" fillId="6" borderId="4" xfId="0" applyFont="1" applyFill="1" applyBorder="1" applyAlignment="1" applyProtection="1">
      <alignment horizontal="left" vertical="center" wrapText="1"/>
      <protection locked="0"/>
    </xf>
    <xf numFmtId="0" fontId="49" fillId="6" borderId="4" xfId="0" applyFont="1" applyFill="1" applyBorder="1" applyAlignment="1" applyProtection="1">
      <alignment horizontal="left" vertical="center" wrapText="1"/>
      <protection locked="0"/>
    </xf>
    <xf numFmtId="0" fontId="49" fillId="6" borderId="53" xfId="0" applyFont="1" applyFill="1" applyBorder="1" applyAlignment="1" applyProtection="1">
      <alignment horizontal="left" vertical="center" wrapText="1"/>
      <protection locked="0"/>
    </xf>
    <xf numFmtId="0" fontId="49" fillId="6" borderId="54" xfId="0" applyFont="1" applyFill="1" applyBorder="1" applyAlignment="1" applyProtection="1">
      <alignment horizontal="left" vertical="center" wrapText="1"/>
      <protection locked="0"/>
    </xf>
    <xf numFmtId="0" fontId="17" fillId="4" borderId="7" xfId="0" applyFont="1" applyFill="1" applyBorder="1" applyAlignment="1" applyProtection="1">
      <alignment horizontal="center" vertical="center"/>
      <protection locked="0"/>
    </xf>
    <xf numFmtId="0" fontId="18" fillId="0" borderId="45" xfId="0" applyFont="1" applyBorder="1" applyAlignment="1" applyProtection="1">
      <alignment horizontal="center" vertical="center"/>
      <protection locked="0"/>
    </xf>
    <xf numFmtId="0" fontId="18" fillId="0" borderId="0" xfId="0" applyFont="1" applyAlignment="1" applyProtection="1">
      <alignment horizontal="center" vertical="center"/>
      <protection locked="0"/>
    </xf>
    <xf numFmtId="0" fontId="18" fillId="0" borderId="13" xfId="0" applyFont="1" applyBorder="1" applyAlignment="1" applyProtection="1">
      <alignment horizontal="center" vertical="center"/>
      <protection locked="0"/>
    </xf>
    <xf numFmtId="0" fontId="18" fillId="0" borderId="46" xfId="0" applyFont="1" applyBorder="1" applyAlignment="1" applyProtection="1">
      <alignment horizontal="center" vertical="center"/>
      <protection locked="0"/>
    </xf>
    <xf numFmtId="0" fontId="18" fillId="0" borderId="30" xfId="0" applyFont="1" applyBorder="1" applyAlignment="1" applyProtection="1">
      <alignment horizontal="center" vertical="center"/>
      <protection locked="0"/>
    </xf>
    <xf numFmtId="0" fontId="18" fillId="0" borderId="14" xfId="0" applyFont="1" applyBorder="1" applyAlignment="1" applyProtection="1">
      <alignment horizontal="center" vertical="center"/>
      <protection locked="0"/>
    </xf>
    <xf numFmtId="0" fontId="29" fillId="0" borderId="55" xfId="0" applyFont="1" applyBorder="1" applyAlignment="1" applyProtection="1">
      <alignment horizontal="center" vertical="center"/>
      <protection locked="0"/>
    </xf>
    <xf numFmtId="9" fontId="29" fillId="0" borderId="53" xfId="0" applyNumberFormat="1" applyFont="1" applyBorder="1" applyAlignment="1" applyProtection="1">
      <alignment horizontal="left" wrapText="1"/>
      <protection locked="0"/>
    </xf>
    <xf numFmtId="9" fontId="29" fillId="0" borderId="21" xfId="0" applyNumberFormat="1" applyFont="1" applyBorder="1" applyAlignment="1" applyProtection="1">
      <alignment horizontal="left" wrapText="1"/>
      <protection locked="0"/>
    </xf>
    <xf numFmtId="0" fontId="15" fillId="0" borderId="4" xfId="0" applyFont="1" applyBorder="1" applyAlignment="1" applyProtection="1">
      <alignment horizontal="left"/>
      <protection locked="0"/>
    </xf>
    <xf numFmtId="0" fontId="43" fillId="0" borderId="4" xfId="0" applyFont="1" applyBorder="1" applyAlignment="1">
      <alignment horizontal="left"/>
    </xf>
    <xf numFmtId="0" fontId="15" fillId="0" borderId="3" xfId="0" applyFont="1" applyBorder="1" applyAlignment="1" applyProtection="1">
      <alignment horizontal="center"/>
      <protection locked="0"/>
    </xf>
    <xf numFmtId="0" fontId="15" fillId="0" borderId="30" xfId="0" applyFont="1" applyBorder="1" applyAlignment="1" applyProtection="1">
      <alignment horizontal="center"/>
      <protection locked="0"/>
    </xf>
    <xf numFmtId="0" fontId="15" fillId="0" borderId="14" xfId="0" applyFont="1" applyBorder="1" applyAlignment="1" applyProtection="1">
      <alignment horizontal="center"/>
      <protection locked="0"/>
    </xf>
    <xf numFmtId="0" fontId="16" fillId="0" borderId="1" xfId="0" applyFont="1" applyBorder="1" applyAlignment="1" applyProtection="1">
      <alignment horizontal="center" vertical="center" wrapText="1"/>
      <protection locked="0"/>
    </xf>
    <xf numFmtId="0" fontId="16" fillId="0" borderId="37" xfId="0" applyFont="1" applyBorder="1" applyAlignment="1" applyProtection="1">
      <alignment horizontal="center" vertical="center" wrapText="1"/>
      <protection locked="0"/>
    </xf>
    <xf numFmtId="0" fontId="16" fillId="0" borderId="12" xfId="0" applyFont="1" applyBorder="1" applyAlignment="1" applyProtection="1">
      <alignment horizontal="center" vertical="center" wrapText="1"/>
      <protection locked="0"/>
    </xf>
    <xf numFmtId="0" fontId="16" fillId="3" borderId="8" xfId="0" applyFont="1" applyFill="1" applyBorder="1" applyAlignment="1" applyProtection="1">
      <alignment horizontal="center"/>
      <protection locked="0"/>
    </xf>
    <xf numFmtId="0" fontId="16" fillId="3" borderId="9" xfId="0" applyFont="1" applyFill="1" applyBorder="1" applyAlignment="1" applyProtection="1">
      <alignment horizontal="center"/>
      <protection locked="0"/>
    </xf>
  </cellXfs>
  <cellStyles count="9">
    <cellStyle name="Bueno" xfId="5" builtinId="26"/>
    <cellStyle name="Incorrecto" xfId="7" builtinId="27"/>
    <cellStyle name="Millares" xfId="3" builtinId="3"/>
    <cellStyle name="Moneda" xfId="1" builtinId="4"/>
    <cellStyle name="Normal" xfId="0" builtinId="0"/>
    <cellStyle name="Normal 2" xfId="4" xr:uid="{00000000-0005-0000-0000-000005000000}"/>
    <cellStyle name="Normal 2 2" xfId="6" xr:uid="{00000000-0005-0000-0000-000006000000}"/>
    <cellStyle name="Normal 2 2 2" xfId="8" xr:uid="{1A0F4914-29B8-44AD-AF06-3293818A9833}"/>
    <cellStyle name="Porcentaje" xfId="2" builtinId="5"/>
  </cellStyles>
  <dxfs count="131">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auto="1"/>
      </font>
      <fill>
        <patternFill>
          <bgColor rgb="FFFFFF00"/>
        </patternFill>
      </fill>
    </dxf>
    <dxf>
      <font>
        <color theme="0"/>
      </font>
      <fill>
        <patternFill>
          <bgColor rgb="FF0099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ill>
        <patternFill>
          <bgColor rgb="FF00B05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1. </a:t>
            </a:r>
            <a:r>
              <a:rPr lang="en-US" b="1">
                <a:solidFill>
                  <a:sysClr val="windowText" lastClr="000000"/>
                </a:solidFill>
                <a:latin typeface="Artifex CF Light" panose="00000400000000000000" pitchFamily="50" charset="0"/>
              </a:rPr>
              <a:t>Nivel de Cumplimiento Julio-Septiembre</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manualLayout>
          <c:layoutTarget val="inner"/>
          <c:xMode val="edge"/>
          <c:yMode val="edge"/>
          <c:x val="0.19506610752322778"/>
          <c:y val="0.17130258034554907"/>
          <c:w val="0.98418722816763882"/>
          <c:h val="0.523922975029114"/>
        </c:manualLayout>
      </c:layout>
      <c:barChart>
        <c:barDir val="col"/>
        <c:grouping val="clustered"/>
        <c:varyColors val="0"/>
        <c:ser>
          <c:idx val="0"/>
          <c:order val="0"/>
          <c:tx>
            <c:strRef>
              <c:f>'PLANTILLA RESUMEN'!$F$8</c:f>
              <c:strCache>
                <c:ptCount val="1"/>
                <c:pt idx="0">
                  <c:v>Nivel de Cumplimiento</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RESUMEN'!$E$9:$E$15</c:f>
              <c:strCache>
                <c:ptCount val="7"/>
                <c:pt idx="0">
                  <c:v>1.1. Detección de desviaciones en los planes, programas y proyectos institucionales</c:v>
                </c:pt>
                <c:pt idx="1">
                  <c:v>1.2. Fortalecimiento de la estructura organizativa</c:v>
                </c:pt>
                <c:pt idx="2">
                  <c:v>1.3. Fortalecimiento del reclutamiento y selección por carrera administrativa</c:v>
                </c:pt>
                <c:pt idx="3">
                  <c:v>1.5. Profesionalización del talento humano</c:v>
                </c:pt>
                <c:pt idx="4">
                  <c:v>1.6.  Implementada la Gestión de Riesgos</c:v>
                </c:pt>
                <c:pt idx="5">
                  <c:v>1.7. Sistema de Gestión de Calidad Integrado</c:v>
                </c:pt>
                <c:pt idx="6">
                  <c:v>1.8. Gestión integral de riesgos de desastres y cambio climático fortalecida</c:v>
                </c:pt>
              </c:strCache>
            </c:strRef>
          </c:cat>
          <c:val>
            <c:numRef>
              <c:f>'PLANTILLA RESUMEN'!$F$9:$F$16</c:f>
              <c:numCache>
                <c:formatCode>0%</c:formatCode>
                <c:ptCount val="8"/>
                <c:pt idx="0">
                  <c:v>0.99600000000000011</c:v>
                </c:pt>
                <c:pt idx="1">
                  <c:v>0.95</c:v>
                </c:pt>
                <c:pt idx="2">
                  <c:v>1</c:v>
                </c:pt>
                <c:pt idx="3">
                  <c:v>0.85</c:v>
                </c:pt>
                <c:pt idx="4">
                  <c:v>0.93</c:v>
                </c:pt>
                <c:pt idx="5">
                  <c:v>1</c:v>
                </c:pt>
                <c:pt idx="6">
                  <c:v>1</c:v>
                </c:pt>
                <c:pt idx="7">
                  <c:v>1</c:v>
                </c:pt>
              </c:numCache>
            </c:numRef>
          </c:val>
          <c:extLst>
            <c:ext xmlns:c16="http://schemas.microsoft.com/office/drawing/2014/chart" uri="{C3380CC4-5D6E-409C-BE32-E72D297353CC}">
              <c16:uniqueId val="{00000000-C590-4AB2-B65D-21BD215683E9}"/>
            </c:ext>
          </c:extLst>
        </c:ser>
        <c:dLbls>
          <c:showLegendKey val="0"/>
          <c:showVal val="1"/>
          <c:showCatName val="0"/>
          <c:showSerName val="0"/>
          <c:showPercent val="0"/>
          <c:showBubbleSize val="0"/>
        </c:dLbls>
        <c:gapWidth val="150"/>
        <c:overlap val="-25"/>
        <c:axId val="488182472"/>
        <c:axId val="488182864"/>
      </c:barChart>
      <c:catAx>
        <c:axId val="48818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488182864"/>
        <c:crosses val="autoZero"/>
        <c:auto val="1"/>
        <c:lblAlgn val="ctr"/>
        <c:lblOffset val="100"/>
        <c:noMultiLvlLbl val="0"/>
      </c:catAx>
      <c:valAx>
        <c:axId val="488182864"/>
        <c:scaling>
          <c:orientation val="minMax"/>
        </c:scaling>
        <c:delete val="1"/>
        <c:axPos val="l"/>
        <c:numFmt formatCode="0%" sourceLinked="1"/>
        <c:majorTickMark val="none"/>
        <c:minorTickMark val="none"/>
        <c:tickLblPos val="nextTo"/>
        <c:crossAx val="48818247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2.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Julio-Septiembre</a:t>
            </a:r>
            <a:endParaRPr lang="en-US" b="1">
              <a:solidFill>
                <a:sysClr val="windowText" lastClr="000000"/>
              </a:solidFill>
              <a:latin typeface="Artifex CF Light" panose="00000400000000000000" pitchFamily="50" charset="0"/>
            </a:endParaRPr>
          </a:p>
        </c:rich>
      </c:tx>
      <c:layout>
        <c:manualLayout>
          <c:xMode val="edge"/>
          <c:yMode val="edge"/>
          <c:x val="0.27241524479971985"/>
          <c:y val="2.6868418794729277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manualLayout>
          <c:layoutTarget val="inner"/>
          <c:xMode val="edge"/>
          <c:yMode val="edge"/>
          <c:x val="1.7529618230066806E-2"/>
          <c:y val="0.23780930950921858"/>
          <c:w val="0.95714982210428112"/>
          <c:h val="0.53953914822778004"/>
        </c:manualLayout>
      </c:layout>
      <c:barChart>
        <c:barDir val="col"/>
        <c:grouping val="clustered"/>
        <c:varyColors val="0"/>
        <c:ser>
          <c:idx val="0"/>
          <c:order val="0"/>
          <c:tx>
            <c:strRef>
              <c:f>'PLANTILLA RESUMEN'!$F$18</c:f>
              <c:strCache>
                <c:ptCount val="1"/>
                <c:pt idx="0">
                  <c:v>Nivel de Cumplimiento</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RESUMEN'!$E$19:$E$22</c:f>
              <c:strCache>
                <c:ptCount val="4"/>
                <c:pt idx="0">
                  <c:v>2.1. Permisos de operación para empresas de zonas francas</c:v>
                </c:pt>
                <c:pt idx="1">
                  <c:v>2.2. Estudio de inteligencia comercial para la inserción de los subsectores productivos de zonas francas</c:v>
                </c:pt>
                <c:pt idx="2">
                  <c:v>2.3. Celebración de ferias multisectoriales para promoción de inversión en Zonas Francas</c:v>
                </c:pt>
                <c:pt idx="3">
                  <c:v>2.4. Creación de clústeres de exportación de bienes y servicios</c:v>
                </c:pt>
              </c:strCache>
            </c:strRef>
          </c:cat>
          <c:val>
            <c:numRef>
              <c:f>'PLANTILLA RESUMEN'!$F$19:$F$22</c:f>
              <c:numCache>
                <c:formatCode>0%</c:formatCode>
                <c:ptCount val="4"/>
                <c:pt idx="0">
                  <c:v>0.90999999999999992</c:v>
                </c:pt>
                <c:pt idx="1">
                  <c:v>1</c:v>
                </c:pt>
                <c:pt idx="2">
                  <c:v>0.99</c:v>
                </c:pt>
                <c:pt idx="3">
                  <c:v>1</c:v>
                </c:pt>
              </c:numCache>
            </c:numRef>
          </c:val>
          <c:extLst>
            <c:ext xmlns:c16="http://schemas.microsoft.com/office/drawing/2014/chart" uri="{C3380CC4-5D6E-409C-BE32-E72D297353CC}">
              <c16:uniqueId val="{00000000-2215-4DDE-843A-C1B548B6F141}"/>
            </c:ext>
          </c:extLst>
        </c:ser>
        <c:dLbls>
          <c:showLegendKey val="0"/>
          <c:showVal val="1"/>
          <c:showCatName val="0"/>
          <c:showSerName val="0"/>
          <c:showPercent val="0"/>
          <c:showBubbleSize val="0"/>
        </c:dLbls>
        <c:gapWidth val="150"/>
        <c:overlap val="-25"/>
        <c:axId val="488183648"/>
        <c:axId val="398212896"/>
      </c:barChart>
      <c:catAx>
        <c:axId val="488183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8212896"/>
        <c:crosses val="autoZero"/>
        <c:auto val="1"/>
        <c:lblAlgn val="ctr"/>
        <c:lblOffset val="100"/>
        <c:noMultiLvlLbl val="0"/>
      </c:catAx>
      <c:valAx>
        <c:axId val="398212896"/>
        <c:scaling>
          <c:orientation val="minMax"/>
        </c:scaling>
        <c:delete val="1"/>
        <c:axPos val="l"/>
        <c:numFmt formatCode="0%" sourceLinked="1"/>
        <c:majorTickMark val="none"/>
        <c:minorTickMark val="none"/>
        <c:tickLblPos val="nextTo"/>
        <c:crossAx val="4881836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3.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Julio- Septiembre</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barChart>
        <c:barDir val="col"/>
        <c:grouping val="clustered"/>
        <c:varyColors val="0"/>
        <c:ser>
          <c:idx val="0"/>
          <c:order val="0"/>
          <c:tx>
            <c:strRef>
              <c:f>'PLANTILLA RESUMEN'!$F$24</c:f>
              <c:strCache>
                <c:ptCount val="1"/>
                <c:pt idx="0">
                  <c:v>Nivel de Cumplimiento</c:v>
                </c:pt>
              </c:strCache>
            </c:strRef>
          </c:tx>
          <c:spPr>
            <a:solidFill>
              <a:schemeClr val="accent4">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RESUMEN'!$E$25:$E$29</c:f>
              <c:strCache>
                <c:ptCount val="5"/>
                <c:pt idx="0">
                  <c:v>3.1. Automatización de los servicios de permisos de operación a parques y zonas francas</c:v>
                </c:pt>
                <c:pt idx="1">
                  <c:v>3.2.Nuevas instalaciones de zonas francas</c:v>
                </c:pt>
                <c:pt idx="2">
                  <c:v>3.3. Nuevas alianzas estratégicas para promoción de inversión y exportaciones</c:v>
                </c:pt>
                <c:pt idx="3">
                  <c:v>3.4. Autorización de ampliación en parques de zonas francas</c:v>
                </c:pt>
                <c:pt idx="4">
                  <c:v>3.5. Creación de encadenamientos productivos</c:v>
                </c:pt>
              </c:strCache>
            </c:strRef>
          </c:cat>
          <c:val>
            <c:numRef>
              <c:f>'PLANTILLA RESUMEN'!$F$25:$F$29</c:f>
              <c:numCache>
                <c:formatCode>0%</c:formatCode>
                <c:ptCount val="5"/>
                <c:pt idx="0">
                  <c:v>1</c:v>
                </c:pt>
                <c:pt idx="1">
                  <c:v>1</c:v>
                </c:pt>
                <c:pt idx="2">
                  <c:v>0.94249999999999989</c:v>
                </c:pt>
                <c:pt idx="3">
                  <c:v>1</c:v>
                </c:pt>
                <c:pt idx="4">
                  <c:v>1</c:v>
                </c:pt>
              </c:numCache>
            </c:numRef>
          </c:val>
          <c:extLst>
            <c:ext xmlns:c16="http://schemas.microsoft.com/office/drawing/2014/chart" uri="{C3380CC4-5D6E-409C-BE32-E72D297353CC}">
              <c16:uniqueId val="{00000000-2B31-4243-8329-2DE0E5B7D50C}"/>
            </c:ext>
          </c:extLst>
        </c:ser>
        <c:dLbls>
          <c:showLegendKey val="0"/>
          <c:showVal val="1"/>
          <c:showCatName val="0"/>
          <c:showSerName val="0"/>
          <c:showPercent val="0"/>
          <c:showBubbleSize val="0"/>
        </c:dLbls>
        <c:gapWidth val="150"/>
        <c:overlap val="-25"/>
        <c:axId val="398214072"/>
        <c:axId val="398214464"/>
      </c:barChart>
      <c:catAx>
        <c:axId val="398214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8214464"/>
        <c:crosses val="autoZero"/>
        <c:auto val="1"/>
        <c:lblAlgn val="ctr"/>
        <c:lblOffset val="100"/>
        <c:noMultiLvlLbl val="0"/>
      </c:catAx>
      <c:valAx>
        <c:axId val="398214464"/>
        <c:scaling>
          <c:orientation val="minMax"/>
        </c:scaling>
        <c:delete val="1"/>
        <c:axPos val="l"/>
        <c:numFmt formatCode="0%" sourceLinked="1"/>
        <c:majorTickMark val="none"/>
        <c:minorTickMark val="none"/>
        <c:tickLblPos val="nextTo"/>
        <c:crossAx val="39821407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1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5975960</xdr:colOff>
      <xdr:row>0</xdr:row>
      <xdr:rowOff>0</xdr:rowOff>
    </xdr:from>
    <xdr:to>
      <xdr:col>1</xdr:col>
      <xdr:colOff>7554762</xdr:colOff>
      <xdr:row>3</xdr:row>
      <xdr:rowOff>172779</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616337" y="0"/>
          <a:ext cx="1578802" cy="759937"/>
        </a:xfrm>
        <a:prstGeom prst="rect">
          <a:avLst/>
        </a:prstGeom>
      </xdr:spPr>
    </xdr:pic>
    <xdr:clientData/>
  </xdr:twoCellAnchor>
  <xdr:twoCellAnchor>
    <xdr:from>
      <xdr:col>4</xdr:col>
      <xdr:colOff>56801</xdr:colOff>
      <xdr:row>31</xdr:row>
      <xdr:rowOff>25805</xdr:rowOff>
    </xdr:from>
    <xdr:to>
      <xdr:col>7</xdr:col>
      <xdr:colOff>78288</xdr:colOff>
      <xdr:row>47</xdr:row>
      <xdr:rowOff>391438</xdr:rowOff>
    </xdr:to>
    <xdr:graphicFrame macro="">
      <xdr:nvGraphicFramePr>
        <xdr:cNvPr id="4" name="Gráfico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100541</xdr:colOff>
      <xdr:row>51</xdr:row>
      <xdr:rowOff>52191</xdr:rowOff>
    </xdr:from>
    <xdr:to>
      <xdr:col>7</xdr:col>
      <xdr:colOff>13048</xdr:colOff>
      <xdr:row>71</xdr:row>
      <xdr:rowOff>434</xdr:rowOff>
    </xdr:to>
    <xdr:graphicFrame macro="">
      <xdr:nvGraphicFramePr>
        <xdr:cNvPr id="5" name="Gráfico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10945</xdr:colOff>
      <xdr:row>72</xdr:row>
      <xdr:rowOff>70893</xdr:rowOff>
    </xdr:from>
    <xdr:to>
      <xdr:col>7</xdr:col>
      <xdr:colOff>78287</xdr:colOff>
      <xdr:row>91</xdr:row>
      <xdr:rowOff>131220</xdr:rowOff>
    </xdr:to>
    <xdr:graphicFrame macro="">
      <xdr:nvGraphicFramePr>
        <xdr:cNvPr id="6" name="Gráfico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1</xdr:row>
      <xdr:rowOff>76200</xdr:rowOff>
    </xdr:from>
    <xdr:to>
      <xdr:col>1</xdr:col>
      <xdr:colOff>1147795</xdr:colOff>
      <xdr:row>4</xdr:row>
      <xdr:rowOff>0</xdr:rowOff>
    </xdr:to>
    <xdr:pic>
      <xdr:nvPicPr>
        <xdr:cNvPr id="3" name="Imagen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7038" y="276225"/>
          <a:ext cx="1482626" cy="43815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294987</xdr:colOff>
      <xdr:row>1</xdr:row>
      <xdr:rowOff>123825</xdr:rowOff>
    </xdr:from>
    <xdr:to>
      <xdr:col>1</xdr:col>
      <xdr:colOff>768999</xdr:colOff>
      <xdr:row>3</xdr:row>
      <xdr:rowOff>142875</xdr:rowOff>
    </xdr:to>
    <xdr:pic>
      <xdr:nvPicPr>
        <xdr:cNvPr id="3" name="Imagen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4987" y="323850"/>
          <a:ext cx="1245537" cy="3619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291812</xdr:colOff>
      <xdr:row>1</xdr:row>
      <xdr:rowOff>0</xdr:rowOff>
    </xdr:from>
    <xdr:to>
      <xdr:col>1</xdr:col>
      <xdr:colOff>1109131</xdr:colOff>
      <xdr:row>3</xdr:row>
      <xdr:rowOff>123825</xdr:rowOff>
    </xdr:to>
    <xdr:pic>
      <xdr:nvPicPr>
        <xdr:cNvPr id="3" name="Imagen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1812" y="171450"/>
          <a:ext cx="1579319" cy="46672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329912</xdr:colOff>
      <xdr:row>1</xdr:row>
      <xdr:rowOff>66675</xdr:rowOff>
    </xdr:from>
    <xdr:to>
      <xdr:col>1</xdr:col>
      <xdr:colOff>1550532</xdr:colOff>
      <xdr:row>3</xdr:row>
      <xdr:rowOff>93133</xdr:rowOff>
    </xdr:to>
    <xdr:pic>
      <xdr:nvPicPr>
        <xdr:cNvPr id="3" name="Imagen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9912" y="276225"/>
          <a:ext cx="1553995" cy="42862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329912</xdr:colOff>
      <xdr:row>1</xdr:row>
      <xdr:rowOff>66675</xdr:rowOff>
    </xdr:from>
    <xdr:to>
      <xdr:col>1</xdr:col>
      <xdr:colOff>1550532</xdr:colOff>
      <xdr:row>3</xdr:row>
      <xdr:rowOff>104609</xdr:rowOff>
    </xdr:to>
    <xdr:pic>
      <xdr:nvPicPr>
        <xdr:cNvPr id="2" name="Imagen 1">
          <a:extLst>
            <a:ext uri="{FF2B5EF4-FFF2-40B4-BE49-F238E27FC236}">
              <a16:creationId xmlns:a16="http://schemas.microsoft.com/office/drawing/2014/main" id="{BB6021E6-E77C-48DB-81B0-F35322EAEF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2287" y="276225"/>
          <a:ext cx="1553995" cy="445558"/>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2867025"/>
          <a:ext cx="0" cy="3638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272762</xdr:colOff>
      <xdr:row>1</xdr:row>
      <xdr:rowOff>47625</xdr:rowOff>
    </xdr:from>
    <xdr:to>
      <xdr:col>1</xdr:col>
      <xdr:colOff>952963</xdr:colOff>
      <xdr:row>3</xdr:row>
      <xdr:rowOff>71438</xdr:rowOff>
    </xdr:to>
    <xdr:pic>
      <xdr:nvPicPr>
        <xdr:cNvPr id="3" name="Imagen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2762" y="247650"/>
          <a:ext cx="1442201" cy="4191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796018</xdr:colOff>
      <xdr:row>3</xdr:row>
      <xdr:rowOff>106186</xdr:rowOff>
    </xdr:to>
    <xdr:pic>
      <xdr:nvPicPr>
        <xdr:cNvPr id="3" name="Imagen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04800"/>
          <a:ext cx="1356013" cy="394054"/>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09575"/>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1226344</xdr:colOff>
      <xdr:row>3</xdr:row>
      <xdr:rowOff>103541</xdr:rowOff>
    </xdr:to>
    <xdr:pic>
      <xdr:nvPicPr>
        <xdr:cNvPr id="3" name="Imagen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04800"/>
          <a:ext cx="1356013" cy="394054"/>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19100"/>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809625</xdr:colOff>
      <xdr:row>3</xdr:row>
      <xdr:rowOff>124708</xdr:rowOff>
    </xdr:to>
    <xdr:pic>
      <xdr:nvPicPr>
        <xdr:cNvPr id="3" name="Imagen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14325"/>
          <a:ext cx="1356013" cy="394054"/>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4" name="Picture 1" descr="cnzfe logo">
          <a:extLst>
            <a:ext uri="{FF2B5EF4-FFF2-40B4-BE49-F238E27FC236}">
              <a16:creationId xmlns:a16="http://schemas.microsoft.com/office/drawing/2014/main" id="{F357806E-66A0-49FF-A2BC-C8CDEBA24D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297042</xdr:colOff>
      <xdr:row>0</xdr:row>
      <xdr:rowOff>0</xdr:rowOff>
    </xdr:from>
    <xdr:to>
      <xdr:col>2</xdr:col>
      <xdr:colOff>1025434</xdr:colOff>
      <xdr:row>2</xdr:row>
      <xdr:rowOff>446742</xdr:rowOff>
    </xdr:to>
    <xdr:pic>
      <xdr:nvPicPr>
        <xdr:cNvPr id="5" name="Imagen 4">
          <a:extLst>
            <a:ext uri="{FF2B5EF4-FFF2-40B4-BE49-F238E27FC236}">
              <a16:creationId xmlns:a16="http://schemas.microsoft.com/office/drawing/2014/main" id="{7CBBC4B3-4D25-470E-90C2-7A9BAF33FA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97042" y="0"/>
          <a:ext cx="3884716" cy="11004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1295400</xdr:colOff>
      <xdr:row>3</xdr:row>
      <xdr:rowOff>247650</xdr:rowOff>
    </xdr:from>
    <xdr:to>
      <xdr:col>1</xdr:col>
      <xdr:colOff>3190875</xdr:colOff>
      <xdr:row>5</xdr:row>
      <xdr:rowOff>59054</xdr:rowOff>
    </xdr:to>
    <xdr:pic>
      <xdr:nvPicPr>
        <xdr:cNvPr id="2" name="Picture 1" descr="cnzfe logo">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1</xdr:col>
      <xdr:colOff>0</xdr:colOff>
      <xdr:row>4</xdr:row>
      <xdr:rowOff>224154</xdr:rowOff>
    </xdr:to>
    <xdr:pic>
      <xdr:nvPicPr>
        <xdr:cNvPr id="3" name="Picture 1" descr="cnzfe logo">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609600"/>
          <a:ext cx="0" cy="633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201325</xdr:colOff>
      <xdr:row>2</xdr:row>
      <xdr:rowOff>202406</xdr:rowOff>
    </xdr:from>
    <xdr:to>
      <xdr:col>4</xdr:col>
      <xdr:colOff>4069046</xdr:colOff>
      <xdr:row>5</xdr:row>
      <xdr:rowOff>229394</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56169" y="607219"/>
          <a:ext cx="3867721" cy="1059656"/>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92A02AC0-4C99-48DA-960A-501A156E7D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127453</xdr:colOff>
      <xdr:row>2</xdr:row>
      <xdr:rowOff>291438</xdr:rowOff>
    </xdr:from>
    <xdr:to>
      <xdr:col>3</xdr:col>
      <xdr:colOff>1081332</xdr:colOff>
      <xdr:row>4</xdr:row>
      <xdr:rowOff>692248</xdr:rowOff>
    </xdr:to>
    <xdr:pic>
      <xdr:nvPicPr>
        <xdr:cNvPr id="3" name="Imagen 2">
          <a:extLst>
            <a:ext uri="{FF2B5EF4-FFF2-40B4-BE49-F238E27FC236}">
              <a16:creationId xmlns:a16="http://schemas.microsoft.com/office/drawing/2014/main" id="{EFA3ABE1-25D6-45B6-B40F-7F8EBF59982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7453" y="689933"/>
          <a:ext cx="3716777" cy="1256116"/>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571DDB55-165A-4D5A-B62C-33F9AD64D76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254853</xdr:colOff>
      <xdr:row>0</xdr:row>
      <xdr:rowOff>0</xdr:rowOff>
    </xdr:from>
    <xdr:to>
      <xdr:col>2</xdr:col>
      <xdr:colOff>1021355</xdr:colOff>
      <xdr:row>3</xdr:row>
      <xdr:rowOff>621</xdr:rowOff>
    </xdr:to>
    <xdr:pic>
      <xdr:nvPicPr>
        <xdr:cNvPr id="3" name="Imagen 2">
          <a:extLst>
            <a:ext uri="{FF2B5EF4-FFF2-40B4-BE49-F238E27FC236}">
              <a16:creationId xmlns:a16="http://schemas.microsoft.com/office/drawing/2014/main" id="{7543BB47-F324-4755-AD8C-F58B7BE5372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54853" y="0"/>
          <a:ext cx="2166562" cy="62032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64C0CABB-E81C-4B0B-9019-ABCDAD19B8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0</xdr:row>
      <xdr:rowOff>0</xdr:rowOff>
    </xdr:from>
    <xdr:to>
      <xdr:col>3</xdr:col>
      <xdr:colOff>1323976</xdr:colOff>
      <xdr:row>3</xdr:row>
      <xdr:rowOff>1248</xdr:rowOff>
    </xdr:to>
    <xdr:pic>
      <xdr:nvPicPr>
        <xdr:cNvPr id="3" name="Imagen 2">
          <a:extLst>
            <a:ext uri="{FF2B5EF4-FFF2-40B4-BE49-F238E27FC236}">
              <a16:creationId xmlns:a16="http://schemas.microsoft.com/office/drawing/2014/main" id="{EB15ACB3-94C6-4055-9FA9-CC4DB8B8217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7038" y="0"/>
          <a:ext cx="3118138" cy="906123"/>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0CEC3F7D-21A6-4842-BEB7-79A2D5CA672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82263</xdr:colOff>
      <xdr:row>0</xdr:row>
      <xdr:rowOff>47625</xdr:rowOff>
    </xdr:from>
    <xdr:to>
      <xdr:col>2</xdr:col>
      <xdr:colOff>1352551</xdr:colOff>
      <xdr:row>3</xdr:row>
      <xdr:rowOff>28927</xdr:rowOff>
    </xdr:to>
    <xdr:pic>
      <xdr:nvPicPr>
        <xdr:cNvPr id="3" name="Imagen 2">
          <a:extLst>
            <a:ext uri="{FF2B5EF4-FFF2-40B4-BE49-F238E27FC236}">
              <a16:creationId xmlns:a16="http://schemas.microsoft.com/office/drawing/2014/main" id="{E2F49F5F-042F-431D-9359-A3078DD0942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2788" y="47625"/>
          <a:ext cx="3213388" cy="933802"/>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147DB933-DA92-4255-81DB-CB6FA673EB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225137</xdr:colOff>
      <xdr:row>0</xdr:row>
      <xdr:rowOff>0</xdr:rowOff>
    </xdr:from>
    <xdr:to>
      <xdr:col>3</xdr:col>
      <xdr:colOff>911508</xdr:colOff>
      <xdr:row>3</xdr:row>
      <xdr:rowOff>47625</xdr:rowOff>
    </xdr:to>
    <xdr:pic>
      <xdr:nvPicPr>
        <xdr:cNvPr id="3" name="Imagen 2">
          <a:extLst>
            <a:ext uri="{FF2B5EF4-FFF2-40B4-BE49-F238E27FC236}">
              <a16:creationId xmlns:a16="http://schemas.microsoft.com/office/drawing/2014/main" id="{33EE1A19-11DC-4A98-9244-32160CA13DA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25137" y="0"/>
          <a:ext cx="3867721" cy="112395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1</xdr:col>
      <xdr:colOff>24295</xdr:colOff>
      <xdr:row>0</xdr:row>
      <xdr:rowOff>0</xdr:rowOff>
    </xdr:from>
    <xdr:to>
      <xdr:col>2</xdr:col>
      <xdr:colOff>1152525</xdr:colOff>
      <xdr:row>3</xdr:row>
      <xdr:rowOff>78755</xdr:rowOff>
    </xdr:to>
    <xdr:pic>
      <xdr:nvPicPr>
        <xdr:cNvPr id="2" name="Imagen 1">
          <a:extLst>
            <a:ext uri="{FF2B5EF4-FFF2-40B4-BE49-F238E27FC236}">
              <a16:creationId xmlns:a16="http://schemas.microsoft.com/office/drawing/2014/main" id="{6EEF8CF6-39B3-4044-A2D4-1DCD0D303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3395" y="0"/>
          <a:ext cx="2404580" cy="110745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158463</xdr:colOff>
      <xdr:row>4</xdr:row>
      <xdr:rowOff>72628</xdr:rowOff>
    </xdr:from>
    <xdr:to>
      <xdr:col>1</xdr:col>
      <xdr:colOff>1007645</xdr:colOff>
      <xdr:row>7</xdr:row>
      <xdr:rowOff>54768</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463" y="772120"/>
          <a:ext cx="1608205" cy="4881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0</xdr:row>
      <xdr:rowOff>123825</xdr:rowOff>
    </xdr:from>
    <xdr:to>
      <xdr:col>1</xdr:col>
      <xdr:colOff>1572874</xdr:colOff>
      <xdr:row>3</xdr:row>
      <xdr:rowOff>142875</xdr:rowOff>
    </xdr:to>
    <xdr:pic>
      <xdr:nvPicPr>
        <xdr:cNvPr id="3" name="Imagen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7038" y="123825"/>
          <a:ext cx="1804936" cy="533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9100" y="342900"/>
          <a:ext cx="0" cy="230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320388</xdr:colOff>
      <xdr:row>2</xdr:row>
      <xdr:rowOff>0</xdr:rowOff>
    </xdr:from>
    <xdr:to>
      <xdr:col>2</xdr:col>
      <xdr:colOff>382249</xdr:colOff>
      <xdr:row>4</xdr:row>
      <xdr:rowOff>161925</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20388" y="390525"/>
          <a:ext cx="1804936" cy="561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253713</xdr:colOff>
      <xdr:row>1</xdr:row>
      <xdr:rowOff>0</xdr:rowOff>
    </xdr:from>
    <xdr:to>
      <xdr:col>1</xdr:col>
      <xdr:colOff>1116882</xdr:colOff>
      <xdr:row>3</xdr:row>
      <xdr:rowOff>109537</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53713" y="166688"/>
          <a:ext cx="1570929" cy="44291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215613</xdr:colOff>
      <xdr:row>1</xdr:row>
      <xdr:rowOff>57150</xdr:rowOff>
    </xdr:from>
    <xdr:to>
      <xdr:col>1</xdr:col>
      <xdr:colOff>954944</xdr:colOff>
      <xdr:row>4</xdr:row>
      <xdr:rowOff>3214</xdr:rowOff>
    </xdr:to>
    <xdr:pic>
      <xdr:nvPicPr>
        <xdr:cNvPr id="3" name="Imagen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3" y="227747"/>
          <a:ext cx="1486464" cy="43644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65722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152401</xdr:colOff>
      <xdr:row>1</xdr:row>
      <xdr:rowOff>85726</xdr:rowOff>
    </xdr:from>
    <xdr:to>
      <xdr:col>2</xdr:col>
      <xdr:colOff>372033</xdr:colOff>
      <xdr:row>3</xdr:row>
      <xdr:rowOff>142876</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85876" y="257176"/>
          <a:ext cx="1353107" cy="4000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381001</xdr:colOff>
      <xdr:row>1</xdr:row>
      <xdr:rowOff>47626</xdr:rowOff>
    </xdr:from>
    <xdr:to>
      <xdr:col>1</xdr:col>
      <xdr:colOff>1555315</xdr:colOff>
      <xdr:row>3</xdr:row>
      <xdr:rowOff>147638</xdr:rowOff>
    </xdr:to>
    <xdr:pic>
      <xdr:nvPicPr>
        <xdr:cNvPr id="3" name="Imagen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81001" y="247651"/>
          <a:ext cx="1612464" cy="4953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l.evangelista\Desktop\POA%20RR.HH.%202024\POA%20Trimestral.%20RR.HH%202024%20-1.xlsx" TargetMode="External"/><Relationship Id="rId1" Type="http://schemas.openxmlformats.org/officeDocument/2006/relationships/externalLinkPath" Target="/Users/l.evangelista/Desktop/POA%20RR.HH.%202024/POA%20Trimestral.%20RR.HH%202024%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R.HH. ENERO-MARZO 2024 (2)"/>
      <sheetName val="RR.HH. ENERO-MARZO 2024"/>
      <sheetName val="RR.HH."/>
    </sheetNames>
    <sheetDataSet>
      <sheetData sheetId="0" refreshError="1"/>
      <sheetData sheetId="1" refreshError="1"/>
      <sheetData sheetId="2" refreshError="1">
        <row r="7">
          <cell r="B7" t="str">
            <v>R1.1. Fortalecido el seguimiento de los planes, programas y proyectos institucionales</v>
          </cell>
          <cell r="C7" t="str">
            <v>Detección de desviaciones en los planes, programas y proyectos institucionales</v>
          </cell>
          <cell r="D7" t="str">
            <v>Actualización de los Indicadores dle SISMAP</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5:H84"/>
  <sheetViews>
    <sheetView tabSelected="1" topLeftCell="A39" zoomScale="64" zoomScaleNormal="64" workbookViewId="0">
      <selection activeCell="G30" sqref="G30"/>
    </sheetView>
  </sheetViews>
  <sheetFormatPr baseColWidth="10" defaultColWidth="11.42578125" defaultRowHeight="15"/>
  <cols>
    <col min="1" max="1" width="54.5703125" style="73" customWidth="1"/>
    <col min="2" max="2" width="114.28515625" style="73" customWidth="1"/>
    <col min="3" max="3" width="20.28515625" style="73" customWidth="1"/>
    <col min="4" max="4" width="1.7109375" style="73" customWidth="1"/>
    <col min="5" max="5" width="79.85546875" style="73" customWidth="1"/>
    <col min="6" max="6" width="18" style="73" customWidth="1"/>
    <col min="7" max="7" width="18.140625" style="73" customWidth="1"/>
    <col min="8" max="16384" width="11.42578125" style="73"/>
  </cols>
  <sheetData>
    <row r="5" spans="1:7" ht="15.75">
      <c r="A5" s="862" t="s">
        <v>732</v>
      </c>
      <c r="B5" s="862"/>
      <c r="C5" s="862"/>
      <c r="D5" s="862"/>
      <c r="E5" s="862"/>
      <c r="F5" s="862"/>
      <c r="G5" s="862"/>
    </row>
    <row r="6" spans="1:7" ht="15.75">
      <c r="A6" s="862" t="s">
        <v>375</v>
      </c>
      <c r="B6" s="862"/>
      <c r="C6" s="862"/>
      <c r="D6" s="862"/>
      <c r="E6" s="862"/>
      <c r="F6" s="862"/>
      <c r="G6" s="862"/>
    </row>
    <row r="7" spans="1:7" ht="15.75">
      <c r="A7" s="863" t="s">
        <v>1310</v>
      </c>
      <c r="B7" s="863"/>
      <c r="C7" s="863"/>
      <c r="D7" s="863"/>
      <c r="E7" s="863"/>
      <c r="F7" s="863"/>
      <c r="G7" s="863"/>
    </row>
    <row r="8" spans="1:7" ht="31.5">
      <c r="A8" s="74" t="s">
        <v>356</v>
      </c>
      <c r="B8" s="74" t="s">
        <v>367</v>
      </c>
      <c r="C8" s="75" t="s">
        <v>357</v>
      </c>
      <c r="D8" s="80"/>
      <c r="E8" s="785" t="s">
        <v>394</v>
      </c>
      <c r="F8" s="75" t="s">
        <v>432</v>
      </c>
      <c r="G8" s="84" t="s">
        <v>423</v>
      </c>
    </row>
    <row r="9" spans="1:7" ht="30.75">
      <c r="A9" s="76" t="s">
        <v>358</v>
      </c>
      <c r="B9" s="77" t="s">
        <v>363</v>
      </c>
      <c r="C9" s="78">
        <v>1</v>
      </c>
      <c r="D9" s="80"/>
      <c r="E9" s="786" t="s">
        <v>309</v>
      </c>
      <c r="F9" s="78">
        <f>AVERAGE((C9+C30+C33+C35+C43)/5)</f>
        <v>0.99600000000000011</v>
      </c>
      <c r="G9" s="79"/>
    </row>
    <row r="10" spans="1:7" ht="15.75">
      <c r="A10" s="76"/>
      <c r="B10" s="77" t="s">
        <v>901</v>
      </c>
      <c r="C10" s="78">
        <v>1</v>
      </c>
      <c r="D10" s="80"/>
      <c r="E10" s="787" t="s">
        <v>397</v>
      </c>
      <c r="F10" s="78">
        <v>0.95</v>
      </c>
      <c r="G10" s="150">
        <v>0.05</v>
      </c>
    </row>
    <row r="11" spans="1:7" ht="19.5" customHeight="1">
      <c r="A11" s="76"/>
      <c r="B11" s="77" t="s">
        <v>753</v>
      </c>
      <c r="C11" s="78">
        <v>1</v>
      </c>
      <c r="D11" s="80"/>
      <c r="E11" s="787" t="s">
        <v>398</v>
      </c>
      <c r="F11" s="78">
        <f>C18</f>
        <v>1</v>
      </c>
      <c r="G11" s="79"/>
    </row>
    <row r="12" spans="1:7" ht="15.75">
      <c r="A12" s="76"/>
      <c r="B12" s="77" t="s">
        <v>754</v>
      </c>
      <c r="C12" s="78">
        <v>0.85</v>
      </c>
      <c r="D12" s="80"/>
      <c r="E12" s="788" t="s">
        <v>1238</v>
      </c>
      <c r="F12" s="78">
        <f>AVERAGE((C19+C52+C76)/3)</f>
        <v>0.85</v>
      </c>
      <c r="G12" s="79"/>
    </row>
    <row r="13" spans="1:7" ht="15.75">
      <c r="A13" s="76"/>
      <c r="B13" s="77" t="s">
        <v>369</v>
      </c>
      <c r="C13" s="78">
        <v>1</v>
      </c>
      <c r="D13" s="80"/>
      <c r="E13" s="788" t="s">
        <v>1237</v>
      </c>
      <c r="F13" s="78">
        <f>AVERAGE((C27+C31+C66+C70+C78)/5)</f>
        <v>0.93</v>
      </c>
      <c r="G13" s="79"/>
    </row>
    <row r="14" spans="1:7" ht="15.75">
      <c r="A14" s="76"/>
      <c r="B14" s="77"/>
      <c r="C14" s="78"/>
      <c r="D14" s="80"/>
      <c r="E14" s="789" t="s">
        <v>1234</v>
      </c>
      <c r="F14" s="78">
        <f>C10</f>
        <v>1</v>
      </c>
      <c r="G14" s="79"/>
    </row>
    <row r="15" spans="1:7" ht="30">
      <c r="A15" s="80"/>
      <c r="B15" s="80"/>
      <c r="C15" s="81"/>
      <c r="D15" s="80"/>
      <c r="E15" s="789" t="s">
        <v>1235</v>
      </c>
      <c r="F15" s="78">
        <v>1</v>
      </c>
      <c r="G15" s="79"/>
    </row>
    <row r="16" spans="1:7" ht="30.75">
      <c r="A16" s="76" t="s">
        <v>359</v>
      </c>
      <c r="B16" s="77" t="s">
        <v>363</v>
      </c>
      <c r="C16" s="860">
        <v>0.83299999999999996</v>
      </c>
      <c r="D16" s="80"/>
      <c r="E16" s="789" t="s">
        <v>1236</v>
      </c>
      <c r="F16" s="78">
        <v>1</v>
      </c>
      <c r="G16" s="79"/>
    </row>
    <row r="17" spans="1:7">
      <c r="B17" s="379" t="s">
        <v>364</v>
      </c>
      <c r="C17" s="860">
        <v>0.95299999999999996</v>
      </c>
      <c r="D17" s="80"/>
      <c r="F17" s="78"/>
      <c r="G17" s="79"/>
    </row>
    <row r="18" spans="1:7" ht="31.5">
      <c r="A18" s="79"/>
      <c r="B18" s="77" t="s">
        <v>365</v>
      </c>
      <c r="C18" s="860">
        <v>1</v>
      </c>
      <c r="D18" s="80"/>
      <c r="E18" s="785" t="s">
        <v>395</v>
      </c>
      <c r="F18" s="75" t="s">
        <v>432</v>
      </c>
      <c r="G18" s="84" t="s">
        <v>423</v>
      </c>
    </row>
    <row r="19" spans="1:7">
      <c r="A19" s="79"/>
      <c r="B19" s="79" t="s">
        <v>366</v>
      </c>
      <c r="C19" s="860">
        <v>0.8</v>
      </c>
      <c r="D19" s="80"/>
      <c r="E19" s="790" t="s">
        <v>400</v>
      </c>
      <c r="F19" s="78">
        <f>AVERAGE(C44+C55+C59+C63+C74)/5</f>
        <v>0.90999999999999992</v>
      </c>
      <c r="G19" s="79"/>
    </row>
    <row r="20" spans="1:7" ht="30">
      <c r="A20" s="80"/>
      <c r="B20" s="80"/>
      <c r="C20" s="82"/>
      <c r="D20" s="80"/>
      <c r="E20" s="790" t="s">
        <v>310</v>
      </c>
      <c r="F20" s="78">
        <f>AVERAGE(C47+C53+C50)/3</f>
        <v>1</v>
      </c>
      <c r="G20" s="79"/>
    </row>
    <row r="21" spans="1:7" ht="30.75">
      <c r="A21" s="76" t="s">
        <v>360</v>
      </c>
      <c r="B21" s="79" t="s">
        <v>361</v>
      </c>
      <c r="C21" s="860">
        <v>1</v>
      </c>
      <c r="D21" s="80"/>
      <c r="E21" s="789" t="s">
        <v>401</v>
      </c>
      <c r="F21" s="78">
        <f>AVERAGE(C40)/1</f>
        <v>0.99</v>
      </c>
      <c r="G21" s="79"/>
    </row>
    <row r="22" spans="1:7" ht="30">
      <c r="A22" s="79"/>
      <c r="B22" s="79" t="s">
        <v>362</v>
      </c>
      <c r="C22" s="860">
        <v>1</v>
      </c>
      <c r="D22" s="80"/>
      <c r="E22" s="789" t="s">
        <v>303</v>
      </c>
      <c r="F22" s="78">
        <f>AVERAGE(C38)/1</f>
        <v>1</v>
      </c>
      <c r="G22" s="79"/>
    </row>
    <row r="23" spans="1:7">
      <c r="A23" s="80"/>
      <c r="B23" s="80"/>
      <c r="C23" s="81"/>
      <c r="D23" s="80"/>
      <c r="E23" s="791"/>
      <c r="F23" s="79"/>
      <c r="G23" s="79"/>
    </row>
    <row r="24" spans="1:7" ht="31.5">
      <c r="A24" s="76"/>
      <c r="B24" s="79"/>
      <c r="C24" s="860"/>
      <c r="D24" s="80"/>
      <c r="E24" s="785" t="s">
        <v>396</v>
      </c>
      <c r="F24" s="75" t="s">
        <v>432</v>
      </c>
      <c r="G24" s="84" t="s">
        <v>423</v>
      </c>
    </row>
    <row r="25" spans="1:7" ht="30.75">
      <c r="A25" s="76" t="s">
        <v>370</v>
      </c>
      <c r="B25" s="79" t="s">
        <v>371</v>
      </c>
      <c r="C25" s="860">
        <v>0.8</v>
      </c>
      <c r="D25" s="80"/>
      <c r="E25" s="787" t="s">
        <v>346</v>
      </c>
      <c r="F25" s="78">
        <f>AVERAGE(C28+C45+C56+C60)/4</f>
        <v>1</v>
      </c>
      <c r="G25" s="79"/>
    </row>
    <row r="26" spans="1:7">
      <c r="A26" s="80"/>
      <c r="B26" s="80"/>
      <c r="C26" s="82"/>
      <c r="D26" s="80"/>
      <c r="E26" s="790" t="s">
        <v>402</v>
      </c>
      <c r="F26" s="78">
        <f>AVERAGE(C21+C48)/2</f>
        <v>1</v>
      </c>
      <c r="G26" s="79"/>
    </row>
    <row r="27" spans="1:7" ht="31.5">
      <c r="A27" s="85" t="s">
        <v>373</v>
      </c>
      <c r="B27" s="79" t="s">
        <v>369</v>
      </c>
      <c r="C27" s="860">
        <v>0.85</v>
      </c>
      <c r="D27" s="80"/>
      <c r="E27" s="72" t="s">
        <v>403</v>
      </c>
      <c r="F27" s="78">
        <f>AVERAGE(C25+C41+C72+C68)/4</f>
        <v>0.94249999999999989</v>
      </c>
      <c r="G27" s="79"/>
    </row>
    <row r="28" spans="1:7">
      <c r="A28" s="79"/>
      <c r="B28" s="79" t="s">
        <v>372</v>
      </c>
      <c r="C28" s="860">
        <f>TIC!O60</f>
        <v>1</v>
      </c>
      <c r="D28" s="80"/>
      <c r="E28" s="72" t="s">
        <v>404</v>
      </c>
      <c r="F28" s="78">
        <f>AVERAGE(C22+C57)/2</f>
        <v>1</v>
      </c>
      <c r="G28" s="79"/>
    </row>
    <row r="29" spans="1:7">
      <c r="A29" s="80"/>
      <c r="B29" s="80"/>
      <c r="C29" s="82"/>
      <c r="D29" s="80"/>
      <c r="E29" s="77" t="s">
        <v>405</v>
      </c>
      <c r="F29" s="78">
        <v>1</v>
      </c>
      <c r="G29" s="79"/>
    </row>
    <row r="30" spans="1:7" ht="15.75">
      <c r="A30" s="76" t="s">
        <v>97</v>
      </c>
      <c r="B30" s="79" t="s">
        <v>363</v>
      </c>
      <c r="C30" s="860">
        <v>1</v>
      </c>
      <c r="D30" s="80"/>
      <c r="E30" s="80"/>
      <c r="F30" s="80"/>
      <c r="G30" s="79"/>
    </row>
    <row r="31" spans="1:7">
      <c r="A31" s="79"/>
      <c r="B31" s="79" t="s">
        <v>369</v>
      </c>
      <c r="C31" s="860">
        <v>1</v>
      </c>
      <c r="D31" s="80"/>
    </row>
    <row r="32" spans="1:7">
      <c r="A32" s="80"/>
      <c r="B32" s="80"/>
      <c r="C32" s="82"/>
      <c r="D32" s="80"/>
    </row>
    <row r="33" spans="1:4" ht="18.75" customHeight="1">
      <c r="A33" s="76" t="s">
        <v>374</v>
      </c>
      <c r="B33" s="79" t="s">
        <v>363</v>
      </c>
      <c r="C33" s="860">
        <v>0.98</v>
      </c>
      <c r="D33" s="80"/>
    </row>
    <row r="34" spans="1:4">
      <c r="A34" s="80"/>
      <c r="B34" s="80"/>
      <c r="C34" s="82"/>
    </row>
    <row r="35" spans="1:4" ht="22.5" customHeight="1">
      <c r="A35" s="76" t="s">
        <v>376</v>
      </c>
      <c r="B35" s="79" t="s">
        <v>363</v>
      </c>
      <c r="C35" s="860">
        <v>1</v>
      </c>
    </row>
    <row r="36" spans="1:4">
      <c r="A36" s="80"/>
      <c r="B36" s="80"/>
      <c r="C36" s="80"/>
    </row>
    <row r="37" spans="1:4" ht="19.5" customHeight="1">
      <c r="A37" s="76" t="s">
        <v>201</v>
      </c>
      <c r="B37" s="79" t="s">
        <v>378</v>
      </c>
      <c r="C37" s="860">
        <v>1</v>
      </c>
    </row>
    <row r="38" spans="1:4">
      <c r="A38" s="79"/>
      <c r="B38" s="79" t="s">
        <v>379</v>
      </c>
      <c r="C38" s="860">
        <v>1</v>
      </c>
    </row>
    <row r="39" spans="1:4">
      <c r="A39" s="80"/>
      <c r="B39" s="80"/>
      <c r="C39" s="80"/>
    </row>
    <row r="40" spans="1:4" ht="18" customHeight="1">
      <c r="A40" s="76" t="s">
        <v>380</v>
      </c>
      <c r="B40" s="79" t="s">
        <v>383</v>
      </c>
      <c r="C40" s="860">
        <v>0.99</v>
      </c>
    </row>
    <row r="41" spans="1:4">
      <c r="A41" s="79"/>
      <c r="B41" s="79" t="s">
        <v>371</v>
      </c>
      <c r="C41" s="860">
        <v>1</v>
      </c>
    </row>
    <row r="42" spans="1:4">
      <c r="A42" s="80"/>
      <c r="B42" s="80"/>
      <c r="C42" s="80"/>
    </row>
    <row r="43" spans="1:4" ht="12.75" customHeight="1">
      <c r="A43" s="76" t="s">
        <v>63</v>
      </c>
      <c r="B43" s="79" t="s">
        <v>363</v>
      </c>
      <c r="C43" s="860">
        <v>1</v>
      </c>
    </row>
    <row r="44" spans="1:4">
      <c r="A44" s="79"/>
      <c r="B44" s="79" t="s">
        <v>385</v>
      </c>
      <c r="C44" s="860">
        <v>1</v>
      </c>
    </row>
    <row r="45" spans="1:4">
      <c r="A45" s="79"/>
      <c r="B45" s="79" t="s">
        <v>372</v>
      </c>
      <c r="C45" s="860">
        <v>1</v>
      </c>
    </row>
    <row r="46" spans="1:4">
      <c r="A46" s="80"/>
      <c r="B46" s="80"/>
      <c r="C46" s="80"/>
    </row>
    <row r="47" spans="1:4" ht="36.75" customHeight="1">
      <c r="A47" s="76" t="s">
        <v>386</v>
      </c>
      <c r="B47" s="77" t="s">
        <v>388</v>
      </c>
      <c r="C47" s="860">
        <v>1</v>
      </c>
    </row>
    <row r="48" spans="1:4" ht="36.75" customHeight="1">
      <c r="A48" s="76"/>
      <c r="B48" s="79" t="s">
        <v>361</v>
      </c>
      <c r="C48" s="860">
        <v>1</v>
      </c>
    </row>
    <row r="49" spans="1:8" ht="28.5" customHeight="1">
      <c r="A49" s="80"/>
      <c r="B49" s="80"/>
      <c r="C49" s="81"/>
    </row>
    <row r="50" spans="1:8" ht="28.5" customHeight="1">
      <c r="A50" s="76" t="s">
        <v>967</v>
      </c>
      <c r="B50" s="77" t="s">
        <v>388</v>
      </c>
      <c r="C50" s="860">
        <v>1</v>
      </c>
      <c r="D50" s="547"/>
      <c r="E50" s="482"/>
      <c r="F50" s="482"/>
      <c r="G50" s="482"/>
      <c r="H50" s="482"/>
    </row>
    <row r="51" spans="1:8">
      <c r="A51" s="80"/>
      <c r="B51" s="80"/>
      <c r="C51" s="80"/>
    </row>
    <row r="52" spans="1:8" ht="16.5" customHeight="1">
      <c r="A52" s="76" t="s">
        <v>242</v>
      </c>
      <c r="B52" s="79" t="s">
        <v>366</v>
      </c>
      <c r="C52" s="860">
        <v>1</v>
      </c>
    </row>
    <row r="53" spans="1:8" ht="30">
      <c r="A53" s="79"/>
      <c r="B53" s="77" t="s">
        <v>388</v>
      </c>
      <c r="C53" s="860">
        <v>1</v>
      </c>
    </row>
    <row r="54" spans="1:8">
      <c r="A54" s="80"/>
      <c r="B54" s="80"/>
      <c r="C54" s="80"/>
    </row>
    <row r="55" spans="1:8" ht="21" customHeight="1">
      <c r="A55" s="76" t="s">
        <v>381</v>
      </c>
      <c r="B55" s="79" t="s">
        <v>385</v>
      </c>
      <c r="C55" s="860">
        <v>1</v>
      </c>
    </row>
    <row r="56" spans="1:8">
      <c r="A56" s="79"/>
      <c r="B56" s="79" t="s">
        <v>372</v>
      </c>
      <c r="C56" s="860">
        <v>1</v>
      </c>
    </row>
    <row r="57" spans="1:8">
      <c r="A57" s="79"/>
      <c r="B57" s="79" t="s">
        <v>362</v>
      </c>
      <c r="C57" s="860">
        <v>1</v>
      </c>
    </row>
    <row r="58" spans="1:8">
      <c r="A58" s="80"/>
      <c r="B58" s="80"/>
      <c r="C58" s="80"/>
    </row>
    <row r="59" spans="1:8" ht="21" customHeight="1">
      <c r="A59" s="85" t="s">
        <v>430</v>
      </c>
      <c r="B59" s="79" t="s">
        <v>385</v>
      </c>
      <c r="C59" s="860">
        <v>0.83</v>
      </c>
    </row>
    <row r="60" spans="1:8">
      <c r="A60" s="79"/>
      <c r="B60" s="79" t="s">
        <v>372</v>
      </c>
      <c r="C60" s="860">
        <v>1</v>
      </c>
    </row>
    <row r="61" spans="1:8">
      <c r="A61" s="79"/>
      <c r="B61" s="79"/>
      <c r="C61" s="379"/>
    </row>
    <row r="62" spans="1:8">
      <c r="A62" s="80"/>
      <c r="B62" s="80"/>
      <c r="C62" s="80"/>
    </row>
    <row r="63" spans="1:8" ht="21" customHeight="1">
      <c r="A63" s="76" t="s">
        <v>382</v>
      </c>
      <c r="B63" s="79" t="s">
        <v>385</v>
      </c>
      <c r="C63" s="860">
        <v>0.9</v>
      </c>
    </row>
    <row r="64" spans="1:8">
      <c r="A64" s="79"/>
      <c r="B64" s="79"/>
      <c r="C64" s="78"/>
    </row>
    <row r="65" spans="1:3" ht="15.75">
      <c r="A65" s="380"/>
      <c r="B65" s="381"/>
      <c r="C65" s="81"/>
    </row>
    <row r="66" spans="1:3" ht="15.75">
      <c r="A66" s="76" t="s">
        <v>728</v>
      </c>
      <c r="B66" s="77" t="s">
        <v>653</v>
      </c>
      <c r="C66" s="860">
        <v>1</v>
      </c>
    </row>
    <row r="67" spans="1:3" ht="15.75">
      <c r="A67" s="239"/>
      <c r="B67" s="382"/>
      <c r="C67" s="81"/>
    </row>
    <row r="68" spans="1:3" ht="15.75">
      <c r="A68" s="76" t="s">
        <v>729</v>
      </c>
      <c r="B68" s="153" t="s">
        <v>654</v>
      </c>
      <c r="C68" s="860">
        <v>0.97</v>
      </c>
    </row>
    <row r="69" spans="1:3">
      <c r="A69" s="80"/>
      <c r="B69" s="80"/>
      <c r="C69" s="80"/>
    </row>
    <row r="70" spans="1:3" ht="15.75">
      <c r="A70" s="76" t="s">
        <v>651</v>
      </c>
      <c r="B70" s="77" t="s">
        <v>653</v>
      </c>
      <c r="C70" s="861">
        <v>1</v>
      </c>
    </row>
    <row r="71" spans="1:3">
      <c r="A71" s="80"/>
      <c r="B71" s="80"/>
      <c r="C71" s="80"/>
    </row>
    <row r="72" spans="1:3" ht="15.75" customHeight="1">
      <c r="A72" s="76" t="s">
        <v>652</v>
      </c>
      <c r="B72" s="153" t="s">
        <v>654</v>
      </c>
      <c r="C72" s="861">
        <v>1</v>
      </c>
    </row>
    <row r="73" spans="1:3" ht="30" customHeight="1">
      <c r="A73" s="239"/>
      <c r="B73" s="240"/>
      <c r="C73" s="241"/>
    </row>
    <row r="74" spans="1:3" ht="15.75" customHeight="1">
      <c r="A74" s="76" t="s">
        <v>718</v>
      </c>
      <c r="B74" s="79" t="s">
        <v>385</v>
      </c>
      <c r="C74" s="861">
        <v>0.82</v>
      </c>
    </row>
    <row r="75" spans="1:3" ht="15.75">
      <c r="A75" s="239"/>
      <c r="B75" s="240"/>
      <c r="C75" s="241"/>
    </row>
    <row r="76" spans="1:3">
      <c r="A76" s="628" t="s">
        <v>898</v>
      </c>
      <c r="B76" s="79" t="s">
        <v>366</v>
      </c>
      <c r="C76" s="860">
        <v>0.75</v>
      </c>
    </row>
    <row r="77" spans="1:3" ht="15.75">
      <c r="A77" s="239"/>
      <c r="B77" s="240"/>
      <c r="C77" s="241"/>
    </row>
    <row r="78" spans="1:3" ht="15.75">
      <c r="A78" s="76" t="s">
        <v>1049</v>
      </c>
      <c r="B78" s="77" t="s">
        <v>369</v>
      </c>
      <c r="C78" s="861">
        <v>0.8</v>
      </c>
    </row>
    <row r="79" spans="1:3" ht="15.75">
      <c r="A79" s="239"/>
      <c r="B79" s="240"/>
      <c r="C79" s="241"/>
    </row>
    <row r="81" spans="1:1" ht="15.75">
      <c r="A81" s="83" t="s">
        <v>406</v>
      </c>
    </row>
    <row r="82" spans="1:1" ht="15.75">
      <c r="A82" s="115" t="s">
        <v>730</v>
      </c>
    </row>
    <row r="83" spans="1:1" ht="15.75">
      <c r="A83" s="83" t="s">
        <v>1298</v>
      </c>
    </row>
    <row r="84" spans="1:1" ht="15.75">
      <c r="A84" s="116"/>
    </row>
  </sheetData>
  <mergeCells count="3">
    <mergeCell ref="A5:G5"/>
    <mergeCell ref="A6:G6"/>
    <mergeCell ref="A7:G7"/>
  </mergeCells>
  <pageMargins left="0.7" right="0.7" top="0.75" bottom="0.75" header="0.3" footer="0.3"/>
  <pageSetup paperSize="5" scale="5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T47"/>
  <sheetViews>
    <sheetView topLeftCell="D1" zoomScale="89" zoomScaleNormal="89" workbookViewId="0">
      <selection activeCell="H23" sqref="H23"/>
    </sheetView>
  </sheetViews>
  <sheetFormatPr baseColWidth="10" defaultColWidth="11.42578125" defaultRowHeight="13.5"/>
  <cols>
    <col min="1" max="1" width="7.85546875" style="1" customWidth="1"/>
    <col min="2" max="2" width="24.28515625" style="1" customWidth="1"/>
    <col min="3" max="3" width="19.28515625" style="1" customWidth="1"/>
    <col min="4" max="4" width="30.85546875" style="1" customWidth="1"/>
    <col min="5" max="5" width="50" style="1" bestFit="1" customWidth="1"/>
    <col min="6" max="6" width="8.28515625" style="1" customWidth="1"/>
    <col min="7" max="7" width="10.42578125" style="1" customWidth="1"/>
    <col min="8" max="8" width="7.5703125" style="1" customWidth="1"/>
    <col min="9" max="9" width="8.85546875" style="1" customWidth="1"/>
    <col min="10" max="10" width="35.28515625" style="1" customWidth="1"/>
    <col min="11" max="11" width="17.7109375" style="1" customWidth="1"/>
    <col min="12" max="12" width="23.5703125" style="1" customWidth="1"/>
    <col min="13" max="13" width="9.28515625" style="1" customWidth="1"/>
    <col min="14" max="14" width="16.42578125" style="1" customWidth="1"/>
    <col min="15" max="15" width="9.28515625" style="1" customWidth="1"/>
    <col min="16" max="16" width="11.5703125" style="1" customWidth="1"/>
    <col min="17" max="17" width="30.140625" style="1" customWidth="1"/>
    <col min="18" max="18" width="28.28515625" style="1" customWidth="1"/>
    <col min="19" max="19" width="45.140625" style="1" customWidth="1"/>
    <col min="20" max="20" width="36.85546875" style="1" customWidth="1"/>
    <col min="21" max="16384" width="11.42578125" style="1"/>
  </cols>
  <sheetData>
    <row r="1" spans="1:20" ht="14.25" thickBot="1"/>
    <row r="2" spans="1:20" ht="14.25" thickBot="1">
      <c r="A2" s="904"/>
      <c r="B2" s="905"/>
      <c r="C2" s="905"/>
      <c r="D2" s="905"/>
      <c r="E2" s="906"/>
      <c r="F2" s="913" t="s">
        <v>18</v>
      </c>
      <c r="G2" s="914"/>
      <c r="H2" s="914"/>
      <c r="I2" s="914"/>
      <c r="J2" s="914"/>
      <c r="K2" s="914"/>
      <c r="L2" s="914"/>
      <c r="M2" s="915"/>
      <c r="N2" s="882" t="s">
        <v>655</v>
      </c>
      <c r="O2" s="883"/>
      <c r="P2" s="883"/>
      <c r="Q2" s="883"/>
      <c r="R2" s="883"/>
      <c r="S2" s="883"/>
      <c r="T2" s="884"/>
    </row>
    <row r="3" spans="1:20" ht="14.25" thickBot="1">
      <c r="A3" s="907"/>
      <c r="B3" s="908"/>
      <c r="C3" s="908"/>
      <c r="D3" s="908"/>
      <c r="E3" s="909"/>
      <c r="F3" s="885" t="s">
        <v>17</v>
      </c>
      <c r="G3" s="886"/>
      <c r="H3" s="886"/>
      <c r="I3" s="886"/>
      <c r="J3" s="886"/>
      <c r="K3" s="886"/>
      <c r="L3" s="886"/>
      <c r="M3" s="887"/>
      <c r="N3" s="891" t="s">
        <v>23</v>
      </c>
      <c r="O3" s="892"/>
      <c r="P3" s="892"/>
      <c r="Q3" s="892"/>
      <c r="R3" s="892"/>
      <c r="S3" s="892"/>
      <c r="T3" s="893"/>
    </row>
    <row r="4" spans="1:20" ht="14.25" thickBot="1">
      <c r="A4" s="910"/>
      <c r="B4" s="911"/>
      <c r="C4" s="911"/>
      <c r="D4" s="911"/>
      <c r="E4" s="912"/>
      <c r="F4" s="888"/>
      <c r="G4" s="889"/>
      <c r="H4" s="889"/>
      <c r="I4" s="889"/>
      <c r="J4" s="889"/>
      <c r="K4" s="889"/>
      <c r="L4" s="889"/>
      <c r="M4" s="890"/>
      <c r="N4" s="894" t="s">
        <v>8</v>
      </c>
      <c r="O4" s="895"/>
      <c r="P4" s="895"/>
      <c r="Q4" s="895"/>
      <c r="R4" s="895"/>
      <c r="S4" s="895"/>
      <c r="T4" s="896"/>
    </row>
    <row r="5" spans="1:20">
      <c r="A5" s="2"/>
      <c r="B5" s="2"/>
      <c r="C5" s="2"/>
      <c r="D5" s="2"/>
      <c r="E5" s="2"/>
      <c r="F5" s="2"/>
      <c r="G5" s="2"/>
      <c r="H5" s="2"/>
      <c r="I5" s="2"/>
      <c r="J5" s="3"/>
      <c r="K5" s="3"/>
      <c r="L5" s="4"/>
      <c r="M5" s="4"/>
      <c r="N5" s="4"/>
      <c r="O5" s="4"/>
      <c r="P5" s="4"/>
      <c r="Q5" s="4"/>
      <c r="R5" s="4"/>
      <c r="S5" s="4"/>
      <c r="T5" s="4"/>
    </row>
    <row r="6" spans="1:20">
      <c r="A6" s="897" t="s">
        <v>10</v>
      </c>
      <c r="B6" s="897"/>
      <c r="C6" s="897"/>
      <c r="D6" s="897"/>
      <c r="E6" s="897"/>
      <c r="F6" s="901" t="s">
        <v>201</v>
      </c>
      <c r="G6" s="902"/>
      <c r="H6" s="902"/>
      <c r="I6" s="902"/>
      <c r="J6" s="902"/>
      <c r="K6" s="902"/>
      <c r="L6" s="902"/>
      <c r="M6" s="903"/>
      <c r="N6" s="4"/>
      <c r="O6" s="4"/>
      <c r="P6" s="4"/>
      <c r="Q6" s="4"/>
      <c r="R6" s="4"/>
      <c r="S6" s="4"/>
      <c r="T6" s="4"/>
    </row>
    <row r="7" spans="1:20" ht="15">
      <c r="A7" s="897" t="s">
        <v>25</v>
      </c>
      <c r="B7" s="897"/>
      <c r="C7" s="897"/>
      <c r="D7" s="897"/>
      <c r="E7" s="897"/>
      <c r="F7" s="898">
        <v>2024</v>
      </c>
      <c r="G7" s="899"/>
      <c r="H7" s="899"/>
      <c r="I7" s="899"/>
      <c r="J7" s="899"/>
      <c r="K7" s="899"/>
      <c r="L7" s="899"/>
      <c r="M7" s="900"/>
      <c r="N7" s="4"/>
      <c r="O7" s="4"/>
      <c r="P7" s="4"/>
      <c r="Q7" s="4"/>
      <c r="R7" s="4"/>
      <c r="S7" s="4"/>
      <c r="T7" s="4"/>
    </row>
    <row r="8" spans="1:20" ht="15">
      <c r="A8" s="897" t="s">
        <v>6</v>
      </c>
      <c r="B8" s="897"/>
      <c r="C8" s="897"/>
      <c r="D8" s="897"/>
      <c r="E8" s="897"/>
      <c r="F8" s="898" t="s">
        <v>731</v>
      </c>
      <c r="G8" s="899"/>
      <c r="H8" s="899"/>
      <c r="I8" s="899"/>
      <c r="J8" s="899"/>
      <c r="K8" s="899"/>
      <c r="L8" s="899"/>
      <c r="M8" s="900"/>
      <c r="N8" s="4"/>
      <c r="O8" s="4"/>
      <c r="P8" s="4"/>
      <c r="Q8" s="4"/>
      <c r="R8" s="4"/>
      <c r="S8" s="4"/>
      <c r="T8" s="4"/>
    </row>
    <row r="9" spans="1:20" ht="15">
      <c r="A9" s="897" t="s">
        <v>7</v>
      </c>
      <c r="B9" s="897"/>
      <c r="C9" s="897"/>
      <c r="D9" s="897"/>
      <c r="E9" s="897"/>
      <c r="F9" s="898" t="s">
        <v>1296</v>
      </c>
      <c r="G9" s="899"/>
      <c r="H9" s="899"/>
      <c r="I9" s="899"/>
      <c r="J9" s="899"/>
      <c r="K9" s="899"/>
      <c r="L9" s="899"/>
      <c r="M9" s="900"/>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1346" t="s">
        <v>9</v>
      </c>
      <c r="B11" s="1347"/>
      <c r="C11" s="1347"/>
      <c r="D11" s="1347"/>
      <c r="E11" s="1347"/>
      <c r="F11" s="1347"/>
      <c r="G11" s="1347"/>
      <c r="H11" s="1347"/>
      <c r="I11" s="1347"/>
      <c r="J11" s="1347"/>
      <c r="K11" s="1347"/>
      <c r="L11" s="1347"/>
      <c r="M11" s="1347"/>
      <c r="N11" s="1347"/>
      <c r="O11" s="1347"/>
      <c r="P11" s="1347"/>
      <c r="Q11" s="1347"/>
      <c r="R11" s="1347"/>
      <c r="S11" s="1347"/>
      <c r="T11" s="1348"/>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929" t="s">
        <v>16</v>
      </c>
      <c r="B13" s="930"/>
      <c r="C13" s="930"/>
      <c r="D13" s="930"/>
      <c r="E13" s="930"/>
      <c r="F13" s="930"/>
      <c r="G13" s="930"/>
      <c r="H13" s="930"/>
      <c r="I13" s="930"/>
      <c r="J13" s="930"/>
      <c r="K13" s="930"/>
      <c r="L13" s="931"/>
      <c r="M13" s="932" t="s">
        <v>1</v>
      </c>
      <c r="N13" s="932"/>
      <c r="O13" s="932"/>
      <c r="P13" s="932"/>
      <c r="Q13" s="932"/>
      <c r="R13" s="932"/>
      <c r="S13" s="932"/>
      <c r="T13" s="933"/>
    </row>
    <row r="14" spans="1:20" ht="15.75" customHeight="1" thickBot="1">
      <c r="A14" s="938" t="s">
        <v>27</v>
      </c>
      <c r="B14" s="947" t="s">
        <v>293</v>
      </c>
      <c r="C14" s="947" t="s">
        <v>294</v>
      </c>
      <c r="D14" s="938" t="s">
        <v>26</v>
      </c>
      <c r="E14" s="942" t="s">
        <v>19</v>
      </c>
      <c r="F14" s="944" t="s">
        <v>11</v>
      </c>
      <c r="G14" s="945"/>
      <c r="H14" s="945"/>
      <c r="I14" s="946"/>
      <c r="J14" s="934" t="s">
        <v>20</v>
      </c>
      <c r="K14" s="934" t="s">
        <v>21</v>
      </c>
      <c r="L14" s="934" t="s">
        <v>2</v>
      </c>
      <c r="M14" s="936" t="s">
        <v>22</v>
      </c>
      <c r="N14" s="917" t="s">
        <v>3</v>
      </c>
      <c r="O14" s="918"/>
      <c r="P14" s="919"/>
      <c r="Q14" s="920" t="s">
        <v>188</v>
      </c>
      <c r="R14" s="922" t="s">
        <v>5</v>
      </c>
      <c r="S14" s="10" t="s">
        <v>29</v>
      </c>
      <c r="T14" s="924" t="s">
        <v>0</v>
      </c>
    </row>
    <row r="15" spans="1:20" ht="39.75" customHeight="1" thickBot="1">
      <c r="A15" s="939"/>
      <c r="B15" s="948"/>
      <c r="C15" s="948"/>
      <c r="D15" s="939"/>
      <c r="E15" s="943"/>
      <c r="F15" s="11" t="s">
        <v>12</v>
      </c>
      <c r="G15" s="11" t="s">
        <v>13</v>
      </c>
      <c r="H15" s="11" t="s">
        <v>14</v>
      </c>
      <c r="I15" s="11" t="s">
        <v>15</v>
      </c>
      <c r="J15" s="935"/>
      <c r="K15" s="935"/>
      <c r="L15" s="935"/>
      <c r="M15" s="937"/>
      <c r="N15" s="37" t="s">
        <v>30</v>
      </c>
      <c r="O15" s="13" t="s">
        <v>28</v>
      </c>
      <c r="P15" s="14" t="s">
        <v>31</v>
      </c>
      <c r="Q15" s="921"/>
      <c r="R15" s="923"/>
      <c r="S15" s="15"/>
      <c r="T15" s="925"/>
    </row>
    <row r="16" spans="1:20" ht="14.25" thickBot="1">
      <c r="A16" s="2"/>
      <c r="B16" s="2"/>
      <c r="C16" s="2"/>
      <c r="D16" s="2"/>
      <c r="E16" s="2"/>
      <c r="F16" s="2"/>
      <c r="G16" s="2"/>
      <c r="H16" s="2"/>
      <c r="I16" s="2"/>
      <c r="J16" s="2"/>
      <c r="K16" s="2"/>
      <c r="L16" s="16"/>
      <c r="M16" s="2"/>
      <c r="P16" s="119"/>
      <c r="Q16" s="2"/>
      <c r="R16" s="2"/>
      <c r="S16" s="2"/>
      <c r="T16" s="2"/>
    </row>
    <row r="17" spans="1:20" ht="50.25" customHeight="1" thickBot="1">
      <c r="A17" s="1340">
        <v>1</v>
      </c>
      <c r="B17" s="1020" t="s">
        <v>304</v>
      </c>
      <c r="C17" s="1020" t="s">
        <v>377</v>
      </c>
      <c r="D17" s="1020" t="s">
        <v>501</v>
      </c>
      <c r="E17" s="355" t="s">
        <v>202</v>
      </c>
      <c r="F17" s="348">
        <v>1</v>
      </c>
      <c r="G17" s="348">
        <v>1</v>
      </c>
      <c r="H17" s="259">
        <v>1</v>
      </c>
      <c r="I17" s="259"/>
      <c r="J17" s="270" t="s">
        <v>414</v>
      </c>
      <c r="K17" s="405">
        <v>0</v>
      </c>
      <c r="L17" s="356">
        <v>0</v>
      </c>
      <c r="M17" s="348">
        <v>1</v>
      </c>
      <c r="N17" s="344">
        <v>1</v>
      </c>
      <c r="O17" s="303">
        <v>1</v>
      </c>
      <c r="P17" s="17" t="str">
        <f t="shared" ref="P17:P33" si="0">IF(O17&lt;=V$17,"T",IF(O17&lt;$Y$17,"R",IF(O17&gt;=$Y$17,"P")))</f>
        <v>P</v>
      </c>
      <c r="Q17" s="39"/>
      <c r="R17" s="39"/>
      <c r="S17" s="1344" t="s">
        <v>203</v>
      </c>
      <c r="T17" s="1342" t="s">
        <v>204</v>
      </c>
    </row>
    <row r="18" spans="1:20" ht="36.75" thickBot="1">
      <c r="A18" s="971"/>
      <c r="B18" s="956"/>
      <c r="C18" s="956"/>
      <c r="D18" s="956"/>
      <c r="E18" s="313" t="s">
        <v>205</v>
      </c>
      <c r="F18" s="254">
        <v>1</v>
      </c>
      <c r="G18" s="254">
        <v>1</v>
      </c>
      <c r="H18" s="259">
        <v>1</v>
      </c>
      <c r="I18" s="305"/>
      <c r="J18" s="290" t="s">
        <v>415</v>
      </c>
      <c r="K18" s="273">
        <v>0</v>
      </c>
      <c r="L18" s="272">
        <v>0</v>
      </c>
      <c r="M18" s="254">
        <v>1</v>
      </c>
      <c r="N18" s="292">
        <f>G18-M18</f>
        <v>0</v>
      </c>
      <c r="O18" s="268">
        <v>1</v>
      </c>
      <c r="P18" s="23" t="str">
        <f t="shared" si="0"/>
        <v>P</v>
      </c>
      <c r="Q18" s="976"/>
      <c r="R18" s="976"/>
      <c r="S18" s="977"/>
      <c r="T18" s="1343"/>
    </row>
    <row r="19" spans="1:20" ht="25.5" customHeight="1" thickBot="1">
      <c r="A19" s="971"/>
      <c r="B19" s="956"/>
      <c r="C19" s="956"/>
      <c r="D19" s="956"/>
      <c r="E19" s="313" t="s">
        <v>206</v>
      </c>
      <c r="F19" s="254">
        <v>1</v>
      </c>
      <c r="G19" s="254">
        <v>1</v>
      </c>
      <c r="H19" s="259">
        <v>1</v>
      </c>
      <c r="I19" s="305"/>
      <c r="J19" s="290" t="s">
        <v>416</v>
      </c>
      <c r="K19" s="273">
        <v>0</v>
      </c>
      <c r="L19" s="272">
        <v>0</v>
      </c>
      <c r="M19" s="254">
        <v>1</v>
      </c>
      <c r="N19" s="267">
        <f>G19-M19</f>
        <v>0</v>
      </c>
      <c r="O19" s="268">
        <v>1</v>
      </c>
      <c r="P19" s="23" t="str">
        <f t="shared" si="0"/>
        <v>P</v>
      </c>
      <c r="Q19" s="976"/>
      <c r="R19" s="976"/>
      <c r="S19" s="977"/>
      <c r="T19" s="1343"/>
    </row>
    <row r="20" spans="1:20" ht="63.75" customHeight="1" thickBot="1">
      <c r="A20" s="971"/>
      <c r="B20" s="956"/>
      <c r="C20" s="956"/>
      <c r="D20" s="956"/>
      <c r="E20" s="313" t="s">
        <v>207</v>
      </c>
      <c r="F20" s="254">
        <v>1</v>
      </c>
      <c r="G20" s="254">
        <v>1</v>
      </c>
      <c r="H20" s="259">
        <v>1</v>
      </c>
      <c r="I20" s="305"/>
      <c r="J20" s="290" t="s">
        <v>414</v>
      </c>
      <c r="K20" s="273">
        <v>0</v>
      </c>
      <c r="L20" s="272">
        <v>0</v>
      </c>
      <c r="M20" s="254">
        <v>1</v>
      </c>
      <c r="N20" s="292">
        <f>G20-M20</f>
        <v>0</v>
      </c>
      <c r="O20" s="268">
        <v>1</v>
      </c>
      <c r="P20" s="23" t="str">
        <f t="shared" si="0"/>
        <v>P</v>
      </c>
      <c r="Q20" s="976"/>
      <c r="R20" s="976"/>
      <c r="S20" s="977"/>
      <c r="T20" s="1343"/>
    </row>
    <row r="21" spans="1:20" ht="51" customHeight="1" thickBot="1">
      <c r="A21" s="971"/>
      <c r="B21" s="956"/>
      <c r="C21" s="956"/>
      <c r="D21" s="956"/>
      <c r="E21" s="313" t="s">
        <v>208</v>
      </c>
      <c r="F21" s="254">
        <v>1</v>
      </c>
      <c r="G21" s="254">
        <v>1</v>
      </c>
      <c r="H21" s="259">
        <v>1</v>
      </c>
      <c r="I21" s="305"/>
      <c r="J21" s="290" t="s">
        <v>417</v>
      </c>
      <c r="K21" s="273">
        <v>0</v>
      </c>
      <c r="L21" s="272">
        <v>0</v>
      </c>
      <c r="M21" s="254">
        <v>1</v>
      </c>
      <c r="N21" s="267">
        <v>-2</v>
      </c>
      <c r="O21" s="268">
        <v>1</v>
      </c>
      <c r="P21" s="23" t="str">
        <f t="shared" si="0"/>
        <v>P</v>
      </c>
      <c r="Q21" s="976"/>
      <c r="R21" s="976"/>
      <c r="S21" s="977"/>
      <c r="T21" s="1343"/>
    </row>
    <row r="22" spans="1:20" ht="44.25" customHeight="1">
      <c r="A22" s="971"/>
      <c r="B22" s="956"/>
      <c r="C22" s="956"/>
      <c r="D22" s="956"/>
      <c r="E22" s="313" t="s">
        <v>209</v>
      </c>
      <c r="F22" s="254">
        <v>1</v>
      </c>
      <c r="G22" s="254">
        <v>1</v>
      </c>
      <c r="H22" s="259">
        <v>1</v>
      </c>
      <c r="I22" s="305"/>
      <c r="J22" s="290" t="s">
        <v>417</v>
      </c>
      <c r="K22" s="273">
        <v>0</v>
      </c>
      <c r="L22" s="272">
        <v>0</v>
      </c>
      <c r="M22" s="254">
        <v>1</v>
      </c>
      <c r="N22" s="292">
        <f>G22-M22</f>
        <v>0</v>
      </c>
      <c r="O22" s="268">
        <v>1</v>
      </c>
      <c r="P22" s="23" t="str">
        <f t="shared" si="0"/>
        <v>P</v>
      </c>
      <c r="Q22" s="976"/>
      <c r="R22" s="976"/>
      <c r="S22" s="977"/>
      <c r="T22" s="1343"/>
    </row>
    <row r="23" spans="1:20" ht="38.25" customHeight="1">
      <c r="A23" s="971"/>
      <c r="B23" s="956"/>
      <c r="C23" s="956"/>
      <c r="D23" s="956"/>
      <c r="E23" s="351" t="s">
        <v>412</v>
      </c>
      <c r="F23" s="254">
        <v>1</v>
      </c>
      <c r="G23" s="254">
        <v>1</v>
      </c>
      <c r="H23" s="305"/>
      <c r="I23" s="305"/>
      <c r="J23" s="290" t="s">
        <v>413</v>
      </c>
      <c r="K23" s="836">
        <v>2600000</v>
      </c>
      <c r="L23" s="291"/>
      <c r="M23" s="254">
        <v>1</v>
      </c>
      <c r="N23" s="292">
        <f t="shared" ref="N23:N28" si="1">G23-M23</f>
        <v>0</v>
      </c>
      <c r="O23" s="268">
        <v>0.01</v>
      </c>
      <c r="P23" s="23" t="str">
        <f t="shared" si="0"/>
        <v>P</v>
      </c>
      <c r="Q23" s="24"/>
      <c r="R23" s="24"/>
      <c r="S23" s="975" t="s">
        <v>211</v>
      </c>
      <c r="T23" s="1345" t="s">
        <v>212</v>
      </c>
    </row>
    <row r="24" spans="1:20" ht="38.25" customHeight="1">
      <c r="A24" s="971"/>
      <c r="B24" s="956" t="s">
        <v>302</v>
      </c>
      <c r="C24" s="956"/>
      <c r="D24" s="956" t="s">
        <v>508</v>
      </c>
      <c r="E24" s="289" t="s">
        <v>502</v>
      </c>
      <c r="F24" s="254">
        <v>1</v>
      </c>
      <c r="G24" s="254">
        <v>1</v>
      </c>
      <c r="H24" s="305">
        <v>1</v>
      </c>
      <c r="I24" s="305"/>
      <c r="J24" s="290"/>
      <c r="K24" s="836"/>
      <c r="L24" s="291"/>
      <c r="M24" s="254">
        <v>1</v>
      </c>
      <c r="N24" s="292">
        <f t="shared" si="1"/>
        <v>0</v>
      </c>
      <c r="O24" s="268">
        <v>1</v>
      </c>
      <c r="P24" s="23" t="str">
        <f t="shared" si="0"/>
        <v>P</v>
      </c>
      <c r="Q24" s="24"/>
      <c r="R24" s="24"/>
      <c r="S24" s="975"/>
      <c r="T24" s="1345"/>
    </row>
    <row r="25" spans="1:20" ht="38.25" customHeight="1">
      <c r="A25" s="971"/>
      <c r="B25" s="956"/>
      <c r="C25" s="956"/>
      <c r="D25" s="956"/>
      <c r="E25" s="289" t="s">
        <v>503</v>
      </c>
      <c r="F25" s="254">
        <v>1</v>
      </c>
      <c r="G25" s="254">
        <v>1</v>
      </c>
      <c r="H25" s="305">
        <v>1</v>
      </c>
      <c r="I25" s="305"/>
      <c r="J25" s="290"/>
      <c r="K25" s="836"/>
      <c r="L25" s="291"/>
      <c r="M25" s="254">
        <v>1</v>
      </c>
      <c r="N25" s="292">
        <f t="shared" si="1"/>
        <v>0</v>
      </c>
      <c r="O25" s="268">
        <v>0.01</v>
      </c>
      <c r="P25" s="23" t="str">
        <f t="shared" si="0"/>
        <v>P</v>
      </c>
      <c r="Q25" s="24"/>
      <c r="R25" s="24"/>
      <c r="S25" s="975"/>
      <c r="T25" s="1345"/>
    </row>
    <row r="26" spans="1:20" ht="38.25" customHeight="1">
      <c r="A26" s="971"/>
      <c r="B26" s="956"/>
      <c r="C26" s="956"/>
      <c r="D26" s="956"/>
      <c r="E26" s="289" t="s">
        <v>504</v>
      </c>
      <c r="F26" s="254">
        <v>1</v>
      </c>
      <c r="G26" s="254">
        <v>1</v>
      </c>
      <c r="H26" s="305">
        <v>1</v>
      </c>
      <c r="I26" s="305"/>
      <c r="J26" s="290"/>
      <c r="K26" s="836"/>
      <c r="L26" s="291"/>
      <c r="M26" s="254">
        <v>1</v>
      </c>
      <c r="N26" s="292">
        <f t="shared" si="1"/>
        <v>0</v>
      </c>
      <c r="O26" s="268">
        <v>0.01</v>
      </c>
      <c r="P26" s="23" t="str">
        <f t="shared" si="0"/>
        <v>P</v>
      </c>
      <c r="Q26" s="24"/>
      <c r="R26" s="24"/>
      <c r="S26" s="975"/>
      <c r="T26" s="1345"/>
    </row>
    <row r="27" spans="1:20" ht="38.25" customHeight="1">
      <c r="A27" s="971"/>
      <c r="B27" s="956"/>
      <c r="C27" s="956"/>
      <c r="D27" s="956"/>
      <c r="E27" s="289" t="s">
        <v>505</v>
      </c>
      <c r="F27" s="254">
        <v>1</v>
      </c>
      <c r="G27" s="254">
        <v>1</v>
      </c>
      <c r="H27" s="305">
        <v>1</v>
      </c>
      <c r="I27" s="305"/>
      <c r="J27" s="290"/>
      <c r="K27" s="836"/>
      <c r="L27" s="291"/>
      <c r="M27" s="254">
        <v>1</v>
      </c>
      <c r="N27" s="292">
        <f t="shared" si="1"/>
        <v>0</v>
      </c>
      <c r="O27" s="268">
        <v>0.01</v>
      </c>
      <c r="P27" s="23" t="str">
        <f t="shared" si="0"/>
        <v>P</v>
      </c>
      <c r="Q27" s="24"/>
      <c r="R27" s="24"/>
      <c r="S27" s="975"/>
      <c r="T27" s="1345"/>
    </row>
    <row r="28" spans="1:20" ht="38.25" customHeight="1">
      <c r="A28" s="971"/>
      <c r="B28" s="956"/>
      <c r="C28" s="956"/>
      <c r="D28" s="956"/>
      <c r="E28" s="289" t="s">
        <v>506</v>
      </c>
      <c r="F28" s="254">
        <v>1</v>
      </c>
      <c r="G28" s="254">
        <v>1</v>
      </c>
      <c r="H28" s="305">
        <v>1</v>
      </c>
      <c r="I28" s="305"/>
      <c r="J28" s="290"/>
      <c r="K28" s="836"/>
      <c r="L28" s="291"/>
      <c r="M28" s="254">
        <v>1</v>
      </c>
      <c r="N28" s="292">
        <f t="shared" si="1"/>
        <v>0</v>
      </c>
      <c r="O28" s="268">
        <v>0.01</v>
      </c>
      <c r="P28" s="23" t="str">
        <f t="shared" si="0"/>
        <v>P</v>
      </c>
      <c r="Q28" s="24"/>
      <c r="R28" s="24"/>
      <c r="S28" s="975"/>
      <c r="T28" s="1345"/>
    </row>
    <row r="29" spans="1:20" ht="47.25" customHeight="1">
      <c r="A29" s="971"/>
      <c r="B29" s="956"/>
      <c r="C29" s="956"/>
      <c r="D29" s="956"/>
      <c r="E29" s="289" t="s">
        <v>507</v>
      </c>
      <c r="F29" s="254">
        <v>1</v>
      </c>
      <c r="G29" s="254">
        <v>1</v>
      </c>
      <c r="H29" s="305">
        <v>1</v>
      </c>
      <c r="I29" s="305"/>
      <c r="J29" s="290" t="s">
        <v>210</v>
      </c>
      <c r="K29" s="291">
        <v>0</v>
      </c>
      <c r="L29" s="308">
        <v>0</v>
      </c>
      <c r="M29" s="254">
        <v>1</v>
      </c>
      <c r="N29" s="267">
        <v>0</v>
      </c>
      <c r="O29" s="268">
        <v>0.01</v>
      </c>
      <c r="P29" s="23" t="str">
        <f t="shared" si="0"/>
        <v>P</v>
      </c>
      <c r="Q29" s="24"/>
      <c r="R29" s="24"/>
      <c r="S29" s="975"/>
      <c r="T29" s="1345"/>
    </row>
    <row r="30" spans="1:20" ht="27" customHeight="1">
      <c r="A30" s="971"/>
      <c r="B30" s="956" t="s">
        <v>301</v>
      </c>
      <c r="C30" s="956"/>
      <c r="D30" s="955" t="s">
        <v>509</v>
      </c>
      <c r="E30" s="289" t="s">
        <v>510</v>
      </c>
      <c r="F30" s="254">
        <v>1</v>
      </c>
      <c r="G30" s="254">
        <v>1</v>
      </c>
      <c r="H30" s="305">
        <v>1</v>
      </c>
      <c r="I30" s="312"/>
      <c r="J30" s="1011" t="s">
        <v>418</v>
      </c>
      <c r="K30" s="341">
        <v>0</v>
      </c>
      <c r="L30" s="341">
        <v>0</v>
      </c>
      <c r="M30" s="254">
        <v>1</v>
      </c>
      <c r="N30" s="297">
        <v>0</v>
      </c>
      <c r="O30" s="297">
        <v>1</v>
      </c>
      <c r="P30" s="23" t="str">
        <f t="shared" si="0"/>
        <v>P</v>
      </c>
      <c r="Q30" s="44" t="s">
        <v>419</v>
      </c>
      <c r="R30" s="44" t="s">
        <v>419</v>
      </c>
      <c r="S30" s="977" t="s">
        <v>420</v>
      </c>
      <c r="T30" s="406" t="s">
        <v>421</v>
      </c>
    </row>
    <row r="31" spans="1:20" ht="15.75" customHeight="1">
      <c r="A31" s="971"/>
      <c r="B31" s="956"/>
      <c r="C31" s="956"/>
      <c r="D31" s="955"/>
      <c r="E31" s="289" t="s">
        <v>511</v>
      </c>
      <c r="F31" s="254">
        <v>1</v>
      </c>
      <c r="G31" s="254">
        <v>1</v>
      </c>
      <c r="H31" s="305">
        <v>1</v>
      </c>
      <c r="I31" s="312"/>
      <c r="J31" s="1011"/>
      <c r="K31" s="341">
        <v>0</v>
      </c>
      <c r="L31" s="341">
        <v>0</v>
      </c>
      <c r="M31" s="254">
        <v>1</v>
      </c>
      <c r="N31" s="297">
        <v>0</v>
      </c>
      <c r="O31" s="297">
        <v>1</v>
      </c>
      <c r="P31" s="23" t="str">
        <f t="shared" si="0"/>
        <v>P</v>
      </c>
      <c r="Q31" s="44" t="s">
        <v>419</v>
      </c>
      <c r="R31" s="44" t="s">
        <v>419</v>
      </c>
      <c r="S31" s="977"/>
      <c r="T31" s="1341" t="s">
        <v>422</v>
      </c>
    </row>
    <row r="32" spans="1:20" ht="27" customHeight="1">
      <c r="A32" s="971"/>
      <c r="B32" s="956"/>
      <c r="C32" s="956"/>
      <c r="D32" s="955"/>
      <c r="E32" s="289" t="s">
        <v>512</v>
      </c>
      <c r="F32" s="254">
        <v>1</v>
      </c>
      <c r="G32" s="254">
        <v>1</v>
      </c>
      <c r="H32" s="305">
        <v>1</v>
      </c>
      <c r="I32" s="312"/>
      <c r="J32" s="1011"/>
      <c r="K32" s="341">
        <v>0</v>
      </c>
      <c r="L32" s="341">
        <v>0</v>
      </c>
      <c r="M32" s="254">
        <v>1</v>
      </c>
      <c r="N32" s="297">
        <v>0</v>
      </c>
      <c r="O32" s="297">
        <v>1</v>
      </c>
      <c r="P32" s="23" t="str">
        <f t="shared" si="0"/>
        <v>P</v>
      </c>
      <c r="Q32" s="44" t="s">
        <v>419</v>
      </c>
      <c r="R32" s="44" t="s">
        <v>419</v>
      </c>
      <c r="S32" s="977"/>
      <c r="T32" s="1341"/>
    </row>
    <row r="33" spans="1:20" ht="24">
      <c r="A33" s="971"/>
      <c r="B33" s="956"/>
      <c r="C33" s="956"/>
      <c r="D33" s="955"/>
      <c r="E33" s="289" t="s">
        <v>513</v>
      </c>
      <c r="F33" s="254">
        <v>1</v>
      </c>
      <c r="G33" s="254">
        <v>1</v>
      </c>
      <c r="H33" s="305">
        <v>1</v>
      </c>
      <c r="I33" s="312"/>
      <c r="J33" s="290"/>
      <c r="K33" s="277"/>
      <c r="L33" s="253"/>
      <c r="M33" s="254">
        <v>1</v>
      </c>
      <c r="N33" s="267">
        <v>0</v>
      </c>
      <c r="O33" s="268">
        <v>1</v>
      </c>
      <c r="P33" s="23" t="str">
        <f t="shared" si="0"/>
        <v>P</v>
      </c>
      <c r="Q33" s="24"/>
      <c r="R33" s="24"/>
      <c r="S33" s="24"/>
      <c r="T33" s="26"/>
    </row>
    <row r="34" spans="1:20" ht="49.5" customHeight="1">
      <c r="A34" s="971">
        <v>2</v>
      </c>
      <c r="B34" s="869" t="s">
        <v>663</v>
      </c>
      <c r="C34" s="955" t="s">
        <v>657</v>
      </c>
      <c r="D34" s="955" t="s">
        <v>658</v>
      </c>
      <c r="E34" s="351" t="s">
        <v>659</v>
      </c>
      <c r="F34" s="1356"/>
      <c r="G34" s="1349"/>
      <c r="H34" s="1351"/>
      <c r="I34" s="1351"/>
      <c r="J34" s="956" t="s">
        <v>660</v>
      </c>
      <c r="K34" s="1034">
        <v>0</v>
      </c>
      <c r="L34" s="1034">
        <v>0</v>
      </c>
      <c r="M34" s="1349">
        <v>1</v>
      </c>
      <c r="N34" s="1367">
        <v>0</v>
      </c>
      <c r="O34" s="1359">
        <v>100</v>
      </c>
      <c r="P34" s="1360" t="str">
        <f t="shared" ref="P34" si="2">IF(O34&lt;=V$21,"T",IF(O34&lt;$Y$21,"R",IF(O34&gt;=$Y$21,"P")))</f>
        <v>P</v>
      </c>
      <c r="Q34" s="1362" t="s">
        <v>419</v>
      </c>
      <c r="R34" s="1362" t="s">
        <v>419</v>
      </c>
      <c r="S34" s="1364" t="s">
        <v>420</v>
      </c>
      <c r="T34" s="1353" t="s">
        <v>661</v>
      </c>
    </row>
    <row r="35" spans="1:20" ht="60.75" thickBot="1">
      <c r="A35" s="999"/>
      <c r="B35" s="1358"/>
      <c r="C35" s="1355"/>
      <c r="D35" s="1355"/>
      <c r="E35" s="393" t="s">
        <v>662</v>
      </c>
      <c r="F35" s="1357"/>
      <c r="G35" s="1350"/>
      <c r="H35" s="1352"/>
      <c r="I35" s="1352"/>
      <c r="J35" s="998"/>
      <c r="K35" s="1071"/>
      <c r="L35" s="1071"/>
      <c r="M35" s="1366"/>
      <c r="N35" s="1368"/>
      <c r="O35" s="1357"/>
      <c r="P35" s="1361"/>
      <c r="Q35" s="1363"/>
      <c r="R35" s="1363"/>
      <c r="S35" s="1365"/>
      <c r="T35" s="1354"/>
    </row>
    <row r="36" spans="1:20">
      <c r="A36" s="31" t="s">
        <v>24</v>
      </c>
      <c r="B36" s="457"/>
      <c r="C36" s="457"/>
      <c r="D36" s="457"/>
      <c r="E36" s="458"/>
      <c r="F36" s="457"/>
      <c r="G36" s="457"/>
      <c r="H36" s="457"/>
      <c r="I36" s="457"/>
      <c r="J36" s="457"/>
      <c r="K36" s="457"/>
      <c r="L36" s="457"/>
      <c r="M36" s="457"/>
      <c r="N36" s="457"/>
      <c r="O36" s="216"/>
      <c r="P36" s="216"/>
      <c r="Q36" s="216"/>
      <c r="R36" s="216"/>
      <c r="S36" s="216"/>
      <c r="T36" s="218"/>
    </row>
    <row r="37" spans="1:20">
      <c r="A37" s="65"/>
      <c r="B37" s="66"/>
      <c r="C37" s="66"/>
      <c r="D37" s="66"/>
      <c r="E37" s="66"/>
      <c r="F37" s="66"/>
      <c r="G37" s="66"/>
      <c r="H37" s="66"/>
      <c r="I37" s="66"/>
      <c r="J37" s="66"/>
      <c r="K37" s="66"/>
      <c r="L37" s="66"/>
      <c r="M37" s="66"/>
      <c r="N37" s="66"/>
      <c r="O37" s="66"/>
      <c r="P37" s="66"/>
      <c r="Q37" s="66"/>
      <c r="R37" s="66"/>
      <c r="S37" s="66"/>
      <c r="T37" s="67"/>
    </row>
    <row r="38" spans="1:20">
      <c r="A38" s="65"/>
      <c r="B38" s="66"/>
      <c r="C38" s="66"/>
      <c r="D38" s="66"/>
      <c r="E38" s="66"/>
      <c r="F38" s="66"/>
      <c r="G38" s="66"/>
      <c r="H38" s="66"/>
      <c r="I38" s="66"/>
      <c r="J38" s="66"/>
      <c r="K38" s="66"/>
      <c r="L38" s="66"/>
      <c r="M38" s="66"/>
      <c r="N38" s="66"/>
      <c r="O38" s="66"/>
      <c r="P38" s="66"/>
      <c r="Q38" s="66"/>
      <c r="R38" s="66"/>
      <c r="S38" s="66"/>
      <c r="T38" s="67"/>
    </row>
    <row r="39" spans="1:20">
      <c r="A39" s="65"/>
      <c r="B39" s="66"/>
      <c r="C39" s="66"/>
      <c r="D39" s="66"/>
      <c r="E39" s="66"/>
      <c r="F39" s="66"/>
      <c r="G39" s="66"/>
      <c r="H39" s="66"/>
      <c r="I39" s="66"/>
      <c r="J39" s="66"/>
      <c r="K39" s="66"/>
      <c r="L39" s="66"/>
      <c r="M39" s="66"/>
      <c r="N39" s="66"/>
      <c r="O39" s="66"/>
      <c r="P39" s="66"/>
      <c r="Q39" s="66"/>
      <c r="R39" s="66"/>
      <c r="S39" s="66"/>
      <c r="T39" s="67"/>
    </row>
    <row r="40" spans="1:20">
      <c r="A40" s="65"/>
      <c r="B40" s="66"/>
      <c r="C40" s="66"/>
      <c r="D40" s="66"/>
      <c r="E40" s="66"/>
      <c r="F40" s="66"/>
      <c r="G40" s="66"/>
      <c r="H40" s="66"/>
      <c r="I40" s="66"/>
      <c r="J40" s="66"/>
      <c r="K40" s="66"/>
      <c r="L40" s="66"/>
      <c r="M40" s="66"/>
      <c r="N40" s="66"/>
      <c r="O40" s="66"/>
      <c r="P40" s="66"/>
      <c r="Q40" s="66"/>
      <c r="R40" s="66"/>
      <c r="S40" s="66"/>
      <c r="T40" s="67"/>
    </row>
    <row r="41" spans="1:20">
      <c r="A41" s="65"/>
      <c r="B41" s="66"/>
      <c r="C41" s="66"/>
      <c r="D41" s="66"/>
      <c r="E41" s="66"/>
      <c r="F41" s="66"/>
      <c r="G41" s="66"/>
      <c r="H41" s="66"/>
      <c r="I41" s="66"/>
      <c r="J41" s="66"/>
      <c r="K41" s="66"/>
      <c r="L41" s="66"/>
      <c r="M41" s="66"/>
      <c r="N41" s="66"/>
      <c r="O41" s="66"/>
      <c r="P41" s="66"/>
      <c r="Q41" s="66"/>
      <c r="R41" s="66"/>
      <c r="S41" s="66"/>
      <c r="T41" s="67"/>
    </row>
    <row r="42" spans="1:20">
      <c r="A42" s="65"/>
      <c r="B42" s="66"/>
      <c r="C42" s="66"/>
      <c r="D42" s="66"/>
      <c r="E42" s="66"/>
      <c r="F42" s="66"/>
      <c r="G42" s="66"/>
      <c r="H42" s="66"/>
      <c r="I42" s="66"/>
      <c r="J42" s="66"/>
      <c r="K42" s="66"/>
      <c r="L42" s="66"/>
      <c r="M42" s="66"/>
      <c r="N42" s="66"/>
      <c r="O42" s="66"/>
      <c r="P42" s="66"/>
      <c r="Q42" s="66"/>
      <c r="R42" s="66"/>
      <c r="S42" s="66"/>
      <c r="T42" s="67"/>
    </row>
    <row r="43" spans="1:20">
      <c r="A43" s="65"/>
      <c r="B43" s="66"/>
      <c r="C43" s="66"/>
      <c r="D43" s="66"/>
      <c r="E43" s="66"/>
      <c r="F43" s="66"/>
      <c r="G43" s="66"/>
      <c r="H43" s="66"/>
      <c r="I43" s="66"/>
      <c r="J43" s="66"/>
      <c r="K43" s="66"/>
      <c r="L43" s="66"/>
      <c r="M43" s="66"/>
      <c r="N43" s="66"/>
      <c r="O43" s="66"/>
      <c r="P43" s="66"/>
      <c r="Q43" s="66"/>
      <c r="R43" s="66"/>
      <c r="S43" s="66"/>
      <c r="T43" s="67"/>
    </row>
    <row r="44" spans="1:20">
      <c r="A44" s="65"/>
      <c r="B44" s="66"/>
      <c r="C44" s="66"/>
      <c r="D44" s="66"/>
      <c r="E44" s="66"/>
      <c r="F44" s="66"/>
      <c r="G44" s="66"/>
      <c r="H44" s="66"/>
      <c r="I44" s="66"/>
      <c r="J44" s="66"/>
      <c r="K44" s="66"/>
      <c r="L44" s="66"/>
      <c r="M44" s="66"/>
      <c r="N44" s="66"/>
      <c r="O44" s="66"/>
      <c r="P44" s="66"/>
      <c r="Q44" s="66"/>
      <c r="R44" s="66"/>
      <c r="S44" s="66"/>
      <c r="T44" s="67"/>
    </row>
    <row r="45" spans="1:20">
      <c r="A45" s="65"/>
      <c r="B45" s="66"/>
      <c r="C45" s="66"/>
      <c r="D45" s="66"/>
      <c r="E45" s="66"/>
      <c r="F45" s="66"/>
      <c r="G45" s="66"/>
      <c r="H45" s="66"/>
      <c r="I45" s="66"/>
      <c r="J45" s="66"/>
      <c r="K45" s="66"/>
      <c r="L45" s="66"/>
      <c r="M45" s="66"/>
      <c r="N45" s="66"/>
      <c r="O45" s="66"/>
      <c r="P45" s="66"/>
      <c r="Q45" s="66"/>
      <c r="R45" s="66"/>
      <c r="S45" s="66"/>
      <c r="T45" s="67"/>
    </row>
    <row r="46" spans="1:20">
      <c r="A46" s="65"/>
      <c r="B46" s="66"/>
      <c r="C46" s="66"/>
      <c r="D46" s="66"/>
      <c r="E46" s="66"/>
      <c r="F46" s="66"/>
      <c r="G46" s="66"/>
      <c r="H46" s="66"/>
      <c r="I46" s="66"/>
      <c r="J46" s="66"/>
      <c r="K46" s="66"/>
      <c r="L46" s="66"/>
      <c r="M46" s="66"/>
      <c r="N46" s="66"/>
      <c r="O46" s="66"/>
      <c r="P46" s="66"/>
      <c r="Q46" s="66"/>
      <c r="R46" s="66"/>
      <c r="S46" s="66"/>
      <c r="T46" s="67"/>
    </row>
    <row r="47" spans="1:20">
      <c r="E47" s="118"/>
    </row>
  </sheetData>
  <mergeCells count="67">
    <mergeCell ref="A34:A35"/>
    <mergeCell ref="T34:T35"/>
    <mergeCell ref="C34:C35"/>
    <mergeCell ref="F34:F35"/>
    <mergeCell ref="B34:B35"/>
    <mergeCell ref="O34:O35"/>
    <mergeCell ref="P34:P35"/>
    <mergeCell ref="Q34:Q35"/>
    <mergeCell ref="R34:R35"/>
    <mergeCell ref="S34:S35"/>
    <mergeCell ref="J34:J35"/>
    <mergeCell ref="K34:K35"/>
    <mergeCell ref="L34:L35"/>
    <mergeCell ref="M34:M35"/>
    <mergeCell ref="N34:N35"/>
    <mergeCell ref="D34:D35"/>
    <mergeCell ref="G34:G35"/>
    <mergeCell ref="H34:H35"/>
    <mergeCell ref="I34:I35"/>
    <mergeCell ref="N14:P14"/>
    <mergeCell ref="Q14:Q15"/>
    <mergeCell ref="R14:R15"/>
    <mergeCell ref="A7:E7"/>
    <mergeCell ref="F7:M7"/>
    <mergeCell ref="A8:E8"/>
    <mergeCell ref="F8:M8"/>
    <mergeCell ref="M14:M15"/>
    <mergeCell ref="A14:A15"/>
    <mergeCell ref="D14:D15"/>
    <mergeCell ref="E14:E15"/>
    <mergeCell ref="F14:I14"/>
    <mergeCell ref="J14:J15"/>
    <mergeCell ref="B14:B15"/>
    <mergeCell ref="C14:C15"/>
    <mergeCell ref="T14:T15"/>
    <mergeCell ref="K14:K15"/>
    <mergeCell ref="L14:L15"/>
    <mergeCell ref="A2:E4"/>
    <mergeCell ref="F2:M2"/>
    <mergeCell ref="N2:T2"/>
    <mergeCell ref="F3:M4"/>
    <mergeCell ref="N3:T3"/>
    <mergeCell ref="N4:T4"/>
    <mergeCell ref="A9:E9"/>
    <mergeCell ref="F9:M9"/>
    <mergeCell ref="A11:T11"/>
    <mergeCell ref="A13:L13"/>
    <mergeCell ref="M13:T13"/>
    <mergeCell ref="A6:E6"/>
    <mergeCell ref="F6:M6"/>
    <mergeCell ref="S30:S32"/>
    <mergeCell ref="T31:T32"/>
    <mergeCell ref="T17:T22"/>
    <mergeCell ref="S17:S22"/>
    <mergeCell ref="Q18:Q22"/>
    <mergeCell ref="R18:R22"/>
    <mergeCell ref="S23:S29"/>
    <mergeCell ref="T23:T29"/>
    <mergeCell ref="A17:A33"/>
    <mergeCell ref="D24:D29"/>
    <mergeCell ref="D30:D33"/>
    <mergeCell ref="C17:C33"/>
    <mergeCell ref="J30:J32"/>
    <mergeCell ref="B17:B23"/>
    <mergeCell ref="D17:D23"/>
    <mergeCell ref="B30:B33"/>
    <mergeCell ref="B24:B29"/>
  </mergeCells>
  <conditionalFormatting sqref="P16:P33">
    <cfRule type="iconSet" priority="160">
      <iconSet iconSet="3Symbols2">
        <cfvo type="percent" val="0"/>
        <cfvo type="percent" val="0.74"/>
        <cfvo type="percent" val="0.85"/>
      </iconSet>
    </cfRule>
  </conditionalFormatting>
  <conditionalFormatting sqref="P16:P34">
    <cfRule type="containsText" dxfId="85" priority="1" stopIfTrue="1" operator="containsText" text="P">
      <formula>NOT(ISERROR(SEARCH("P",P16)))</formula>
    </cfRule>
    <cfRule type="containsText" dxfId="84" priority="2" stopIfTrue="1" operator="containsText" text="R">
      <formula>NOT(ISERROR(SEARCH("R",P16)))</formula>
    </cfRule>
    <cfRule type="containsText" dxfId="83" priority="3" operator="containsText" text="T">
      <formula>NOT(ISERROR(SEARCH("T",P16)))</formula>
    </cfRule>
  </conditionalFormatting>
  <conditionalFormatting sqref="P34">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47"/>
  <sheetViews>
    <sheetView topLeftCell="E2" zoomScale="79" zoomScaleNormal="79" workbookViewId="0">
      <selection activeCell="L24" sqref="L24:L28"/>
    </sheetView>
  </sheetViews>
  <sheetFormatPr baseColWidth="10" defaultColWidth="11.42578125" defaultRowHeight="13.5"/>
  <cols>
    <col min="1" max="1" width="11.5703125" style="1" bestFit="1" customWidth="1"/>
    <col min="2" max="2" width="18" style="1" customWidth="1"/>
    <col min="3" max="3" width="19.42578125" style="1" customWidth="1"/>
    <col min="4" max="4" width="36.5703125" style="1" customWidth="1"/>
    <col min="5" max="5" width="64.42578125" style="1" customWidth="1"/>
    <col min="6" max="6" width="11.5703125" style="1" bestFit="1" customWidth="1"/>
    <col min="7" max="9" width="11.42578125" style="1"/>
    <col min="10" max="10" width="55.42578125" style="1" customWidth="1"/>
    <col min="11" max="11" width="16.7109375" style="1" bestFit="1" customWidth="1"/>
    <col min="12" max="12" width="20.85546875" style="1" customWidth="1"/>
    <col min="13" max="13" width="11.5703125" style="1" bestFit="1" customWidth="1"/>
    <col min="14" max="14" width="15.5703125" style="1" customWidth="1"/>
    <col min="15" max="15" width="11.5703125" style="1" bestFit="1" customWidth="1"/>
    <col min="16" max="16" width="11.42578125" style="1"/>
    <col min="17" max="17" width="20.28515625" style="1" customWidth="1"/>
    <col min="18" max="18" width="46.28515625" style="1" customWidth="1"/>
    <col min="19" max="19" width="53.85546875" style="1" customWidth="1"/>
    <col min="20" max="20" width="30.42578125" style="1" customWidth="1"/>
    <col min="21" max="16384" width="11.42578125" style="1"/>
  </cols>
  <sheetData>
    <row r="1" spans="1:20" ht="14.25" thickBot="1"/>
    <row r="2" spans="1:20" ht="14.25" thickBot="1">
      <c r="A2" s="904"/>
      <c r="B2" s="905"/>
      <c r="C2" s="905"/>
      <c r="D2" s="905"/>
      <c r="E2" s="906"/>
      <c r="F2" s="913" t="s">
        <v>18</v>
      </c>
      <c r="G2" s="914"/>
      <c r="H2" s="914"/>
      <c r="I2" s="914"/>
      <c r="J2" s="914"/>
      <c r="K2" s="914"/>
      <c r="L2" s="914"/>
      <c r="M2" s="915"/>
      <c r="N2" s="882" t="s">
        <v>655</v>
      </c>
      <c r="O2" s="883"/>
      <c r="P2" s="883"/>
      <c r="Q2" s="883"/>
      <c r="R2" s="883"/>
      <c r="S2" s="883"/>
      <c r="T2" s="884"/>
    </row>
    <row r="3" spans="1:20" ht="14.25" thickBot="1">
      <c r="A3" s="907"/>
      <c r="B3" s="908"/>
      <c r="C3" s="908"/>
      <c r="D3" s="908"/>
      <c r="E3" s="909"/>
      <c r="F3" s="885" t="s">
        <v>17</v>
      </c>
      <c r="G3" s="886"/>
      <c r="H3" s="886"/>
      <c r="I3" s="886"/>
      <c r="J3" s="886"/>
      <c r="K3" s="886"/>
      <c r="L3" s="886"/>
      <c r="M3" s="887"/>
      <c r="N3" s="891" t="s">
        <v>23</v>
      </c>
      <c r="O3" s="892"/>
      <c r="P3" s="892"/>
      <c r="Q3" s="892"/>
      <c r="R3" s="892"/>
      <c r="S3" s="892"/>
      <c r="T3" s="893"/>
    </row>
    <row r="4" spans="1:20" ht="14.25" thickBot="1">
      <c r="A4" s="910"/>
      <c r="B4" s="911"/>
      <c r="C4" s="911"/>
      <c r="D4" s="911"/>
      <c r="E4" s="912"/>
      <c r="F4" s="888"/>
      <c r="G4" s="889"/>
      <c r="H4" s="889"/>
      <c r="I4" s="889"/>
      <c r="J4" s="889"/>
      <c r="K4" s="889"/>
      <c r="L4" s="889"/>
      <c r="M4" s="890"/>
      <c r="N4" s="894" t="s">
        <v>8</v>
      </c>
      <c r="O4" s="895"/>
      <c r="P4" s="895"/>
      <c r="Q4" s="895"/>
      <c r="R4" s="895"/>
      <c r="S4" s="895"/>
      <c r="T4" s="896"/>
    </row>
    <row r="5" spans="1:20">
      <c r="A5" s="2"/>
      <c r="B5" s="2"/>
      <c r="C5" s="2"/>
      <c r="D5" s="2"/>
      <c r="E5" s="2"/>
      <c r="F5" s="2"/>
      <c r="G5" s="2"/>
      <c r="H5" s="2"/>
      <c r="I5" s="2"/>
      <c r="J5" s="3"/>
      <c r="K5" s="3"/>
      <c r="L5" s="4"/>
      <c r="M5" s="4"/>
      <c r="N5" s="4"/>
      <c r="O5" s="4"/>
      <c r="P5" s="4"/>
      <c r="Q5" s="4"/>
      <c r="R5" s="4"/>
      <c r="S5" s="4"/>
      <c r="T5" s="4"/>
    </row>
    <row r="6" spans="1:20" ht="14.25" thickBot="1">
      <c r="A6" s="1369" t="s">
        <v>10</v>
      </c>
      <c r="B6" s="1369"/>
      <c r="C6" s="1369"/>
      <c r="D6" s="1369"/>
      <c r="E6" s="1369"/>
      <c r="F6" s="901" t="s">
        <v>33</v>
      </c>
      <c r="G6" s="902"/>
      <c r="H6" s="902"/>
      <c r="I6" s="902"/>
      <c r="J6" s="902"/>
      <c r="K6" s="902"/>
      <c r="L6" s="902"/>
      <c r="M6" s="903"/>
      <c r="N6" s="4"/>
      <c r="O6" s="4"/>
      <c r="P6" s="4"/>
      <c r="Q6" s="4"/>
      <c r="R6" s="4"/>
      <c r="S6" s="4"/>
      <c r="T6" s="4"/>
    </row>
    <row r="7" spans="1:20" ht="15.75" thickBot="1">
      <c r="A7" s="1370" t="s">
        <v>25</v>
      </c>
      <c r="B7" s="1371"/>
      <c r="C7" s="1371"/>
      <c r="D7" s="1371"/>
      <c r="E7" s="1372"/>
      <c r="F7" s="899">
        <v>2024</v>
      </c>
      <c r="G7" s="899"/>
      <c r="H7" s="899"/>
      <c r="I7" s="899"/>
      <c r="J7" s="899"/>
      <c r="K7" s="899"/>
      <c r="L7" s="899"/>
      <c r="M7" s="900"/>
      <c r="N7" s="4"/>
      <c r="O7" s="4"/>
      <c r="P7" s="4"/>
      <c r="Q7" s="4"/>
      <c r="R7" s="4"/>
      <c r="S7" s="4"/>
      <c r="T7" s="4"/>
    </row>
    <row r="8" spans="1:20" ht="15">
      <c r="A8" s="1373" t="s">
        <v>6</v>
      </c>
      <c r="B8" s="1373"/>
      <c r="C8" s="1373"/>
      <c r="D8" s="1373"/>
      <c r="E8" s="1373"/>
      <c r="F8" s="898" t="s">
        <v>731</v>
      </c>
      <c r="G8" s="899"/>
      <c r="H8" s="899"/>
      <c r="I8" s="899"/>
      <c r="J8" s="899"/>
      <c r="K8" s="899"/>
      <c r="L8" s="899"/>
      <c r="M8" s="900"/>
      <c r="N8" s="4"/>
      <c r="O8" s="4"/>
      <c r="P8" s="4"/>
      <c r="Q8" s="4"/>
      <c r="R8" s="4"/>
      <c r="S8" s="4"/>
      <c r="T8" s="4"/>
    </row>
    <row r="9" spans="1:20" ht="15">
      <c r="A9" s="897" t="s">
        <v>7</v>
      </c>
      <c r="B9" s="897"/>
      <c r="C9" s="897"/>
      <c r="D9" s="897"/>
      <c r="E9" s="897"/>
      <c r="F9" s="898" t="s">
        <v>1241</v>
      </c>
      <c r="G9" s="899"/>
      <c r="H9" s="899"/>
      <c r="I9" s="899"/>
      <c r="J9" s="899"/>
      <c r="K9" s="899"/>
      <c r="L9" s="899"/>
      <c r="M9" s="900"/>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926" t="s">
        <v>9</v>
      </c>
      <c r="B11" s="927"/>
      <c r="C11" s="927"/>
      <c r="D11" s="927"/>
      <c r="E11" s="927"/>
      <c r="F11" s="927"/>
      <c r="G11" s="927"/>
      <c r="H11" s="927"/>
      <c r="I11" s="927"/>
      <c r="J11" s="927"/>
      <c r="K11" s="927"/>
      <c r="L11" s="927"/>
      <c r="M11" s="927"/>
      <c r="N11" s="927"/>
      <c r="O11" s="927"/>
      <c r="P11" s="927"/>
      <c r="Q11" s="927"/>
      <c r="R11" s="927"/>
      <c r="S11" s="927"/>
      <c r="T11" s="928"/>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929" t="s">
        <v>16</v>
      </c>
      <c r="B13" s="930"/>
      <c r="C13" s="930"/>
      <c r="D13" s="930"/>
      <c r="E13" s="930"/>
      <c r="F13" s="930"/>
      <c r="G13" s="930"/>
      <c r="H13" s="930"/>
      <c r="I13" s="930"/>
      <c r="J13" s="930"/>
      <c r="K13" s="930"/>
      <c r="L13" s="931"/>
      <c r="M13" s="932" t="s">
        <v>1</v>
      </c>
      <c r="N13" s="932"/>
      <c r="O13" s="932"/>
      <c r="P13" s="932"/>
      <c r="Q13" s="932"/>
      <c r="R13" s="932"/>
      <c r="S13" s="932"/>
      <c r="T13" s="933"/>
    </row>
    <row r="14" spans="1:20" ht="26.25" customHeight="1" thickBot="1">
      <c r="A14" s="938" t="s">
        <v>27</v>
      </c>
      <c r="B14" s="947" t="s">
        <v>293</v>
      </c>
      <c r="C14" s="947" t="s">
        <v>294</v>
      </c>
      <c r="D14" s="938" t="s">
        <v>26</v>
      </c>
      <c r="E14" s="942" t="s">
        <v>19</v>
      </c>
      <c r="F14" s="944" t="s">
        <v>11</v>
      </c>
      <c r="G14" s="945"/>
      <c r="H14" s="945"/>
      <c r="I14" s="946"/>
      <c r="J14" s="934" t="s">
        <v>20</v>
      </c>
      <c r="K14" s="934" t="s">
        <v>21</v>
      </c>
      <c r="L14" s="934" t="s">
        <v>2</v>
      </c>
      <c r="M14" s="936" t="s">
        <v>22</v>
      </c>
      <c r="N14" s="917" t="s">
        <v>3</v>
      </c>
      <c r="O14" s="918"/>
      <c r="P14" s="919"/>
      <c r="Q14" s="920" t="s">
        <v>4</v>
      </c>
      <c r="R14" s="922" t="s">
        <v>5</v>
      </c>
      <c r="S14" s="10" t="s">
        <v>29</v>
      </c>
      <c r="T14" s="924" t="s">
        <v>0</v>
      </c>
    </row>
    <row r="15" spans="1:20" ht="29.25" customHeight="1" thickBot="1">
      <c r="A15" s="939"/>
      <c r="B15" s="948"/>
      <c r="C15" s="948"/>
      <c r="D15" s="939"/>
      <c r="E15" s="943"/>
      <c r="F15" s="11" t="s">
        <v>12</v>
      </c>
      <c r="G15" s="11" t="s">
        <v>13</v>
      </c>
      <c r="H15" s="11" t="s">
        <v>14</v>
      </c>
      <c r="I15" s="11" t="s">
        <v>15</v>
      </c>
      <c r="J15" s="935"/>
      <c r="K15" s="935"/>
      <c r="L15" s="935"/>
      <c r="M15" s="937"/>
      <c r="N15" s="37" t="s">
        <v>30</v>
      </c>
      <c r="O15" s="13" t="s">
        <v>28</v>
      </c>
      <c r="P15" s="14" t="s">
        <v>31</v>
      </c>
      <c r="Q15" s="921"/>
      <c r="R15" s="923"/>
      <c r="S15" s="15"/>
      <c r="T15" s="925"/>
    </row>
    <row r="16" spans="1:20" ht="14.25" thickBot="1">
      <c r="A16" s="2"/>
      <c r="B16" s="2"/>
      <c r="C16" s="2"/>
      <c r="D16" s="2"/>
      <c r="E16" s="2"/>
      <c r="F16" s="2"/>
      <c r="G16" s="2"/>
      <c r="H16" s="2"/>
      <c r="I16" s="2"/>
      <c r="J16" s="2"/>
      <c r="K16" s="2"/>
      <c r="L16" s="16"/>
      <c r="M16" s="2"/>
      <c r="Q16" s="2"/>
      <c r="R16" s="2"/>
      <c r="S16" s="2"/>
      <c r="T16" s="2"/>
    </row>
    <row r="17" spans="1:20" ht="27" customHeight="1">
      <c r="A17" s="1336">
        <v>1</v>
      </c>
      <c r="B17" s="1394" t="s">
        <v>305</v>
      </c>
      <c r="C17" s="1020" t="s">
        <v>383</v>
      </c>
      <c r="D17" s="1217" t="s">
        <v>34</v>
      </c>
      <c r="E17" s="446" t="s">
        <v>827</v>
      </c>
      <c r="F17" s="286">
        <v>30</v>
      </c>
      <c r="G17" s="286">
        <v>50</v>
      </c>
      <c r="H17" s="398">
        <v>20</v>
      </c>
      <c r="I17" s="348"/>
      <c r="J17" s="629" t="s">
        <v>39</v>
      </c>
      <c r="K17" s="1375">
        <v>3485000</v>
      </c>
      <c r="L17" s="1374"/>
      <c r="M17" s="468">
        <v>100</v>
      </c>
      <c r="N17" s="344">
        <f>IF(M17&lt;1,M17-AVERAGE(F17:I17),M17-(SUM(F17:I17)))</f>
        <v>0</v>
      </c>
      <c r="O17" s="464">
        <v>1</v>
      </c>
      <c r="P17" s="459" t="str">
        <f t="shared" ref="P17:P29" si="0">IF(O17&lt;=V$17,"T",IF(O17&lt;$Y$17,"R",IF(O17&gt;=$Y$17,"P")))</f>
        <v>P</v>
      </c>
      <c r="Q17" s="39"/>
      <c r="R17" s="572" t="s">
        <v>1017</v>
      </c>
      <c r="S17" s="573" t="s">
        <v>40</v>
      </c>
      <c r="T17" s="62"/>
    </row>
    <row r="18" spans="1:20" ht="30">
      <c r="A18" s="1337"/>
      <c r="B18" s="955"/>
      <c r="C18" s="956"/>
      <c r="D18" s="1014"/>
      <c r="E18" s="289" t="s">
        <v>828</v>
      </c>
      <c r="F18" s="249">
        <v>155</v>
      </c>
      <c r="G18" s="249">
        <v>100</v>
      </c>
      <c r="H18" s="249">
        <v>30</v>
      </c>
      <c r="I18" s="249"/>
      <c r="J18" s="572" t="s">
        <v>1066</v>
      </c>
      <c r="K18" s="1376"/>
      <c r="L18" s="1240"/>
      <c r="M18" s="349">
        <v>200</v>
      </c>
      <c r="N18" s="267">
        <f>IF(M18&lt;1,M18-AVERAGE(F18:I18),M18-(SUM(F18:I18)))</f>
        <v>-85</v>
      </c>
      <c r="O18" s="465">
        <v>1</v>
      </c>
      <c r="P18" s="460" t="str">
        <f t="shared" si="0"/>
        <v>P</v>
      </c>
      <c r="Q18" s="68" t="e">
        <f>L17/#REF!</f>
        <v>#REF!</v>
      </c>
      <c r="R18" s="572" t="s">
        <v>1018</v>
      </c>
      <c r="S18" s="574" t="s">
        <v>40</v>
      </c>
      <c r="T18" s="26"/>
    </row>
    <row r="19" spans="1:20" ht="45">
      <c r="A19" s="1337"/>
      <c r="B19" s="955"/>
      <c r="C19" s="956"/>
      <c r="D19" s="1015"/>
      <c r="E19" s="289" t="s">
        <v>829</v>
      </c>
      <c r="F19" s="277">
        <v>15</v>
      </c>
      <c r="G19" s="277">
        <v>13</v>
      </c>
      <c r="H19" s="277">
        <v>10</v>
      </c>
      <c r="I19" s="277"/>
      <c r="J19" s="572" t="s">
        <v>1067</v>
      </c>
      <c r="K19" s="1377"/>
      <c r="L19" s="1240"/>
      <c r="M19" s="350">
        <v>20</v>
      </c>
      <c r="N19" s="267">
        <f t="shared" ref="N19:N30" si="1">IF(M19&lt;1,M19-AVERAGE(F19:I19),M19-(SUM(F19:I19)))</f>
        <v>-18</v>
      </c>
      <c r="O19" s="465">
        <v>1</v>
      </c>
      <c r="P19" s="460" t="str">
        <f t="shared" si="0"/>
        <v>P</v>
      </c>
      <c r="Q19" s="24"/>
      <c r="R19" s="572" t="s">
        <v>1019</v>
      </c>
      <c r="S19" s="574" t="s">
        <v>41</v>
      </c>
      <c r="T19" s="26"/>
    </row>
    <row r="20" spans="1:20" ht="54" customHeight="1">
      <c r="A20" s="1337"/>
      <c r="B20" s="955"/>
      <c r="C20" s="956"/>
      <c r="D20" s="955" t="s">
        <v>842</v>
      </c>
      <c r="E20" s="289" t="s">
        <v>830</v>
      </c>
      <c r="F20" s="277">
        <v>3</v>
      </c>
      <c r="G20" s="277">
        <v>1</v>
      </c>
      <c r="H20" s="277">
        <v>2</v>
      </c>
      <c r="I20" s="277"/>
      <c r="J20" s="572" t="s">
        <v>1068</v>
      </c>
      <c r="K20" s="1387">
        <v>600000</v>
      </c>
      <c r="L20" s="1240"/>
      <c r="M20" s="350">
        <v>4</v>
      </c>
      <c r="N20" s="267">
        <f t="shared" si="1"/>
        <v>-2</v>
      </c>
      <c r="O20" s="465">
        <f t="shared" ref="O20:O26" si="2">IF(M20&lt;1,(AVERAGE(F20:I20)/M20),SUM(F20:I20)/M20)</f>
        <v>1.5</v>
      </c>
      <c r="P20" s="460" t="str">
        <f t="shared" si="0"/>
        <v>P</v>
      </c>
      <c r="Q20" s="24"/>
      <c r="R20" s="572" t="s">
        <v>1020</v>
      </c>
      <c r="S20" s="575" t="s">
        <v>42</v>
      </c>
      <c r="T20" s="26"/>
    </row>
    <row r="21" spans="1:20" ht="90">
      <c r="A21" s="1337"/>
      <c r="B21" s="955"/>
      <c r="C21" s="956"/>
      <c r="D21" s="955"/>
      <c r="E21" s="289" t="s">
        <v>831</v>
      </c>
      <c r="F21" s="277">
        <v>30</v>
      </c>
      <c r="G21" s="277">
        <v>0</v>
      </c>
      <c r="H21" s="277">
        <v>15</v>
      </c>
      <c r="I21" s="277"/>
      <c r="J21" s="572" t="s">
        <v>1069</v>
      </c>
      <c r="K21" s="1388"/>
      <c r="L21" s="1240"/>
      <c r="M21" s="350">
        <v>40</v>
      </c>
      <c r="N21" s="267">
        <f t="shared" si="1"/>
        <v>-5</v>
      </c>
      <c r="O21" s="465">
        <f t="shared" si="2"/>
        <v>1.125</v>
      </c>
      <c r="P21" s="460" t="str">
        <f t="shared" si="0"/>
        <v>P</v>
      </c>
      <c r="Q21" s="24"/>
      <c r="R21" s="572" t="s">
        <v>1021</v>
      </c>
      <c r="S21" s="575" t="s">
        <v>48</v>
      </c>
      <c r="T21" s="26"/>
    </row>
    <row r="22" spans="1:20" ht="105">
      <c r="A22" s="1337"/>
      <c r="B22" s="955"/>
      <c r="C22" s="956"/>
      <c r="D22" s="955"/>
      <c r="E22" s="289" t="s">
        <v>832</v>
      </c>
      <c r="F22" s="277">
        <v>36</v>
      </c>
      <c r="G22" s="277">
        <v>9</v>
      </c>
      <c r="H22" s="277">
        <v>10</v>
      </c>
      <c r="I22" s="277"/>
      <c r="J22" s="572" t="s">
        <v>1070</v>
      </c>
      <c r="K22" s="1388"/>
      <c r="L22" s="1240"/>
      <c r="M22" s="350">
        <v>40</v>
      </c>
      <c r="N22" s="267">
        <f t="shared" si="1"/>
        <v>-15</v>
      </c>
      <c r="O22" s="465">
        <f t="shared" si="2"/>
        <v>1.375</v>
      </c>
      <c r="P22" s="460" t="str">
        <f t="shared" si="0"/>
        <v>P</v>
      </c>
      <c r="Q22" s="24"/>
      <c r="R22" s="572" t="s">
        <v>1022</v>
      </c>
      <c r="S22" s="575" t="s">
        <v>49</v>
      </c>
      <c r="T22" s="26"/>
    </row>
    <row r="23" spans="1:20" ht="135">
      <c r="A23" s="1337"/>
      <c r="B23" s="955"/>
      <c r="C23" s="956"/>
      <c r="D23" s="955"/>
      <c r="E23" s="289" t="s">
        <v>833</v>
      </c>
      <c r="F23" s="277">
        <v>3</v>
      </c>
      <c r="G23" s="277">
        <v>2</v>
      </c>
      <c r="H23" s="277">
        <v>8</v>
      </c>
      <c r="I23" s="277"/>
      <c r="J23" s="572" t="s">
        <v>1071</v>
      </c>
      <c r="K23" s="1389"/>
      <c r="L23" s="1240"/>
      <c r="M23" s="350">
        <v>6</v>
      </c>
      <c r="N23" s="267">
        <f t="shared" si="1"/>
        <v>-7</v>
      </c>
      <c r="O23" s="465">
        <v>1</v>
      </c>
      <c r="P23" s="460" t="str">
        <f t="shared" si="0"/>
        <v>P</v>
      </c>
      <c r="Q23" s="24"/>
      <c r="R23" s="572" t="s">
        <v>1023</v>
      </c>
      <c r="S23" s="575" t="s">
        <v>50</v>
      </c>
      <c r="T23" s="26"/>
    </row>
    <row r="24" spans="1:20" ht="75">
      <c r="A24" s="1019">
        <v>2</v>
      </c>
      <c r="B24" s="956" t="s">
        <v>296</v>
      </c>
      <c r="C24" s="956" t="s">
        <v>371</v>
      </c>
      <c r="D24" s="1381" t="s">
        <v>36</v>
      </c>
      <c r="E24" s="289" t="s">
        <v>834</v>
      </c>
      <c r="F24" s="277">
        <v>3</v>
      </c>
      <c r="G24" s="277">
        <v>4</v>
      </c>
      <c r="H24" s="277">
        <v>8</v>
      </c>
      <c r="I24" s="277"/>
      <c r="J24" s="572" t="s">
        <v>1072</v>
      </c>
      <c r="K24" s="1390">
        <v>600000</v>
      </c>
      <c r="L24" s="1240"/>
      <c r="M24" s="350">
        <v>4</v>
      </c>
      <c r="N24" s="267">
        <f t="shared" si="1"/>
        <v>-11</v>
      </c>
      <c r="O24" s="465">
        <f t="shared" si="2"/>
        <v>3.75</v>
      </c>
      <c r="P24" s="460" t="str">
        <f t="shared" si="0"/>
        <v>P</v>
      </c>
      <c r="Q24" s="1378">
        <f>L24/K24</f>
        <v>0</v>
      </c>
      <c r="R24" s="572" t="s">
        <v>1023</v>
      </c>
      <c r="S24" s="575" t="s">
        <v>43</v>
      </c>
      <c r="T24" s="26"/>
    </row>
    <row r="25" spans="1:20" ht="135">
      <c r="A25" s="1019"/>
      <c r="B25" s="956"/>
      <c r="C25" s="956"/>
      <c r="D25" s="1382"/>
      <c r="E25" s="289" t="s">
        <v>35</v>
      </c>
      <c r="F25" s="277">
        <v>2</v>
      </c>
      <c r="G25" s="277">
        <v>4</v>
      </c>
      <c r="H25" s="277">
        <v>5</v>
      </c>
      <c r="I25" s="277"/>
      <c r="J25" s="572" t="s">
        <v>1073</v>
      </c>
      <c r="K25" s="1391"/>
      <c r="L25" s="1240"/>
      <c r="M25" s="350">
        <v>4</v>
      </c>
      <c r="N25" s="267">
        <f t="shared" si="1"/>
        <v>-7</v>
      </c>
      <c r="O25" s="465">
        <f t="shared" si="2"/>
        <v>2.75</v>
      </c>
      <c r="P25" s="460" t="str">
        <f t="shared" si="0"/>
        <v>P</v>
      </c>
      <c r="Q25" s="1378"/>
      <c r="R25" s="572" t="s">
        <v>1024</v>
      </c>
      <c r="S25" s="575" t="s">
        <v>44</v>
      </c>
      <c r="T25" s="26"/>
    </row>
    <row r="26" spans="1:20" ht="105" customHeight="1">
      <c r="A26" s="1019"/>
      <c r="B26" s="956"/>
      <c r="C26" s="956"/>
      <c r="D26" s="1382"/>
      <c r="E26" s="289" t="s">
        <v>835</v>
      </c>
      <c r="F26" s="277">
        <v>9</v>
      </c>
      <c r="G26" s="277">
        <v>3</v>
      </c>
      <c r="H26" s="277">
        <v>10</v>
      </c>
      <c r="I26" s="277"/>
      <c r="J26" s="572" t="s">
        <v>1074</v>
      </c>
      <c r="K26" s="1391"/>
      <c r="L26" s="1240"/>
      <c r="M26" s="350">
        <v>10</v>
      </c>
      <c r="N26" s="267">
        <f t="shared" si="1"/>
        <v>-12</v>
      </c>
      <c r="O26" s="465">
        <f t="shared" si="2"/>
        <v>2.2000000000000002</v>
      </c>
      <c r="P26" s="460" t="str">
        <f t="shared" si="0"/>
        <v>P</v>
      </c>
      <c r="Q26" s="1378"/>
      <c r="R26" s="572" t="s">
        <v>1023</v>
      </c>
      <c r="S26" s="575" t="s">
        <v>45</v>
      </c>
      <c r="T26" s="26"/>
    </row>
    <row r="27" spans="1:20" ht="42" customHeight="1">
      <c r="A27" s="1019"/>
      <c r="B27" s="956"/>
      <c r="C27" s="956"/>
      <c r="D27" s="1382"/>
      <c r="E27" s="289" t="s">
        <v>836</v>
      </c>
      <c r="F27" s="277">
        <v>3</v>
      </c>
      <c r="G27" s="277">
        <v>2</v>
      </c>
      <c r="H27" s="277">
        <v>2</v>
      </c>
      <c r="I27" s="277"/>
      <c r="J27" s="572" t="s">
        <v>1075</v>
      </c>
      <c r="K27" s="1391"/>
      <c r="L27" s="1240"/>
      <c r="M27" s="350">
        <v>4</v>
      </c>
      <c r="N27" s="267">
        <f>F27-M27</f>
        <v>-1</v>
      </c>
      <c r="O27" s="465">
        <v>1</v>
      </c>
      <c r="P27" s="460" t="str">
        <f t="shared" si="0"/>
        <v>P</v>
      </c>
      <c r="Q27" s="1378"/>
      <c r="R27" s="572" t="s">
        <v>1023</v>
      </c>
      <c r="S27" s="575" t="s">
        <v>46</v>
      </c>
      <c r="T27" s="26"/>
    </row>
    <row r="28" spans="1:20" ht="60">
      <c r="A28" s="1019"/>
      <c r="B28" s="956"/>
      <c r="C28" s="956"/>
      <c r="D28" s="1383"/>
      <c r="E28" s="289" t="s">
        <v>837</v>
      </c>
      <c r="F28" s="277">
        <v>1</v>
      </c>
      <c r="G28" s="277">
        <v>1</v>
      </c>
      <c r="H28" s="277">
        <v>2</v>
      </c>
      <c r="I28" s="277"/>
      <c r="J28" s="572" t="s">
        <v>1076</v>
      </c>
      <c r="K28" s="1392"/>
      <c r="L28" s="1240"/>
      <c r="M28" s="350">
        <v>2</v>
      </c>
      <c r="N28" s="267">
        <f>F28-M28</f>
        <v>-1</v>
      </c>
      <c r="O28" s="465">
        <v>1</v>
      </c>
      <c r="P28" s="460" t="str">
        <f t="shared" si="0"/>
        <v>P</v>
      </c>
      <c r="Q28" s="1378"/>
      <c r="R28" s="572" t="s">
        <v>1023</v>
      </c>
      <c r="S28" s="575" t="s">
        <v>47</v>
      </c>
      <c r="T28" s="26"/>
    </row>
    <row r="29" spans="1:20" ht="135">
      <c r="A29" s="1019"/>
      <c r="B29" s="956"/>
      <c r="C29" s="956"/>
      <c r="D29" s="1384" t="s">
        <v>37</v>
      </c>
      <c r="E29" s="289" t="s">
        <v>38</v>
      </c>
      <c r="F29" s="277">
        <v>3</v>
      </c>
      <c r="G29" s="277">
        <v>1</v>
      </c>
      <c r="H29" s="277">
        <v>2</v>
      </c>
      <c r="I29" s="277"/>
      <c r="J29" s="572" t="s">
        <v>1077</v>
      </c>
      <c r="K29" s="1379">
        <v>34549350</v>
      </c>
      <c r="L29" s="1393"/>
      <c r="M29" s="350">
        <v>4</v>
      </c>
      <c r="N29" s="267">
        <f t="shared" si="1"/>
        <v>-2</v>
      </c>
      <c r="O29" s="465">
        <v>1</v>
      </c>
      <c r="P29" s="460" t="str">
        <f t="shared" si="0"/>
        <v>P</v>
      </c>
      <c r="Q29" s="24"/>
      <c r="R29" s="572" t="s">
        <v>1025</v>
      </c>
      <c r="S29" s="575" t="s">
        <v>51</v>
      </c>
      <c r="T29" s="26"/>
    </row>
    <row r="30" spans="1:20" ht="60">
      <c r="A30" s="1019"/>
      <c r="B30" s="956"/>
      <c r="C30" s="956"/>
      <c r="D30" s="1384"/>
      <c r="E30" s="289" t="s">
        <v>838</v>
      </c>
      <c r="F30" s="277">
        <v>4</v>
      </c>
      <c r="G30" s="277">
        <v>1</v>
      </c>
      <c r="H30" s="277">
        <v>2</v>
      </c>
      <c r="I30" s="277"/>
      <c r="J30" s="572" t="s">
        <v>1078</v>
      </c>
      <c r="K30" s="1379"/>
      <c r="L30" s="1393"/>
      <c r="M30" s="350">
        <v>4</v>
      </c>
      <c r="N30" s="267">
        <f t="shared" si="1"/>
        <v>-3</v>
      </c>
      <c r="O30" s="465">
        <v>1</v>
      </c>
      <c r="P30" s="460" t="str">
        <f>IF(O29&lt;=V$17,"T",IF(O29&lt;$Y$17,"R",IF(O29&gt;=$Y$17,"P")))</f>
        <v>P</v>
      </c>
      <c r="Q30" s="24"/>
      <c r="R30" s="572" t="s">
        <v>1025</v>
      </c>
      <c r="S30" s="575" t="s">
        <v>52</v>
      </c>
      <c r="T30" s="26"/>
    </row>
    <row r="31" spans="1:20" ht="23.25" customHeight="1">
      <c r="A31" s="1019"/>
      <c r="B31" s="956"/>
      <c r="C31" s="956"/>
      <c r="D31" s="1384"/>
      <c r="E31" s="289" t="s">
        <v>839</v>
      </c>
      <c r="F31" s="277">
        <v>1</v>
      </c>
      <c r="G31" s="277">
        <v>0</v>
      </c>
      <c r="H31" s="277">
        <v>2</v>
      </c>
      <c r="I31" s="277"/>
      <c r="J31" s="572" t="s">
        <v>1079</v>
      </c>
      <c r="K31" s="1379"/>
      <c r="L31" s="308"/>
      <c r="M31" s="350">
        <v>3</v>
      </c>
      <c r="N31" s="295">
        <v>0</v>
      </c>
      <c r="O31" s="465">
        <v>1</v>
      </c>
      <c r="P31" s="460" t="str">
        <f>IF(O30&lt;=V$17,"T",IF(O30&lt;$Y$17,"R",IF(O30&gt;=$Y$17,"P")))</f>
        <v>P</v>
      </c>
      <c r="Q31" s="24"/>
      <c r="R31" s="572" t="s">
        <v>1026</v>
      </c>
      <c r="S31" s="575" t="s">
        <v>1027</v>
      </c>
      <c r="T31" s="26"/>
    </row>
    <row r="32" spans="1:20" ht="21" customHeight="1">
      <c r="A32" s="1019"/>
      <c r="B32" s="956"/>
      <c r="C32" s="956"/>
      <c r="D32" s="1384"/>
      <c r="E32" s="289" t="s">
        <v>840</v>
      </c>
      <c r="F32" s="277">
        <v>22</v>
      </c>
      <c r="G32" s="277">
        <v>0</v>
      </c>
      <c r="H32" s="277">
        <v>15</v>
      </c>
      <c r="I32" s="277"/>
      <c r="J32" s="572" t="s">
        <v>1080</v>
      </c>
      <c r="K32" s="1379"/>
      <c r="L32" s="352"/>
      <c r="M32" s="350">
        <v>20</v>
      </c>
      <c r="N32" s="267">
        <v>0</v>
      </c>
      <c r="O32" s="466">
        <v>100</v>
      </c>
      <c r="P32" s="460" t="str">
        <f>IF(O31&lt;=V$17,"T",IF(O31&lt;$Y$17,"R",IF(O31&gt;=$Y$17,"P")))</f>
        <v>P</v>
      </c>
      <c r="Q32" s="24"/>
      <c r="R32" s="572" t="s">
        <v>1026</v>
      </c>
      <c r="S32" s="575" t="s">
        <v>1028</v>
      </c>
      <c r="T32" s="26"/>
    </row>
    <row r="33" spans="1:20" ht="27" customHeight="1" thickBot="1">
      <c r="A33" s="1386"/>
      <c r="B33" s="998"/>
      <c r="C33" s="998"/>
      <c r="D33" s="1385"/>
      <c r="E33" s="393" t="s">
        <v>841</v>
      </c>
      <c r="F33" s="353">
        <v>8</v>
      </c>
      <c r="G33" s="353">
        <v>0</v>
      </c>
      <c r="H33" s="353">
        <v>5</v>
      </c>
      <c r="I33" s="353"/>
      <c r="J33" s="572" t="s">
        <v>1081</v>
      </c>
      <c r="K33" s="1380"/>
      <c r="L33" s="354"/>
      <c r="M33" s="469">
        <v>10</v>
      </c>
      <c r="N33" s="353">
        <v>0</v>
      </c>
      <c r="O33" s="467">
        <v>100</v>
      </c>
      <c r="P33" s="461" t="str">
        <f>IF(O30&lt;=V$17,"T",IF(O30&lt;$Y$17,"R",IF(O30&gt;=$Y$17,"P")))</f>
        <v>P</v>
      </c>
      <c r="Q33" s="29"/>
      <c r="R33" s="576" t="s">
        <v>1026</v>
      </c>
      <c r="S33" s="577" t="s">
        <v>1029</v>
      </c>
      <c r="T33" s="43"/>
    </row>
    <row r="34" spans="1:20" ht="15.75" thickBot="1">
      <c r="A34" s="31" t="s">
        <v>24</v>
      </c>
      <c r="B34" s="31"/>
      <c r="C34" s="31"/>
      <c r="D34" s="31"/>
      <c r="E34" s="2"/>
      <c r="F34" s="2"/>
      <c r="G34" s="2"/>
      <c r="H34" s="2"/>
      <c r="I34" s="2"/>
      <c r="J34" s="630"/>
      <c r="K34" s="462">
        <f>SUM(K17:K33)</f>
        <v>39234350</v>
      </c>
      <c r="L34" s="2"/>
      <c r="M34" s="463">
        <f>SUM(M17:M33)</f>
        <v>475</v>
      </c>
      <c r="N34" s="2"/>
      <c r="O34" s="2"/>
      <c r="P34" s="120"/>
      <c r="Q34" s="2"/>
      <c r="R34" s="2"/>
      <c r="S34" s="2"/>
      <c r="T34" s="2"/>
    </row>
    <row r="35" spans="1:20">
      <c r="A35" s="2"/>
      <c r="B35" s="2"/>
      <c r="C35" s="2"/>
      <c r="D35" s="2"/>
      <c r="E35" s="120"/>
      <c r="F35" s="2"/>
      <c r="G35" s="2"/>
      <c r="H35" s="2"/>
      <c r="I35" s="2"/>
      <c r="J35" s="2"/>
      <c r="K35" s="2"/>
      <c r="L35" s="2"/>
      <c r="M35" s="2"/>
      <c r="N35" s="2"/>
      <c r="O35" s="2"/>
      <c r="P35" s="2"/>
      <c r="Q35" s="2"/>
      <c r="R35" s="2"/>
      <c r="S35" s="2"/>
      <c r="T35" s="2"/>
    </row>
    <row r="36" spans="1:20">
      <c r="A36" s="65"/>
      <c r="B36" s="66"/>
      <c r="C36" s="66"/>
      <c r="D36" s="66"/>
      <c r="E36" s="120"/>
      <c r="F36" s="66"/>
      <c r="G36" s="66"/>
      <c r="H36" s="66"/>
      <c r="I36" s="66"/>
      <c r="J36" s="66"/>
      <c r="K36" s="216"/>
      <c r="L36" s="216"/>
      <c r="M36" s="216"/>
      <c r="N36" s="66"/>
      <c r="O36" s="66"/>
      <c r="P36" s="66"/>
      <c r="Q36" s="66"/>
      <c r="R36" s="66"/>
      <c r="S36" s="66"/>
      <c r="T36" s="67"/>
    </row>
    <row r="37" spans="1:20">
      <c r="A37" s="65"/>
      <c r="B37" s="66"/>
      <c r="C37" s="66"/>
      <c r="D37" s="66"/>
      <c r="E37" s="66"/>
      <c r="F37" s="66"/>
      <c r="G37" s="66"/>
      <c r="H37" s="66"/>
      <c r="I37" s="66"/>
      <c r="J37" s="66"/>
      <c r="K37" s="66"/>
      <c r="L37" s="66"/>
      <c r="M37" s="66"/>
      <c r="N37" s="66"/>
      <c r="O37" s="66"/>
      <c r="P37" s="66"/>
      <c r="Q37" s="66"/>
      <c r="R37" s="66"/>
      <c r="S37" s="66"/>
      <c r="T37" s="67"/>
    </row>
    <row r="38" spans="1:20">
      <c r="A38" s="65"/>
      <c r="B38" s="66"/>
      <c r="C38" s="66"/>
      <c r="D38" s="66"/>
      <c r="E38" s="66"/>
      <c r="F38" s="66"/>
      <c r="G38" s="66"/>
      <c r="H38" s="66"/>
      <c r="I38" s="66"/>
      <c r="J38" s="66"/>
      <c r="K38" s="66"/>
      <c r="L38" s="66"/>
      <c r="M38" s="66"/>
      <c r="N38" s="66"/>
      <c r="O38" s="66"/>
      <c r="P38" s="66"/>
      <c r="Q38" s="66"/>
      <c r="R38" s="66"/>
      <c r="S38" s="66"/>
      <c r="T38" s="67"/>
    </row>
    <row r="39" spans="1:20">
      <c r="A39" s="65"/>
      <c r="B39" s="66"/>
      <c r="C39" s="66"/>
      <c r="D39" s="66"/>
      <c r="E39" s="66"/>
      <c r="F39" s="66"/>
      <c r="G39" s="66"/>
      <c r="H39" s="66"/>
      <c r="I39" s="66"/>
      <c r="J39" s="66"/>
      <c r="K39" s="66"/>
      <c r="L39" s="66"/>
      <c r="M39" s="66"/>
      <c r="N39" s="66"/>
      <c r="O39" s="66"/>
      <c r="P39" s="66"/>
      <c r="Q39" s="66"/>
      <c r="R39" s="66"/>
      <c r="S39" s="66"/>
      <c r="T39" s="67"/>
    </row>
    <row r="40" spans="1:20">
      <c r="A40" s="65"/>
      <c r="B40" s="66"/>
      <c r="C40" s="66"/>
      <c r="D40" s="66"/>
      <c r="E40" s="66"/>
      <c r="F40" s="66"/>
      <c r="G40" s="66"/>
      <c r="H40" s="66"/>
      <c r="I40" s="66"/>
      <c r="J40" s="66"/>
      <c r="K40" s="66"/>
      <c r="L40" s="66"/>
      <c r="M40" s="66"/>
      <c r="N40" s="66"/>
      <c r="O40" s="66"/>
      <c r="P40" s="66"/>
      <c r="Q40" s="66"/>
      <c r="R40" s="66"/>
      <c r="S40" s="66"/>
      <c r="T40" s="67"/>
    </row>
    <row r="41" spans="1:20">
      <c r="A41" s="65"/>
      <c r="B41" s="66"/>
      <c r="C41" s="66"/>
      <c r="D41" s="66"/>
      <c r="E41" s="66"/>
      <c r="F41" s="66"/>
      <c r="G41" s="66"/>
      <c r="H41" s="66"/>
      <c r="I41" s="66"/>
      <c r="J41" s="66"/>
      <c r="K41" s="66"/>
      <c r="L41" s="66"/>
      <c r="M41" s="66"/>
      <c r="N41" s="66"/>
      <c r="O41" s="66"/>
      <c r="P41" s="66"/>
      <c r="Q41" s="66"/>
      <c r="R41" s="66"/>
      <c r="S41" s="66"/>
      <c r="T41" s="67"/>
    </row>
    <row r="42" spans="1:20">
      <c r="A42" s="65"/>
      <c r="B42" s="66"/>
      <c r="C42" s="66"/>
      <c r="D42" s="66"/>
      <c r="E42" s="66"/>
      <c r="F42" s="66"/>
      <c r="G42" s="66"/>
      <c r="H42" s="66"/>
      <c r="I42" s="66"/>
      <c r="J42" s="66"/>
      <c r="K42" s="66"/>
      <c r="L42" s="66"/>
      <c r="M42" s="66"/>
      <c r="N42" s="66"/>
      <c r="O42" s="66"/>
      <c r="P42" s="66"/>
      <c r="Q42" s="66"/>
      <c r="R42" s="66"/>
      <c r="S42" s="66"/>
      <c r="T42" s="67"/>
    </row>
    <row r="43" spans="1:20">
      <c r="A43" s="65"/>
      <c r="B43" s="66"/>
      <c r="C43" s="66"/>
      <c r="D43" s="66"/>
      <c r="E43" s="66"/>
      <c r="F43" s="66"/>
      <c r="G43" s="66"/>
      <c r="H43" s="66"/>
      <c r="I43" s="66"/>
      <c r="J43" s="66"/>
      <c r="K43" s="66"/>
      <c r="L43" s="66"/>
      <c r="M43" s="66"/>
      <c r="N43" s="66"/>
      <c r="O43" s="66"/>
      <c r="P43" s="66"/>
      <c r="Q43" s="66"/>
      <c r="R43" s="66"/>
      <c r="S43" s="66"/>
      <c r="T43" s="67"/>
    </row>
    <row r="44" spans="1:20">
      <c r="A44" s="65"/>
      <c r="B44" s="66"/>
      <c r="C44" s="66"/>
      <c r="D44" s="66"/>
      <c r="E44" s="66"/>
      <c r="F44" s="66"/>
      <c r="G44" s="66"/>
      <c r="H44" s="66"/>
      <c r="I44" s="66"/>
      <c r="J44" s="66"/>
      <c r="K44" s="66"/>
      <c r="L44" s="66"/>
      <c r="M44" s="66"/>
      <c r="N44" s="66"/>
      <c r="O44" s="66"/>
      <c r="P44" s="66"/>
      <c r="Q44" s="66"/>
      <c r="R44" s="66"/>
      <c r="S44" s="66"/>
      <c r="T44" s="67"/>
    </row>
    <row r="45" spans="1:20">
      <c r="A45" s="65"/>
      <c r="B45" s="66"/>
      <c r="C45" s="66"/>
      <c r="D45" s="66"/>
      <c r="E45" s="66"/>
      <c r="F45" s="66"/>
      <c r="G45" s="66"/>
      <c r="H45" s="66"/>
      <c r="I45" s="66"/>
      <c r="J45" s="66"/>
      <c r="K45" s="66"/>
      <c r="L45" s="66"/>
      <c r="M45" s="66"/>
      <c r="N45" s="66"/>
      <c r="O45" s="66"/>
      <c r="P45" s="66"/>
      <c r="Q45" s="66"/>
      <c r="R45" s="66"/>
      <c r="S45" s="66"/>
      <c r="T45" s="67"/>
    </row>
    <row r="46" spans="1:20">
      <c r="A46" s="65"/>
      <c r="B46" s="66"/>
      <c r="C46" s="66"/>
      <c r="D46" s="66"/>
      <c r="E46" s="66"/>
      <c r="F46" s="66"/>
      <c r="G46" s="66"/>
      <c r="H46" s="66"/>
      <c r="I46" s="66"/>
      <c r="J46" s="66"/>
      <c r="K46" s="66"/>
      <c r="L46" s="66"/>
      <c r="M46" s="66"/>
      <c r="N46" s="66"/>
      <c r="O46" s="66"/>
      <c r="P46" s="66"/>
      <c r="Q46" s="66"/>
      <c r="R46" s="66"/>
      <c r="S46" s="66"/>
      <c r="T46" s="67"/>
    </row>
    <row r="47" spans="1:20">
      <c r="E47" s="118"/>
    </row>
  </sheetData>
  <mergeCells count="50">
    <mergeCell ref="A24:A33"/>
    <mergeCell ref="K20:K23"/>
    <mergeCell ref="K24:K28"/>
    <mergeCell ref="L29:L30"/>
    <mergeCell ref="C17:C23"/>
    <mergeCell ref="B17:B23"/>
    <mergeCell ref="L20:L23"/>
    <mergeCell ref="D20:D23"/>
    <mergeCell ref="Q24:Q28"/>
    <mergeCell ref="K29:K33"/>
    <mergeCell ref="L24:L28"/>
    <mergeCell ref="D24:D28"/>
    <mergeCell ref="B24:B33"/>
    <mergeCell ref="C24:C33"/>
    <mergeCell ref="D29:D33"/>
    <mergeCell ref="R14:R15"/>
    <mergeCell ref="A14:A15"/>
    <mergeCell ref="D14:D15"/>
    <mergeCell ref="E14:E15"/>
    <mergeCell ref="F14:I14"/>
    <mergeCell ref="J14:J15"/>
    <mergeCell ref="N14:P14"/>
    <mergeCell ref="M14:M15"/>
    <mergeCell ref="Q14:Q15"/>
    <mergeCell ref="A7:E7"/>
    <mergeCell ref="F7:M7"/>
    <mergeCell ref="A8:E8"/>
    <mergeCell ref="F8:M8"/>
    <mergeCell ref="D17:D19"/>
    <mergeCell ref="B14:B15"/>
    <mergeCell ref="C14:C15"/>
    <mergeCell ref="L17:L19"/>
    <mergeCell ref="K17:K19"/>
    <mergeCell ref="A17:A23"/>
    <mergeCell ref="T14:T15"/>
    <mergeCell ref="K14:K15"/>
    <mergeCell ref="L14:L15"/>
    <mergeCell ref="A2:E4"/>
    <mergeCell ref="F2:M2"/>
    <mergeCell ref="N2:T2"/>
    <mergeCell ref="F3:M4"/>
    <mergeCell ref="N3:T3"/>
    <mergeCell ref="N4:T4"/>
    <mergeCell ref="A9:E9"/>
    <mergeCell ref="F9:M9"/>
    <mergeCell ref="A11:T11"/>
    <mergeCell ref="A13:L13"/>
    <mergeCell ref="M13:T13"/>
    <mergeCell ref="A6:E6"/>
    <mergeCell ref="F6:M6"/>
  </mergeCells>
  <conditionalFormatting sqref="P17:P33">
    <cfRule type="containsText" dxfId="82" priority="2" stopIfTrue="1" operator="containsText" text="P">
      <formula>NOT(ISERROR(SEARCH("P",P17)))</formula>
    </cfRule>
    <cfRule type="containsText" dxfId="81" priority="3" stopIfTrue="1" operator="containsText" text="R">
      <formula>NOT(ISERROR(SEARCH("R",P17)))</formula>
    </cfRule>
    <cfRule type="containsText" dxfId="80" priority="4" operator="containsText" text="T">
      <formula>NOT(ISERROR(SEARCH("T",P17)))</formula>
    </cfRule>
    <cfRule type="iconSet" priority="15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T38"/>
  <sheetViews>
    <sheetView topLeftCell="A3" zoomScale="86" zoomScaleNormal="86" workbookViewId="0">
      <selection activeCell="C23" sqref="C23:C25"/>
    </sheetView>
  </sheetViews>
  <sheetFormatPr baseColWidth="10" defaultColWidth="11.42578125" defaultRowHeight="13.5"/>
  <cols>
    <col min="1" max="1" width="11.42578125" style="1"/>
    <col min="2" max="2" width="24.42578125" style="1" customWidth="1"/>
    <col min="3" max="3" width="28.5703125" style="1" customWidth="1"/>
    <col min="4" max="4" width="33.140625" style="1" customWidth="1"/>
    <col min="5" max="5" width="43.28515625" style="1" customWidth="1"/>
    <col min="6" max="6" width="7" style="1" customWidth="1"/>
    <col min="7" max="7" width="6" style="1" customWidth="1"/>
    <col min="8" max="8" width="7" style="1" customWidth="1"/>
    <col min="9" max="9" width="11.28515625" style="1" customWidth="1"/>
    <col min="10" max="10" width="40.28515625" style="1" customWidth="1"/>
    <col min="11" max="11" width="17.85546875" style="1" customWidth="1"/>
    <col min="12" max="12" width="21.140625" style="1" customWidth="1"/>
    <col min="13" max="13" width="9.28515625" style="1" customWidth="1"/>
    <col min="14" max="14" width="13.85546875" style="1" customWidth="1"/>
    <col min="15" max="15" width="9.5703125" style="1" customWidth="1"/>
    <col min="16" max="16" width="10" style="1" customWidth="1"/>
    <col min="17" max="17" width="28.5703125" style="1" customWidth="1"/>
    <col min="18" max="18" width="29.28515625" style="1" customWidth="1"/>
    <col min="19" max="19" width="58.85546875" style="1" customWidth="1"/>
    <col min="20" max="20" width="36" style="1" customWidth="1"/>
    <col min="21" max="16384" width="11.42578125" style="1"/>
  </cols>
  <sheetData>
    <row r="1" spans="1:20" ht="14.25" thickBot="1"/>
    <row r="2" spans="1:20" ht="14.25" thickBot="1">
      <c r="A2" s="904"/>
      <c r="B2" s="905"/>
      <c r="C2" s="905"/>
      <c r="D2" s="905"/>
      <c r="E2" s="906"/>
      <c r="F2" s="913" t="s">
        <v>18</v>
      </c>
      <c r="G2" s="914"/>
      <c r="H2" s="914"/>
      <c r="I2" s="914"/>
      <c r="J2" s="914"/>
      <c r="K2" s="914"/>
      <c r="L2" s="914"/>
      <c r="M2" s="915"/>
      <c r="N2" s="882" t="s">
        <v>655</v>
      </c>
      <c r="O2" s="883"/>
      <c r="P2" s="883"/>
      <c r="Q2" s="883"/>
      <c r="R2" s="883"/>
      <c r="S2" s="883"/>
      <c r="T2" s="884"/>
    </row>
    <row r="3" spans="1:20" ht="14.25" thickBot="1">
      <c r="A3" s="907"/>
      <c r="B3" s="908"/>
      <c r="C3" s="908"/>
      <c r="D3" s="908"/>
      <c r="E3" s="909"/>
      <c r="F3" s="885" t="s">
        <v>17</v>
      </c>
      <c r="G3" s="886"/>
      <c r="H3" s="886"/>
      <c r="I3" s="886"/>
      <c r="J3" s="886"/>
      <c r="K3" s="886"/>
      <c r="L3" s="886"/>
      <c r="M3" s="887"/>
      <c r="N3" s="891" t="s">
        <v>23</v>
      </c>
      <c r="O3" s="892"/>
      <c r="P3" s="892"/>
      <c r="Q3" s="892"/>
      <c r="R3" s="892"/>
      <c r="S3" s="892"/>
      <c r="T3" s="893"/>
    </row>
    <row r="4" spans="1:20" ht="14.25" thickBot="1">
      <c r="A4" s="910"/>
      <c r="B4" s="911"/>
      <c r="C4" s="911"/>
      <c r="D4" s="911"/>
      <c r="E4" s="912"/>
      <c r="F4" s="888"/>
      <c r="G4" s="889"/>
      <c r="H4" s="889"/>
      <c r="I4" s="889"/>
      <c r="J4" s="889"/>
      <c r="K4" s="889"/>
      <c r="L4" s="889"/>
      <c r="M4" s="890"/>
      <c r="N4" s="894" t="s">
        <v>8</v>
      </c>
      <c r="O4" s="895"/>
      <c r="P4" s="895"/>
      <c r="Q4" s="895"/>
      <c r="R4" s="895"/>
      <c r="S4" s="895"/>
      <c r="T4" s="896"/>
    </row>
    <row r="5" spans="1:20">
      <c r="A5" s="2"/>
      <c r="B5" s="2"/>
      <c r="C5" s="2"/>
      <c r="D5" s="2"/>
      <c r="E5" s="2"/>
      <c r="F5" s="2"/>
      <c r="G5" s="2"/>
      <c r="H5" s="2"/>
      <c r="I5" s="2"/>
      <c r="J5" s="3"/>
      <c r="K5" s="3"/>
      <c r="L5" s="4"/>
      <c r="M5" s="4"/>
      <c r="N5" s="4"/>
      <c r="O5" s="4"/>
      <c r="P5" s="4"/>
      <c r="Q5" s="4"/>
      <c r="R5" s="4"/>
      <c r="S5" s="4"/>
      <c r="T5" s="4"/>
    </row>
    <row r="6" spans="1:20">
      <c r="A6" s="897" t="s">
        <v>10</v>
      </c>
      <c r="B6" s="897"/>
      <c r="C6" s="897"/>
      <c r="D6" s="897"/>
      <c r="E6" s="897"/>
      <c r="F6" s="901" t="s">
        <v>63</v>
      </c>
      <c r="G6" s="902"/>
      <c r="H6" s="902"/>
      <c r="I6" s="902"/>
      <c r="J6" s="902"/>
      <c r="K6" s="902"/>
      <c r="L6" s="902"/>
      <c r="M6" s="903"/>
      <c r="N6" s="4"/>
      <c r="O6" s="4"/>
      <c r="P6" s="4"/>
      <c r="Q6" s="4"/>
      <c r="R6" s="4"/>
      <c r="S6" s="4"/>
      <c r="T6" s="4"/>
    </row>
    <row r="7" spans="1:20" ht="15">
      <c r="A7" s="897" t="s">
        <v>25</v>
      </c>
      <c r="B7" s="897"/>
      <c r="C7" s="897"/>
      <c r="D7" s="897"/>
      <c r="E7" s="897"/>
      <c r="F7" s="898">
        <v>2024</v>
      </c>
      <c r="G7" s="899"/>
      <c r="H7" s="899"/>
      <c r="I7" s="899"/>
      <c r="J7" s="899"/>
      <c r="K7" s="899"/>
      <c r="L7" s="899"/>
      <c r="M7" s="900"/>
      <c r="N7" s="4"/>
      <c r="O7" s="4"/>
      <c r="P7" s="4"/>
      <c r="Q7" s="4"/>
      <c r="R7" s="4"/>
      <c r="S7" s="4"/>
      <c r="T7" s="4"/>
    </row>
    <row r="8" spans="1:20" ht="15">
      <c r="A8" s="897" t="s">
        <v>6</v>
      </c>
      <c r="B8" s="897"/>
      <c r="C8" s="897"/>
      <c r="D8" s="897"/>
      <c r="E8" s="897"/>
      <c r="F8" s="898" t="s">
        <v>731</v>
      </c>
      <c r="G8" s="899"/>
      <c r="H8" s="899"/>
      <c r="I8" s="899"/>
      <c r="J8" s="899"/>
      <c r="K8" s="899"/>
      <c r="L8" s="899"/>
      <c r="M8" s="900"/>
      <c r="N8" s="4"/>
      <c r="O8" s="4"/>
      <c r="P8" s="4"/>
      <c r="Q8" s="4"/>
      <c r="R8" s="4"/>
      <c r="S8" s="4"/>
      <c r="T8" s="4"/>
    </row>
    <row r="9" spans="1:20" ht="15">
      <c r="A9" s="897" t="s">
        <v>7</v>
      </c>
      <c r="B9" s="897"/>
      <c r="C9" s="897"/>
      <c r="D9" s="897"/>
      <c r="E9" s="897"/>
      <c r="F9" s="898" t="s">
        <v>1241</v>
      </c>
      <c r="G9" s="899"/>
      <c r="H9" s="899"/>
      <c r="I9" s="899"/>
      <c r="J9" s="899"/>
      <c r="K9" s="899"/>
      <c r="L9" s="899"/>
      <c r="M9" s="900"/>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926" t="s">
        <v>9</v>
      </c>
      <c r="B11" s="927"/>
      <c r="C11" s="927"/>
      <c r="D11" s="927"/>
      <c r="E11" s="927"/>
      <c r="F11" s="927"/>
      <c r="G11" s="927"/>
      <c r="H11" s="927"/>
      <c r="I11" s="927"/>
      <c r="J11" s="927"/>
      <c r="K11" s="927"/>
      <c r="L11" s="927"/>
      <c r="M11" s="927"/>
      <c r="N11" s="927"/>
      <c r="O11" s="927"/>
      <c r="P11" s="927"/>
      <c r="Q11" s="927"/>
      <c r="R11" s="927"/>
      <c r="S11" s="927"/>
      <c r="T11" s="928"/>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929" t="s">
        <v>16</v>
      </c>
      <c r="B13" s="930"/>
      <c r="C13" s="930"/>
      <c r="D13" s="930"/>
      <c r="E13" s="930"/>
      <c r="F13" s="930"/>
      <c r="G13" s="930"/>
      <c r="H13" s="930"/>
      <c r="I13" s="930"/>
      <c r="J13" s="930"/>
      <c r="K13" s="930"/>
      <c r="L13" s="931"/>
      <c r="M13" s="932" t="s">
        <v>1</v>
      </c>
      <c r="N13" s="932"/>
      <c r="O13" s="932"/>
      <c r="P13" s="932"/>
      <c r="Q13" s="932"/>
      <c r="R13" s="932"/>
      <c r="S13" s="932"/>
      <c r="T13" s="933"/>
    </row>
    <row r="14" spans="1:20" ht="14.25" thickBot="1">
      <c r="A14" s="938" t="s">
        <v>27</v>
      </c>
      <c r="B14" s="63" t="s">
        <v>293</v>
      </c>
      <c r="C14" s="63" t="s">
        <v>294</v>
      </c>
      <c r="D14" s="938" t="s">
        <v>26</v>
      </c>
      <c r="E14" s="942" t="s">
        <v>19</v>
      </c>
      <c r="F14" s="944" t="s">
        <v>11</v>
      </c>
      <c r="G14" s="945"/>
      <c r="H14" s="945"/>
      <c r="I14" s="946"/>
      <c r="J14" s="934" t="s">
        <v>20</v>
      </c>
      <c r="K14" s="934" t="s">
        <v>21</v>
      </c>
      <c r="L14" s="934" t="s">
        <v>2</v>
      </c>
      <c r="M14" s="936" t="s">
        <v>22</v>
      </c>
      <c r="N14" s="917" t="s">
        <v>3</v>
      </c>
      <c r="O14" s="918"/>
      <c r="P14" s="919"/>
      <c r="Q14" s="920" t="s">
        <v>188</v>
      </c>
      <c r="R14" s="922" t="s">
        <v>5</v>
      </c>
      <c r="S14" s="10" t="s">
        <v>29</v>
      </c>
      <c r="T14" s="924" t="s">
        <v>0</v>
      </c>
    </row>
    <row r="15" spans="1:20" ht="40.5" customHeight="1" thickBot="1">
      <c r="A15" s="939"/>
      <c r="B15" s="64"/>
      <c r="C15" s="64"/>
      <c r="D15" s="939"/>
      <c r="E15" s="943"/>
      <c r="F15" s="11" t="s">
        <v>12</v>
      </c>
      <c r="G15" s="11" t="s">
        <v>13</v>
      </c>
      <c r="H15" s="11" t="s">
        <v>14</v>
      </c>
      <c r="I15" s="11" t="s">
        <v>15</v>
      </c>
      <c r="J15" s="935"/>
      <c r="K15" s="935"/>
      <c r="L15" s="935"/>
      <c r="M15" s="937"/>
      <c r="N15" s="37" t="s">
        <v>30</v>
      </c>
      <c r="O15" s="13" t="s">
        <v>28</v>
      </c>
      <c r="P15" s="14" t="s">
        <v>31</v>
      </c>
      <c r="Q15" s="921"/>
      <c r="R15" s="923"/>
      <c r="S15" s="15"/>
      <c r="T15" s="925"/>
    </row>
    <row r="16" spans="1:20" ht="14.25" thickBot="1">
      <c r="A16" s="2"/>
      <c r="B16" s="2"/>
      <c r="C16" s="2"/>
      <c r="D16" s="71"/>
      <c r="E16" s="71"/>
      <c r="F16" s="2"/>
      <c r="G16" s="2"/>
      <c r="H16" s="2"/>
      <c r="I16" s="2"/>
      <c r="J16" s="2"/>
      <c r="K16" s="2"/>
      <c r="L16" s="16"/>
      <c r="M16" s="2"/>
      <c r="Q16" s="2"/>
      <c r="R16" s="2"/>
      <c r="S16" s="2"/>
      <c r="T16" s="2"/>
    </row>
    <row r="17" spans="1:20" ht="25.5" customHeight="1">
      <c r="A17" s="1340">
        <v>1</v>
      </c>
      <c r="B17" s="996" t="s">
        <v>298</v>
      </c>
      <c r="C17" s="996" t="s">
        <v>363</v>
      </c>
      <c r="D17" s="1020" t="s">
        <v>78</v>
      </c>
      <c r="E17" s="342" t="s">
        <v>79</v>
      </c>
      <c r="F17" s="1402">
        <v>1</v>
      </c>
      <c r="G17" s="1403">
        <v>1</v>
      </c>
      <c r="H17" s="1403">
        <v>1</v>
      </c>
      <c r="I17" s="1403"/>
      <c r="J17" s="1020" t="s">
        <v>307</v>
      </c>
      <c r="K17" s="1374">
        <v>0</v>
      </c>
      <c r="L17" s="1374">
        <v>0</v>
      </c>
      <c r="M17" s="1402">
        <v>2</v>
      </c>
      <c r="N17" s="1406">
        <f>F17+G17-2</f>
        <v>0</v>
      </c>
      <c r="O17" s="1400">
        <f>IF(M17&lt;1,(AVERAGE(F17:I17)/M17),SUM(F17:I17)/M17)</f>
        <v>1.5</v>
      </c>
      <c r="P17" s="1046" t="str">
        <f>IF(O17&lt;=V$23,"T",IF(O17&lt;$Y$23,"R",IF(O17&gt;=$Y$23,"P")))</f>
        <v>P</v>
      </c>
      <c r="Q17" s="1031"/>
      <c r="R17" s="1404" t="s">
        <v>80</v>
      </c>
      <c r="S17" s="1404" t="s">
        <v>81</v>
      </c>
      <c r="T17" s="199"/>
    </row>
    <row r="18" spans="1:20" ht="27.75" customHeight="1">
      <c r="A18" s="971"/>
      <c r="B18" s="997"/>
      <c r="C18" s="997"/>
      <c r="D18" s="956"/>
      <c r="E18" s="256" t="s">
        <v>82</v>
      </c>
      <c r="F18" s="1395"/>
      <c r="G18" s="1398"/>
      <c r="H18" s="1398"/>
      <c r="I18" s="1398"/>
      <c r="J18" s="956"/>
      <c r="K18" s="1240"/>
      <c r="L18" s="1240"/>
      <c r="M18" s="1395"/>
      <c r="N18" s="1396"/>
      <c r="O18" s="1356"/>
      <c r="P18" s="1047"/>
      <c r="Q18" s="1032"/>
      <c r="R18" s="1405"/>
      <c r="S18" s="1405"/>
      <c r="T18" s="200"/>
    </row>
    <row r="19" spans="1:20" ht="119.25" customHeight="1">
      <c r="A19" s="971"/>
      <c r="B19" s="865"/>
      <c r="C19" s="865"/>
      <c r="D19" s="345" t="s">
        <v>308</v>
      </c>
      <c r="E19" s="256" t="s">
        <v>475</v>
      </c>
      <c r="F19" s="254">
        <v>0.25</v>
      </c>
      <c r="G19" s="311">
        <v>0.75</v>
      </c>
      <c r="H19" s="311" t="s">
        <v>419</v>
      </c>
      <c r="I19" s="277"/>
      <c r="J19" s="290" t="s">
        <v>476</v>
      </c>
      <c r="K19" s="291"/>
      <c r="L19" s="291">
        <v>0</v>
      </c>
      <c r="M19" s="254">
        <v>1</v>
      </c>
      <c r="N19" s="267">
        <f>IF(M19&lt;1,M19-AVERAGE(F19:I19),M19-(SUM(F19:I19)))</f>
        <v>0</v>
      </c>
      <c r="O19" s="268">
        <f>IF(M19&lt;1,(AVERAGE(F19:I19)/M19),SUM(F19:I19)/M19)</f>
        <v>1</v>
      </c>
      <c r="P19" s="23" t="str">
        <f>IF(O19&lt;=V$23,"T",IF(O19&lt;$Y$23,"R",IF(O19&gt;=$Y$23,"P")))</f>
        <v>P</v>
      </c>
      <c r="Q19" s="44"/>
      <c r="R19" s="543" t="s">
        <v>83</v>
      </c>
      <c r="S19" s="542" t="s">
        <v>84</v>
      </c>
      <c r="T19" s="201" t="s">
        <v>85</v>
      </c>
    </row>
    <row r="20" spans="1:20" ht="32.25" customHeight="1">
      <c r="A20" s="971">
        <v>2</v>
      </c>
      <c r="B20" s="956" t="s">
        <v>306</v>
      </c>
      <c r="C20" s="956" t="s">
        <v>384</v>
      </c>
      <c r="D20" s="956" t="s">
        <v>514</v>
      </c>
      <c r="E20" s="256" t="s">
        <v>515</v>
      </c>
      <c r="F20" s="1351">
        <v>0.25</v>
      </c>
      <c r="G20" s="1351">
        <v>0.25</v>
      </c>
      <c r="H20" s="1351">
        <v>0.25</v>
      </c>
      <c r="I20" s="1395"/>
      <c r="J20" s="956" t="s">
        <v>86</v>
      </c>
      <c r="K20" s="1240">
        <v>0</v>
      </c>
      <c r="L20" s="1240">
        <v>0</v>
      </c>
      <c r="M20" s="1395">
        <v>50</v>
      </c>
      <c r="N20" s="1367">
        <v>0</v>
      </c>
      <c r="O20" s="1356">
        <v>1</v>
      </c>
      <c r="P20" s="1047" t="str">
        <f>IF(O20&lt;=V$23,"T",IF(O20&lt;$Y$23,"R",IF(O20&gt;=$Y$23,"P")))</f>
        <v>P</v>
      </c>
      <c r="Q20" s="44"/>
      <c r="R20" s="543"/>
      <c r="S20" s="542"/>
      <c r="T20" s="201"/>
    </row>
    <row r="21" spans="1:20" ht="12.75" customHeight="1">
      <c r="A21" s="971"/>
      <c r="B21" s="956"/>
      <c r="C21" s="956"/>
      <c r="D21" s="956"/>
      <c r="E21" s="256" t="s">
        <v>516</v>
      </c>
      <c r="F21" s="1395"/>
      <c r="G21" s="1351"/>
      <c r="H21" s="1351"/>
      <c r="I21" s="1395"/>
      <c r="J21" s="956"/>
      <c r="K21" s="1240"/>
      <c r="L21" s="1240"/>
      <c r="M21" s="1395"/>
      <c r="N21" s="1396"/>
      <c r="O21" s="1356"/>
      <c r="P21" s="1047"/>
      <c r="Q21" s="1032"/>
      <c r="R21" s="1405" t="s">
        <v>87</v>
      </c>
      <c r="S21" s="1405" t="s">
        <v>88</v>
      </c>
      <c r="T21" s="1399" t="s">
        <v>89</v>
      </c>
    </row>
    <row r="22" spans="1:20">
      <c r="A22" s="971"/>
      <c r="B22" s="956"/>
      <c r="C22" s="956"/>
      <c r="D22" s="956"/>
      <c r="E22" s="256" t="s">
        <v>517</v>
      </c>
      <c r="F22" s="1395"/>
      <c r="G22" s="1351"/>
      <c r="H22" s="1351"/>
      <c r="I22" s="1395"/>
      <c r="J22" s="956"/>
      <c r="K22" s="1240"/>
      <c r="L22" s="1240"/>
      <c r="M22" s="1395"/>
      <c r="N22" s="1396"/>
      <c r="O22" s="1356"/>
      <c r="P22" s="1047"/>
      <c r="Q22" s="1032"/>
      <c r="R22" s="1405"/>
      <c r="S22" s="1407"/>
      <c r="T22" s="1399"/>
    </row>
    <row r="23" spans="1:20" ht="26.25" customHeight="1">
      <c r="A23" s="971">
        <v>3</v>
      </c>
      <c r="B23" s="956" t="s">
        <v>306</v>
      </c>
      <c r="C23" s="956" t="s">
        <v>384</v>
      </c>
      <c r="D23" s="956" t="s">
        <v>64</v>
      </c>
      <c r="E23" s="256" t="s">
        <v>65</v>
      </c>
      <c r="F23" s="1397">
        <v>4824</v>
      </c>
      <c r="G23" s="1398">
        <v>6485</v>
      </c>
      <c r="H23" s="1397">
        <v>6759</v>
      </c>
      <c r="I23" s="1349"/>
      <c r="J23" s="290" t="s">
        <v>477</v>
      </c>
      <c r="K23" s="1240">
        <v>0</v>
      </c>
      <c r="L23" s="1240">
        <v>0</v>
      </c>
      <c r="M23" s="1397">
        <v>11300</v>
      </c>
      <c r="N23" s="1396">
        <f>IF(M23&lt;1,M23-AVERAGE(F23:I23),M23-(SUM(F23:I23)))</f>
        <v>-6768</v>
      </c>
      <c r="O23" s="1356">
        <f>IF(M23&lt;1,(AVERAGE(F23:I23)/M23),SUM(F23:I23)/M23)</f>
        <v>1.5989380530973452</v>
      </c>
      <c r="P23" s="1047" t="str">
        <f>IF(O23&lt;=V$23,"T",IF(O23&lt;$Y$23,"R",IF(O23&gt;=$Y$23,"P")))</f>
        <v>P</v>
      </c>
      <c r="Q23" s="49"/>
      <c r="R23" s="542" t="s">
        <v>66</v>
      </c>
      <c r="S23" s="542" t="s">
        <v>67</v>
      </c>
      <c r="T23" s="1399" t="s">
        <v>68</v>
      </c>
    </row>
    <row r="24" spans="1:20" ht="46.5" customHeight="1">
      <c r="A24" s="971"/>
      <c r="B24" s="956"/>
      <c r="C24" s="956"/>
      <c r="D24" s="956"/>
      <c r="E24" s="256" t="s">
        <v>69</v>
      </c>
      <c r="F24" s="1397"/>
      <c r="G24" s="1398"/>
      <c r="H24" s="1398"/>
      <c r="I24" s="1349"/>
      <c r="J24" s="290" t="s">
        <v>727</v>
      </c>
      <c r="K24" s="1240"/>
      <c r="L24" s="1240"/>
      <c r="M24" s="1397"/>
      <c r="N24" s="1396"/>
      <c r="O24" s="1356"/>
      <c r="P24" s="1047"/>
      <c r="Q24" s="49"/>
      <c r="R24" s="542" t="s">
        <v>70</v>
      </c>
      <c r="S24" s="542" t="s">
        <v>71</v>
      </c>
      <c r="T24" s="1401"/>
    </row>
    <row r="25" spans="1:20" ht="51.75" customHeight="1" thickBot="1">
      <c r="A25" s="999"/>
      <c r="B25" s="998"/>
      <c r="C25" s="998"/>
      <c r="D25" s="298" t="s">
        <v>72</v>
      </c>
      <c r="E25" s="298" t="s">
        <v>73</v>
      </c>
      <c r="F25" s="346">
        <v>117</v>
      </c>
      <c r="G25" s="346">
        <v>134</v>
      </c>
      <c r="H25" s="346">
        <v>147</v>
      </c>
      <c r="I25" s="346"/>
      <c r="J25" s="436" t="s">
        <v>74</v>
      </c>
      <c r="K25" s="440">
        <v>0</v>
      </c>
      <c r="L25" s="440">
        <v>0</v>
      </c>
      <c r="M25" s="353">
        <v>250</v>
      </c>
      <c r="N25" s="358">
        <f>IF(M25&lt;1,M25-AVERAGE(F25:I25),M25-(SUM(F25:I25)))</f>
        <v>-148</v>
      </c>
      <c r="O25" s="337">
        <v>1</v>
      </c>
      <c r="P25" s="28" t="str">
        <f>IF(O25&lt;=V$23,"T",IF(O25&lt;$Y$23,"R",IF(O25&gt;=$Y$23,"P")))</f>
        <v>P</v>
      </c>
      <c r="Q25" s="29"/>
      <c r="R25" s="544" t="s">
        <v>75</v>
      </c>
      <c r="S25" s="544" t="s">
        <v>76</v>
      </c>
      <c r="T25" s="437" t="s">
        <v>77</v>
      </c>
    </row>
    <row r="26" spans="1:20">
      <c r="A26" s="31" t="s">
        <v>24</v>
      </c>
      <c r="B26" s="31"/>
      <c r="C26" s="31"/>
      <c r="D26" s="31"/>
      <c r="E26" s="2"/>
      <c r="F26" s="2"/>
      <c r="G26" s="2"/>
      <c r="H26" s="2"/>
      <c r="I26" s="2"/>
      <c r="J26" s="2"/>
      <c r="K26" s="2"/>
      <c r="L26" s="2"/>
      <c r="M26" s="2"/>
      <c r="N26" s="2"/>
      <c r="O26" s="2"/>
      <c r="P26" s="2"/>
      <c r="Q26" s="2"/>
      <c r="R26" s="2"/>
      <c r="S26" s="2"/>
      <c r="T26" s="2"/>
    </row>
    <row r="27" spans="1:20">
      <c r="A27" s="2"/>
      <c r="B27" s="2"/>
      <c r="C27" s="2"/>
      <c r="D27" s="2"/>
      <c r="E27" s="2"/>
      <c r="F27" s="2"/>
      <c r="G27" s="2"/>
      <c r="H27" s="2"/>
      <c r="I27" s="2"/>
      <c r="J27" s="2"/>
      <c r="K27" s="2"/>
      <c r="L27" s="2"/>
      <c r="M27" s="2"/>
      <c r="N27" s="2"/>
      <c r="O27" s="2"/>
      <c r="P27" s="2"/>
      <c r="Q27" s="2"/>
      <c r="R27" s="2"/>
      <c r="S27" s="2"/>
      <c r="T27" s="2"/>
    </row>
    <row r="28" spans="1:20">
      <c r="A28" s="65"/>
      <c r="B28" s="66"/>
      <c r="C28" s="66"/>
      <c r="D28" s="66"/>
      <c r="E28" s="66"/>
      <c r="F28" s="66"/>
      <c r="G28" s="66"/>
      <c r="H28" s="66"/>
      <c r="I28" s="66"/>
      <c r="J28" s="66"/>
      <c r="K28" s="66"/>
      <c r="L28" s="66"/>
      <c r="M28" s="66"/>
      <c r="N28" s="69"/>
      <c r="O28" s="69"/>
      <c r="P28" s="69"/>
      <c r="Q28" s="66"/>
      <c r="R28" s="66"/>
      <c r="S28" s="66"/>
      <c r="T28" s="67"/>
    </row>
    <row r="29" spans="1:20">
      <c r="A29" s="65"/>
      <c r="B29" s="66"/>
      <c r="C29" s="66"/>
      <c r="D29" s="66"/>
      <c r="E29" s="66"/>
      <c r="F29" s="66"/>
      <c r="G29" s="66"/>
      <c r="H29" s="66"/>
      <c r="I29" s="66"/>
      <c r="J29" s="66"/>
      <c r="K29" s="66"/>
      <c r="L29" s="66"/>
      <c r="M29" s="66"/>
      <c r="N29" s="69"/>
      <c r="O29" s="69"/>
      <c r="P29" s="69"/>
      <c r="Q29" s="66"/>
      <c r="R29" s="66"/>
      <c r="S29" s="66"/>
      <c r="T29" s="67"/>
    </row>
    <row r="30" spans="1:20">
      <c r="A30" s="65"/>
      <c r="B30" s="66"/>
      <c r="C30" s="66"/>
      <c r="D30" s="66"/>
      <c r="E30" s="66"/>
      <c r="F30" s="66"/>
      <c r="G30" s="66"/>
      <c r="H30" s="66"/>
      <c r="I30" s="66"/>
      <c r="J30" s="66"/>
      <c r="K30" s="66"/>
      <c r="L30" s="66"/>
      <c r="M30" s="66"/>
      <c r="N30" s="69"/>
      <c r="O30" s="69"/>
      <c r="P30" s="69"/>
      <c r="Q30" s="66"/>
      <c r="R30" s="66"/>
      <c r="S30" s="66"/>
      <c r="T30" s="67"/>
    </row>
    <row r="31" spans="1:20">
      <c r="A31" s="65"/>
      <c r="B31" s="66"/>
      <c r="C31" s="66"/>
      <c r="D31" s="66"/>
      <c r="E31" s="66"/>
      <c r="F31" s="66"/>
      <c r="G31" s="66"/>
      <c r="H31" s="66"/>
      <c r="I31" s="66"/>
      <c r="J31" s="66"/>
      <c r="K31" s="66"/>
      <c r="L31" s="66"/>
      <c r="M31" s="66"/>
      <c r="N31" s="69"/>
      <c r="O31" s="69"/>
      <c r="P31" s="69"/>
      <c r="Q31" s="66"/>
      <c r="R31" s="66"/>
      <c r="S31" s="66"/>
      <c r="T31" s="67"/>
    </row>
    <row r="32" spans="1:20">
      <c r="A32" s="65"/>
      <c r="B32" s="66"/>
      <c r="C32" s="66"/>
      <c r="D32" s="66"/>
      <c r="E32" s="66"/>
      <c r="F32" s="66"/>
      <c r="G32" s="66"/>
      <c r="H32" s="66"/>
      <c r="I32" s="66"/>
      <c r="J32" s="66"/>
      <c r="K32" s="66"/>
      <c r="L32" s="66"/>
      <c r="M32" s="66"/>
      <c r="N32" s="69"/>
      <c r="O32" s="69"/>
      <c r="P32" s="69"/>
      <c r="Q32" s="66"/>
      <c r="R32" s="66"/>
      <c r="S32" s="66"/>
      <c r="T32" s="67"/>
    </row>
    <row r="33" spans="1:20">
      <c r="A33" s="65"/>
      <c r="B33" s="66"/>
      <c r="C33" s="66"/>
      <c r="D33" s="66"/>
      <c r="E33" s="66"/>
      <c r="F33" s="66"/>
      <c r="G33" s="66"/>
      <c r="H33" s="66"/>
      <c r="I33" s="66"/>
      <c r="J33" s="66"/>
      <c r="K33" s="66"/>
      <c r="L33" s="66"/>
      <c r="M33" s="66"/>
      <c r="N33" s="69"/>
      <c r="O33" s="69"/>
      <c r="P33" s="69"/>
      <c r="Q33" s="66"/>
      <c r="R33" s="66"/>
      <c r="S33" s="66"/>
      <c r="T33" s="67"/>
    </row>
    <row r="34" spans="1:20">
      <c r="A34" s="65"/>
      <c r="B34" s="66"/>
      <c r="C34" s="66"/>
      <c r="D34" s="66"/>
      <c r="E34" s="66"/>
      <c r="F34" s="66"/>
      <c r="G34" s="66"/>
      <c r="H34" s="66"/>
      <c r="I34" s="66"/>
      <c r="J34" s="66"/>
      <c r="K34" s="66"/>
      <c r="L34" s="66"/>
      <c r="M34" s="66"/>
      <c r="N34" s="69"/>
      <c r="O34" s="69"/>
      <c r="P34" s="69"/>
      <c r="Q34" s="66"/>
      <c r="R34" s="66"/>
      <c r="S34" s="66"/>
      <c r="T34" s="67"/>
    </row>
    <row r="35" spans="1:20">
      <c r="A35" s="65"/>
      <c r="B35" s="66"/>
      <c r="C35" s="66"/>
      <c r="D35" s="66"/>
      <c r="E35" s="66"/>
      <c r="F35" s="66"/>
      <c r="G35" s="66"/>
      <c r="H35" s="66"/>
      <c r="I35" s="66"/>
      <c r="J35" s="66"/>
      <c r="K35" s="66"/>
      <c r="L35" s="66"/>
      <c r="M35" s="66"/>
      <c r="N35" s="69"/>
      <c r="O35" s="69"/>
      <c r="P35" s="69"/>
      <c r="Q35" s="66"/>
      <c r="R35" s="66"/>
      <c r="S35" s="66"/>
      <c r="T35" s="67"/>
    </row>
    <row r="36" spans="1:20">
      <c r="A36" s="65"/>
      <c r="B36" s="66"/>
      <c r="C36" s="66"/>
      <c r="D36" s="66"/>
      <c r="E36" s="66"/>
      <c r="F36" s="66"/>
      <c r="G36" s="66"/>
      <c r="H36" s="66"/>
      <c r="I36" s="66"/>
      <c r="J36" s="66"/>
      <c r="K36" s="66"/>
      <c r="L36" s="66"/>
      <c r="M36" s="66"/>
      <c r="N36" s="69"/>
      <c r="O36" s="69"/>
      <c r="P36" s="69"/>
      <c r="Q36" s="66"/>
      <c r="R36" s="66"/>
      <c r="S36" s="66"/>
      <c r="T36" s="67"/>
    </row>
    <row r="37" spans="1:20">
      <c r="A37" s="65"/>
      <c r="B37" s="66"/>
      <c r="C37" s="66"/>
      <c r="D37" s="66"/>
      <c r="E37" s="66"/>
      <c r="F37" s="66"/>
      <c r="G37" s="66"/>
      <c r="H37" s="66"/>
      <c r="I37" s="66"/>
      <c r="J37" s="66"/>
      <c r="K37" s="66"/>
      <c r="L37" s="66"/>
      <c r="M37" s="66"/>
      <c r="N37" s="69"/>
      <c r="O37" s="69"/>
      <c r="P37" s="69"/>
      <c r="Q37" s="66"/>
      <c r="R37" s="66"/>
      <c r="S37" s="66"/>
      <c r="T37" s="67"/>
    </row>
    <row r="38" spans="1:20">
      <c r="A38" s="65"/>
      <c r="B38" s="66"/>
      <c r="C38" s="66"/>
      <c r="D38" s="66"/>
      <c r="E38" s="66"/>
      <c r="F38" s="66"/>
      <c r="G38" s="66"/>
      <c r="H38" s="66"/>
      <c r="I38" s="66"/>
      <c r="J38" s="66"/>
      <c r="K38" s="66"/>
      <c r="L38" s="66"/>
      <c r="M38" s="66"/>
      <c r="N38" s="70"/>
      <c r="O38" s="70"/>
      <c r="P38" s="70"/>
      <c r="Q38" s="66"/>
      <c r="R38" s="66"/>
      <c r="S38" s="66"/>
      <c r="T38" s="67"/>
    </row>
  </sheetData>
  <mergeCells count="81">
    <mergeCell ref="A23:A25"/>
    <mergeCell ref="I20:I22"/>
    <mergeCell ref="J20:J22"/>
    <mergeCell ref="K20:K22"/>
    <mergeCell ref="N23:N24"/>
    <mergeCell ref="L20:L22"/>
    <mergeCell ref="F23:F24"/>
    <mergeCell ref="D20:D22"/>
    <mergeCell ref="F20:F22"/>
    <mergeCell ref="G20:G22"/>
    <mergeCell ref="H20:H22"/>
    <mergeCell ref="M23:M24"/>
    <mergeCell ref="L23:L24"/>
    <mergeCell ref="B23:B25"/>
    <mergeCell ref="D23:D24"/>
    <mergeCell ref="G23:G24"/>
    <mergeCell ref="T23:T24"/>
    <mergeCell ref="D17:D18"/>
    <mergeCell ref="F17:F18"/>
    <mergeCell ref="G17:G18"/>
    <mergeCell ref="H17:H18"/>
    <mergeCell ref="I17:I18"/>
    <mergeCell ref="P17:P18"/>
    <mergeCell ref="R17:R18"/>
    <mergeCell ref="S17:S18"/>
    <mergeCell ref="M17:M18"/>
    <mergeCell ref="N17:N18"/>
    <mergeCell ref="R21:R22"/>
    <mergeCell ref="S21:S22"/>
    <mergeCell ref="O23:O24"/>
    <mergeCell ref="P23:P24"/>
    <mergeCell ref="K23:K24"/>
    <mergeCell ref="A14:A15"/>
    <mergeCell ref="D14:D15"/>
    <mergeCell ref="Q17:Q18"/>
    <mergeCell ref="Q21:Q22"/>
    <mergeCell ref="O17:O18"/>
    <mergeCell ref="A17:A19"/>
    <mergeCell ref="A20:A22"/>
    <mergeCell ref="C20:C22"/>
    <mergeCell ref="B20:B22"/>
    <mergeCell ref="B17:B19"/>
    <mergeCell ref="C17:C19"/>
    <mergeCell ref="E14:E15"/>
    <mergeCell ref="F14:I14"/>
    <mergeCell ref="L14:L15"/>
    <mergeCell ref="K17:K18"/>
    <mergeCell ref="L17:L18"/>
    <mergeCell ref="H23:H24"/>
    <mergeCell ref="I23:I24"/>
    <mergeCell ref="C23:C25"/>
    <mergeCell ref="A6:E6"/>
    <mergeCell ref="F6:M6"/>
    <mergeCell ref="A7:E7"/>
    <mergeCell ref="F7:M7"/>
    <mergeCell ref="A8:E8"/>
    <mergeCell ref="F8:M8"/>
    <mergeCell ref="A9:E9"/>
    <mergeCell ref="F9:M9"/>
    <mergeCell ref="A11:T11"/>
    <mergeCell ref="A13:L13"/>
    <mergeCell ref="M13:T13"/>
    <mergeCell ref="T21:T22"/>
    <mergeCell ref="J17:J18"/>
    <mergeCell ref="A2:E4"/>
    <mergeCell ref="F2:M2"/>
    <mergeCell ref="N2:T2"/>
    <mergeCell ref="F3:M4"/>
    <mergeCell ref="N3:T3"/>
    <mergeCell ref="N4:T4"/>
    <mergeCell ref="T14:T15"/>
    <mergeCell ref="K14:K15"/>
    <mergeCell ref="R14:R15"/>
    <mergeCell ref="M14:M15"/>
    <mergeCell ref="N14:P14"/>
    <mergeCell ref="O20:O22"/>
    <mergeCell ref="P20:P22"/>
    <mergeCell ref="J14:J15"/>
    <mergeCell ref="Q14:Q15"/>
    <mergeCell ref="M20:M22"/>
    <mergeCell ref="N20:N22"/>
  </mergeCells>
  <conditionalFormatting sqref="P17 P19:P20 P23">
    <cfRule type="containsText" dxfId="79" priority="5" stopIfTrue="1" operator="containsText" text="P">
      <formula>NOT(ISERROR(SEARCH("P",P17)))</formula>
    </cfRule>
    <cfRule type="containsText" dxfId="78" priority="6" stopIfTrue="1" operator="containsText" text="R">
      <formula>NOT(ISERROR(SEARCH("R",P17)))</formula>
    </cfRule>
    <cfRule type="containsText" dxfId="77" priority="7" operator="containsText" text="T">
      <formula>NOT(ISERROR(SEARCH("T",P17)))</formula>
    </cfRule>
  </conditionalFormatting>
  <conditionalFormatting sqref="P23 P25 P17 P19:P20">
    <cfRule type="iconSet" priority="8">
      <iconSet iconSet="3Symbols2">
        <cfvo type="percent" val="0"/>
        <cfvo type="percent" val="0.74"/>
        <cfvo type="percent" val="0.85"/>
      </iconSet>
    </cfRule>
  </conditionalFormatting>
  <conditionalFormatting sqref="P25">
    <cfRule type="containsText" dxfId="76" priority="1" stopIfTrue="1" operator="containsText" text="P">
      <formula>NOT(ISERROR(SEARCH("P",P25)))</formula>
    </cfRule>
    <cfRule type="containsText" dxfId="75" priority="2" stopIfTrue="1" operator="containsText" text="R">
      <formula>NOT(ISERROR(SEARCH("R",P25)))</formula>
    </cfRule>
    <cfRule type="containsText" dxfId="74" priority="3" operator="containsText" text="T">
      <formula>NOT(ISERROR(SEARCH("T",P25)))</formula>
    </cfRule>
  </conditionalFormatting>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T41"/>
  <sheetViews>
    <sheetView topLeftCell="D6" zoomScale="83" zoomScaleNormal="83" workbookViewId="0">
      <selection activeCell="J32" sqref="J32"/>
    </sheetView>
  </sheetViews>
  <sheetFormatPr baseColWidth="10" defaultColWidth="39.140625" defaultRowHeight="15.75"/>
  <cols>
    <col min="1" max="1" width="4.28515625" style="83" customWidth="1"/>
    <col min="2" max="2" width="23.42578125" style="73" customWidth="1"/>
    <col min="3" max="3" width="20.7109375" style="73" customWidth="1"/>
    <col min="4" max="4" width="65.140625" style="73" customWidth="1"/>
    <col min="5" max="5" width="48.28515625" style="73" customWidth="1"/>
    <col min="6" max="6" width="6.140625" style="73" customWidth="1"/>
    <col min="7" max="7" width="9.28515625" style="73" customWidth="1"/>
    <col min="8" max="8" width="7.140625" style="73" customWidth="1"/>
    <col min="9" max="9" width="8" style="73" customWidth="1"/>
    <col min="10" max="10" width="43.7109375" style="73" customWidth="1"/>
    <col min="11" max="11" width="18.28515625" style="73" customWidth="1"/>
    <col min="12" max="12" width="19.85546875" style="73" customWidth="1"/>
    <col min="13" max="13" width="9.42578125" style="73" customWidth="1"/>
    <col min="14" max="14" width="16" style="73" customWidth="1"/>
    <col min="15" max="15" width="8.85546875" style="73" customWidth="1"/>
    <col min="16" max="16" width="12.7109375" style="73" customWidth="1"/>
    <col min="17" max="17" width="27.85546875" style="73" customWidth="1"/>
    <col min="18" max="18" width="19.42578125" style="73" customWidth="1"/>
    <col min="19" max="19" width="30.28515625" style="73" customWidth="1"/>
    <col min="20" max="20" width="32.42578125" style="73" customWidth="1"/>
    <col min="21" max="16384" width="39.140625" style="73"/>
  </cols>
  <sheetData>
    <row r="1" spans="1:20" ht="16.5" thickBot="1"/>
    <row r="2" spans="1:20" ht="16.5" thickBot="1">
      <c r="A2" s="1423"/>
      <c r="B2" s="1424"/>
      <c r="C2" s="1424"/>
      <c r="D2" s="1424"/>
      <c r="E2" s="1425"/>
      <c r="F2" s="1432" t="s">
        <v>18</v>
      </c>
      <c r="G2" s="1433"/>
      <c r="H2" s="1433"/>
      <c r="I2" s="1433"/>
      <c r="J2" s="1433"/>
      <c r="K2" s="1433"/>
      <c r="L2" s="1433"/>
      <c r="M2" s="1434"/>
      <c r="N2" s="1483" t="s">
        <v>655</v>
      </c>
      <c r="O2" s="1484"/>
      <c r="P2" s="1484"/>
      <c r="Q2" s="1484"/>
      <c r="R2" s="1484"/>
      <c r="S2" s="1484"/>
      <c r="T2" s="1485"/>
    </row>
    <row r="3" spans="1:20" ht="16.5" customHeight="1" thickBot="1">
      <c r="A3" s="1426"/>
      <c r="B3" s="1427"/>
      <c r="C3" s="1427"/>
      <c r="D3" s="1427"/>
      <c r="E3" s="1428"/>
      <c r="F3" s="1461" t="s">
        <v>17</v>
      </c>
      <c r="G3" s="1462"/>
      <c r="H3" s="1462"/>
      <c r="I3" s="1462"/>
      <c r="J3" s="1462"/>
      <c r="K3" s="1462"/>
      <c r="L3" s="1462"/>
      <c r="M3" s="1463"/>
      <c r="N3" s="1497" t="s">
        <v>23</v>
      </c>
      <c r="O3" s="1498"/>
      <c r="P3" s="1498"/>
      <c r="Q3" s="1498"/>
      <c r="R3" s="1498"/>
      <c r="S3" s="1498"/>
      <c r="T3" s="1499"/>
    </row>
    <row r="4" spans="1:20" ht="16.5" thickBot="1">
      <c r="A4" s="1429"/>
      <c r="B4" s="1430"/>
      <c r="C4" s="1430"/>
      <c r="D4" s="1430"/>
      <c r="E4" s="1431"/>
      <c r="F4" s="1464"/>
      <c r="G4" s="1465"/>
      <c r="H4" s="1465"/>
      <c r="I4" s="1465"/>
      <c r="J4" s="1465"/>
      <c r="K4" s="1465"/>
      <c r="L4" s="1465"/>
      <c r="M4" s="1466"/>
      <c r="N4" s="1500" t="s">
        <v>8</v>
      </c>
      <c r="O4" s="1501"/>
      <c r="P4" s="1501"/>
      <c r="Q4" s="1501"/>
      <c r="R4" s="1501"/>
      <c r="S4" s="1501"/>
      <c r="T4" s="1502"/>
    </row>
    <row r="5" spans="1:20" ht="16.5" thickBot="1">
      <c r="A5" s="145"/>
      <c r="B5" s="105"/>
      <c r="C5" s="105"/>
      <c r="D5" s="105"/>
      <c r="E5" s="105"/>
      <c r="F5" s="105"/>
      <c r="G5" s="105"/>
      <c r="H5" s="105"/>
      <c r="I5" s="105"/>
      <c r="J5" s="129"/>
      <c r="K5" s="129"/>
      <c r="L5" s="130"/>
      <c r="M5" s="130"/>
      <c r="N5" s="130"/>
      <c r="O5" s="130"/>
      <c r="P5" s="130"/>
      <c r="Q5" s="130"/>
      <c r="R5" s="130"/>
      <c r="S5" s="130"/>
      <c r="T5" s="130"/>
    </row>
    <row r="6" spans="1:20" ht="16.5" thickBot="1">
      <c r="A6" s="1455" t="s">
        <v>90</v>
      </c>
      <c r="B6" s="1456"/>
      <c r="C6" s="1456"/>
      <c r="D6" s="1456"/>
      <c r="E6" s="1457"/>
      <c r="F6" s="1458" t="s">
        <v>91</v>
      </c>
      <c r="G6" s="1458"/>
      <c r="H6" s="1458"/>
      <c r="I6" s="1458"/>
      <c r="J6" s="1458"/>
      <c r="K6" s="1458"/>
      <c r="L6" s="1458"/>
      <c r="M6" s="1459"/>
      <c r="N6" s="130"/>
      <c r="O6" s="130"/>
      <c r="P6" s="130"/>
      <c r="Q6" s="130"/>
      <c r="R6" s="130"/>
      <c r="S6" s="130"/>
      <c r="T6" s="130"/>
    </row>
    <row r="7" spans="1:20">
      <c r="A7" s="1460" t="s">
        <v>25</v>
      </c>
      <c r="B7" s="1460"/>
      <c r="C7" s="1460"/>
      <c r="D7" s="1460"/>
      <c r="E7" s="1460"/>
      <c r="F7" s="898">
        <v>2024</v>
      </c>
      <c r="G7" s="899"/>
      <c r="H7" s="899"/>
      <c r="I7" s="899"/>
      <c r="J7" s="899"/>
      <c r="K7" s="899"/>
      <c r="L7" s="899"/>
      <c r="M7" s="900"/>
      <c r="N7" s="130"/>
      <c r="O7" s="130"/>
      <c r="P7" s="130"/>
      <c r="Q7" s="130"/>
      <c r="R7" s="130"/>
      <c r="S7" s="130"/>
      <c r="T7" s="130"/>
    </row>
    <row r="8" spans="1:20">
      <c r="A8" s="1446" t="s">
        <v>6</v>
      </c>
      <c r="B8" s="1446"/>
      <c r="C8" s="1446"/>
      <c r="D8" s="1446"/>
      <c r="E8" s="1446"/>
      <c r="F8" s="898" t="s">
        <v>731</v>
      </c>
      <c r="G8" s="899"/>
      <c r="H8" s="899"/>
      <c r="I8" s="899"/>
      <c r="J8" s="899"/>
      <c r="K8" s="899"/>
      <c r="L8" s="899"/>
      <c r="M8" s="900"/>
      <c r="N8" s="130"/>
      <c r="O8" s="130"/>
      <c r="P8" s="130"/>
      <c r="Q8" s="130"/>
      <c r="R8" s="130"/>
      <c r="S8" s="130"/>
      <c r="T8" s="130"/>
    </row>
    <row r="9" spans="1:20">
      <c r="A9" s="1446" t="s">
        <v>7</v>
      </c>
      <c r="B9" s="1446"/>
      <c r="C9" s="1446"/>
      <c r="D9" s="1446"/>
      <c r="E9" s="1446"/>
      <c r="F9" s="898" t="s">
        <v>1242</v>
      </c>
      <c r="G9" s="899"/>
      <c r="H9" s="899"/>
      <c r="I9" s="899"/>
      <c r="J9" s="899"/>
      <c r="K9" s="899"/>
      <c r="L9" s="899"/>
      <c r="M9" s="900"/>
      <c r="N9" s="130"/>
      <c r="O9" s="130"/>
      <c r="P9" s="130"/>
      <c r="Q9" s="130"/>
      <c r="R9" s="130"/>
      <c r="S9" s="130"/>
      <c r="T9" s="130"/>
    </row>
    <row r="10" spans="1:20" ht="16.5" thickBot="1">
      <c r="A10" s="131"/>
      <c r="B10" s="131"/>
      <c r="C10" s="131"/>
      <c r="D10" s="131"/>
      <c r="E10" s="131"/>
      <c r="F10" s="131"/>
      <c r="G10" s="131"/>
      <c r="H10" s="131"/>
      <c r="I10" s="131"/>
      <c r="J10" s="129"/>
      <c r="K10" s="129"/>
      <c r="L10" s="129"/>
      <c r="M10" s="129"/>
      <c r="N10" s="130"/>
      <c r="O10" s="130"/>
      <c r="P10" s="130"/>
      <c r="Q10" s="130"/>
      <c r="R10" s="130"/>
      <c r="S10" s="130"/>
      <c r="T10" s="130"/>
    </row>
    <row r="11" spans="1:20" ht="16.5" thickBot="1">
      <c r="A11" s="1447" t="s">
        <v>9</v>
      </c>
      <c r="B11" s="1448"/>
      <c r="C11" s="1448"/>
      <c r="D11" s="1448"/>
      <c r="E11" s="1448"/>
      <c r="F11" s="1448"/>
      <c r="G11" s="1448"/>
      <c r="H11" s="1448"/>
      <c r="I11" s="1448"/>
      <c r="J11" s="1448"/>
      <c r="K11" s="1448"/>
      <c r="L11" s="1448"/>
      <c r="M11" s="1448"/>
      <c r="N11" s="1448"/>
      <c r="O11" s="1448"/>
      <c r="P11" s="1448"/>
      <c r="Q11" s="1448"/>
      <c r="R11" s="1448"/>
      <c r="S11" s="1448"/>
      <c r="T11" s="1449"/>
    </row>
    <row r="12" spans="1:20" ht="16.5" thickBot="1">
      <c r="A12" s="132"/>
      <c r="B12" s="133"/>
      <c r="C12" s="133"/>
      <c r="D12" s="236"/>
      <c r="E12" s="133"/>
      <c r="F12" s="133"/>
      <c r="G12" s="133"/>
      <c r="H12" s="133"/>
      <c r="I12" s="133"/>
      <c r="J12" s="133"/>
      <c r="K12" s="133"/>
      <c r="L12" s="133"/>
      <c r="M12" s="133"/>
      <c r="N12" s="133"/>
      <c r="O12" s="133"/>
      <c r="P12" s="133"/>
      <c r="Q12" s="133"/>
      <c r="R12" s="133"/>
      <c r="S12" s="133"/>
      <c r="T12" s="134"/>
    </row>
    <row r="13" spans="1:20" ht="16.5" thickBot="1">
      <c r="A13" s="1450" t="s">
        <v>16</v>
      </c>
      <c r="B13" s="1451"/>
      <c r="C13" s="1451"/>
      <c r="D13" s="1451"/>
      <c r="E13" s="1451"/>
      <c r="F13" s="1451"/>
      <c r="G13" s="1451"/>
      <c r="H13" s="1451"/>
      <c r="I13" s="1451"/>
      <c r="J13" s="1451"/>
      <c r="K13" s="1451"/>
      <c r="L13" s="1452"/>
      <c r="M13" s="1453" t="s">
        <v>1</v>
      </c>
      <c r="N13" s="1453"/>
      <c r="O13" s="1453"/>
      <c r="P13" s="1453"/>
      <c r="Q13" s="1453"/>
      <c r="R13" s="1453"/>
      <c r="S13" s="1453"/>
      <c r="T13" s="1454"/>
    </row>
    <row r="14" spans="1:20" ht="24.75" customHeight="1" thickBot="1">
      <c r="A14" s="1435" t="s">
        <v>27</v>
      </c>
      <c r="B14" s="1421" t="s">
        <v>293</v>
      </c>
      <c r="C14" s="1421" t="s">
        <v>294</v>
      </c>
      <c r="D14" s="1437" t="s">
        <v>26</v>
      </c>
      <c r="E14" s="1439" t="s">
        <v>19</v>
      </c>
      <c r="F14" s="1441" t="s">
        <v>11</v>
      </c>
      <c r="G14" s="1442"/>
      <c r="H14" s="1442"/>
      <c r="I14" s="1443"/>
      <c r="J14" s="1444" t="s">
        <v>20</v>
      </c>
      <c r="K14" s="1444" t="s">
        <v>21</v>
      </c>
      <c r="L14" s="1444" t="s">
        <v>2</v>
      </c>
      <c r="M14" s="1469" t="s">
        <v>22</v>
      </c>
      <c r="N14" s="1490" t="s">
        <v>3</v>
      </c>
      <c r="O14" s="1491"/>
      <c r="P14" s="1492"/>
      <c r="Q14" s="1495" t="s">
        <v>188</v>
      </c>
      <c r="R14" s="1493" t="s">
        <v>5</v>
      </c>
      <c r="S14" s="135" t="s">
        <v>29</v>
      </c>
      <c r="T14" s="1488" t="s">
        <v>0</v>
      </c>
    </row>
    <row r="15" spans="1:20" ht="38.25" customHeight="1" thickBot="1">
      <c r="A15" s="1436"/>
      <c r="B15" s="1422"/>
      <c r="C15" s="1422"/>
      <c r="D15" s="1438"/>
      <c r="E15" s="1440"/>
      <c r="F15" s="136" t="s">
        <v>12</v>
      </c>
      <c r="G15" s="136" t="s">
        <v>13</v>
      </c>
      <c r="H15" s="136" t="s">
        <v>14</v>
      </c>
      <c r="I15" s="136" t="s">
        <v>15</v>
      </c>
      <c r="J15" s="1445"/>
      <c r="K15" s="1445"/>
      <c r="L15" s="1445"/>
      <c r="M15" s="1470"/>
      <c r="N15" s="137" t="s">
        <v>30</v>
      </c>
      <c r="O15" s="138" t="s">
        <v>28</v>
      </c>
      <c r="P15" s="139" t="s">
        <v>31</v>
      </c>
      <c r="Q15" s="1496"/>
      <c r="R15" s="1494"/>
      <c r="S15" s="140"/>
      <c r="T15" s="1489"/>
    </row>
    <row r="16" spans="1:20" ht="16.5" thickBot="1">
      <c r="A16" s="145"/>
      <c r="B16" s="105"/>
      <c r="C16" s="105"/>
      <c r="D16" s="105"/>
      <c r="E16" s="105"/>
      <c r="F16" s="105"/>
      <c r="G16" s="105"/>
      <c r="H16" s="105"/>
      <c r="I16" s="105"/>
      <c r="J16" s="105"/>
      <c r="K16" s="105"/>
      <c r="L16" s="141"/>
      <c r="M16" s="105"/>
      <c r="Q16" s="105"/>
      <c r="R16" s="105"/>
      <c r="S16" s="105"/>
      <c r="T16" s="105"/>
    </row>
    <row r="17" spans="1:20" ht="48" customHeight="1">
      <c r="A17" s="1414">
        <v>1</v>
      </c>
      <c r="B17" s="1020" t="s">
        <v>347</v>
      </c>
      <c r="C17" s="1020" t="s">
        <v>387</v>
      </c>
      <c r="D17" s="478" t="s">
        <v>904</v>
      </c>
      <c r="E17" s="503" t="s">
        <v>905</v>
      </c>
      <c r="F17" s="476">
        <v>1</v>
      </c>
      <c r="G17" s="476">
        <v>1</v>
      </c>
      <c r="H17" s="259">
        <v>1</v>
      </c>
      <c r="I17" s="259"/>
      <c r="J17" s="408" t="s">
        <v>500</v>
      </c>
      <c r="K17" s="501">
        <v>30000</v>
      </c>
      <c r="L17" s="356"/>
      <c r="M17" s="259">
        <v>1</v>
      </c>
      <c r="N17" s="1406">
        <v>100</v>
      </c>
      <c r="O17" s="1400">
        <v>1</v>
      </c>
      <c r="P17" s="1487" t="str">
        <f>IF(O17&lt;=V$17,"T",IF(O17&lt;$X$17,"R",IF(O17&gt;=$X$17,"P")))</f>
        <v>P</v>
      </c>
      <c r="Q17" s="1471"/>
      <c r="R17" s="450" t="s">
        <v>923</v>
      </c>
      <c r="S17" s="504" t="s">
        <v>924</v>
      </c>
      <c r="T17" s="1473" t="s">
        <v>312</v>
      </c>
    </row>
    <row r="18" spans="1:20" ht="15">
      <c r="A18" s="1415"/>
      <c r="B18" s="956"/>
      <c r="C18" s="956"/>
      <c r="D18" s="1417" t="s">
        <v>906</v>
      </c>
      <c r="E18" s="475" t="s">
        <v>907</v>
      </c>
      <c r="F18" s="1241">
        <v>1</v>
      </c>
      <c r="G18" s="1241">
        <v>1</v>
      </c>
      <c r="H18" s="1477"/>
      <c r="I18" s="1477"/>
      <c r="J18" s="1229" t="s">
        <v>498</v>
      </c>
      <c r="K18" s="1514">
        <v>500000</v>
      </c>
      <c r="L18" s="1474"/>
      <c r="M18" s="1477">
        <v>1</v>
      </c>
      <c r="N18" s="1396"/>
      <c r="O18" s="1356"/>
      <c r="P18" s="1486"/>
      <c r="Q18" s="1472"/>
      <c r="R18" s="1503" t="s">
        <v>925</v>
      </c>
      <c r="S18" s="1000" t="s">
        <v>926</v>
      </c>
      <c r="T18" s="1467"/>
    </row>
    <row r="19" spans="1:20" ht="15">
      <c r="A19" s="1415"/>
      <c r="B19" s="956"/>
      <c r="C19" s="956"/>
      <c r="D19" s="1418"/>
      <c r="E19" s="475" t="s">
        <v>908</v>
      </c>
      <c r="F19" s="1260"/>
      <c r="G19" s="1260"/>
      <c r="H19" s="1478"/>
      <c r="I19" s="1478"/>
      <c r="J19" s="1230"/>
      <c r="K19" s="1515"/>
      <c r="L19" s="1475"/>
      <c r="M19" s="1478"/>
      <c r="N19" s="1396"/>
      <c r="O19" s="1356"/>
      <c r="P19" s="1486"/>
      <c r="Q19" s="1472"/>
      <c r="R19" s="1503"/>
      <c r="S19" s="1001"/>
      <c r="T19" s="1467"/>
    </row>
    <row r="20" spans="1:20" ht="15">
      <c r="A20" s="1415"/>
      <c r="B20" s="956"/>
      <c r="C20" s="956"/>
      <c r="D20" s="1418"/>
      <c r="E20" s="475" t="s">
        <v>909</v>
      </c>
      <c r="F20" s="1260"/>
      <c r="G20" s="1260"/>
      <c r="H20" s="1478"/>
      <c r="I20" s="1478"/>
      <c r="J20" s="1230"/>
      <c r="K20" s="1515"/>
      <c r="L20" s="1475"/>
      <c r="M20" s="1478"/>
      <c r="N20" s="1396"/>
      <c r="O20" s="1356"/>
      <c r="P20" s="1486"/>
      <c r="Q20" s="1472"/>
      <c r="R20" s="1503"/>
      <c r="S20" s="1001"/>
      <c r="T20" s="1467"/>
    </row>
    <row r="21" spans="1:20" ht="15" customHeight="1">
      <c r="A21" s="1415"/>
      <c r="B21" s="956"/>
      <c r="C21" s="956"/>
      <c r="D21" s="1418"/>
      <c r="E21" s="475" t="s">
        <v>910</v>
      </c>
      <c r="F21" s="1260"/>
      <c r="G21" s="1260"/>
      <c r="H21" s="1478"/>
      <c r="I21" s="1478"/>
      <c r="J21" s="1230"/>
      <c r="K21" s="1515"/>
      <c r="L21" s="1475"/>
      <c r="M21" s="1478"/>
      <c r="N21" s="1396">
        <f>IF(M18&lt;1,M18-AVERAGE(F21:I21),M18-(SUM(F21:I21)))</f>
        <v>1</v>
      </c>
      <c r="O21" s="1356">
        <v>1</v>
      </c>
      <c r="P21" s="1486" t="str">
        <f>IF(O21&lt;=V$17,"T",IF(O21&lt;$X$17,"R",IF(O21&gt;=$X$17,"P")))</f>
        <v>P</v>
      </c>
      <c r="Q21" s="1468"/>
      <c r="R21" s="1503"/>
      <c r="S21" s="1001"/>
      <c r="T21" s="1467" t="s">
        <v>94</v>
      </c>
    </row>
    <row r="22" spans="1:20" ht="15">
      <c r="A22" s="1415"/>
      <c r="B22" s="956"/>
      <c r="C22" s="956"/>
      <c r="D22" s="1419"/>
      <c r="E22" s="475" t="s">
        <v>911</v>
      </c>
      <c r="F22" s="986"/>
      <c r="G22" s="986"/>
      <c r="H22" s="1479"/>
      <c r="I22" s="1479"/>
      <c r="J22" s="1231"/>
      <c r="K22" s="1516"/>
      <c r="L22" s="1476"/>
      <c r="M22" s="1479"/>
      <c r="N22" s="1396"/>
      <c r="O22" s="1356"/>
      <c r="P22" s="1486"/>
      <c r="Q22" s="1468"/>
      <c r="R22" s="1504"/>
      <c r="S22" s="1002"/>
      <c r="T22" s="1467"/>
    </row>
    <row r="23" spans="1:20" ht="15">
      <c r="A23" s="1415"/>
      <c r="B23" s="956"/>
      <c r="C23" s="956"/>
      <c r="D23" s="1417" t="s">
        <v>912</v>
      </c>
      <c r="E23" s="475" t="s">
        <v>913</v>
      </c>
      <c r="F23" s="1241">
        <v>1</v>
      </c>
      <c r="G23" s="1241">
        <v>1</v>
      </c>
      <c r="H23" s="1477">
        <v>1</v>
      </c>
      <c r="I23" s="1477"/>
      <c r="J23" s="1229" t="s">
        <v>499</v>
      </c>
      <c r="K23" s="1514">
        <v>60000</v>
      </c>
      <c r="L23" s="1237"/>
      <c r="M23" s="1480">
        <v>1</v>
      </c>
      <c r="N23" s="1396"/>
      <c r="O23" s="1356"/>
      <c r="P23" s="1486"/>
      <c r="Q23" s="1468"/>
      <c r="R23" s="1518" t="s">
        <v>927</v>
      </c>
      <c r="S23" s="1000" t="s">
        <v>926</v>
      </c>
      <c r="T23" s="1467"/>
    </row>
    <row r="24" spans="1:20" ht="15" customHeight="1">
      <c r="A24" s="1415"/>
      <c r="B24" s="956"/>
      <c r="C24" s="956"/>
      <c r="D24" s="1418"/>
      <c r="E24" s="475" t="s">
        <v>914</v>
      </c>
      <c r="F24" s="1260"/>
      <c r="G24" s="1260"/>
      <c r="H24" s="1478"/>
      <c r="I24" s="1478"/>
      <c r="J24" s="1230"/>
      <c r="K24" s="1515"/>
      <c r="L24" s="1244"/>
      <c r="M24" s="1481"/>
      <c r="N24" s="1396">
        <f>F24-M24</f>
        <v>0</v>
      </c>
      <c r="O24" s="1356">
        <v>1</v>
      </c>
      <c r="P24" s="1486" t="str">
        <f>IF(O24&lt;=V$17,"T",IF(O24&lt;$X$17,"R",IF(O24&gt;=$X$17,"P")))</f>
        <v>P</v>
      </c>
      <c r="Q24" s="1468"/>
      <c r="R24" s="1519"/>
      <c r="S24" s="1001"/>
      <c r="T24" s="1511" t="s">
        <v>95</v>
      </c>
    </row>
    <row r="25" spans="1:20" ht="15">
      <c r="A25" s="1415"/>
      <c r="B25" s="956"/>
      <c r="C25" s="956"/>
      <c r="D25" s="1418"/>
      <c r="E25" s="475" t="s">
        <v>915</v>
      </c>
      <c r="F25" s="1260"/>
      <c r="G25" s="1260"/>
      <c r="H25" s="1478"/>
      <c r="I25" s="1478"/>
      <c r="J25" s="1230"/>
      <c r="K25" s="1515"/>
      <c r="L25" s="1244"/>
      <c r="M25" s="1481"/>
      <c r="N25" s="1396"/>
      <c r="O25" s="1356"/>
      <c r="P25" s="1486"/>
      <c r="Q25" s="1468"/>
      <c r="R25" s="1519"/>
      <c r="S25" s="1001"/>
      <c r="T25" s="1512"/>
    </row>
    <row r="26" spans="1:20" ht="15">
      <c r="A26" s="1415"/>
      <c r="B26" s="956"/>
      <c r="C26" s="956"/>
      <c r="D26" s="1418"/>
      <c r="E26" s="475" t="s">
        <v>916</v>
      </c>
      <c r="F26" s="1260"/>
      <c r="G26" s="1260"/>
      <c r="H26" s="1478"/>
      <c r="I26" s="1478"/>
      <c r="J26" s="1230"/>
      <c r="K26" s="1515"/>
      <c r="L26" s="1244"/>
      <c r="M26" s="1481"/>
      <c r="N26" s="1396"/>
      <c r="O26" s="1356"/>
      <c r="P26" s="1486"/>
      <c r="Q26" s="1468"/>
      <c r="R26" s="1519"/>
      <c r="S26" s="1001"/>
      <c r="T26" s="1512"/>
    </row>
    <row r="27" spans="1:20" ht="15">
      <c r="A27" s="1415"/>
      <c r="B27" s="956"/>
      <c r="C27" s="956"/>
      <c r="D27" s="1418"/>
      <c r="E27" s="475" t="s">
        <v>917</v>
      </c>
      <c r="F27" s="1260"/>
      <c r="G27" s="1260"/>
      <c r="H27" s="1478"/>
      <c r="I27" s="1478"/>
      <c r="J27" s="1230"/>
      <c r="K27" s="1515"/>
      <c r="L27" s="1244"/>
      <c r="M27" s="1481"/>
      <c r="N27" s="1396"/>
      <c r="O27" s="1356"/>
      <c r="P27" s="1486"/>
      <c r="Q27" s="1468"/>
      <c r="R27" s="1519"/>
      <c r="S27" s="1001"/>
      <c r="T27" s="1512"/>
    </row>
    <row r="28" spans="1:20" ht="15">
      <c r="A28" s="1415"/>
      <c r="B28" s="956"/>
      <c r="C28" s="956"/>
      <c r="D28" s="1419"/>
      <c r="E28" s="475" t="s">
        <v>918</v>
      </c>
      <c r="F28" s="986"/>
      <c r="G28" s="986"/>
      <c r="H28" s="1479"/>
      <c r="I28" s="1479"/>
      <c r="J28" s="1231"/>
      <c r="K28" s="1516"/>
      <c r="L28" s="1238"/>
      <c r="M28" s="1482"/>
      <c r="N28" s="1395">
        <v>100</v>
      </c>
      <c r="O28" s="1395">
        <v>100</v>
      </c>
      <c r="P28" s="1486" t="str">
        <f>IF(O28&lt;=V$17,"T",IF(O28&lt;$X$17,"R",IF(O28&gt;=$X$17,"P")))</f>
        <v>P</v>
      </c>
      <c r="Q28" s="1468"/>
      <c r="R28" s="1520"/>
      <c r="S28" s="1002"/>
      <c r="T28" s="1512"/>
    </row>
    <row r="29" spans="1:20" ht="24.75">
      <c r="A29" s="1415"/>
      <c r="B29" s="956"/>
      <c r="C29" s="956"/>
      <c r="D29" s="1417" t="s">
        <v>919</v>
      </c>
      <c r="E29" s="475" t="s">
        <v>920</v>
      </c>
      <c r="F29" s="1408">
        <v>1</v>
      </c>
      <c r="G29" s="1408">
        <v>1</v>
      </c>
      <c r="H29" s="1411">
        <v>1</v>
      </c>
      <c r="I29" s="1411"/>
      <c r="J29" s="1505"/>
      <c r="K29" s="1514">
        <v>250000</v>
      </c>
      <c r="L29" s="1523"/>
      <c r="M29" s="841">
        <v>1</v>
      </c>
      <c r="N29" s="1395"/>
      <c r="O29" s="1395"/>
      <c r="P29" s="1486"/>
      <c r="Q29" s="1468"/>
      <c r="R29" s="1508" t="s">
        <v>928</v>
      </c>
      <c r="S29" s="1000" t="s">
        <v>926</v>
      </c>
      <c r="T29" s="1512"/>
    </row>
    <row r="30" spans="1:20" ht="24.75">
      <c r="A30" s="1415"/>
      <c r="B30" s="956"/>
      <c r="C30" s="956"/>
      <c r="D30" s="1418"/>
      <c r="E30" s="475" t="s">
        <v>921</v>
      </c>
      <c r="F30" s="1409"/>
      <c r="G30" s="1409"/>
      <c r="H30" s="1412"/>
      <c r="I30" s="1412"/>
      <c r="J30" s="1506"/>
      <c r="K30" s="1515"/>
      <c r="L30" s="1524"/>
      <c r="M30" s="841"/>
      <c r="N30" s="1395"/>
      <c r="O30" s="1395"/>
      <c r="P30" s="1486"/>
      <c r="Q30" s="1468"/>
      <c r="R30" s="1503"/>
      <c r="S30" s="1001"/>
      <c r="T30" s="1512"/>
    </row>
    <row r="31" spans="1:20" thickBot="1">
      <c r="A31" s="1416"/>
      <c r="B31" s="998"/>
      <c r="C31" s="998"/>
      <c r="D31" s="1420"/>
      <c r="E31" s="480" t="s">
        <v>922</v>
      </c>
      <c r="F31" s="1410"/>
      <c r="G31" s="1410"/>
      <c r="H31" s="1413"/>
      <c r="I31" s="1413"/>
      <c r="J31" s="1507"/>
      <c r="K31" s="1517"/>
      <c r="L31" s="1525"/>
      <c r="M31" s="842"/>
      <c r="N31" s="1352"/>
      <c r="O31" s="1352"/>
      <c r="P31" s="1521"/>
      <c r="Q31" s="1522"/>
      <c r="R31" s="1509"/>
      <c r="S31" s="1510"/>
      <c r="T31" s="1513"/>
    </row>
    <row r="32" spans="1:20" ht="19.5">
      <c r="A32" s="399"/>
      <c r="B32" s="220" t="s">
        <v>24</v>
      </c>
      <c r="C32" s="216"/>
      <c r="D32" s="216"/>
      <c r="E32" s="216"/>
      <c r="F32" s="216"/>
      <c r="G32" s="216"/>
      <c r="H32" s="216"/>
      <c r="I32" s="216"/>
      <c r="J32" s="216"/>
      <c r="K32" s="477"/>
      <c r="L32" s="216"/>
      <c r="M32" s="216"/>
      <c r="N32" s="2"/>
      <c r="O32" s="2"/>
      <c r="P32" s="120"/>
      <c r="Q32" s="216"/>
      <c r="R32" s="216"/>
      <c r="S32" s="216"/>
      <c r="T32" s="218"/>
    </row>
    <row r="33" spans="1:20" ht="15">
      <c r="A33" s="65"/>
      <c r="B33" s="66"/>
      <c r="C33" s="66"/>
      <c r="D33" s="66"/>
      <c r="E33" s="66"/>
      <c r="F33" s="66"/>
      <c r="G33" s="66"/>
      <c r="H33" s="66"/>
      <c r="I33" s="66"/>
      <c r="J33" s="66"/>
      <c r="K33" s="66"/>
      <c r="L33" s="66"/>
      <c r="M33" s="66"/>
      <c r="N33" s="69"/>
      <c r="O33" s="69"/>
      <c r="P33" s="69"/>
      <c r="Q33" s="66"/>
      <c r="R33" s="66"/>
      <c r="S33" s="66"/>
      <c r="T33" s="67"/>
    </row>
    <row r="34" spans="1:20" ht="15">
      <c r="A34" s="65"/>
      <c r="B34" s="66"/>
      <c r="C34" s="66"/>
      <c r="D34" s="66"/>
      <c r="E34" s="66"/>
      <c r="F34" s="66"/>
      <c r="G34" s="66"/>
      <c r="H34" s="66"/>
      <c r="I34" s="66"/>
      <c r="J34" s="66"/>
      <c r="K34" s="66"/>
      <c r="L34" s="66"/>
      <c r="M34" s="66"/>
      <c r="N34" s="69"/>
      <c r="O34" s="69"/>
      <c r="P34" s="69"/>
      <c r="Q34" s="66"/>
      <c r="R34" s="66"/>
      <c r="S34" s="66"/>
      <c r="T34" s="67"/>
    </row>
    <row r="35" spans="1:20" ht="15">
      <c r="A35" s="65"/>
      <c r="B35" s="66"/>
      <c r="C35" s="66"/>
      <c r="D35" s="66"/>
      <c r="E35" s="66"/>
      <c r="F35" s="66"/>
      <c r="G35" s="66"/>
      <c r="H35" s="66"/>
      <c r="I35" s="66"/>
      <c r="J35" s="66"/>
      <c r="K35" s="66"/>
      <c r="L35" s="66"/>
      <c r="M35" s="66"/>
      <c r="N35" s="69"/>
      <c r="O35" s="69"/>
      <c r="P35" s="69"/>
      <c r="Q35" s="66"/>
      <c r="R35" s="66"/>
      <c r="S35" s="66"/>
      <c r="T35" s="67"/>
    </row>
    <row r="36" spans="1:20" ht="15">
      <c r="A36" s="65"/>
      <c r="B36" s="66"/>
      <c r="C36" s="66"/>
      <c r="D36" s="66"/>
      <c r="E36" s="66"/>
      <c r="F36" s="66"/>
      <c r="G36" s="66"/>
      <c r="H36" s="66"/>
      <c r="I36" s="66"/>
      <c r="J36" s="66"/>
      <c r="K36" s="66"/>
      <c r="L36" s="66"/>
      <c r="M36" s="66"/>
      <c r="N36" s="69"/>
      <c r="O36" s="69"/>
      <c r="P36" s="69"/>
      <c r="Q36" s="66"/>
      <c r="R36" s="66"/>
      <c r="S36" s="66"/>
      <c r="T36" s="67"/>
    </row>
    <row r="37" spans="1:20" ht="15">
      <c r="A37" s="65"/>
      <c r="B37" s="66"/>
      <c r="C37" s="66"/>
      <c r="D37" s="66"/>
      <c r="E37" s="66"/>
      <c r="F37" s="66"/>
      <c r="G37" s="66"/>
      <c r="H37" s="66"/>
      <c r="I37" s="66"/>
      <c r="J37" s="66"/>
      <c r="K37" s="66"/>
      <c r="L37" s="66"/>
      <c r="M37" s="66"/>
      <c r="N37" s="69"/>
      <c r="O37" s="69"/>
      <c r="P37" s="69"/>
      <c r="Q37" s="66"/>
      <c r="R37" s="66"/>
      <c r="S37" s="66"/>
      <c r="T37" s="67"/>
    </row>
    <row r="38" spans="1:20" ht="15">
      <c r="A38" s="65"/>
      <c r="B38" s="66"/>
      <c r="C38" s="66"/>
      <c r="D38" s="66"/>
      <c r="E38" s="66"/>
      <c r="F38" s="66"/>
      <c r="G38" s="66"/>
      <c r="H38" s="66"/>
      <c r="I38" s="66"/>
      <c r="J38" s="66"/>
      <c r="K38" s="66"/>
      <c r="L38" s="66"/>
      <c r="M38" s="66"/>
      <c r="N38" s="69"/>
      <c r="O38" s="69"/>
      <c r="P38" s="69"/>
      <c r="Q38" s="66"/>
      <c r="R38" s="66"/>
      <c r="S38" s="66"/>
      <c r="T38" s="67"/>
    </row>
    <row r="39" spans="1:20" ht="15">
      <c r="A39" s="65"/>
      <c r="B39" s="66"/>
      <c r="C39" s="66"/>
      <c r="D39" s="66"/>
      <c r="E39" s="66"/>
      <c r="F39" s="66"/>
      <c r="G39" s="66"/>
      <c r="H39" s="66"/>
      <c r="I39" s="66"/>
      <c r="J39" s="66"/>
      <c r="K39" s="66"/>
      <c r="L39" s="66"/>
      <c r="M39" s="66"/>
      <c r="N39" s="69"/>
      <c r="O39" s="69"/>
      <c r="P39" s="69"/>
      <c r="Q39" s="66"/>
      <c r="R39" s="66"/>
      <c r="S39" s="66"/>
      <c r="T39" s="67"/>
    </row>
    <row r="40" spans="1:20" ht="15">
      <c r="A40" s="65"/>
      <c r="B40" s="66"/>
      <c r="C40" s="66"/>
      <c r="D40" s="66"/>
      <c r="E40" s="66"/>
      <c r="F40" s="66"/>
      <c r="G40" s="66"/>
      <c r="H40" s="66"/>
      <c r="I40" s="66"/>
      <c r="J40" s="66"/>
      <c r="K40" s="66"/>
      <c r="L40" s="66"/>
      <c r="M40" s="66"/>
      <c r="N40" s="70"/>
      <c r="O40" s="70"/>
      <c r="P40" s="70"/>
      <c r="Q40" s="66"/>
      <c r="R40" s="66"/>
      <c r="S40" s="66"/>
      <c r="T40" s="67"/>
    </row>
    <row r="41" spans="1:20" ht="15">
      <c r="A41" s="1"/>
      <c r="B41" s="1"/>
      <c r="C41" s="1"/>
      <c r="D41" s="1"/>
      <c r="E41" s="1"/>
      <c r="F41" s="1"/>
      <c r="G41" s="1"/>
      <c r="H41" s="1"/>
      <c r="I41" s="1"/>
      <c r="J41" s="1"/>
      <c r="K41" s="1"/>
      <c r="L41" s="1"/>
      <c r="M41" s="1"/>
      <c r="N41" s="1"/>
      <c r="O41" s="1"/>
      <c r="P41" s="1"/>
      <c r="Q41" s="1"/>
      <c r="R41" s="1"/>
      <c r="S41" s="1"/>
      <c r="T41" s="1"/>
    </row>
  </sheetData>
  <mergeCells count="85">
    <mergeCell ref="R29:R31"/>
    <mergeCell ref="S29:S31"/>
    <mergeCell ref="T24:T31"/>
    <mergeCell ref="K18:K22"/>
    <mergeCell ref="K23:K28"/>
    <mergeCell ref="K29:K31"/>
    <mergeCell ref="Q24:Q27"/>
    <mergeCell ref="O24:O27"/>
    <mergeCell ref="P24:P27"/>
    <mergeCell ref="R23:R28"/>
    <mergeCell ref="S23:S28"/>
    <mergeCell ref="O28:O31"/>
    <mergeCell ref="P28:P31"/>
    <mergeCell ref="Q28:Q31"/>
    <mergeCell ref="N28:N31"/>
    <mergeCell ref="L29:L31"/>
    <mergeCell ref="J18:J22"/>
    <mergeCell ref="J23:J28"/>
    <mergeCell ref="J29:J31"/>
    <mergeCell ref="G18:G22"/>
    <mergeCell ref="H18:H22"/>
    <mergeCell ref="I18:I22"/>
    <mergeCell ref="G23:G28"/>
    <mergeCell ref="H23:H28"/>
    <mergeCell ref="I23:I28"/>
    <mergeCell ref="I29:I31"/>
    <mergeCell ref="N2:T2"/>
    <mergeCell ref="P21:P23"/>
    <mergeCell ref="P17:P20"/>
    <mergeCell ref="N17:N20"/>
    <mergeCell ref="O17:O20"/>
    <mergeCell ref="O21:O23"/>
    <mergeCell ref="T14:T15"/>
    <mergeCell ref="N14:P14"/>
    <mergeCell ref="R14:R15"/>
    <mergeCell ref="Q14:Q15"/>
    <mergeCell ref="N3:T3"/>
    <mergeCell ref="N4:T4"/>
    <mergeCell ref="R18:R22"/>
    <mergeCell ref="S18:S22"/>
    <mergeCell ref="K14:K15"/>
    <mergeCell ref="L14:L15"/>
    <mergeCell ref="T21:T23"/>
    <mergeCell ref="Q21:Q23"/>
    <mergeCell ref="M14:M15"/>
    <mergeCell ref="Q17:Q20"/>
    <mergeCell ref="T17:T20"/>
    <mergeCell ref="L18:L22"/>
    <mergeCell ref="L23:L28"/>
    <mergeCell ref="M18:M22"/>
    <mergeCell ref="M23:M28"/>
    <mergeCell ref="N24:N27"/>
    <mergeCell ref="N21:N23"/>
    <mergeCell ref="A7:E7"/>
    <mergeCell ref="F7:M7"/>
    <mergeCell ref="A8:E8"/>
    <mergeCell ref="F8:M8"/>
    <mergeCell ref="F3:M4"/>
    <mergeCell ref="B14:B15"/>
    <mergeCell ref="C14:C15"/>
    <mergeCell ref="A2:E4"/>
    <mergeCell ref="F2:M2"/>
    <mergeCell ref="A14:A15"/>
    <mergeCell ref="D14:D15"/>
    <mergeCell ref="E14:E15"/>
    <mergeCell ref="F14:I14"/>
    <mergeCell ref="J14:J15"/>
    <mergeCell ref="A9:E9"/>
    <mergeCell ref="F9:M9"/>
    <mergeCell ref="A11:T11"/>
    <mergeCell ref="A13:L13"/>
    <mergeCell ref="M13:T13"/>
    <mergeCell ref="A6:E6"/>
    <mergeCell ref="F6:M6"/>
    <mergeCell ref="A17:A31"/>
    <mergeCell ref="B17:B31"/>
    <mergeCell ref="C17:C31"/>
    <mergeCell ref="D18:D22"/>
    <mergeCell ref="D23:D28"/>
    <mergeCell ref="D29:D31"/>
    <mergeCell ref="F23:F28"/>
    <mergeCell ref="F18:F22"/>
    <mergeCell ref="F29:F31"/>
    <mergeCell ref="G29:G31"/>
    <mergeCell ref="H29:H31"/>
  </mergeCells>
  <conditionalFormatting sqref="P17 P21 P24 P28">
    <cfRule type="containsText" dxfId="73" priority="9" stopIfTrue="1" operator="containsText" text="P">
      <formula>NOT(ISERROR(SEARCH("P",P17)))</formula>
    </cfRule>
    <cfRule type="containsText" dxfId="72" priority="10" stopIfTrue="1" operator="containsText" text="R">
      <formula>NOT(ISERROR(SEARCH("R",P17)))</formula>
    </cfRule>
    <cfRule type="containsText" dxfId="71" priority="11" operator="containsText" text="T">
      <formula>NOT(ISERROR(SEARCH("T",P17)))</formula>
    </cfRule>
  </conditionalFormatting>
  <conditionalFormatting sqref="P24 P17 P21 P28">
    <cfRule type="iconSet" priority="348">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18098-B8CB-404D-818C-B0FEC971A8BB}">
  <dimension ref="A1:T41"/>
  <sheetViews>
    <sheetView topLeftCell="A3" zoomScale="83" zoomScaleNormal="83" workbookViewId="0">
      <selection activeCell="Q23" sqref="Q23:Q27"/>
    </sheetView>
  </sheetViews>
  <sheetFormatPr baseColWidth="10" defaultColWidth="39.140625" defaultRowHeight="15"/>
  <cols>
    <col min="1" max="1" width="4.28515625" style="481" customWidth="1"/>
    <col min="2" max="2" width="23.42578125" customWidth="1"/>
    <col min="3" max="3" width="20.7109375" customWidth="1"/>
    <col min="4" max="4" width="65.140625" customWidth="1"/>
    <col min="5" max="5" width="48.28515625" customWidth="1"/>
    <col min="6" max="6" width="6.140625" customWidth="1"/>
    <col min="7" max="7" width="9.28515625" customWidth="1"/>
    <col min="8" max="8" width="7.140625" customWidth="1"/>
    <col min="9" max="9" width="8" customWidth="1"/>
    <col min="10" max="10" width="43.7109375" customWidth="1"/>
    <col min="11" max="11" width="18.28515625" customWidth="1"/>
    <col min="12" max="12" width="19.85546875" customWidth="1"/>
    <col min="13" max="13" width="9.42578125" customWidth="1"/>
    <col min="14" max="14" width="16" customWidth="1"/>
    <col min="15" max="15" width="8.85546875" customWidth="1"/>
    <col min="16" max="16" width="12.7109375" customWidth="1"/>
    <col min="17" max="17" width="27.85546875" customWidth="1"/>
    <col min="18" max="18" width="19.42578125" customWidth="1"/>
    <col min="19" max="19" width="30.28515625" customWidth="1"/>
    <col min="20" max="20" width="31.28515625" customWidth="1"/>
  </cols>
  <sheetData>
    <row r="1" spans="1:20" ht="15.75" thickBot="1"/>
    <row r="2" spans="1:20" ht="15.75" thickBot="1">
      <c r="A2" s="1533"/>
      <c r="B2" s="1534"/>
      <c r="C2" s="1534"/>
      <c r="D2" s="1534"/>
      <c r="E2" s="1535"/>
      <c r="F2" s="1542" t="s">
        <v>18</v>
      </c>
      <c r="G2" s="1543"/>
      <c r="H2" s="1543"/>
      <c r="I2" s="1543"/>
      <c r="J2" s="1543"/>
      <c r="K2" s="1543"/>
      <c r="L2" s="1543"/>
      <c r="M2" s="1544"/>
      <c r="N2" s="1545" t="s">
        <v>655</v>
      </c>
      <c r="O2" s="1546"/>
      <c r="P2" s="1546"/>
      <c r="Q2" s="1546"/>
      <c r="R2" s="1546"/>
      <c r="S2" s="1546"/>
      <c r="T2" s="1547"/>
    </row>
    <row r="3" spans="1:20" ht="16.5" customHeight="1" thickBot="1">
      <c r="A3" s="1536"/>
      <c r="B3" s="1537"/>
      <c r="C3" s="1537"/>
      <c r="D3" s="1537"/>
      <c r="E3" s="1538"/>
      <c r="F3" s="1548" t="s">
        <v>17</v>
      </c>
      <c r="G3" s="1549"/>
      <c r="H3" s="1549"/>
      <c r="I3" s="1549"/>
      <c r="J3" s="1549"/>
      <c r="K3" s="1549"/>
      <c r="L3" s="1549"/>
      <c r="M3" s="1550"/>
      <c r="N3" s="1554" t="s">
        <v>23</v>
      </c>
      <c r="O3" s="1555"/>
      <c r="P3" s="1555"/>
      <c r="Q3" s="1555"/>
      <c r="R3" s="1555"/>
      <c r="S3" s="1555"/>
      <c r="T3" s="1556"/>
    </row>
    <row r="4" spans="1:20" ht="15.75" thickBot="1">
      <c r="A4" s="1539"/>
      <c r="B4" s="1540"/>
      <c r="C4" s="1540"/>
      <c r="D4" s="1540"/>
      <c r="E4" s="1541"/>
      <c r="F4" s="1551"/>
      <c r="G4" s="1552"/>
      <c r="H4" s="1552"/>
      <c r="I4" s="1552"/>
      <c r="J4" s="1552"/>
      <c r="K4" s="1552"/>
      <c r="L4" s="1552"/>
      <c r="M4" s="1553"/>
      <c r="N4" s="1557" t="s">
        <v>8</v>
      </c>
      <c r="O4" s="1558"/>
      <c r="P4" s="1558"/>
      <c r="Q4" s="1558"/>
      <c r="R4" s="1558"/>
      <c r="S4" s="1558"/>
      <c r="T4" s="1559"/>
    </row>
    <row r="5" spans="1:20" ht="15.75" thickBot="1">
      <c r="A5" s="482"/>
      <c r="B5" s="202"/>
      <c r="C5" s="202"/>
      <c r="D5" s="202"/>
      <c r="E5" s="202"/>
      <c r="F5" s="202"/>
      <c r="G5" s="202"/>
      <c r="H5" s="202"/>
      <c r="I5" s="202"/>
      <c r="J5" s="203"/>
      <c r="K5" s="203"/>
      <c r="L5" s="483"/>
      <c r="M5" s="483"/>
      <c r="N5" s="483"/>
      <c r="O5" s="483"/>
      <c r="P5" s="483"/>
      <c r="Q5" s="483"/>
      <c r="R5" s="483"/>
      <c r="S5" s="483"/>
      <c r="T5" s="483"/>
    </row>
    <row r="6" spans="1:20" ht="15.75" thickBot="1">
      <c r="A6" s="1528" t="s">
        <v>90</v>
      </c>
      <c r="B6" s="1529"/>
      <c r="C6" s="1529"/>
      <c r="D6" s="1529"/>
      <c r="E6" s="1530"/>
      <c r="F6" s="899" t="s">
        <v>961</v>
      </c>
      <c r="G6" s="899"/>
      <c r="H6" s="899"/>
      <c r="I6" s="899"/>
      <c r="J6" s="899"/>
      <c r="K6" s="899"/>
      <c r="L6" s="899"/>
      <c r="M6" s="900"/>
      <c r="N6" s="483"/>
      <c r="O6" s="483"/>
      <c r="P6" s="483"/>
      <c r="Q6" s="483"/>
      <c r="R6" s="483"/>
      <c r="S6" s="483"/>
      <c r="T6" s="483"/>
    </row>
    <row r="7" spans="1:20">
      <c r="A7" s="1531" t="s">
        <v>25</v>
      </c>
      <c r="B7" s="1531"/>
      <c r="C7" s="1531"/>
      <c r="D7" s="1531"/>
      <c r="E7" s="1531"/>
      <c r="F7" s="898">
        <v>2024</v>
      </c>
      <c r="G7" s="899"/>
      <c r="H7" s="899"/>
      <c r="I7" s="899"/>
      <c r="J7" s="899"/>
      <c r="K7" s="899"/>
      <c r="L7" s="899"/>
      <c r="M7" s="900"/>
      <c r="N7" s="483"/>
      <c r="O7" s="483"/>
      <c r="P7" s="483"/>
      <c r="Q7" s="483"/>
      <c r="R7" s="483"/>
      <c r="S7" s="483"/>
      <c r="T7" s="483"/>
    </row>
    <row r="8" spans="1:20">
      <c r="A8" s="1532" t="s">
        <v>6</v>
      </c>
      <c r="B8" s="1532"/>
      <c r="C8" s="1532"/>
      <c r="D8" s="1532"/>
      <c r="E8" s="1532"/>
      <c r="F8" s="898" t="s">
        <v>731</v>
      </c>
      <c r="G8" s="899"/>
      <c r="H8" s="899"/>
      <c r="I8" s="899"/>
      <c r="J8" s="899"/>
      <c r="K8" s="899"/>
      <c r="L8" s="899"/>
      <c r="M8" s="900"/>
      <c r="N8" s="483"/>
      <c r="O8" s="483"/>
      <c r="P8" s="483"/>
      <c r="Q8" s="483"/>
      <c r="R8" s="483"/>
      <c r="S8" s="483"/>
      <c r="T8" s="483"/>
    </row>
    <row r="9" spans="1:20">
      <c r="A9" s="1532" t="s">
        <v>7</v>
      </c>
      <c r="B9" s="1532"/>
      <c r="C9" s="1532"/>
      <c r="D9" s="1532"/>
      <c r="E9" s="1532"/>
      <c r="F9" s="898" t="s">
        <v>1241</v>
      </c>
      <c r="G9" s="899"/>
      <c r="H9" s="899"/>
      <c r="I9" s="899"/>
      <c r="J9" s="899"/>
      <c r="K9" s="899"/>
      <c r="L9" s="899"/>
      <c r="M9" s="900"/>
      <c r="N9" s="483"/>
      <c r="O9" s="483"/>
      <c r="P9" s="483"/>
      <c r="Q9" s="483"/>
      <c r="R9" s="483"/>
      <c r="S9" s="483"/>
      <c r="T9" s="483"/>
    </row>
    <row r="10" spans="1:20" ht="15.75" thickBot="1">
      <c r="A10" s="205"/>
      <c r="B10" s="205"/>
      <c r="C10" s="205"/>
      <c r="D10" s="205"/>
      <c r="E10" s="205"/>
      <c r="F10" s="205"/>
      <c r="G10" s="205"/>
      <c r="H10" s="205"/>
      <c r="I10" s="205"/>
      <c r="J10" s="203"/>
      <c r="K10" s="203"/>
      <c r="L10" s="203"/>
      <c r="M10" s="203"/>
      <c r="N10" s="483"/>
      <c r="O10" s="483"/>
      <c r="P10" s="483"/>
      <c r="Q10" s="483"/>
      <c r="R10" s="483"/>
      <c r="S10" s="483"/>
      <c r="T10" s="483"/>
    </row>
    <row r="11" spans="1:20" ht="15.75" thickBot="1">
      <c r="A11" s="1570" t="s">
        <v>9</v>
      </c>
      <c r="B11" s="1571"/>
      <c r="C11" s="1571"/>
      <c r="D11" s="1571"/>
      <c r="E11" s="1571"/>
      <c r="F11" s="1571"/>
      <c r="G11" s="1571"/>
      <c r="H11" s="1571"/>
      <c r="I11" s="1571"/>
      <c r="J11" s="1571"/>
      <c r="K11" s="1571"/>
      <c r="L11" s="1571"/>
      <c r="M11" s="1571"/>
      <c r="N11" s="1571"/>
      <c r="O11" s="1571"/>
      <c r="P11" s="1571"/>
      <c r="Q11" s="1571"/>
      <c r="R11" s="1571"/>
      <c r="S11" s="1571"/>
      <c r="T11" s="1572"/>
    </row>
    <row r="12" spans="1:20" ht="15.75" thickBot="1">
      <c r="A12" s="484"/>
      <c r="B12" s="485"/>
      <c r="C12" s="485"/>
      <c r="D12" s="487"/>
      <c r="E12" s="485"/>
      <c r="F12" s="485"/>
      <c r="G12" s="485"/>
      <c r="H12" s="485"/>
      <c r="I12" s="485"/>
      <c r="J12" s="485"/>
      <c r="K12" s="485"/>
      <c r="L12" s="485"/>
      <c r="M12" s="485"/>
      <c r="N12" s="485"/>
      <c r="O12" s="485"/>
      <c r="P12" s="485"/>
      <c r="Q12" s="485"/>
      <c r="R12" s="485"/>
      <c r="S12" s="485"/>
      <c r="T12" s="486"/>
    </row>
    <row r="13" spans="1:20" ht="15.75" thickBot="1">
      <c r="A13" s="1573" t="s">
        <v>16</v>
      </c>
      <c r="B13" s="1574"/>
      <c r="C13" s="1574"/>
      <c r="D13" s="1574"/>
      <c r="E13" s="1574"/>
      <c r="F13" s="1574"/>
      <c r="G13" s="1574"/>
      <c r="H13" s="1574"/>
      <c r="I13" s="1574"/>
      <c r="J13" s="1574"/>
      <c r="K13" s="1574"/>
      <c r="L13" s="1575"/>
      <c r="M13" s="1576" t="s">
        <v>1</v>
      </c>
      <c r="N13" s="1576"/>
      <c r="O13" s="1576"/>
      <c r="P13" s="1576"/>
      <c r="Q13" s="1576"/>
      <c r="R13" s="1576"/>
      <c r="S13" s="1576"/>
      <c r="T13" s="1577"/>
    </row>
    <row r="14" spans="1:20" ht="24.75" customHeight="1" thickBot="1">
      <c r="A14" s="1578" t="s">
        <v>27</v>
      </c>
      <c r="B14" s="1580" t="s">
        <v>293</v>
      </c>
      <c r="C14" s="1580" t="s">
        <v>294</v>
      </c>
      <c r="D14" s="1582" t="s">
        <v>26</v>
      </c>
      <c r="E14" s="1584" t="s">
        <v>19</v>
      </c>
      <c r="F14" s="1560" t="s">
        <v>11</v>
      </c>
      <c r="G14" s="1561"/>
      <c r="H14" s="1561"/>
      <c r="I14" s="1562"/>
      <c r="J14" s="1563" t="s">
        <v>20</v>
      </c>
      <c r="K14" s="1563" t="s">
        <v>21</v>
      </c>
      <c r="L14" s="1563" t="s">
        <v>2</v>
      </c>
      <c r="M14" s="1565" t="s">
        <v>22</v>
      </c>
      <c r="N14" s="1567" t="s">
        <v>3</v>
      </c>
      <c r="O14" s="1568"/>
      <c r="P14" s="1569"/>
      <c r="Q14" s="1588" t="s">
        <v>188</v>
      </c>
      <c r="R14" s="1590" t="s">
        <v>5</v>
      </c>
      <c r="S14" s="209" t="s">
        <v>29</v>
      </c>
      <c r="T14" s="1592" t="s">
        <v>0</v>
      </c>
    </row>
    <row r="15" spans="1:20" ht="38.25" customHeight="1" thickBot="1">
      <c r="A15" s="1579"/>
      <c r="B15" s="1581"/>
      <c r="C15" s="1581"/>
      <c r="D15" s="1583"/>
      <c r="E15" s="1585"/>
      <c r="F15" s="210" t="s">
        <v>12</v>
      </c>
      <c r="G15" s="210" t="s">
        <v>13</v>
      </c>
      <c r="H15" s="210" t="s">
        <v>14</v>
      </c>
      <c r="I15" s="210" t="s">
        <v>15</v>
      </c>
      <c r="J15" s="1564"/>
      <c r="K15" s="1564"/>
      <c r="L15" s="1564"/>
      <c r="M15" s="1566"/>
      <c r="N15" s="211" t="s">
        <v>30</v>
      </c>
      <c r="O15" s="212" t="s">
        <v>28</v>
      </c>
      <c r="P15" s="213" t="s">
        <v>31</v>
      </c>
      <c r="Q15" s="1589"/>
      <c r="R15" s="1591"/>
      <c r="S15" s="214"/>
      <c r="T15" s="1593"/>
    </row>
    <row r="16" spans="1:20" ht="15.75" thickBot="1">
      <c r="A16" s="482"/>
      <c r="B16" s="202"/>
      <c r="C16" s="202"/>
      <c r="D16" s="202"/>
      <c r="E16" s="202"/>
      <c r="F16" s="202"/>
      <c r="G16" s="202"/>
      <c r="H16" s="202"/>
      <c r="I16" s="202"/>
      <c r="J16" s="202"/>
      <c r="K16" s="202"/>
      <c r="L16" s="233"/>
      <c r="M16" s="202"/>
      <c r="Q16" s="202"/>
      <c r="R16" s="202"/>
      <c r="S16" s="202"/>
      <c r="T16" s="202"/>
    </row>
    <row r="17" spans="1:20" ht="15" customHeight="1">
      <c r="A17" s="1599">
        <v>1</v>
      </c>
      <c r="B17" s="1332" t="s">
        <v>347</v>
      </c>
      <c r="C17" s="1596" t="s">
        <v>387</v>
      </c>
      <c r="D17" s="1606" t="s">
        <v>929</v>
      </c>
      <c r="E17" s="479" t="s">
        <v>930</v>
      </c>
      <c r="F17" s="1607">
        <v>0.9</v>
      </c>
      <c r="G17" s="1607">
        <v>0.9</v>
      </c>
      <c r="H17" s="1608">
        <v>1</v>
      </c>
      <c r="I17" s="1608"/>
      <c r="J17" s="1624" t="s">
        <v>500</v>
      </c>
      <c r="K17" s="1625">
        <v>390000</v>
      </c>
      <c r="L17" s="1626"/>
      <c r="M17" s="1608">
        <v>1</v>
      </c>
      <c r="N17" s="1396">
        <v>100</v>
      </c>
      <c r="O17" s="1260">
        <v>1</v>
      </c>
      <c r="P17" s="1635" t="str">
        <f>IF(O17&lt;=V$17,"T",IF(O17&lt;$X$17,"R",IF(O17&gt;=$X$17,"P")))</f>
        <v>P</v>
      </c>
      <c r="Q17" s="1594"/>
      <c r="R17" s="1609" t="s">
        <v>952</v>
      </c>
      <c r="S17" s="1003" t="s">
        <v>953</v>
      </c>
      <c r="T17" s="1586" t="s">
        <v>312</v>
      </c>
    </row>
    <row r="18" spans="1:20">
      <c r="A18" s="1600"/>
      <c r="B18" s="1062"/>
      <c r="C18" s="1597"/>
      <c r="D18" s="1418"/>
      <c r="E18" s="475" t="s">
        <v>931</v>
      </c>
      <c r="F18" s="1503"/>
      <c r="G18" s="1503"/>
      <c r="H18" s="1478"/>
      <c r="I18" s="1478"/>
      <c r="J18" s="1230"/>
      <c r="K18" s="1515"/>
      <c r="L18" s="1475"/>
      <c r="M18" s="1478"/>
      <c r="N18" s="1396"/>
      <c r="O18" s="1260"/>
      <c r="P18" s="1622"/>
      <c r="Q18" s="1595"/>
      <c r="R18" s="1519"/>
      <c r="S18" s="1001"/>
      <c r="T18" s="1587"/>
    </row>
    <row r="19" spans="1:20">
      <c r="A19" s="1600"/>
      <c r="B19" s="1062"/>
      <c r="C19" s="1597"/>
      <c r="D19" s="1418"/>
      <c r="E19" s="475" t="s">
        <v>932</v>
      </c>
      <c r="F19" s="1503"/>
      <c r="G19" s="1503"/>
      <c r="H19" s="1478"/>
      <c r="I19" s="1478"/>
      <c r="J19" s="1230"/>
      <c r="K19" s="1515"/>
      <c r="L19" s="1475"/>
      <c r="M19" s="1478"/>
      <c r="N19" s="1396"/>
      <c r="O19" s="1260"/>
      <c r="P19" s="1622"/>
      <c r="Q19" s="1595"/>
      <c r="R19" s="1519"/>
      <c r="S19" s="1001"/>
      <c r="T19" s="1587"/>
    </row>
    <row r="20" spans="1:20">
      <c r="A20" s="1600"/>
      <c r="B20" s="1062"/>
      <c r="C20" s="1597"/>
      <c r="D20" s="1418"/>
      <c r="E20" s="475" t="s">
        <v>933</v>
      </c>
      <c r="F20" s="1503"/>
      <c r="G20" s="1503"/>
      <c r="H20" s="1478"/>
      <c r="I20" s="1478"/>
      <c r="J20" s="1230"/>
      <c r="K20" s="1515"/>
      <c r="L20" s="1475"/>
      <c r="M20" s="1478"/>
      <c r="N20" s="1396"/>
      <c r="O20" s="1260"/>
      <c r="P20" s="1622"/>
      <c r="Q20" s="1595"/>
      <c r="R20" s="1519"/>
      <c r="S20" s="1001"/>
      <c r="T20" s="1587"/>
    </row>
    <row r="21" spans="1:20" ht="15" customHeight="1">
      <c r="A21" s="1600"/>
      <c r="B21" s="1062"/>
      <c r="C21" s="1597"/>
      <c r="D21" s="1418"/>
      <c r="E21" s="475" t="s">
        <v>934</v>
      </c>
      <c r="F21" s="1503"/>
      <c r="G21" s="1503"/>
      <c r="H21" s="1478"/>
      <c r="I21" s="1478"/>
      <c r="J21" s="1230"/>
      <c r="K21" s="1515"/>
      <c r="L21" s="1475"/>
      <c r="M21" s="1478"/>
      <c r="N21" s="1396"/>
      <c r="O21" s="1260"/>
      <c r="P21" s="1622"/>
      <c r="Q21" s="1595"/>
      <c r="R21" s="1519"/>
      <c r="S21" s="1001"/>
      <c r="T21" s="1587" t="s">
        <v>94</v>
      </c>
    </row>
    <row r="22" spans="1:20">
      <c r="A22" s="1600"/>
      <c r="B22" s="1062"/>
      <c r="C22" s="1597"/>
      <c r="D22" s="1419"/>
      <c r="E22" s="475" t="s">
        <v>935</v>
      </c>
      <c r="F22" s="1504"/>
      <c r="G22" s="1504"/>
      <c r="H22" s="1479"/>
      <c r="I22" s="1479"/>
      <c r="J22" s="1231"/>
      <c r="K22" s="1516"/>
      <c r="L22" s="1476"/>
      <c r="M22" s="1479"/>
      <c r="N22" s="1396"/>
      <c r="O22" s="986"/>
      <c r="P22" s="1634"/>
      <c r="Q22" s="1595"/>
      <c r="R22" s="1520"/>
      <c r="S22" s="1002"/>
      <c r="T22" s="1587"/>
    </row>
    <row r="23" spans="1:20" ht="24.75">
      <c r="A23" s="1600"/>
      <c r="B23" s="1062"/>
      <c r="C23" s="1597"/>
      <c r="D23" s="1417" t="s">
        <v>936</v>
      </c>
      <c r="E23" s="475" t="s">
        <v>937</v>
      </c>
      <c r="F23" s="1605">
        <v>1</v>
      </c>
      <c r="G23" s="1605">
        <v>1</v>
      </c>
      <c r="H23" s="1477">
        <v>1</v>
      </c>
      <c r="I23" s="1477"/>
      <c r="J23" s="1229" t="s">
        <v>499</v>
      </c>
      <c r="K23" s="1514">
        <v>200000</v>
      </c>
      <c r="L23" s="1237"/>
      <c r="M23" s="1477">
        <v>1</v>
      </c>
      <c r="N23" s="1633">
        <v>1</v>
      </c>
      <c r="O23" s="1260">
        <v>1</v>
      </c>
      <c r="P23" s="1621" t="str">
        <f>IF(O23&lt;=V$17,"T",IF(O23&lt;$X$17,"R",IF(PO23&gt;=$X$17,"P")))</f>
        <v>P</v>
      </c>
      <c r="Q23" s="1526"/>
      <c r="R23" s="1518" t="s">
        <v>954</v>
      </c>
      <c r="S23" s="1000" t="s">
        <v>955</v>
      </c>
      <c r="T23" s="1587"/>
    </row>
    <row r="24" spans="1:20" ht="15" customHeight="1">
      <c r="A24" s="1600"/>
      <c r="B24" s="1062"/>
      <c r="C24" s="1597"/>
      <c r="D24" s="1418"/>
      <c r="E24" s="475" t="s">
        <v>938</v>
      </c>
      <c r="F24" s="1519"/>
      <c r="G24" s="1519"/>
      <c r="H24" s="1478"/>
      <c r="I24" s="1478"/>
      <c r="J24" s="1230"/>
      <c r="K24" s="1515"/>
      <c r="L24" s="1244"/>
      <c r="M24" s="1478"/>
      <c r="N24" s="1633"/>
      <c r="O24" s="1260"/>
      <c r="P24" s="1622"/>
      <c r="Q24" s="1526"/>
      <c r="R24" s="1519"/>
      <c r="S24" s="1001"/>
      <c r="T24" s="1614" t="s">
        <v>95</v>
      </c>
    </row>
    <row r="25" spans="1:20" ht="24.75">
      <c r="A25" s="1600"/>
      <c r="B25" s="1062"/>
      <c r="C25" s="1597"/>
      <c r="D25" s="1418"/>
      <c r="E25" s="475" t="s">
        <v>939</v>
      </c>
      <c r="F25" s="1519"/>
      <c r="G25" s="1519"/>
      <c r="H25" s="1478"/>
      <c r="I25" s="1478"/>
      <c r="J25" s="1230"/>
      <c r="K25" s="1515"/>
      <c r="L25" s="1244"/>
      <c r="M25" s="1478"/>
      <c r="N25" s="1633"/>
      <c r="O25" s="1260"/>
      <c r="P25" s="1622"/>
      <c r="Q25" s="1526"/>
      <c r="R25" s="1519"/>
      <c r="S25" s="1001"/>
      <c r="T25" s="1615"/>
    </row>
    <row r="26" spans="1:20" ht="24.75">
      <c r="A26" s="1600"/>
      <c r="B26" s="1062"/>
      <c r="C26" s="1597"/>
      <c r="D26" s="1418"/>
      <c r="E26" s="475" t="s">
        <v>940</v>
      </c>
      <c r="F26" s="1519"/>
      <c r="G26" s="1519"/>
      <c r="H26" s="1478"/>
      <c r="I26" s="1478"/>
      <c r="J26" s="1230"/>
      <c r="K26" s="1515"/>
      <c r="L26" s="1244"/>
      <c r="M26" s="1478"/>
      <c r="N26" s="1633"/>
      <c r="O26" s="1260"/>
      <c r="P26" s="1622"/>
      <c r="Q26" s="1526"/>
      <c r="R26" s="1519"/>
      <c r="S26" s="1001"/>
      <c r="T26" s="1615"/>
    </row>
    <row r="27" spans="1:20" ht="24.75">
      <c r="A27" s="1600"/>
      <c r="B27" s="1062"/>
      <c r="C27" s="1597"/>
      <c r="D27" s="1419"/>
      <c r="E27" s="475" t="s">
        <v>941</v>
      </c>
      <c r="F27" s="1520"/>
      <c r="G27" s="1520"/>
      <c r="H27" s="1479"/>
      <c r="I27" s="1479"/>
      <c r="J27" s="1231"/>
      <c r="K27" s="1516"/>
      <c r="L27" s="1238"/>
      <c r="M27" s="1479"/>
      <c r="N27" s="992"/>
      <c r="O27" s="986"/>
      <c r="P27" s="1634"/>
      <c r="Q27" s="1527"/>
      <c r="R27" s="1520"/>
      <c r="S27" s="1002"/>
      <c r="T27" s="1615"/>
    </row>
    <row r="28" spans="1:20">
      <c r="A28" s="1600"/>
      <c r="B28" s="1062"/>
      <c r="C28" s="1597"/>
      <c r="D28" s="1417" t="s">
        <v>942</v>
      </c>
      <c r="E28" s="475" t="s">
        <v>943</v>
      </c>
      <c r="F28" s="1605">
        <v>1</v>
      </c>
      <c r="G28" s="1605">
        <v>1</v>
      </c>
      <c r="H28" s="1232">
        <v>100</v>
      </c>
      <c r="I28" s="1232"/>
      <c r="J28" s="955" t="s">
        <v>958</v>
      </c>
      <c r="K28" s="1514">
        <v>0</v>
      </c>
      <c r="L28" s="1620"/>
      <c r="M28" s="1610">
        <v>1</v>
      </c>
      <c r="N28" s="1395">
        <v>100</v>
      </c>
      <c r="O28" s="1395">
        <v>100</v>
      </c>
      <c r="P28" s="1611" t="str">
        <f>IF(O28&lt;=V$17,"T",IF(O28&lt;$X$17,"R",IF(O28&gt;=$X$17,"P")))</f>
        <v>P</v>
      </c>
      <c r="Q28" s="1612"/>
      <c r="R28" s="1518" t="s">
        <v>92</v>
      </c>
      <c r="S28" s="1000" t="s">
        <v>93</v>
      </c>
      <c r="T28" s="1615"/>
    </row>
    <row r="29" spans="1:20">
      <c r="A29" s="1600"/>
      <c r="B29" s="1062"/>
      <c r="C29" s="1597"/>
      <c r="D29" s="1418"/>
      <c r="E29" s="475" t="s">
        <v>944</v>
      </c>
      <c r="F29" s="1519"/>
      <c r="G29" s="1519"/>
      <c r="H29" s="1233"/>
      <c r="I29" s="1233"/>
      <c r="J29" s="955"/>
      <c r="K29" s="1515"/>
      <c r="L29" s="1620"/>
      <c r="M29" s="1610"/>
      <c r="N29" s="1395"/>
      <c r="O29" s="1395"/>
      <c r="P29" s="1611"/>
      <c r="Q29" s="1526"/>
      <c r="R29" s="1519"/>
      <c r="S29" s="1001"/>
      <c r="T29" s="1615"/>
    </row>
    <row r="30" spans="1:20" ht="24.75">
      <c r="A30" s="1600"/>
      <c r="B30" s="1062"/>
      <c r="C30" s="1597"/>
      <c r="D30" s="1418"/>
      <c r="E30" s="475" t="s">
        <v>945</v>
      </c>
      <c r="F30" s="1519"/>
      <c r="G30" s="1519"/>
      <c r="H30" s="1233"/>
      <c r="I30" s="1233"/>
      <c r="J30" s="955"/>
      <c r="K30" s="1515"/>
      <c r="L30" s="1620"/>
      <c r="M30" s="1610"/>
      <c r="N30" s="1395"/>
      <c r="O30" s="1395"/>
      <c r="P30" s="1611"/>
      <c r="Q30" s="1526"/>
      <c r="R30" s="1519"/>
      <c r="S30" s="1001"/>
      <c r="T30" s="1615"/>
    </row>
    <row r="31" spans="1:20">
      <c r="A31" s="1600"/>
      <c r="B31" s="1062"/>
      <c r="C31" s="1597"/>
      <c r="D31" s="1419"/>
      <c r="E31" s="475" t="s">
        <v>946</v>
      </c>
      <c r="F31" s="1520"/>
      <c r="G31" s="1520"/>
      <c r="H31" s="1234"/>
      <c r="I31" s="1234"/>
      <c r="J31" s="955"/>
      <c r="K31" s="1516"/>
      <c r="L31" s="1620"/>
      <c r="M31" s="1610"/>
      <c r="N31" s="1395"/>
      <c r="O31" s="1395"/>
      <c r="P31" s="1611"/>
      <c r="Q31" s="1527"/>
      <c r="R31" s="1520"/>
      <c r="S31" s="1002"/>
      <c r="T31" s="1615"/>
    </row>
    <row r="32" spans="1:20" ht="24.75">
      <c r="A32" s="1600"/>
      <c r="B32" s="1062"/>
      <c r="C32" s="1597"/>
      <c r="D32" s="1417" t="s">
        <v>947</v>
      </c>
      <c r="E32" s="475" t="s">
        <v>948</v>
      </c>
      <c r="F32" s="1605">
        <v>1</v>
      </c>
      <c r="G32" s="1605">
        <v>1</v>
      </c>
      <c r="H32" s="1617">
        <v>1</v>
      </c>
      <c r="I32" s="1602"/>
      <c r="J32" s="1218" t="s">
        <v>958</v>
      </c>
      <c r="K32" s="1514">
        <v>0</v>
      </c>
      <c r="L32" s="1602"/>
      <c r="M32" s="1629">
        <v>1</v>
      </c>
      <c r="N32" s="1232">
        <v>101</v>
      </c>
      <c r="O32" s="1232">
        <v>101</v>
      </c>
      <c r="P32" s="1621" t="str">
        <f>IF(O32&lt;=V$17,"T",IF(O32&lt;$X$17,"R",IF(O32&gt;=$X$17,"P")))</f>
        <v>P</v>
      </c>
      <c r="Q32" s="849"/>
      <c r="R32" s="1518" t="s">
        <v>956</v>
      </c>
      <c r="S32" s="1000" t="s">
        <v>957</v>
      </c>
      <c r="T32" s="1615"/>
    </row>
    <row r="33" spans="1:20" ht="15" customHeight="1">
      <c r="A33" s="1600"/>
      <c r="B33" s="1062"/>
      <c r="C33" s="1597"/>
      <c r="D33" s="1418"/>
      <c r="E33" s="475" t="s">
        <v>949</v>
      </c>
      <c r="F33" s="1519"/>
      <c r="G33" s="1519"/>
      <c r="H33" s="1618"/>
      <c r="I33" s="1603"/>
      <c r="J33" s="1627"/>
      <c r="K33" s="1515"/>
      <c r="L33" s="1603"/>
      <c r="M33" s="1630"/>
      <c r="N33" s="1233"/>
      <c r="O33" s="1233"/>
      <c r="P33" s="1622"/>
      <c r="Q33" s="850"/>
      <c r="R33" s="1519"/>
      <c r="S33" s="1001"/>
      <c r="T33" s="1615"/>
    </row>
    <row r="34" spans="1:20" ht="24.75">
      <c r="A34" s="1600"/>
      <c r="B34" s="1062"/>
      <c r="C34" s="1597"/>
      <c r="D34" s="1418"/>
      <c r="E34" s="475" t="s">
        <v>950</v>
      </c>
      <c r="F34" s="1519"/>
      <c r="G34" s="1519"/>
      <c r="H34" s="1618"/>
      <c r="I34" s="1603"/>
      <c r="J34" s="1627"/>
      <c r="K34" s="1515"/>
      <c r="L34" s="1603"/>
      <c r="M34" s="1630"/>
      <c r="N34" s="1233"/>
      <c r="O34" s="1233"/>
      <c r="P34" s="1622"/>
      <c r="Q34" s="850"/>
      <c r="R34" s="1519"/>
      <c r="S34" s="1001"/>
      <c r="T34" s="1615"/>
    </row>
    <row r="35" spans="1:20" ht="24.75">
      <c r="A35" s="1600"/>
      <c r="B35" s="1062"/>
      <c r="C35" s="1597"/>
      <c r="D35" s="1418"/>
      <c r="E35" s="475" t="s">
        <v>951</v>
      </c>
      <c r="F35" s="1519"/>
      <c r="G35" s="1519"/>
      <c r="H35" s="1618"/>
      <c r="I35" s="1603"/>
      <c r="J35" s="1627"/>
      <c r="K35" s="1515"/>
      <c r="L35" s="1603"/>
      <c r="M35" s="1630"/>
      <c r="N35" s="1233"/>
      <c r="O35" s="1233"/>
      <c r="P35" s="1622"/>
      <c r="Q35" s="850"/>
      <c r="R35" s="1519"/>
      <c r="S35" s="1001"/>
      <c r="T35" s="1615"/>
    </row>
    <row r="36" spans="1:20" ht="25.5" thickBot="1">
      <c r="A36" s="1601"/>
      <c r="B36" s="1063"/>
      <c r="C36" s="1598"/>
      <c r="D36" s="1420"/>
      <c r="E36" s="480" t="s">
        <v>941</v>
      </c>
      <c r="F36" s="1613"/>
      <c r="G36" s="1613"/>
      <c r="H36" s="1619"/>
      <c r="I36" s="1604"/>
      <c r="J36" s="1628"/>
      <c r="K36" s="1517"/>
      <c r="L36" s="1604"/>
      <c r="M36" s="1631"/>
      <c r="N36" s="1632"/>
      <c r="O36" s="1632"/>
      <c r="P36" s="1623"/>
      <c r="Q36" s="851"/>
      <c r="R36" s="1613"/>
      <c r="S36" s="1510"/>
      <c r="T36" s="1616"/>
    </row>
    <row r="37" spans="1:20" ht="18.75">
      <c r="A37" s="488"/>
      <c r="B37" s="489" t="s">
        <v>24</v>
      </c>
      <c r="C37" s="490"/>
      <c r="D37" s="490"/>
      <c r="E37" s="490"/>
      <c r="F37" s="490"/>
      <c r="G37" s="490"/>
      <c r="H37" s="490"/>
      <c r="I37" s="490"/>
      <c r="J37" s="490"/>
      <c r="K37" s="490"/>
      <c r="L37" s="490"/>
      <c r="M37" s="490"/>
      <c r="N37" s="491"/>
      <c r="O37" s="491"/>
      <c r="P37" s="491"/>
      <c r="Q37" s="490"/>
      <c r="R37" s="490"/>
      <c r="S37" s="490"/>
      <c r="T37" s="492"/>
    </row>
    <row r="38" spans="1:20">
      <c r="A38" s="493"/>
      <c r="B38" s="494"/>
      <c r="C38" s="494"/>
      <c r="D38" s="494"/>
      <c r="E38" s="494"/>
      <c r="F38" s="494"/>
      <c r="G38" s="494"/>
      <c r="H38" s="494"/>
      <c r="I38" s="494"/>
      <c r="J38" s="494"/>
      <c r="K38" s="494"/>
      <c r="L38" s="494"/>
      <c r="M38" s="494"/>
      <c r="N38" s="495"/>
      <c r="O38" s="495"/>
      <c r="P38" s="495"/>
      <c r="Q38" s="494"/>
      <c r="R38" s="494"/>
      <c r="S38" s="494"/>
      <c r="T38" s="496"/>
    </row>
    <row r="39" spans="1:20">
      <c r="A39" s="493"/>
      <c r="B39" s="494"/>
      <c r="C39" s="494"/>
      <c r="D39" s="494"/>
      <c r="E39" s="494"/>
      <c r="F39" s="494"/>
      <c r="G39" s="494"/>
      <c r="H39" s="494"/>
      <c r="I39" s="494"/>
      <c r="J39" s="494"/>
      <c r="K39" s="494"/>
      <c r="L39" s="494"/>
      <c r="M39" s="494"/>
      <c r="N39" s="495"/>
      <c r="O39" s="495"/>
      <c r="P39" s="495"/>
      <c r="Q39" s="494"/>
      <c r="R39" s="494"/>
      <c r="S39" s="494"/>
      <c r="T39" s="496"/>
    </row>
    <row r="40" spans="1:20">
      <c r="A40" s="497"/>
      <c r="B40" s="498"/>
      <c r="C40" s="498"/>
      <c r="D40" s="498"/>
      <c r="E40" s="498"/>
      <c r="F40" s="498"/>
      <c r="G40" s="498"/>
      <c r="H40" s="498"/>
      <c r="I40" s="498"/>
      <c r="J40" s="498"/>
      <c r="K40" s="498"/>
      <c r="L40" s="498"/>
      <c r="M40" s="498"/>
      <c r="N40" s="495"/>
      <c r="O40" s="495"/>
      <c r="P40" s="495"/>
      <c r="Q40" s="498"/>
      <c r="R40" s="498"/>
      <c r="S40" s="498"/>
      <c r="T40" s="499"/>
    </row>
    <row r="41" spans="1:20">
      <c r="A41" s="500"/>
      <c r="B41" s="500"/>
      <c r="C41" s="500"/>
      <c r="D41" s="500"/>
      <c r="E41" s="500"/>
      <c r="F41" s="500"/>
      <c r="G41" s="500"/>
      <c r="H41" s="500"/>
      <c r="I41" s="500"/>
      <c r="J41" s="500"/>
      <c r="K41" s="500"/>
      <c r="L41" s="500"/>
      <c r="M41" s="500"/>
      <c r="N41" s="500"/>
      <c r="O41" s="500"/>
      <c r="P41" s="500"/>
      <c r="Q41" s="500"/>
      <c r="R41" s="500"/>
      <c r="S41" s="500"/>
      <c r="T41" s="500"/>
    </row>
  </sheetData>
  <mergeCells count="96">
    <mergeCell ref="P23:P27"/>
    <mergeCell ref="P17:P22"/>
    <mergeCell ref="O17:O22"/>
    <mergeCell ref="N32:N36"/>
    <mergeCell ref="O32:O36"/>
    <mergeCell ref="N23:N27"/>
    <mergeCell ref="N17:N22"/>
    <mergeCell ref="O23:O27"/>
    <mergeCell ref="H32:H36"/>
    <mergeCell ref="L28:L31"/>
    <mergeCell ref="T21:T23"/>
    <mergeCell ref="P32:P36"/>
    <mergeCell ref="J17:J22"/>
    <mergeCell ref="J23:J27"/>
    <mergeCell ref="K17:K22"/>
    <mergeCell ref="K23:K27"/>
    <mergeCell ref="L17:L22"/>
    <mergeCell ref="L23:L27"/>
    <mergeCell ref="M17:M22"/>
    <mergeCell ref="M23:M27"/>
    <mergeCell ref="J32:J36"/>
    <mergeCell ref="K32:K36"/>
    <mergeCell ref="L32:L36"/>
    <mergeCell ref="M32:M36"/>
    <mergeCell ref="R23:R27"/>
    <mergeCell ref="S23:S27"/>
    <mergeCell ref="R32:R36"/>
    <mergeCell ref="S32:S36"/>
    <mergeCell ref="T24:T36"/>
    <mergeCell ref="S28:S31"/>
    <mergeCell ref="D17:D22"/>
    <mergeCell ref="D23:D27"/>
    <mergeCell ref="D28:D31"/>
    <mergeCell ref="G17:G22"/>
    <mergeCell ref="H17:H22"/>
    <mergeCell ref="I17:I22"/>
    <mergeCell ref="R17:R22"/>
    <mergeCell ref="M28:M31"/>
    <mergeCell ref="N28:N31"/>
    <mergeCell ref="O28:O31"/>
    <mergeCell ref="P28:P31"/>
    <mergeCell ref="Q28:Q31"/>
    <mergeCell ref="R28:R31"/>
    <mergeCell ref="J28:J31"/>
    <mergeCell ref="K28:K31"/>
    <mergeCell ref="D32:D36"/>
    <mergeCell ref="B17:B36"/>
    <mergeCell ref="C17:C36"/>
    <mergeCell ref="A17:A36"/>
    <mergeCell ref="I32:I36"/>
    <mergeCell ref="G23:G27"/>
    <mergeCell ref="H23:H27"/>
    <mergeCell ref="I23:I27"/>
    <mergeCell ref="F17:F22"/>
    <mergeCell ref="F23:F27"/>
    <mergeCell ref="F28:F31"/>
    <mergeCell ref="F32:F36"/>
    <mergeCell ref="G28:G31"/>
    <mergeCell ref="H28:H31"/>
    <mergeCell ref="I28:I31"/>
    <mergeCell ref="G32:G36"/>
    <mergeCell ref="S17:S22"/>
    <mergeCell ref="T17:T20"/>
    <mergeCell ref="Q14:Q15"/>
    <mergeCell ref="R14:R15"/>
    <mergeCell ref="T14:T15"/>
    <mergeCell ref="Q17:Q22"/>
    <mergeCell ref="A13:L13"/>
    <mergeCell ref="M13:T13"/>
    <mergeCell ref="A14:A15"/>
    <mergeCell ref="B14:B15"/>
    <mergeCell ref="C14:C15"/>
    <mergeCell ref="D14:D15"/>
    <mergeCell ref="E14:E15"/>
    <mergeCell ref="A2:E4"/>
    <mergeCell ref="F2:M2"/>
    <mergeCell ref="N2:T2"/>
    <mergeCell ref="F3:M4"/>
    <mergeCell ref="N3:T3"/>
    <mergeCell ref="N4:T4"/>
    <mergeCell ref="Q23:Q27"/>
    <mergeCell ref="A6:E6"/>
    <mergeCell ref="F6:M6"/>
    <mergeCell ref="A7:E7"/>
    <mergeCell ref="F7:M7"/>
    <mergeCell ref="A8:E8"/>
    <mergeCell ref="F8:M8"/>
    <mergeCell ref="F14:I14"/>
    <mergeCell ref="J14:J15"/>
    <mergeCell ref="K14:K15"/>
    <mergeCell ref="L14:L15"/>
    <mergeCell ref="M14:M15"/>
    <mergeCell ref="N14:P14"/>
    <mergeCell ref="A9:E9"/>
    <mergeCell ref="F9:M9"/>
    <mergeCell ref="A11:T11"/>
  </mergeCells>
  <conditionalFormatting sqref="P17 P23 P28 P32">
    <cfRule type="containsText" dxfId="70" priority="1" stopIfTrue="1" operator="containsText" text="P">
      <formula>NOT(ISERROR(SEARCH("P",P17)))</formula>
    </cfRule>
    <cfRule type="containsText" dxfId="69" priority="2" stopIfTrue="1" operator="containsText" text="R">
      <formula>NOT(ISERROR(SEARCH("R",P17)))</formula>
    </cfRule>
    <cfRule type="containsText" dxfId="68" priority="3" operator="containsText" text="T">
      <formula>NOT(ISERROR(SEARCH("T",P17)))</formula>
    </cfRule>
  </conditionalFormatting>
  <conditionalFormatting sqref="P23 P17 P28 P32">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T67"/>
  <sheetViews>
    <sheetView topLeftCell="E1" zoomScale="91" zoomScaleNormal="91" workbookViewId="0">
      <selection activeCell="B21" sqref="B21:B24"/>
    </sheetView>
  </sheetViews>
  <sheetFormatPr baseColWidth="10" defaultColWidth="11.42578125" defaultRowHeight="15"/>
  <cols>
    <col min="1" max="1" width="11.42578125" style="73"/>
    <col min="2" max="2" width="34.5703125" style="73" customWidth="1"/>
    <col min="3" max="3" width="30" style="73" customWidth="1"/>
    <col min="4" max="4" width="46.5703125" style="73" customWidth="1"/>
    <col min="5" max="5" width="81.85546875" style="73" customWidth="1"/>
    <col min="6" max="9" width="11.42578125" style="73"/>
    <col min="10" max="10" width="67.42578125" style="73" customWidth="1"/>
    <col min="11" max="11" width="27" style="73" customWidth="1"/>
    <col min="12" max="12" width="31.5703125" style="73" customWidth="1"/>
    <col min="13" max="13" width="11.42578125" style="73"/>
    <col min="14" max="14" width="21" style="73" customWidth="1"/>
    <col min="15" max="16" width="11.42578125" style="73"/>
    <col min="17" max="17" width="31.85546875" style="73" customWidth="1"/>
    <col min="18" max="18" width="24.140625" style="73" customWidth="1"/>
    <col min="19" max="19" width="11.42578125" style="73"/>
    <col min="20" max="20" width="19.42578125" style="73" customWidth="1"/>
    <col min="21" max="16384" width="11.42578125" style="73"/>
  </cols>
  <sheetData>
    <row r="1" spans="1:20" ht="15.75" thickBot="1"/>
    <row r="2" spans="1:20" ht="16.5" thickBot="1">
      <c r="A2" s="1423"/>
      <c r="B2" s="1424"/>
      <c r="C2" s="1424"/>
      <c r="D2" s="1424"/>
      <c r="E2" s="1425"/>
      <c r="F2" s="1432" t="s">
        <v>18</v>
      </c>
      <c r="G2" s="1433"/>
      <c r="H2" s="1433"/>
      <c r="I2" s="1433"/>
      <c r="J2" s="1433"/>
      <c r="K2" s="1433"/>
      <c r="L2" s="1433"/>
      <c r="M2" s="1434"/>
      <c r="N2" s="1483" t="s">
        <v>655</v>
      </c>
      <c r="O2" s="1484"/>
      <c r="P2" s="1484"/>
      <c r="Q2" s="1484"/>
      <c r="R2" s="1484"/>
      <c r="S2" s="1484"/>
      <c r="T2" s="1485"/>
    </row>
    <row r="3" spans="1:20" ht="16.5" thickBot="1">
      <c r="A3" s="1426"/>
      <c r="B3" s="1427"/>
      <c r="C3" s="1427"/>
      <c r="D3" s="1427"/>
      <c r="E3" s="1428"/>
      <c r="F3" s="1461" t="s">
        <v>17</v>
      </c>
      <c r="G3" s="1462"/>
      <c r="H3" s="1462"/>
      <c r="I3" s="1462"/>
      <c r="J3" s="1462"/>
      <c r="K3" s="1462"/>
      <c r="L3" s="1462"/>
      <c r="M3" s="1463"/>
      <c r="N3" s="1497" t="s">
        <v>96</v>
      </c>
      <c r="O3" s="1498"/>
      <c r="P3" s="1498"/>
      <c r="Q3" s="1498"/>
      <c r="R3" s="1498"/>
      <c r="S3" s="1498"/>
      <c r="T3" s="1499"/>
    </row>
    <row r="4" spans="1:20" ht="16.5" thickBot="1">
      <c r="A4" s="1429"/>
      <c r="B4" s="1430"/>
      <c r="C4" s="1430"/>
      <c r="D4" s="1430"/>
      <c r="E4" s="1431"/>
      <c r="F4" s="1464"/>
      <c r="G4" s="1465"/>
      <c r="H4" s="1465"/>
      <c r="I4" s="1465"/>
      <c r="J4" s="1465"/>
      <c r="K4" s="1465"/>
      <c r="L4" s="1465"/>
      <c r="M4" s="1466"/>
      <c r="N4" s="1500" t="s">
        <v>8</v>
      </c>
      <c r="O4" s="1501"/>
      <c r="P4" s="1501"/>
      <c r="Q4" s="1501"/>
      <c r="R4" s="1501"/>
      <c r="S4" s="1501"/>
      <c r="T4" s="1502"/>
    </row>
    <row r="5" spans="1:20" ht="15.75">
      <c r="A5" s="105"/>
      <c r="B5" s="105"/>
      <c r="C5" s="105"/>
      <c r="D5" s="105"/>
      <c r="E5" s="105"/>
      <c r="F5" s="105"/>
      <c r="G5" s="105"/>
      <c r="H5" s="105"/>
      <c r="I5" s="105"/>
      <c r="J5" s="129"/>
      <c r="K5" s="129"/>
      <c r="L5" s="130"/>
      <c r="M5" s="130"/>
      <c r="N5" s="130"/>
      <c r="O5" s="130"/>
      <c r="P5" s="130"/>
      <c r="Q5" s="130"/>
      <c r="R5" s="130"/>
      <c r="S5" s="130"/>
      <c r="T5" s="130"/>
    </row>
    <row r="6" spans="1:20" ht="15.75">
      <c r="A6" s="1446" t="s">
        <v>10</v>
      </c>
      <c r="B6" s="1446"/>
      <c r="C6" s="1446"/>
      <c r="D6" s="1446"/>
      <c r="E6" s="1446"/>
      <c r="F6" s="1694" t="s">
        <v>242</v>
      </c>
      <c r="G6" s="1458"/>
      <c r="H6" s="1458"/>
      <c r="I6" s="1458"/>
      <c r="J6" s="1458"/>
      <c r="K6" s="1458"/>
      <c r="L6" s="1458"/>
      <c r="M6" s="1459"/>
      <c r="N6" s="130"/>
      <c r="O6" s="130"/>
      <c r="P6" s="130"/>
      <c r="Q6" s="130"/>
      <c r="R6" s="130"/>
      <c r="S6" s="130"/>
      <c r="T6" s="130"/>
    </row>
    <row r="7" spans="1:20" ht="15.75">
      <c r="A7" s="1690">
        <f t="array" aca="1" ref="A7" ca="1">+#REF!+A7:T16</f>
        <v>3</v>
      </c>
      <c r="B7" s="1446"/>
      <c r="C7" s="1446"/>
      <c r="D7" s="1446"/>
      <c r="E7" s="1446"/>
      <c r="F7" s="898">
        <v>2024</v>
      </c>
      <c r="G7" s="899"/>
      <c r="H7" s="899"/>
      <c r="I7" s="899"/>
      <c r="J7" s="899"/>
      <c r="K7" s="899"/>
      <c r="L7" s="899"/>
      <c r="M7" s="900"/>
      <c r="N7" s="130"/>
      <c r="O7" s="130"/>
      <c r="P7" s="130"/>
      <c r="Q7" s="130"/>
      <c r="R7" s="130"/>
      <c r="S7" s="130"/>
      <c r="T7" s="130"/>
    </row>
    <row r="8" spans="1:20" ht="15.75">
      <c r="A8" s="1446" t="s">
        <v>6</v>
      </c>
      <c r="B8" s="1446"/>
      <c r="C8" s="1446"/>
      <c r="D8" s="1446"/>
      <c r="E8" s="1446"/>
      <c r="F8" s="898" t="s">
        <v>731</v>
      </c>
      <c r="G8" s="899"/>
      <c r="H8" s="899"/>
      <c r="I8" s="899"/>
      <c r="J8" s="899"/>
      <c r="K8" s="899"/>
      <c r="L8" s="899"/>
      <c r="M8" s="900"/>
      <c r="N8" s="130"/>
      <c r="O8" s="130"/>
      <c r="P8" s="130"/>
      <c r="Q8" s="130"/>
      <c r="R8" s="130"/>
      <c r="S8" s="130"/>
      <c r="T8" s="130"/>
    </row>
    <row r="9" spans="1:20" ht="15.75">
      <c r="A9" s="1446" t="s">
        <v>7</v>
      </c>
      <c r="B9" s="1446"/>
      <c r="C9" s="1446"/>
      <c r="D9" s="1446"/>
      <c r="E9" s="1446"/>
      <c r="F9" s="898" t="s">
        <v>1253</v>
      </c>
      <c r="G9" s="899"/>
      <c r="H9" s="899"/>
      <c r="I9" s="899"/>
      <c r="J9" s="899"/>
      <c r="K9" s="899"/>
      <c r="L9" s="899"/>
      <c r="M9" s="900"/>
      <c r="N9" s="130"/>
      <c r="O9" s="130"/>
      <c r="P9" s="130"/>
      <c r="Q9" s="130"/>
      <c r="R9" s="130"/>
      <c r="S9" s="130"/>
      <c r="T9" s="130"/>
    </row>
    <row r="10" spans="1:20" ht="16.5" thickBot="1">
      <c r="A10" s="179"/>
      <c r="B10" s="179"/>
      <c r="C10" s="179"/>
      <c r="D10" s="180"/>
      <c r="E10" s="180"/>
      <c r="F10" s="181"/>
      <c r="G10" s="180"/>
      <c r="H10" s="180"/>
      <c r="I10" s="180"/>
      <c r="J10" s="182"/>
      <c r="K10" s="183"/>
      <c r="L10" s="183"/>
      <c r="M10" s="184"/>
      <c r="N10" s="185"/>
      <c r="O10" s="185"/>
      <c r="P10" s="185"/>
      <c r="Q10" s="185"/>
      <c r="R10" s="185"/>
      <c r="S10" s="185"/>
      <c r="T10" s="185"/>
    </row>
    <row r="11" spans="1:20" ht="16.5" thickBot="1">
      <c r="A11" s="1691" t="s">
        <v>9</v>
      </c>
      <c r="B11" s="1692"/>
      <c r="C11" s="1692"/>
      <c r="D11" s="1692"/>
      <c r="E11" s="1692"/>
      <c r="F11" s="1692"/>
      <c r="G11" s="1692"/>
      <c r="H11" s="1692"/>
      <c r="I11" s="1692"/>
      <c r="J11" s="1692"/>
      <c r="K11" s="1692"/>
      <c r="L11" s="1692"/>
      <c r="M11" s="1692"/>
      <c r="N11" s="1692"/>
      <c r="O11" s="1692"/>
      <c r="P11" s="1692"/>
      <c r="Q11" s="1692"/>
      <c r="R11" s="1692"/>
      <c r="S11" s="1692"/>
      <c r="T11" s="1693"/>
    </row>
    <row r="12" spans="1:20" ht="16.5" thickBot="1">
      <c r="A12" s="186"/>
      <c r="B12" s="187"/>
      <c r="C12" s="187"/>
      <c r="D12" s="188"/>
      <c r="E12" s="188"/>
      <c r="F12" s="187"/>
      <c r="G12" s="188"/>
      <c r="H12" s="188"/>
      <c r="I12" s="188"/>
      <c r="J12" s="189"/>
      <c r="K12" s="188"/>
      <c r="L12" s="188"/>
      <c r="M12" s="187"/>
      <c r="N12" s="188"/>
      <c r="O12" s="188"/>
      <c r="P12" s="188"/>
      <c r="Q12" s="188"/>
      <c r="R12" s="188"/>
      <c r="S12" s="188"/>
      <c r="T12" s="190"/>
    </row>
    <row r="13" spans="1:20" ht="16.5" thickBot="1">
      <c r="A13" s="1667" t="s">
        <v>16</v>
      </c>
      <c r="B13" s="1668"/>
      <c r="C13" s="1668"/>
      <c r="D13" s="1668"/>
      <c r="E13" s="1668"/>
      <c r="F13" s="1668"/>
      <c r="G13" s="1668"/>
      <c r="H13" s="1668"/>
      <c r="I13" s="1668"/>
      <c r="J13" s="1668"/>
      <c r="K13" s="1668"/>
      <c r="L13" s="1669"/>
      <c r="M13" s="1670" t="s">
        <v>1</v>
      </c>
      <c r="N13" s="1671"/>
      <c r="O13" s="1671"/>
      <c r="P13" s="1671"/>
      <c r="Q13" s="1671"/>
      <c r="R13" s="1671"/>
      <c r="S13" s="1671"/>
      <c r="T13" s="1672"/>
    </row>
    <row r="14" spans="1:20" ht="32.25" customHeight="1" thickBot="1">
      <c r="A14" s="1677" t="s">
        <v>27</v>
      </c>
      <c r="B14" s="1673" t="s">
        <v>293</v>
      </c>
      <c r="C14" s="1673" t="s">
        <v>294</v>
      </c>
      <c r="D14" s="1677" t="s">
        <v>26</v>
      </c>
      <c r="E14" s="1679" t="s">
        <v>19</v>
      </c>
      <c r="F14" s="1662" t="s">
        <v>11</v>
      </c>
      <c r="G14" s="1663"/>
      <c r="H14" s="1663"/>
      <c r="I14" s="1664"/>
      <c r="J14" s="1665" t="s">
        <v>20</v>
      </c>
      <c r="K14" s="1665" t="s">
        <v>21</v>
      </c>
      <c r="L14" s="1665" t="s">
        <v>2</v>
      </c>
      <c r="M14" s="1681" t="s">
        <v>22</v>
      </c>
      <c r="N14" s="1683" t="s">
        <v>3</v>
      </c>
      <c r="O14" s="1684"/>
      <c r="P14" s="1685"/>
      <c r="Q14" s="1686" t="s">
        <v>188</v>
      </c>
      <c r="R14" s="1688" t="s">
        <v>5</v>
      </c>
      <c r="S14" s="191" t="s">
        <v>29</v>
      </c>
      <c r="T14" s="1675" t="s">
        <v>0</v>
      </c>
    </row>
    <row r="15" spans="1:20" ht="16.5" thickBot="1">
      <c r="A15" s="1678"/>
      <c r="B15" s="1674"/>
      <c r="C15" s="1674"/>
      <c r="D15" s="1678"/>
      <c r="E15" s="1680"/>
      <c r="F15" s="192" t="s">
        <v>12</v>
      </c>
      <c r="G15" s="192" t="s">
        <v>13</v>
      </c>
      <c r="H15" s="192" t="s">
        <v>14</v>
      </c>
      <c r="I15" s="192" t="s">
        <v>15</v>
      </c>
      <c r="J15" s="1666"/>
      <c r="K15" s="1666"/>
      <c r="L15" s="1666"/>
      <c r="M15" s="1682"/>
      <c r="N15" s="137" t="s">
        <v>30</v>
      </c>
      <c r="O15" s="138" t="s">
        <v>28</v>
      </c>
      <c r="P15" s="139" t="s">
        <v>31</v>
      </c>
      <c r="Q15" s="1687"/>
      <c r="R15" s="1689"/>
      <c r="S15" s="193"/>
      <c r="T15" s="1676"/>
    </row>
    <row r="16" spans="1:20" ht="15.75" thickBot="1">
      <c r="A16" s="184"/>
      <c r="B16" s="184"/>
      <c r="C16" s="184"/>
      <c r="F16" s="194"/>
      <c r="J16" s="195"/>
      <c r="L16" s="196"/>
      <c r="M16" s="184"/>
    </row>
    <row r="17" spans="1:20" ht="30" customHeight="1">
      <c r="A17" s="1636">
        <v>1</v>
      </c>
      <c r="B17" s="1645" t="s">
        <v>1243</v>
      </c>
      <c r="C17" s="1641" t="s">
        <v>388</v>
      </c>
      <c r="D17" s="1646" t="s">
        <v>664</v>
      </c>
      <c r="E17" s="812" t="s">
        <v>665</v>
      </c>
      <c r="F17" s="1648">
        <v>1</v>
      </c>
      <c r="G17" s="1648">
        <v>1</v>
      </c>
      <c r="H17" s="1658">
        <v>1</v>
      </c>
      <c r="I17" s="1658"/>
      <c r="J17" s="1646" t="s">
        <v>1244</v>
      </c>
      <c r="K17" s="1661"/>
      <c r="L17" s="1660"/>
      <c r="M17" s="1648">
        <v>1</v>
      </c>
      <c r="N17" s="1657">
        <v>0</v>
      </c>
      <c r="O17" s="1658">
        <v>1</v>
      </c>
      <c r="P17" s="1659" t="s">
        <v>393</v>
      </c>
      <c r="Q17" s="1660"/>
      <c r="R17" s="1660"/>
      <c r="S17" s="1660"/>
      <c r="T17" s="1656"/>
    </row>
    <row r="18" spans="1:20" ht="15" customHeight="1">
      <c r="A18" s="1637"/>
      <c r="B18" s="964"/>
      <c r="C18" s="1103"/>
      <c r="D18" s="1647"/>
      <c r="E18" s="811" t="s">
        <v>666</v>
      </c>
      <c r="F18" s="1649"/>
      <c r="G18" s="1649"/>
      <c r="H18" s="1080"/>
      <c r="I18" s="1080"/>
      <c r="J18" s="1647"/>
      <c r="K18" s="1653"/>
      <c r="L18" s="1644"/>
      <c r="M18" s="1649"/>
      <c r="N18" s="1643"/>
      <c r="O18" s="1085"/>
      <c r="P18" s="1114"/>
      <c r="Q18" s="1644"/>
      <c r="R18" s="1644"/>
      <c r="S18" s="1644"/>
      <c r="T18" s="1654"/>
    </row>
    <row r="19" spans="1:20" ht="30">
      <c r="A19" s="1637"/>
      <c r="B19" s="964"/>
      <c r="C19" s="1103"/>
      <c r="D19" s="1647"/>
      <c r="E19" s="811" t="s">
        <v>667</v>
      </c>
      <c r="F19" s="1649"/>
      <c r="G19" s="1649"/>
      <c r="H19" s="1080"/>
      <c r="I19" s="1080"/>
      <c r="J19" s="1647"/>
      <c r="K19" s="1653"/>
      <c r="L19" s="1644"/>
      <c r="M19" s="1649"/>
      <c r="N19" s="1643"/>
      <c r="O19" s="1085"/>
      <c r="P19" s="1114"/>
      <c r="Q19" s="1644"/>
      <c r="R19" s="1644"/>
      <c r="S19" s="1644"/>
      <c r="T19" s="1654"/>
    </row>
    <row r="20" spans="1:20" ht="15" customHeight="1">
      <c r="A20" s="1638"/>
      <c r="B20" s="964"/>
      <c r="C20" s="1103"/>
      <c r="D20" s="1647"/>
      <c r="E20" s="811" t="s">
        <v>668</v>
      </c>
      <c r="F20" s="1649"/>
      <c r="G20" s="1649"/>
      <c r="H20" s="1080"/>
      <c r="I20" s="1080"/>
      <c r="J20" s="1647"/>
      <c r="K20" s="1653"/>
      <c r="L20" s="1644"/>
      <c r="M20" s="1649"/>
      <c r="N20" s="1643"/>
      <c r="O20" s="1085"/>
      <c r="P20" s="1114"/>
      <c r="Q20" s="1644"/>
      <c r="R20" s="1644"/>
      <c r="S20" s="1644"/>
      <c r="T20" s="1654"/>
    </row>
    <row r="21" spans="1:20" ht="30" customHeight="1">
      <c r="A21" s="1639">
        <v>2</v>
      </c>
      <c r="B21" s="1642" t="s">
        <v>1243</v>
      </c>
      <c r="C21" s="1642" t="s">
        <v>388</v>
      </c>
      <c r="D21" s="1652" t="s">
        <v>669</v>
      </c>
      <c r="E21" s="811" t="s">
        <v>670</v>
      </c>
      <c r="F21" s="1649">
        <v>1</v>
      </c>
      <c r="G21" s="1649">
        <v>1</v>
      </c>
      <c r="H21" s="1085">
        <v>1</v>
      </c>
      <c r="I21" s="1085"/>
      <c r="J21" s="1647" t="s">
        <v>1245</v>
      </c>
      <c r="K21" s="1644"/>
      <c r="L21" s="1644"/>
      <c r="M21" s="1649">
        <v>1</v>
      </c>
      <c r="N21" s="1643">
        <v>1</v>
      </c>
      <c r="O21" s="1085">
        <v>1</v>
      </c>
      <c r="P21" s="1114" t="s">
        <v>393</v>
      </c>
      <c r="Q21" s="1644"/>
      <c r="R21" s="1644"/>
      <c r="S21" s="1644"/>
      <c r="T21" s="1654"/>
    </row>
    <row r="22" spans="1:20" ht="30">
      <c r="A22" s="1637"/>
      <c r="B22" s="1642"/>
      <c r="C22" s="1642"/>
      <c r="D22" s="1652"/>
      <c r="E22" s="811" t="s">
        <v>671</v>
      </c>
      <c r="F22" s="1649"/>
      <c r="G22" s="1649"/>
      <c r="H22" s="1085"/>
      <c r="I22" s="1085"/>
      <c r="J22" s="1647"/>
      <c r="K22" s="1644"/>
      <c r="L22" s="1644"/>
      <c r="M22" s="1649"/>
      <c r="N22" s="1643"/>
      <c r="O22" s="1085"/>
      <c r="P22" s="1114"/>
      <c r="Q22" s="1644"/>
      <c r="R22" s="1644"/>
      <c r="S22" s="1644"/>
      <c r="T22" s="1654"/>
    </row>
    <row r="23" spans="1:20" ht="30">
      <c r="A23" s="1637"/>
      <c r="B23" s="1642"/>
      <c r="C23" s="1642"/>
      <c r="D23" s="1652"/>
      <c r="E23" s="811" t="s">
        <v>672</v>
      </c>
      <c r="F23" s="1649"/>
      <c r="G23" s="1649"/>
      <c r="H23" s="1085"/>
      <c r="I23" s="1085"/>
      <c r="J23" s="1647"/>
      <c r="K23" s="1644"/>
      <c r="L23" s="1644"/>
      <c r="M23" s="1649"/>
      <c r="N23" s="1643"/>
      <c r="O23" s="1085"/>
      <c r="P23" s="1114"/>
      <c r="Q23" s="1644"/>
      <c r="R23" s="1644"/>
      <c r="S23" s="1644"/>
      <c r="T23" s="1654"/>
    </row>
    <row r="24" spans="1:20" ht="24" customHeight="1">
      <c r="A24" s="1638"/>
      <c r="B24" s="1642"/>
      <c r="C24" s="1642"/>
      <c r="D24" s="1652"/>
      <c r="E24" s="811" t="s">
        <v>673</v>
      </c>
      <c r="F24" s="1649"/>
      <c r="G24" s="1649"/>
      <c r="H24" s="1085"/>
      <c r="I24" s="1085"/>
      <c r="J24" s="1647"/>
      <c r="K24" s="1644"/>
      <c r="L24" s="1644"/>
      <c r="M24" s="1649"/>
      <c r="N24" s="1643"/>
      <c r="O24" s="1085"/>
      <c r="P24" s="1114"/>
      <c r="Q24" s="1644"/>
      <c r="R24" s="1644"/>
      <c r="S24" s="1644"/>
      <c r="T24" s="1654"/>
    </row>
    <row r="25" spans="1:20" ht="45" customHeight="1">
      <c r="A25" s="1639">
        <v>3</v>
      </c>
      <c r="B25" s="1652" t="s">
        <v>1243</v>
      </c>
      <c r="C25" s="1652" t="s">
        <v>388</v>
      </c>
      <c r="D25" s="1652" t="s">
        <v>243</v>
      </c>
      <c r="E25" s="811" t="s">
        <v>674</v>
      </c>
      <c r="F25" s="1649">
        <v>1</v>
      </c>
      <c r="G25" s="1649">
        <v>1</v>
      </c>
      <c r="H25" s="1649">
        <v>1</v>
      </c>
      <c r="I25" s="1649"/>
      <c r="J25" s="1647" t="s">
        <v>1246</v>
      </c>
      <c r="K25" s="1655"/>
      <c r="L25" s="1080"/>
      <c r="M25" s="1649">
        <v>1</v>
      </c>
      <c r="N25" s="1643">
        <v>-2</v>
      </c>
      <c r="O25" s="1085">
        <v>1</v>
      </c>
      <c r="P25" s="1611" t="s">
        <v>393</v>
      </c>
      <c r="Q25" s="1080"/>
      <c r="R25" s="1080"/>
      <c r="S25" s="1080"/>
      <c r="T25" s="1651"/>
    </row>
    <row r="26" spans="1:20" ht="30">
      <c r="A26" s="1638"/>
      <c r="B26" s="1652"/>
      <c r="C26" s="1652"/>
      <c r="D26" s="1652"/>
      <c r="E26" s="811" t="s">
        <v>675</v>
      </c>
      <c r="F26" s="1650"/>
      <c r="G26" s="1650"/>
      <c r="H26" s="1650"/>
      <c r="I26" s="1649"/>
      <c r="J26" s="1647"/>
      <c r="K26" s="1655"/>
      <c r="L26" s="1080"/>
      <c r="M26" s="1649"/>
      <c r="N26" s="1643"/>
      <c r="O26" s="1085"/>
      <c r="P26" s="1611"/>
      <c r="Q26" s="1080"/>
      <c r="R26" s="1080"/>
      <c r="S26" s="1080"/>
      <c r="T26" s="1651"/>
    </row>
    <row r="27" spans="1:20" ht="30" customHeight="1">
      <c r="A27" s="1639">
        <v>4</v>
      </c>
      <c r="B27" s="1652" t="s">
        <v>1243</v>
      </c>
      <c r="C27" s="1652" t="s">
        <v>388</v>
      </c>
      <c r="D27" s="1652" t="s">
        <v>676</v>
      </c>
      <c r="E27" s="811" t="s">
        <v>677</v>
      </c>
      <c r="F27" s="1649">
        <v>1</v>
      </c>
      <c r="G27" s="1649">
        <v>1</v>
      </c>
      <c r="H27" s="1649">
        <v>1</v>
      </c>
      <c r="I27" s="1650"/>
      <c r="J27" s="1647" t="s">
        <v>1247</v>
      </c>
      <c r="K27" s="1653"/>
      <c r="L27" s="1644"/>
      <c r="M27" s="1650">
        <v>100</v>
      </c>
      <c r="N27" s="1643">
        <v>0</v>
      </c>
      <c r="O27" s="1085">
        <v>1</v>
      </c>
      <c r="P27" s="1611" t="s">
        <v>393</v>
      </c>
      <c r="Q27" s="1644"/>
      <c r="R27" s="1644"/>
      <c r="S27" s="1644"/>
      <c r="T27" s="1654"/>
    </row>
    <row r="28" spans="1:20" ht="30">
      <c r="A28" s="1638"/>
      <c r="B28" s="1652"/>
      <c r="C28" s="1652"/>
      <c r="D28" s="1652"/>
      <c r="E28" s="811" t="s">
        <v>678</v>
      </c>
      <c r="F28" s="1650"/>
      <c r="G28" s="1650"/>
      <c r="H28" s="1650"/>
      <c r="I28" s="1650"/>
      <c r="J28" s="1647"/>
      <c r="K28" s="1653"/>
      <c r="L28" s="1644"/>
      <c r="M28" s="1650"/>
      <c r="N28" s="1643"/>
      <c r="O28" s="1085"/>
      <c r="P28" s="1611"/>
      <c r="Q28" s="1644"/>
      <c r="R28" s="1644"/>
      <c r="S28" s="1644"/>
      <c r="T28" s="1654"/>
    </row>
    <row r="29" spans="1:20" ht="30" customHeight="1">
      <c r="A29" s="1639">
        <v>5</v>
      </c>
      <c r="B29" s="964" t="s">
        <v>1248</v>
      </c>
      <c r="C29" s="964" t="s">
        <v>388</v>
      </c>
      <c r="D29" s="1652" t="s">
        <v>679</v>
      </c>
      <c r="E29" s="575" t="s">
        <v>680</v>
      </c>
      <c r="F29" s="1649">
        <v>1</v>
      </c>
      <c r="G29" s="1649">
        <v>1</v>
      </c>
      <c r="H29" s="1085">
        <v>1</v>
      </c>
      <c r="I29" s="1085"/>
      <c r="J29" s="1647" t="s">
        <v>1249</v>
      </c>
      <c r="K29" s="1653"/>
      <c r="L29" s="1644"/>
      <c r="M29" s="1649">
        <v>1</v>
      </c>
      <c r="N29" s="1643">
        <v>0</v>
      </c>
      <c r="O29" s="1085">
        <v>1</v>
      </c>
      <c r="P29" s="1611" t="s">
        <v>393</v>
      </c>
      <c r="Q29" s="1644"/>
      <c r="R29" s="1644"/>
      <c r="S29" s="1644"/>
      <c r="T29" s="1654"/>
    </row>
    <row r="30" spans="1:20">
      <c r="A30" s="1637"/>
      <c r="B30" s="964"/>
      <c r="C30" s="964"/>
      <c r="D30" s="1652"/>
      <c r="E30" s="811" t="s">
        <v>681</v>
      </c>
      <c r="F30" s="1650"/>
      <c r="G30" s="1650"/>
      <c r="H30" s="1080"/>
      <c r="I30" s="1085"/>
      <c r="J30" s="1647"/>
      <c r="K30" s="1653"/>
      <c r="L30" s="1644"/>
      <c r="M30" s="1649"/>
      <c r="N30" s="1643"/>
      <c r="O30" s="1085"/>
      <c r="P30" s="1611"/>
      <c r="Q30" s="1644"/>
      <c r="R30" s="1644"/>
      <c r="S30" s="1644"/>
      <c r="T30" s="1654"/>
    </row>
    <row r="31" spans="1:20">
      <c r="A31" s="1637"/>
      <c r="B31" s="964"/>
      <c r="C31" s="964"/>
      <c r="D31" s="1652"/>
      <c r="E31" s="811" t="s">
        <v>682</v>
      </c>
      <c r="F31" s="1650"/>
      <c r="G31" s="1650"/>
      <c r="H31" s="1080"/>
      <c r="I31" s="1085"/>
      <c r="J31" s="1647"/>
      <c r="K31" s="1653"/>
      <c r="L31" s="1644"/>
      <c r="M31" s="1649"/>
      <c r="N31" s="1643"/>
      <c r="O31" s="1085"/>
      <c r="P31" s="1611"/>
      <c r="Q31" s="1644"/>
      <c r="R31" s="1644"/>
      <c r="S31" s="1644"/>
      <c r="T31" s="1654"/>
    </row>
    <row r="32" spans="1:20">
      <c r="A32" s="1637"/>
      <c r="B32" s="964"/>
      <c r="C32" s="964"/>
      <c r="D32" s="1652"/>
      <c r="E32" s="811" t="s">
        <v>683</v>
      </c>
      <c r="F32" s="1650"/>
      <c r="G32" s="1650"/>
      <c r="H32" s="1080"/>
      <c r="I32" s="1085"/>
      <c r="J32" s="1647"/>
      <c r="K32" s="1653"/>
      <c r="L32" s="1644"/>
      <c r="M32" s="1649"/>
      <c r="N32" s="1643"/>
      <c r="O32" s="1085"/>
      <c r="P32" s="1611"/>
      <c r="Q32" s="1644"/>
      <c r="R32" s="1644"/>
      <c r="S32" s="1644"/>
      <c r="T32" s="1654"/>
    </row>
    <row r="33" spans="1:20" ht="30">
      <c r="A33" s="1638"/>
      <c r="B33" s="964"/>
      <c r="C33" s="964"/>
      <c r="D33" s="1652"/>
      <c r="E33" s="811" t="s">
        <v>1250</v>
      </c>
      <c r="F33" s="1650"/>
      <c r="G33" s="1650"/>
      <c r="H33" s="1080"/>
      <c r="I33" s="1085"/>
      <c r="J33" s="1647"/>
      <c r="K33" s="1653"/>
      <c r="L33" s="1644"/>
      <c r="M33" s="1649"/>
      <c r="N33" s="1643"/>
      <c r="O33" s="1085"/>
      <c r="P33" s="1611"/>
      <c r="Q33" s="1644"/>
      <c r="R33" s="1644"/>
      <c r="S33" s="1644"/>
      <c r="T33" s="1654"/>
    </row>
    <row r="34" spans="1:20" ht="30" customHeight="1">
      <c r="A34" s="1639">
        <v>6</v>
      </c>
      <c r="B34" s="964" t="s">
        <v>1248</v>
      </c>
      <c r="C34" s="964" t="s">
        <v>388</v>
      </c>
      <c r="D34" s="1652" t="s">
        <v>684</v>
      </c>
      <c r="E34" s="811" t="s">
        <v>685</v>
      </c>
      <c r="F34" s="1649">
        <v>1</v>
      </c>
      <c r="G34" s="1649">
        <v>1</v>
      </c>
      <c r="H34" s="1085">
        <v>1</v>
      </c>
      <c r="I34" s="1085"/>
      <c r="J34" s="1647" t="s">
        <v>1251</v>
      </c>
      <c r="K34" s="1653"/>
      <c r="L34" s="1644"/>
      <c r="M34" s="1649">
        <v>1</v>
      </c>
      <c r="N34" s="1643">
        <v>-2</v>
      </c>
      <c r="O34" s="1085">
        <v>3</v>
      </c>
      <c r="P34" s="1611" t="s">
        <v>393</v>
      </c>
      <c r="Q34" s="1644"/>
      <c r="R34" s="1644"/>
      <c r="S34" s="1644"/>
      <c r="T34" s="1654"/>
    </row>
    <row r="35" spans="1:20">
      <c r="A35" s="1637"/>
      <c r="B35" s="964" t="s">
        <v>1248</v>
      </c>
      <c r="C35" s="964" t="s">
        <v>388</v>
      </c>
      <c r="D35" s="1652"/>
      <c r="E35" s="811" t="s">
        <v>686</v>
      </c>
      <c r="F35" s="1650"/>
      <c r="G35" s="1650"/>
      <c r="H35" s="1080"/>
      <c r="I35" s="1085"/>
      <c r="J35" s="1647"/>
      <c r="K35" s="1653"/>
      <c r="L35" s="1644"/>
      <c r="M35" s="1649"/>
      <c r="N35" s="1643"/>
      <c r="O35" s="1085"/>
      <c r="P35" s="1611"/>
      <c r="Q35" s="1644"/>
      <c r="R35" s="1644"/>
      <c r="S35" s="1644"/>
      <c r="T35" s="1654"/>
    </row>
    <row r="36" spans="1:20" ht="30">
      <c r="A36" s="1637"/>
      <c r="B36" s="964" t="s">
        <v>1248</v>
      </c>
      <c r="C36" s="964" t="s">
        <v>388</v>
      </c>
      <c r="D36" s="1652"/>
      <c r="E36" s="811" t="s">
        <v>687</v>
      </c>
      <c r="F36" s="1650"/>
      <c r="G36" s="1650"/>
      <c r="H36" s="1080"/>
      <c r="I36" s="1085"/>
      <c r="J36" s="1647"/>
      <c r="K36" s="1653"/>
      <c r="L36" s="1644"/>
      <c r="M36" s="1649"/>
      <c r="N36" s="1643"/>
      <c r="O36" s="1085"/>
      <c r="P36" s="1611"/>
      <c r="Q36" s="1644"/>
      <c r="R36" s="1644"/>
      <c r="S36" s="1644"/>
      <c r="T36" s="1654"/>
    </row>
    <row r="37" spans="1:20" ht="60.75" thickBot="1">
      <c r="A37" s="1640"/>
      <c r="B37" s="813" t="s">
        <v>1248</v>
      </c>
      <c r="C37" s="813" t="s">
        <v>388</v>
      </c>
      <c r="D37" s="814" t="s">
        <v>688</v>
      </c>
      <c r="E37" s="815" t="s">
        <v>689</v>
      </c>
      <c r="F37" s="411">
        <v>1</v>
      </c>
      <c r="G37" s="411">
        <v>1</v>
      </c>
      <c r="H37" s="816">
        <v>1</v>
      </c>
      <c r="I37" s="412"/>
      <c r="J37" s="817" t="s">
        <v>1252</v>
      </c>
      <c r="K37" s="413"/>
      <c r="L37" s="414"/>
      <c r="M37" s="411">
        <v>1</v>
      </c>
      <c r="N37" s="415">
        <v>-2</v>
      </c>
      <c r="O37" s="412">
        <v>3</v>
      </c>
      <c r="P37" s="818" t="s">
        <v>393</v>
      </c>
      <c r="Q37" s="414"/>
      <c r="R37" s="414"/>
      <c r="S37" s="414"/>
      <c r="T37" s="416"/>
    </row>
    <row r="38" spans="1:20" ht="15" customHeight="1" thickBot="1">
      <c r="P38" s="237"/>
      <c r="Q38" s="410"/>
    </row>
    <row r="39" spans="1:20" ht="15.75">
      <c r="A39" s="181" t="s">
        <v>24</v>
      </c>
      <c r="B39" s="231"/>
      <c r="C39" s="231"/>
      <c r="D39" s="231"/>
      <c r="E39" s="231"/>
      <c r="P39" s="237"/>
    </row>
    <row r="40" spans="1:20" ht="15" customHeight="1">
      <c r="A40" s="184"/>
      <c r="B40" s="229"/>
      <c r="C40" s="229"/>
      <c r="D40" s="229"/>
      <c r="E40" s="229"/>
      <c r="P40" s="237"/>
    </row>
    <row r="41" spans="1:20">
      <c r="A41" s="230" t="s">
        <v>244</v>
      </c>
      <c r="B41" s="229"/>
      <c r="C41" s="229"/>
      <c r="D41" s="229"/>
      <c r="E41" s="229"/>
    </row>
    <row r="44" spans="1:20" ht="30" customHeight="1"/>
    <row r="48" spans="1:20" ht="30" customHeight="1"/>
    <row r="52" ht="30" customHeight="1"/>
    <row r="55" ht="45" customHeight="1"/>
    <row r="57" ht="30" customHeight="1"/>
    <row r="59" ht="30" customHeight="1"/>
    <row r="62" ht="30" customHeight="1"/>
    <row r="67" ht="30" customHeight="1"/>
  </sheetData>
  <mergeCells count="145">
    <mergeCell ref="A7:E7"/>
    <mergeCell ref="F7:M7"/>
    <mergeCell ref="A8:E8"/>
    <mergeCell ref="F8:M8"/>
    <mergeCell ref="A9:E9"/>
    <mergeCell ref="F9:M9"/>
    <mergeCell ref="A11:T11"/>
    <mergeCell ref="N2:T2"/>
    <mergeCell ref="F3:M4"/>
    <mergeCell ref="N3:T3"/>
    <mergeCell ref="N4:T4"/>
    <mergeCell ref="A2:E4"/>
    <mergeCell ref="F2:M2"/>
    <mergeCell ref="A6:E6"/>
    <mergeCell ref="F6:M6"/>
    <mergeCell ref="F14:I14"/>
    <mergeCell ref="J14:J15"/>
    <mergeCell ref="A13:L13"/>
    <mergeCell ref="M13:T13"/>
    <mergeCell ref="B14:B15"/>
    <mergeCell ref="C14:C15"/>
    <mergeCell ref="T14:T15"/>
    <mergeCell ref="A14:A15"/>
    <mergeCell ref="D14:D15"/>
    <mergeCell ref="E14:E15"/>
    <mergeCell ref="K14:K15"/>
    <mergeCell ref="L14:L15"/>
    <mergeCell ref="M14:M15"/>
    <mergeCell ref="N14:P14"/>
    <mergeCell ref="Q14:Q15"/>
    <mergeCell ref="R14:R15"/>
    <mergeCell ref="S34:S36"/>
    <mergeCell ref="T34:T36"/>
    <mergeCell ref="M34:M36"/>
    <mergeCell ref="N34:N36"/>
    <mergeCell ref="O34:O36"/>
    <mergeCell ref="P34:P36"/>
    <mergeCell ref="Q34:Q36"/>
    <mergeCell ref="R34:R36"/>
    <mergeCell ref="N29:N33"/>
    <mergeCell ref="R29:R33"/>
    <mergeCell ref="S29:S33"/>
    <mergeCell ref="T29:T33"/>
    <mergeCell ref="O29:O33"/>
    <mergeCell ref="H29:H33"/>
    <mergeCell ref="I29:I33"/>
    <mergeCell ref="C29:C33"/>
    <mergeCell ref="K29:K33"/>
    <mergeCell ref="L29:L33"/>
    <mergeCell ref="M29:M33"/>
    <mergeCell ref="I25:I26"/>
    <mergeCell ref="J25:J26"/>
    <mergeCell ref="D34:D36"/>
    <mergeCell ref="F34:F36"/>
    <mergeCell ref="G34:G36"/>
    <mergeCell ref="H34:H36"/>
    <mergeCell ref="I34:I36"/>
    <mergeCell ref="J34:J36"/>
    <mergeCell ref="K34:K36"/>
    <mergeCell ref="L34:L36"/>
    <mergeCell ref="J29:J33"/>
    <mergeCell ref="T17:T20"/>
    <mergeCell ref="N17:N20"/>
    <mergeCell ref="O17:O20"/>
    <mergeCell ref="P17:P20"/>
    <mergeCell ref="Q17:Q20"/>
    <mergeCell ref="R17:R20"/>
    <mergeCell ref="S17:S20"/>
    <mergeCell ref="H17:H20"/>
    <mergeCell ref="I17:I20"/>
    <mergeCell ref="J17:J20"/>
    <mergeCell ref="K17:K20"/>
    <mergeCell ref="L17:L20"/>
    <mergeCell ref="M17:M20"/>
    <mergeCell ref="S21:S24"/>
    <mergeCell ref="T21:T24"/>
    <mergeCell ref="D25:D26"/>
    <mergeCell ref="N25:N26"/>
    <mergeCell ref="O25:O26"/>
    <mergeCell ref="P25:P26"/>
    <mergeCell ref="P29:P33"/>
    <mergeCell ref="Q29:Q33"/>
    <mergeCell ref="D21:D24"/>
    <mergeCell ref="L21:L24"/>
    <mergeCell ref="M21:M24"/>
    <mergeCell ref="F21:F24"/>
    <mergeCell ref="G21:G24"/>
    <mergeCell ref="H21:H24"/>
    <mergeCell ref="I21:I24"/>
    <mergeCell ref="J21:J24"/>
    <mergeCell ref="K21:K24"/>
    <mergeCell ref="D27:D28"/>
    <mergeCell ref="F25:F26"/>
    <mergeCell ref="K25:K26"/>
    <mergeCell ref="L25:L26"/>
    <mergeCell ref="M25:M26"/>
    <mergeCell ref="D29:D33"/>
    <mergeCell ref="F29:F33"/>
    <mergeCell ref="S25:S26"/>
    <mergeCell ref="T25:T26"/>
    <mergeCell ref="B27:B28"/>
    <mergeCell ref="F27:F28"/>
    <mergeCell ref="G27:G28"/>
    <mergeCell ref="H27:H28"/>
    <mergeCell ref="I27:I28"/>
    <mergeCell ref="J27:J28"/>
    <mergeCell ref="K27:K28"/>
    <mergeCell ref="L27:L28"/>
    <mergeCell ref="M27:M28"/>
    <mergeCell ref="N27:N28"/>
    <mergeCell ref="O27:O28"/>
    <mergeCell ref="P27:P28"/>
    <mergeCell ref="Q27:Q28"/>
    <mergeCell ref="R27:R28"/>
    <mergeCell ref="S27:S28"/>
    <mergeCell ref="T27:T28"/>
    <mergeCell ref="C27:C28"/>
    <mergeCell ref="G25:G26"/>
    <mergeCell ref="H25:H26"/>
    <mergeCell ref="C25:C26"/>
    <mergeCell ref="B25:B26"/>
    <mergeCell ref="A17:A20"/>
    <mergeCell ref="A21:A24"/>
    <mergeCell ref="A25:A26"/>
    <mergeCell ref="A27:A28"/>
    <mergeCell ref="A29:A33"/>
    <mergeCell ref="A34:A37"/>
    <mergeCell ref="B34:B36"/>
    <mergeCell ref="Q25:Q26"/>
    <mergeCell ref="R25:R26"/>
    <mergeCell ref="C34:C36"/>
    <mergeCell ref="C17:C20"/>
    <mergeCell ref="C21:C24"/>
    <mergeCell ref="B21:B24"/>
    <mergeCell ref="N21:N24"/>
    <mergeCell ref="O21:O24"/>
    <mergeCell ref="P21:P24"/>
    <mergeCell ref="Q21:Q24"/>
    <mergeCell ref="R21:R24"/>
    <mergeCell ref="B17:B20"/>
    <mergeCell ref="D17:D20"/>
    <mergeCell ref="F17:F20"/>
    <mergeCell ref="G17:G20"/>
    <mergeCell ref="B29:B33"/>
    <mergeCell ref="G29:G33"/>
  </mergeCells>
  <conditionalFormatting sqref="P17">
    <cfRule type="containsText" dxfId="67" priority="9" stopIfTrue="1" operator="containsText" text="P">
      <formula>NOT(ISERROR(SEARCH("P",P17)))</formula>
    </cfRule>
    <cfRule type="containsText" dxfId="66" priority="10" stopIfTrue="1" operator="containsText" text="R">
      <formula>NOT(ISERROR(SEARCH("R",P17)))</formula>
    </cfRule>
    <cfRule type="containsText" dxfId="65" priority="11" operator="containsText" text="T">
      <formula>NOT(ISERROR(SEARCH("T",P17)))</formula>
    </cfRule>
    <cfRule type="iconSet" priority="12">
      <iconSet iconSet="3Symbols2">
        <cfvo type="percent" val="0"/>
        <cfvo type="percent" val="0.74"/>
        <cfvo type="percent" val="0.85"/>
      </iconSet>
    </cfRule>
  </conditionalFormatting>
  <conditionalFormatting sqref="P21">
    <cfRule type="containsText" dxfId="64" priority="5" stopIfTrue="1" operator="containsText" text="P">
      <formula>NOT(ISERROR(SEARCH("P",P21)))</formula>
    </cfRule>
    <cfRule type="containsText" dxfId="63" priority="6" stopIfTrue="1" operator="containsText" text="R">
      <formula>NOT(ISERROR(SEARCH("R",P21)))</formula>
    </cfRule>
    <cfRule type="containsText" dxfId="62" priority="7" operator="containsText" text="T">
      <formula>NOT(ISERROR(SEARCH("T",P21)))</formula>
    </cfRule>
    <cfRule type="iconSet" priority="8">
      <iconSet iconSet="3Symbols2">
        <cfvo type="percent" val="0"/>
        <cfvo type="percent" val="0.74"/>
        <cfvo type="percent" val="0.85"/>
      </iconSet>
    </cfRule>
  </conditionalFormatting>
  <conditionalFormatting sqref="P25 P27 P29 P34">
    <cfRule type="containsText" dxfId="61" priority="16" stopIfTrue="1" operator="containsText" text="P">
      <formula>NOT(ISERROR(SEARCH("P",P25)))</formula>
    </cfRule>
    <cfRule type="containsText" dxfId="60" priority="17" stopIfTrue="1" operator="containsText" text="R">
      <formula>NOT(ISERROR(SEARCH("R",P25)))</formula>
    </cfRule>
    <cfRule type="containsText" dxfId="59" priority="18" operator="containsText" text="T">
      <formula>NOT(ISERROR(SEARCH("T",P25)))</formula>
    </cfRule>
  </conditionalFormatting>
  <conditionalFormatting sqref="P29 P25 P27 P34">
    <cfRule type="iconSet" priority="19">
      <iconSet iconSet="3Symbols2">
        <cfvo type="percent" val="0"/>
        <cfvo type="percent" val="0.74"/>
        <cfvo type="percent" val="0.85"/>
      </iconSet>
    </cfRule>
  </conditionalFormatting>
  <conditionalFormatting sqref="P37">
    <cfRule type="containsText" dxfId="58" priority="1" stopIfTrue="1" operator="containsText" text="P">
      <formula>NOT(ISERROR(SEARCH("P",P37)))</formula>
    </cfRule>
    <cfRule type="containsText" dxfId="57" priority="2" stopIfTrue="1" operator="containsText" text="R">
      <formula>NOT(ISERROR(SEARCH("R",P37)))</formula>
    </cfRule>
    <cfRule type="containsText" dxfId="56" priority="3" operator="containsText" text="T">
      <formula>NOT(ISERROR(SEARCH("T",P37)))</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T55"/>
  <sheetViews>
    <sheetView topLeftCell="E25" zoomScale="70" zoomScaleNormal="70" workbookViewId="0">
      <selection activeCell="D17" sqref="D17:D19"/>
    </sheetView>
  </sheetViews>
  <sheetFormatPr baseColWidth="10" defaultColWidth="11.42578125" defaultRowHeight="15"/>
  <cols>
    <col min="1" max="1" width="11.5703125" style="73" bestFit="1" customWidth="1"/>
    <col min="2" max="2" width="39.140625" style="73" customWidth="1"/>
    <col min="3" max="3" width="36.140625" style="73" customWidth="1"/>
    <col min="4" max="4" width="37.7109375" style="73" customWidth="1"/>
    <col min="5" max="5" width="44" style="73" customWidth="1"/>
    <col min="6" max="6" width="13.42578125" style="73" customWidth="1"/>
    <col min="7" max="7" width="7.140625" style="73" bestFit="1" customWidth="1"/>
    <col min="8" max="8" width="10" style="73" customWidth="1"/>
    <col min="9" max="9" width="7" style="73" customWidth="1"/>
    <col min="10" max="10" width="42.28515625" style="73" customWidth="1"/>
    <col min="11" max="11" width="18.7109375" style="73" customWidth="1"/>
    <col min="12" max="12" width="29.7109375" style="73" customWidth="1"/>
    <col min="13" max="13" width="11.5703125" style="73" bestFit="1" customWidth="1"/>
    <col min="14" max="14" width="12.5703125" style="73" customWidth="1"/>
    <col min="15" max="15" width="11.5703125" style="73" bestFit="1" customWidth="1"/>
    <col min="16" max="16" width="11.42578125" style="73"/>
    <col min="17" max="17" width="26.140625" style="73" customWidth="1"/>
    <col min="18" max="18" width="26.28515625" style="73" customWidth="1"/>
    <col min="19" max="19" width="11.42578125" style="73"/>
    <col min="20" max="20" width="27.28515625" style="73" customWidth="1"/>
    <col min="21" max="16384" width="11.42578125" style="73"/>
  </cols>
  <sheetData>
    <row r="1" spans="1:20" ht="15.75" thickBot="1"/>
    <row r="2" spans="1:20" ht="16.5" thickBot="1">
      <c r="A2" s="1423"/>
      <c r="B2" s="1424"/>
      <c r="C2" s="1424"/>
      <c r="D2" s="1424"/>
      <c r="E2" s="1425"/>
      <c r="F2" s="1432" t="s">
        <v>18</v>
      </c>
      <c r="G2" s="1433"/>
      <c r="H2" s="1433"/>
      <c r="I2" s="1433"/>
      <c r="J2" s="1433"/>
      <c r="K2" s="1433"/>
      <c r="L2" s="1433"/>
      <c r="M2" s="1434"/>
      <c r="N2" s="1483" t="s">
        <v>656</v>
      </c>
      <c r="O2" s="1484"/>
      <c r="P2" s="1484"/>
      <c r="Q2" s="1484"/>
      <c r="R2" s="1484"/>
      <c r="S2" s="1484"/>
      <c r="T2" s="1485"/>
    </row>
    <row r="3" spans="1:20" ht="16.5" thickBot="1">
      <c r="A3" s="1426"/>
      <c r="B3" s="1427"/>
      <c r="C3" s="1427"/>
      <c r="D3" s="1427"/>
      <c r="E3" s="1428"/>
      <c r="F3" s="1461" t="s">
        <v>17</v>
      </c>
      <c r="G3" s="1462"/>
      <c r="H3" s="1462"/>
      <c r="I3" s="1462"/>
      <c r="J3" s="1462"/>
      <c r="K3" s="1462"/>
      <c r="L3" s="1462"/>
      <c r="M3" s="1463"/>
      <c r="N3" s="1497" t="s">
        <v>23</v>
      </c>
      <c r="O3" s="1498"/>
      <c r="P3" s="1498"/>
      <c r="Q3" s="1498"/>
      <c r="R3" s="1498"/>
      <c r="S3" s="1498"/>
      <c r="T3" s="1499"/>
    </row>
    <row r="4" spans="1:20" ht="16.5" thickBot="1">
      <c r="A4" s="1429"/>
      <c r="B4" s="1430"/>
      <c r="C4" s="1430"/>
      <c r="D4" s="1430"/>
      <c r="E4" s="1431"/>
      <c r="F4" s="1464"/>
      <c r="G4" s="1465"/>
      <c r="H4" s="1465"/>
      <c r="I4" s="1465"/>
      <c r="J4" s="1465"/>
      <c r="K4" s="1465"/>
      <c r="L4" s="1465"/>
      <c r="M4" s="1466"/>
      <c r="N4" s="1500" t="s">
        <v>8</v>
      </c>
      <c r="O4" s="1501"/>
      <c r="P4" s="1501"/>
      <c r="Q4" s="1501"/>
      <c r="R4" s="1501"/>
      <c r="S4" s="1501"/>
      <c r="T4" s="1502"/>
    </row>
    <row r="5" spans="1:20" ht="15.75">
      <c r="A5" s="105"/>
      <c r="B5" s="105"/>
      <c r="C5" s="105"/>
      <c r="D5" s="105"/>
      <c r="E5" s="105"/>
      <c r="F5" s="105"/>
      <c r="G5" s="105"/>
      <c r="H5" s="105"/>
      <c r="I5" s="105"/>
      <c r="J5" s="129"/>
      <c r="K5" s="129"/>
      <c r="L5" s="130"/>
      <c r="M5" s="130"/>
      <c r="N5" s="130"/>
      <c r="O5" s="130"/>
      <c r="P5" s="130"/>
      <c r="Q5" s="130"/>
      <c r="R5" s="130"/>
      <c r="S5" s="130"/>
      <c r="T5" s="130"/>
    </row>
    <row r="6" spans="1:20" ht="15.75">
      <c r="A6" s="1446" t="s">
        <v>10</v>
      </c>
      <c r="B6" s="1446"/>
      <c r="C6" s="1446"/>
      <c r="D6" s="1446"/>
      <c r="E6" s="1446"/>
      <c r="F6" s="1694" t="s">
        <v>218</v>
      </c>
      <c r="G6" s="1458"/>
      <c r="H6" s="1458"/>
      <c r="I6" s="1458"/>
      <c r="J6" s="1458"/>
      <c r="K6" s="1458"/>
      <c r="L6" s="1458"/>
      <c r="M6" s="1459"/>
      <c r="N6" s="130"/>
      <c r="O6" s="130"/>
      <c r="P6" s="130"/>
      <c r="Q6" s="130"/>
      <c r="R6" s="130"/>
      <c r="S6" s="130"/>
      <c r="T6" s="130"/>
    </row>
    <row r="7" spans="1:20" ht="15.75">
      <c r="A7" s="1446" t="s">
        <v>25</v>
      </c>
      <c r="B7" s="1446"/>
      <c r="C7" s="1446"/>
      <c r="D7" s="1446"/>
      <c r="E7" s="1446"/>
      <c r="F7" s="898">
        <v>2024</v>
      </c>
      <c r="G7" s="899"/>
      <c r="H7" s="899"/>
      <c r="I7" s="899"/>
      <c r="J7" s="899"/>
      <c r="K7" s="899"/>
      <c r="L7" s="899"/>
      <c r="M7" s="900"/>
      <c r="N7" s="130"/>
      <c r="O7" s="130"/>
      <c r="P7" s="130"/>
      <c r="Q7" s="130"/>
      <c r="R7" s="130"/>
      <c r="S7" s="130"/>
      <c r="T7" s="130"/>
    </row>
    <row r="8" spans="1:20" ht="15.75">
      <c r="A8" s="1446" t="s">
        <v>6</v>
      </c>
      <c r="B8" s="1446"/>
      <c r="C8" s="1446"/>
      <c r="D8" s="1446"/>
      <c r="E8" s="1446"/>
      <c r="F8" s="898" t="s">
        <v>731</v>
      </c>
      <c r="G8" s="899"/>
      <c r="H8" s="899"/>
      <c r="I8" s="899"/>
      <c r="J8" s="899"/>
      <c r="K8" s="899"/>
      <c r="L8" s="899"/>
      <c r="M8" s="900"/>
      <c r="N8" s="130"/>
      <c r="O8" s="130"/>
      <c r="P8" s="130"/>
      <c r="Q8" s="130"/>
      <c r="R8" s="130"/>
      <c r="S8" s="130"/>
      <c r="T8" s="130"/>
    </row>
    <row r="9" spans="1:20" ht="15.75">
      <c r="A9" s="1446" t="s">
        <v>7</v>
      </c>
      <c r="B9" s="1446"/>
      <c r="C9" s="1446"/>
      <c r="D9" s="1446"/>
      <c r="E9" s="1446"/>
      <c r="F9" s="898" t="s">
        <v>1296</v>
      </c>
      <c r="G9" s="899"/>
      <c r="H9" s="899"/>
      <c r="I9" s="899"/>
      <c r="J9" s="899"/>
      <c r="K9" s="899"/>
      <c r="L9" s="899"/>
      <c r="M9" s="900"/>
      <c r="N9" s="130"/>
      <c r="O9" s="130"/>
      <c r="P9" s="130"/>
      <c r="Q9" s="130"/>
      <c r="R9" s="130"/>
      <c r="S9" s="130"/>
      <c r="T9" s="130"/>
    </row>
    <row r="10" spans="1:20" ht="16.5" thickBot="1">
      <c r="A10" s="131"/>
      <c r="B10" s="131"/>
      <c r="C10" s="131"/>
      <c r="D10" s="131"/>
      <c r="E10" s="131"/>
      <c r="F10" s="131"/>
      <c r="G10" s="131"/>
      <c r="H10" s="131"/>
      <c r="I10" s="131"/>
      <c r="J10" s="129"/>
      <c r="K10" s="129"/>
      <c r="L10" s="129"/>
      <c r="M10" s="129"/>
      <c r="N10" s="130"/>
      <c r="O10" s="130"/>
      <c r="P10" s="130"/>
      <c r="Q10" s="130"/>
      <c r="R10" s="130"/>
      <c r="S10" s="130"/>
      <c r="T10" s="130"/>
    </row>
    <row r="11" spans="1:20" ht="16.5" thickBot="1">
      <c r="A11" s="1447" t="s">
        <v>9</v>
      </c>
      <c r="B11" s="1448"/>
      <c r="C11" s="1448"/>
      <c r="D11" s="1448"/>
      <c r="E11" s="1448"/>
      <c r="F11" s="1448"/>
      <c r="G11" s="1448"/>
      <c r="H11" s="1448"/>
      <c r="I11" s="1448"/>
      <c r="J11" s="1448"/>
      <c r="K11" s="1448"/>
      <c r="L11" s="1448"/>
      <c r="M11" s="1448"/>
      <c r="N11" s="1448"/>
      <c r="O11" s="1448"/>
      <c r="P11" s="1448"/>
      <c r="Q11" s="1448"/>
      <c r="R11" s="1448"/>
      <c r="S11" s="1448"/>
      <c r="T11" s="1449"/>
    </row>
    <row r="12" spans="1:20" ht="16.5" thickBot="1">
      <c r="A12" s="132"/>
      <c r="B12" s="133"/>
      <c r="C12" s="133"/>
      <c r="D12" s="133"/>
      <c r="E12" s="133"/>
      <c r="F12" s="133"/>
      <c r="G12" s="133"/>
      <c r="H12" s="133"/>
      <c r="I12" s="133"/>
      <c r="J12" s="133"/>
      <c r="K12" s="133"/>
      <c r="L12" s="133"/>
      <c r="M12" s="133"/>
      <c r="N12" s="133"/>
      <c r="O12" s="133"/>
      <c r="P12" s="133"/>
      <c r="Q12" s="133"/>
      <c r="R12" s="133"/>
      <c r="S12" s="133"/>
      <c r="T12" s="134"/>
    </row>
    <row r="13" spans="1:20" ht="16.5" thickBot="1">
      <c r="A13" s="1450" t="s">
        <v>16</v>
      </c>
      <c r="B13" s="1451"/>
      <c r="C13" s="1451"/>
      <c r="D13" s="1451"/>
      <c r="E13" s="1451"/>
      <c r="F13" s="1451"/>
      <c r="G13" s="1451"/>
      <c r="H13" s="1451"/>
      <c r="I13" s="1451"/>
      <c r="J13" s="1451"/>
      <c r="K13" s="1451"/>
      <c r="L13" s="1452"/>
      <c r="M13" s="1453" t="s">
        <v>1</v>
      </c>
      <c r="N13" s="1453"/>
      <c r="O13" s="1453"/>
      <c r="P13" s="1453"/>
      <c r="Q13" s="1453"/>
      <c r="R13" s="1453"/>
      <c r="S13" s="1453"/>
      <c r="T13" s="1454"/>
    </row>
    <row r="14" spans="1:20" ht="32.25" customHeight="1" thickBot="1">
      <c r="A14" s="1435" t="s">
        <v>27</v>
      </c>
      <c r="B14" s="1421" t="s">
        <v>293</v>
      </c>
      <c r="C14" s="1421" t="s">
        <v>294</v>
      </c>
      <c r="D14" s="1435" t="s">
        <v>26</v>
      </c>
      <c r="E14" s="1439" t="s">
        <v>19</v>
      </c>
      <c r="F14" s="1441" t="s">
        <v>11</v>
      </c>
      <c r="G14" s="1442"/>
      <c r="H14" s="1442"/>
      <c r="I14" s="1443"/>
      <c r="J14" s="1444" t="s">
        <v>20</v>
      </c>
      <c r="K14" s="1444" t="s">
        <v>21</v>
      </c>
      <c r="L14" s="1444" t="s">
        <v>2</v>
      </c>
      <c r="M14" s="1469" t="s">
        <v>22</v>
      </c>
      <c r="N14" s="1490" t="s">
        <v>3</v>
      </c>
      <c r="O14" s="1491"/>
      <c r="P14" s="1492"/>
      <c r="Q14" s="1495" t="s">
        <v>188</v>
      </c>
      <c r="R14" s="1493" t="s">
        <v>5</v>
      </c>
      <c r="S14" s="135" t="s">
        <v>29</v>
      </c>
      <c r="T14" s="1488" t="s">
        <v>0</v>
      </c>
    </row>
    <row r="15" spans="1:20" ht="28.5" customHeight="1" thickBot="1">
      <c r="A15" s="1436"/>
      <c r="B15" s="1422"/>
      <c r="C15" s="1422"/>
      <c r="D15" s="1436"/>
      <c r="E15" s="1440"/>
      <c r="F15" s="136" t="s">
        <v>12</v>
      </c>
      <c r="G15" s="136" t="s">
        <v>13</v>
      </c>
      <c r="H15" s="136" t="s">
        <v>14</v>
      </c>
      <c r="I15" s="136" t="s">
        <v>15</v>
      </c>
      <c r="J15" s="1445"/>
      <c r="K15" s="1445"/>
      <c r="L15" s="1445"/>
      <c r="M15" s="1470"/>
      <c r="N15" s="137" t="s">
        <v>30</v>
      </c>
      <c r="O15" s="138" t="s">
        <v>28</v>
      </c>
      <c r="P15" s="139" t="s">
        <v>31</v>
      </c>
      <c r="Q15" s="1496"/>
      <c r="R15" s="1494"/>
      <c r="S15" s="140"/>
      <c r="T15" s="1489"/>
    </row>
    <row r="16" spans="1:20" ht="8.25" customHeight="1" thickBot="1">
      <c r="A16" s="105"/>
      <c r="B16" s="105"/>
      <c r="C16" s="105"/>
      <c r="D16" s="105"/>
      <c r="E16" s="105"/>
      <c r="F16" s="105"/>
      <c r="G16" s="105"/>
      <c r="H16" s="105"/>
      <c r="I16" s="105"/>
      <c r="J16" s="105"/>
      <c r="K16" s="105"/>
      <c r="L16" s="141"/>
      <c r="M16" s="105"/>
      <c r="Q16" s="105"/>
      <c r="R16" s="105"/>
      <c r="S16" s="105"/>
      <c r="T16" s="105"/>
    </row>
    <row r="17" spans="1:20" ht="48.75" thickBot="1">
      <c r="A17" s="1695">
        <v>1</v>
      </c>
      <c r="B17" s="956" t="s">
        <v>348</v>
      </c>
      <c r="C17" s="996" t="s">
        <v>389</v>
      </c>
      <c r="D17" s="1394" t="s">
        <v>219</v>
      </c>
      <c r="E17" s="325" t="s">
        <v>220</v>
      </c>
      <c r="F17" s="326">
        <v>1</v>
      </c>
      <c r="G17" s="259">
        <v>1</v>
      </c>
      <c r="H17" s="794">
        <v>1</v>
      </c>
      <c r="I17" s="259"/>
      <c r="J17" s="270" t="s">
        <v>313</v>
      </c>
      <c r="K17" s="301"/>
      <c r="L17" s="274"/>
      <c r="M17" s="800">
        <v>1</v>
      </c>
      <c r="N17" s="287">
        <f>F17-M17</f>
        <v>0</v>
      </c>
      <c r="O17" s="303">
        <f>IF(M17&lt;1,(AVERAGE(F17:I17)/M17),SUM(F17:I17)/M17)</f>
        <v>3</v>
      </c>
      <c r="P17" s="158" t="str">
        <f>IF(O17&lt;=V$17,"T",IF(O17&lt;$Y$17,"R",IF(O17&gt;=$Y$17,"P")))</f>
        <v>P</v>
      </c>
      <c r="Q17" s="157"/>
      <c r="R17" s="157"/>
      <c r="S17" s="159"/>
      <c r="T17" s="160"/>
    </row>
    <row r="18" spans="1:20" ht="48.75" thickBot="1">
      <c r="A18" s="1696"/>
      <c r="B18" s="956"/>
      <c r="C18" s="997"/>
      <c r="D18" s="955"/>
      <c r="E18" s="309" t="s">
        <v>221</v>
      </c>
      <c r="F18" s="254">
        <v>1</v>
      </c>
      <c r="G18" s="305">
        <v>1</v>
      </c>
      <c r="H18" s="794">
        <v>1</v>
      </c>
      <c r="I18" s="305"/>
      <c r="J18" s="290" t="s">
        <v>314</v>
      </c>
      <c r="K18" s="306"/>
      <c r="L18" s="253"/>
      <c r="M18" s="800">
        <v>1</v>
      </c>
      <c r="N18" s="292">
        <f t="shared" ref="N18:N36" si="0">F18-M18</f>
        <v>0</v>
      </c>
      <c r="O18" s="268">
        <f>IF(M18&lt;1,(AVERAGE(F18:I18)/M18),SUM(F18:I18)/M18)</f>
        <v>3</v>
      </c>
      <c r="P18" s="161" t="str">
        <f t="shared" ref="P18:P29" si="1">IF(O18&lt;=V$17,"T",IF(O18&lt;$Y$17,"R",IF(O18&gt;=$Y$17,"P")))</f>
        <v>P</v>
      </c>
      <c r="Q18" s="142"/>
      <c r="R18" s="142"/>
      <c r="S18" s="162"/>
      <c r="T18" s="163"/>
    </row>
    <row r="19" spans="1:20" ht="36.75" thickBot="1">
      <c r="A19" s="1696"/>
      <c r="B19" s="956"/>
      <c r="C19" s="997"/>
      <c r="D19" s="955"/>
      <c r="E19" s="309" t="s">
        <v>222</v>
      </c>
      <c r="F19" s="254">
        <v>1</v>
      </c>
      <c r="G19" s="312">
        <v>1</v>
      </c>
      <c r="H19" s="794">
        <v>1</v>
      </c>
      <c r="I19" s="312"/>
      <c r="J19" s="290" t="s">
        <v>315</v>
      </c>
      <c r="K19" s="265"/>
      <c r="L19" s="253"/>
      <c r="M19" s="800">
        <v>1</v>
      </c>
      <c r="N19" s="292">
        <f t="shared" si="0"/>
        <v>0</v>
      </c>
      <c r="O19" s="268">
        <f t="shared" ref="O19:O39" si="2">IF(M19&lt;1,(AVERAGE(F19:I19)/M19),SUM(F19:I19)/M19)</f>
        <v>3</v>
      </c>
      <c r="P19" s="161" t="str">
        <f t="shared" si="1"/>
        <v>P</v>
      </c>
      <c r="Q19" s="142"/>
      <c r="R19" s="142"/>
      <c r="S19" s="162"/>
      <c r="T19" s="163"/>
    </row>
    <row r="20" spans="1:20" ht="48.75" thickBot="1">
      <c r="A20" s="1696"/>
      <c r="B20" s="956"/>
      <c r="C20" s="997"/>
      <c r="D20" s="955" t="s">
        <v>223</v>
      </c>
      <c r="E20" s="309" t="s">
        <v>224</v>
      </c>
      <c r="F20" s="254">
        <v>1</v>
      </c>
      <c r="G20" s="312">
        <v>1</v>
      </c>
      <c r="H20" s="794">
        <v>1</v>
      </c>
      <c r="I20" s="312"/>
      <c r="J20" s="290" t="s">
        <v>316</v>
      </c>
      <c r="K20" s="306"/>
      <c r="L20" s="253"/>
      <c r="M20" s="800">
        <v>1</v>
      </c>
      <c r="N20" s="292">
        <f t="shared" si="0"/>
        <v>0</v>
      </c>
      <c r="O20" s="268">
        <f t="shared" si="2"/>
        <v>3</v>
      </c>
      <c r="P20" s="161" t="str">
        <f t="shared" si="1"/>
        <v>P</v>
      </c>
      <c r="Q20" s="142"/>
      <c r="R20" s="142"/>
      <c r="S20" s="162"/>
      <c r="T20" s="163"/>
    </row>
    <row r="21" spans="1:20" ht="36.75" thickBot="1">
      <c r="A21" s="1696"/>
      <c r="B21" s="956"/>
      <c r="C21" s="997"/>
      <c r="D21" s="955"/>
      <c r="E21" s="309" t="s">
        <v>225</v>
      </c>
      <c r="F21" s="254">
        <v>1</v>
      </c>
      <c r="G21" s="312">
        <v>1</v>
      </c>
      <c r="H21" s="794">
        <v>1</v>
      </c>
      <c r="I21" s="312"/>
      <c r="J21" s="290" t="s">
        <v>317</v>
      </c>
      <c r="K21" s="306"/>
      <c r="L21" s="253"/>
      <c r="M21" s="800">
        <v>1</v>
      </c>
      <c r="N21" s="292">
        <f t="shared" si="0"/>
        <v>0</v>
      </c>
      <c r="O21" s="268">
        <f t="shared" si="2"/>
        <v>3</v>
      </c>
      <c r="P21" s="161" t="str">
        <f t="shared" si="1"/>
        <v>P</v>
      </c>
      <c r="Q21" s="142"/>
      <c r="R21" s="142"/>
      <c r="S21" s="162"/>
      <c r="T21" s="163"/>
    </row>
    <row r="22" spans="1:20" ht="59.25" customHeight="1" thickBot="1">
      <c r="A22" s="1696"/>
      <c r="B22" s="956"/>
      <c r="C22" s="997"/>
      <c r="D22" s="955"/>
      <c r="E22" s="309" t="s">
        <v>226</v>
      </c>
      <c r="F22" s="269">
        <v>32</v>
      </c>
      <c r="G22" s="272">
        <v>20</v>
      </c>
      <c r="H22" s="796">
        <v>25</v>
      </c>
      <c r="I22" s="312"/>
      <c r="J22" s="290" t="s">
        <v>318</v>
      </c>
      <c r="K22" s="306">
        <v>56700</v>
      </c>
      <c r="L22" s="310">
        <v>36000</v>
      </c>
      <c r="M22" s="801">
        <v>13</v>
      </c>
      <c r="N22" s="292">
        <f t="shared" si="0"/>
        <v>19</v>
      </c>
      <c r="O22" s="268">
        <f t="shared" si="2"/>
        <v>5.9230769230769234</v>
      </c>
      <c r="P22" s="161" t="str">
        <f t="shared" si="1"/>
        <v>P</v>
      </c>
      <c r="Q22" s="142"/>
      <c r="R22" s="142"/>
      <c r="S22" s="162"/>
      <c r="T22" s="163"/>
    </row>
    <row r="23" spans="1:20" ht="45.75" customHeight="1" thickBot="1">
      <c r="A23" s="1696"/>
      <c r="B23" s="956"/>
      <c r="C23" s="997"/>
      <c r="D23" s="955"/>
      <c r="E23" s="309" t="s">
        <v>227</v>
      </c>
      <c r="F23" s="254">
        <v>1</v>
      </c>
      <c r="G23" s="312">
        <v>1</v>
      </c>
      <c r="H23" s="793">
        <v>1</v>
      </c>
      <c r="I23" s="312"/>
      <c r="J23" s="275" t="s">
        <v>319</v>
      </c>
      <c r="K23" s="265"/>
      <c r="L23" s="253"/>
      <c r="M23" s="800">
        <v>1</v>
      </c>
      <c r="N23" s="292">
        <f>F23-M23</f>
        <v>0</v>
      </c>
      <c r="O23" s="268">
        <f t="shared" si="2"/>
        <v>3</v>
      </c>
      <c r="P23" s="161" t="str">
        <f t="shared" si="1"/>
        <v>P</v>
      </c>
      <c r="Q23" s="142"/>
      <c r="R23" s="142"/>
      <c r="S23" s="162"/>
      <c r="T23" s="163"/>
    </row>
    <row r="24" spans="1:20" ht="48.75" thickBot="1">
      <c r="A24" s="1696"/>
      <c r="B24" s="956"/>
      <c r="C24" s="997"/>
      <c r="D24" s="955" t="s">
        <v>228</v>
      </c>
      <c r="E24" s="309" t="s">
        <v>229</v>
      </c>
      <c r="F24" s="254">
        <v>1</v>
      </c>
      <c r="G24" s="328">
        <v>1</v>
      </c>
      <c r="H24" s="793">
        <v>1</v>
      </c>
      <c r="I24" s="328"/>
      <c r="J24" s="290" t="s">
        <v>320</v>
      </c>
      <c r="K24" s="265"/>
      <c r="L24" s="265"/>
      <c r="M24" s="800">
        <v>1</v>
      </c>
      <c r="N24" s="292">
        <f t="shared" si="0"/>
        <v>0</v>
      </c>
      <c r="O24" s="329">
        <f t="shared" si="2"/>
        <v>3</v>
      </c>
      <c r="P24" s="161" t="str">
        <f t="shared" si="1"/>
        <v>P</v>
      </c>
      <c r="Q24" s="164"/>
      <c r="R24" s="164"/>
      <c r="S24" s="165"/>
      <c r="T24" s="166"/>
    </row>
    <row r="25" spans="1:20" ht="37.5" thickBot="1">
      <c r="A25" s="1696"/>
      <c r="B25" s="956"/>
      <c r="C25" s="997"/>
      <c r="D25" s="955"/>
      <c r="E25" s="309" t="s">
        <v>230</v>
      </c>
      <c r="F25" s="249">
        <v>32</v>
      </c>
      <c r="G25" s="272">
        <v>20</v>
      </c>
      <c r="H25" s="799">
        <v>25</v>
      </c>
      <c r="I25" s="272"/>
      <c r="J25" s="275" t="s">
        <v>321</v>
      </c>
      <c r="K25" s="434">
        <v>56700</v>
      </c>
      <c r="L25" s="435">
        <v>36000</v>
      </c>
      <c r="M25" s="801">
        <v>15</v>
      </c>
      <c r="N25" s="267">
        <f t="shared" si="0"/>
        <v>17</v>
      </c>
      <c r="O25" s="268">
        <f t="shared" si="2"/>
        <v>5.1333333333333337</v>
      </c>
      <c r="P25" s="161" t="str">
        <f t="shared" si="1"/>
        <v>P</v>
      </c>
      <c r="Q25" s="167">
        <f>L25/K25</f>
        <v>0.63492063492063489</v>
      </c>
      <c r="R25" s="142"/>
      <c r="S25" s="162"/>
      <c r="T25" s="163"/>
    </row>
    <row r="26" spans="1:20" ht="49.5" thickBot="1">
      <c r="A26" s="1696"/>
      <c r="B26" s="956"/>
      <c r="C26" s="997"/>
      <c r="D26" s="955"/>
      <c r="E26" s="309" t="s">
        <v>258</v>
      </c>
      <c r="F26" s="254">
        <v>1</v>
      </c>
      <c r="G26" s="272">
        <v>100</v>
      </c>
      <c r="H26" s="798">
        <v>1</v>
      </c>
      <c r="I26" s="312"/>
      <c r="J26" s="275" t="s">
        <v>322</v>
      </c>
      <c r="K26" s="265"/>
      <c r="L26" s="253"/>
      <c r="M26" s="800">
        <v>1</v>
      </c>
      <c r="N26" s="292">
        <f t="shared" si="0"/>
        <v>0</v>
      </c>
      <c r="O26" s="268">
        <f t="shared" si="2"/>
        <v>102</v>
      </c>
      <c r="P26" s="161" t="str">
        <f t="shared" si="1"/>
        <v>P</v>
      </c>
      <c r="Q26" s="142"/>
      <c r="R26" s="142"/>
      <c r="S26" s="162"/>
      <c r="T26" s="163"/>
    </row>
    <row r="27" spans="1:20" ht="69" customHeight="1" thickBot="1">
      <c r="A27" s="1696"/>
      <c r="B27" s="956"/>
      <c r="C27" s="997"/>
      <c r="D27" s="955"/>
      <c r="E27" s="309" t="s">
        <v>259</v>
      </c>
      <c r="F27" s="254">
        <v>1</v>
      </c>
      <c r="G27" s="312">
        <v>1</v>
      </c>
      <c r="H27" s="793">
        <v>1</v>
      </c>
      <c r="I27" s="312"/>
      <c r="J27" s="290" t="s">
        <v>323</v>
      </c>
      <c r="K27" s="265"/>
      <c r="L27" s="253"/>
      <c r="M27" s="801">
        <v>2</v>
      </c>
      <c r="N27" s="267">
        <f t="shared" si="0"/>
        <v>-1</v>
      </c>
      <c r="O27" s="268">
        <f t="shared" si="2"/>
        <v>1.5</v>
      </c>
      <c r="P27" s="161" t="str">
        <f t="shared" si="1"/>
        <v>P</v>
      </c>
      <c r="Q27" s="142"/>
      <c r="R27" s="142"/>
      <c r="S27" s="162"/>
      <c r="T27" s="163"/>
    </row>
    <row r="28" spans="1:20" ht="61.5" customHeight="1" thickBot="1">
      <c r="A28" s="1696"/>
      <c r="B28" s="956"/>
      <c r="C28" s="997"/>
      <c r="D28" s="955"/>
      <c r="E28" s="309" t="s">
        <v>231</v>
      </c>
      <c r="F28" s="254">
        <v>1</v>
      </c>
      <c r="G28" s="312">
        <v>1</v>
      </c>
      <c r="H28" s="794">
        <v>1</v>
      </c>
      <c r="I28" s="312"/>
      <c r="J28" s="290" t="s">
        <v>324</v>
      </c>
      <c r="K28" s="265"/>
      <c r="L28" s="253"/>
      <c r="M28" s="800">
        <v>1</v>
      </c>
      <c r="N28" s="267">
        <f t="shared" si="0"/>
        <v>0</v>
      </c>
      <c r="O28" s="268">
        <f t="shared" si="2"/>
        <v>3</v>
      </c>
      <c r="P28" s="161" t="str">
        <f t="shared" si="1"/>
        <v>P</v>
      </c>
      <c r="Q28" s="142"/>
      <c r="R28" s="142"/>
      <c r="S28" s="162"/>
      <c r="T28" s="163"/>
    </row>
    <row r="29" spans="1:20" ht="49.5" thickBot="1">
      <c r="A29" s="1696"/>
      <c r="B29" s="956"/>
      <c r="C29" s="997"/>
      <c r="D29" s="955" t="s">
        <v>232</v>
      </c>
      <c r="E29" s="330" t="s">
        <v>233</v>
      </c>
      <c r="F29" s="331">
        <v>1325</v>
      </c>
      <c r="G29" s="332">
        <v>1715</v>
      </c>
      <c r="H29" s="795">
        <v>1725</v>
      </c>
      <c r="I29" s="272"/>
      <c r="J29" s="290" t="s">
        <v>325</v>
      </c>
      <c r="K29" s="265"/>
      <c r="L29" s="253"/>
      <c r="M29" s="801">
        <v>2150</v>
      </c>
      <c r="N29" s="292">
        <f t="shared" si="0"/>
        <v>-825</v>
      </c>
      <c r="O29" s="268">
        <f t="shared" si="2"/>
        <v>2.2162790697674417</v>
      </c>
      <c r="P29" s="161" t="str">
        <f t="shared" si="1"/>
        <v>P</v>
      </c>
      <c r="Q29" s="142"/>
      <c r="R29" s="142"/>
      <c r="S29" s="162"/>
      <c r="T29" s="163"/>
    </row>
    <row r="30" spans="1:20" ht="49.5" thickBot="1">
      <c r="A30" s="1697"/>
      <c r="B30" s="956"/>
      <c r="C30" s="997"/>
      <c r="D30" s="1229"/>
      <c r="E30" s="428" t="s">
        <v>234</v>
      </c>
      <c r="F30" s="427">
        <v>1</v>
      </c>
      <c r="G30" s="648">
        <v>1</v>
      </c>
      <c r="H30" s="792">
        <v>1</v>
      </c>
      <c r="I30" s="338"/>
      <c r="J30" s="397" t="s">
        <v>326</v>
      </c>
      <c r="K30" s="321"/>
      <c r="L30" s="322"/>
      <c r="M30" s="800">
        <v>1</v>
      </c>
      <c r="N30" s="324">
        <f t="shared" si="0"/>
        <v>0</v>
      </c>
      <c r="O30" s="279">
        <f t="shared" si="2"/>
        <v>3</v>
      </c>
      <c r="P30" s="429" t="str">
        <f t="shared" ref="P30:P39" si="3">IF(O30&lt;=V$17,"T",IF(O30&lt;$Y$17,"R",IF(O30&gt;=$Y$17,"P")))</f>
        <v>P</v>
      </c>
      <c r="Q30" s="430"/>
      <c r="R30" s="430"/>
      <c r="S30" s="431"/>
      <c r="T30" s="432"/>
    </row>
    <row r="31" spans="1:20" ht="48.75" thickBot="1">
      <c r="A31" s="1472">
        <v>2</v>
      </c>
      <c r="B31" s="1597" t="s">
        <v>301</v>
      </c>
      <c r="C31" s="1062" t="s">
        <v>346</v>
      </c>
      <c r="D31" s="1301" t="s">
        <v>235</v>
      </c>
      <c r="E31" s="309" t="s">
        <v>236</v>
      </c>
      <c r="F31" s="254">
        <v>1</v>
      </c>
      <c r="G31" s="312">
        <v>1</v>
      </c>
      <c r="H31" s="792">
        <v>1</v>
      </c>
      <c r="I31" s="312"/>
      <c r="J31" s="290" t="s">
        <v>327</v>
      </c>
      <c r="K31" s="265"/>
      <c r="L31" s="253"/>
      <c r="M31" s="800">
        <v>1</v>
      </c>
      <c r="N31" s="292">
        <f t="shared" si="0"/>
        <v>0</v>
      </c>
      <c r="O31" s="268">
        <f t="shared" si="2"/>
        <v>3</v>
      </c>
      <c r="P31" s="151" t="str">
        <f t="shared" si="3"/>
        <v>P</v>
      </c>
      <c r="Q31" s="142"/>
      <c r="R31" s="142"/>
      <c r="S31" s="142"/>
      <c r="T31" s="163"/>
    </row>
    <row r="32" spans="1:20" ht="48.75" thickBot="1">
      <c r="A32" s="1472"/>
      <c r="B32" s="1597"/>
      <c r="C32" s="1062"/>
      <c r="D32" s="1301"/>
      <c r="E32" s="313" t="s">
        <v>237</v>
      </c>
      <c r="F32" s="254">
        <v>1</v>
      </c>
      <c r="G32" s="312">
        <v>1</v>
      </c>
      <c r="H32" s="792">
        <v>1</v>
      </c>
      <c r="I32" s="312"/>
      <c r="J32" s="290" t="s">
        <v>328</v>
      </c>
      <c r="K32" s="265"/>
      <c r="L32" s="253"/>
      <c r="M32" s="800">
        <v>1</v>
      </c>
      <c r="N32" s="292">
        <f t="shared" si="0"/>
        <v>0</v>
      </c>
      <c r="O32" s="268">
        <f t="shared" si="2"/>
        <v>3</v>
      </c>
      <c r="P32" s="151" t="str">
        <f t="shared" si="3"/>
        <v>P</v>
      </c>
      <c r="Q32" s="142"/>
      <c r="R32" s="142"/>
      <c r="S32" s="142"/>
      <c r="T32" s="163"/>
    </row>
    <row r="33" spans="1:20" ht="63" customHeight="1" thickBot="1">
      <c r="A33" s="1472"/>
      <c r="B33" s="1597"/>
      <c r="C33" s="1062"/>
      <c r="D33" s="1301"/>
      <c r="E33" s="309" t="s">
        <v>238</v>
      </c>
      <c r="F33" s="254">
        <v>1</v>
      </c>
      <c r="G33" s="312">
        <v>1</v>
      </c>
      <c r="H33" s="792">
        <v>1</v>
      </c>
      <c r="I33" s="312"/>
      <c r="J33" s="290" t="s">
        <v>329</v>
      </c>
      <c r="K33" s="265"/>
      <c r="L33" s="253"/>
      <c r="M33" s="800">
        <v>1</v>
      </c>
      <c r="N33" s="292">
        <f t="shared" si="0"/>
        <v>0</v>
      </c>
      <c r="O33" s="268">
        <f t="shared" si="2"/>
        <v>3</v>
      </c>
      <c r="P33" s="151" t="str">
        <f t="shared" si="3"/>
        <v>P</v>
      </c>
      <c r="Q33" s="142"/>
      <c r="R33" s="142"/>
      <c r="S33" s="142"/>
      <c r="T33" s="163"/>
    </row>
    <row r="34" spans="1:20" ht="49.5" thickBot="1">
      <c r="A34" s="1472"/>
      <c r="B34" s="1597"/>
      <c r="C34" s="1062"/>
      <c r="D34" s="1301"/>
      <c r="E34" s="309" t="s">
        <v>239</v>
      </c>
      <c r="F34" s="254">
        <v>1</v>
      </c>
      <c r="G34" s="312">
        <v>1</v>
      </c>
      <c r="H34" s="792">
        <v>1</v>
      </c>
      <c r="I34" s="312"/>
      <c r="J34" s="290" t="s">
        <v>330</v>
      </c>
      <c r="K34" s="265"/>
      <c r="L34" s="253"/>
      <c r="M34" s="800">
        <v>1</v>
      </c>
      <c r="N34" s="292">
        <f t="shared" si="0"/>
        <v>0</v>
      </c>
      <c r="O34" s="268">
        <f t="shared" si="2"/>
        <v>3</v>
      </c>
      <c r="P34" s="151" t="str">
        <f t="shared" si="3"/>
        <v>P</v>
      </c>
      <c r="Q34" s="142"/>
      <c r="R34" s="142"/>
      <c r="S34" s="142"/>
      <c r="T34" s="163"/>
    </row>
    <row r="35" spans="1:20" ht="49.5" thickBot="1">
      <c r="A35" s="1472"/>
      <c r="B35" s="1597"/>
      <c r="C35" s="1062"/>
      <c r="D35" s="1301"/>
      <c r="E35" s="309" t="s">
        <v>260</v>
      </c>
      <c r="F35" s="254">
        <v>1</v>
      </c>
      <c r="G35" s="312">
        <v>1</v>
      </c>
      <c r="H35" s="792">
        <v>1</v>
      </c>
      <c r="I35" s="312"/>
      <c r="J35" s="275" t="s">
        <v>331</v>
      </c>
      <c r="K35" s="265"/>
      <c r="L35" s="253"/>
      <c r="M35" s="800">
        <v>1</v>
      </c>
      <c r="N35" s="292">
        <f t="shared" si="0"/>
        <v>0</v>
      </c>
      <c r="O35" s="268">
        <f t="shared" si="2"/>
        <v>3</v>
      </c>
      <c r="P35" s="151" t="str">
        <f t="shared" si="3"/>
        <v>P</v>
      </c>
      <c r="Q35" s="142"/>
      <c r="R35" s="142"/>
      <c r="S35" s="142"/>
      <c r="T35" s="163"/>
    </row>
    <row r="36" spans="1:20" ht="37.5" thickBot="1">
      <c r="A36" s="1472"/>
      <c r="B36" s="1597"/>
      <c r="C36" s="1062"/>
      <c r="D36" s="1301"/>
      <c r="E36" s="309" t="s">
        <v>240</v>
      </c>
      <c r="F36" s="254">
        <v>1</v>
      </c>
      <c r="G36" s="312">
        <v>1</v>
      </c>
      <c r="H36" s="792">
        <v>1</v>
      </c>
      <c r="I36" s="312"/>
      <c r="J36" s="275" t="s">
        <v>332</v>
      </c>
      <c r="K36" s="265"/>
      <c r="L36" s="253"/>
      <c r="M36" s="800">
        <v>1</v>
      </c>
      <c r="N36" s="292">
        <f t="shared" si="0"/>
        <v>0</v>
      </c>
      <c r="O36" s="268">
        <f t="shared" si="2"/>
        <v>3</v>
      </c>
      <c r="P36" s="151" t="str">
        <f t="shared" si="3"/>
        <v>P</v>
      </c>
      <c r="Q36" s="142"/>
      <c r="R36" s="142"/>
      <c r="S36" s="142"/>
      <c r="T36" s="163"/>
    </row>
    <row r="37" spans="1:20" ht="37.5" thickBot="1">
      <c r="A37" s="1472"/>
      <c r="B37" s="1597"/>
      <c r="C37" s="1062"/>
      <c r="D37" s="1301"/>
      <c r="E37" s="309" t="s">
        <v>241</v>
      </c>
      <c r="F37" s="254">
        <v>1</v>
      </c>
      <c r="G37" s="312">
        <v>1</v>
      </c>
      <c r="H37" s="792">
        <v>1</v>
      </c>
      <c r="I37" s="312"/>
      <c r="J37" s="275" t="s">
        <v>333</v>
      </c>
      <c r="K37" s="265"/>
      <c r="L37" s="253"/>
      <c r="M37" s="802">
        <v>1</v>
      </c>
      <c r="N37" s="292">
        <v>1</v>
      </c>
      <c r="O37" s="268">
        <f t="shared" si="2"/>
        <v>3</v>
      </c>
      <c r="P37" s="151" t="str">
        <f t="shared" si="3"/>
        <v>P</v>
      </c>
      <c r="Q37" s="142"/>
      <c r="R37" s="142"/>
      <c r="S37" s="142"/>
      <c r="T37" s="163"/>
    </row>
    <row r="38" spans="1:20" ht="47.25">
      <c r="A38" s="1472"/>
      <c r="B38" s="1597"/>
      <c r="C38" s="1062"/>
      <c r="D38" s="1301"/>
      <c r="E38" s="309" t="s">
        <v>694</v>
      </c>
      <c r="F38" s="249">
        <v>16</v>
      </c>
      <c r="G38" s="253">
        <v>13</v>
      </c>
      <c r="H38" s="797" t="s">
        <v>1240</v>
      </c>
      <c r="I38" s="253"/>
      <c r="J38" s="275" t="s">
        <v>481</v>
      </c>
      <c r="K38" s="265"/>
      <c r="L38" s="253"/>
      <c r="M38" s="249">
        <v>16</v>
      </c>
      <c r="N38" s="292">
        <v>0</v>
      </c>
      <c r="O38" s="268">
        <f t="shared" si="2"/>
        <v>1.8125</v>
      </c>
      <c r="P38" s="151" t="str">
        <f t="shared" si="3"/>
        <v>P</v>
      </c>
      <c r="Q38" s="142"/>
      <c r="R38" s="142"/>
      <c r="S38" s="142"/>
      <c r="T38" s="163"/>
    </row>
    <row r="39" spans="1:20" ht="16.5" thickBot="1">
      <c r="A39" s="1472"/>
      <c r="B39" s="1598"/>
      <c r="C39" s="1063"/>
      <c r="D39" s="1302"/>
      <c r="E39" s="333" t="s">
        <v>695</v>
      </c>
      <c r="F39" s="346">
        <v>5</v>
      </c>
      <c r="G39" s="335"/>
      <c r="H39" s="335"/>
      <c r="I39" s="335"/>
      <c r="J39" s="372" t="s">
        <v>481</v>
      </c>
      <c r="K39" s="334"/>
      <c r="L39" s="335"/>
      <c r="M39" s="346">
        <v>5</v>
      </c>
      <c r="N39" s="336">
        <v>0</v>
      </c>
      <c r="O39" s="337">
        <f t="shared" si="2"/>
        <v>1</v>
      </c>
      <c r="P39" s="409" t="str">
        <f t="shared" si="3"/>
        <v>P</v>
      </c>
      <c r="Q39" s="152"/>
      <c r="R39" s="152"/>
      <c r="S39" s="152"/>
      <c r="T39" s="168"/>
    </row>
    <row r="40" spans="1:20" ht="15.75">
      <c r="A40" s="169"/>
      <c r="B40" s="170"/>
      <c r="C40" s="170"/>
      <c r="D40" s="171"/>
      <c r="E40" s="172"/>
      <c r="F40" s="173"/>
      <c r="G40" s="105"/>
      <c r="H40" s="105"/>
      <c r="I40" s="105"/>
      <c r="J40" s="174"/>
      <c r="K40" s="175"/>
      <c r="L40" s="105"/>
      <c r="M40" s="173"/>
      <c r="N40" s="176"/>
      <c r="O40" s="177"/>
      <c r="P40" s="178"/>
      <c r="Q40" s="105"/>
      <c r="R40" s="105"/>
      <c r="S40" s="105"/>
      <c r="T40" s="105"/>
    </row>
    <row r="41" spans="1:20">
      <c r="A41" s="105"/>
      <c r="B41" s="105"/>
      <c r="C41" s="105"/>
      <c r="D41" s="105"/>
      <c r="E41" s="105"/>
      <c r="F41" s="105"/>
      <c r="G41" s="105"/>
      <c r="H41" s="105"/>
      <c r="I41" s="105"/>
      <c r="J41" s="105"/>
      <c r="K41" s="105"/>
      <c r="L41" s="105"/>
      <c r="M41" s="105"/>
      <c r="N41" s="105"/>
      <c r="O41" s="105"/>
      <c r="P41" s="105"/>
      <c r="Q41" s="105"/>
      <c r="R41" s="105"/>
      <c r="S41" s="105"/>
      <c r="T41" s="105"/>
    </row>
    <row r="42" spans="1:20">
      <c r="A42" s="105"/>
      <c r="B42" s="105"/>
      <c r="C42" s="105"/>
      <c r="D42" s="105"/>
      <c r="E42" s="105"/>
      <c r="F42" s="105"/>
      <c r="G42" s="105"/>
      <c r="H42" s="105"/>
      <c r="I42" s="105"/>
      <c r="J42" s="105"/>
      <c r="K42" s="105"/>
      <c r="L42" s="105"/>
      <c r="M42" s="105"/>
      <c r="N42" s="105"/>
      <c r="O42" s="105"/>
      <c r="P42" s="105"/>
      <c r="Q42" s="105"/>
      <c r="R42" s="105"/>
      <c r="S42" s="105"/>
      <c r="T42" s="105"/>
    </row>
    <row r="43" spans="1:20" ht="15.75">
      <c r="A43" s="145" t="s">
        <v>24</v>
      </c>
      <c r="B43" s="145"/>
      <c r="C43" s="145"/>
      <c r="D43" s="145"/>
      <c r="E43" s="105"/>
      <c r="F43" s="105"/>
      <c r="G43" s="105"/>
      <c r="H43" s="105"/>
      <c r="I43" s="105"/>
      <c r="J43" s="105"/>
      <c r="K43" s="105"/>
      <c r="L43" s="105"/>
      <c r="M43" s="105"/>
      <c r="N43" s="105"/>
      <c r="O43" s="105"/>
      <c r="P43" s="105"/>
      <c r="Q43" s="105"/>
      <c r="R43" s="105"/>
      <c r="S43" s="105"/>
      <c r="T43" s="105"/>
    </row>
    <row r="44" spans="1:20">
      <c r="A44" s="105"/>
      <c r="B44" s="105"/>
      <c r="C44" s="105"/>
      <c r="D44" s="105"/>
      <c r="E44" s="105"/>
      <c r="F44" s="105"/>
      <c r="G44" s="105"/>
      <c r="H44" s="105"/>
      <c r="I44" s="105"/>
      <c r="J44" s="105"/>
      <c r="K44" s="105"/>
      <c r="L44" s="105"/>
      <c r="M44" s="105"/>
      <c r="N44" s="105"/>
      <c r="O44" s="105"/>
      <c r="P44" s="105"/>
      <c r="Q44" s="105"/>
      <c r="R44" s="105"/>
      <c r="S44" s="105"/>
      <c r="T44" s="105"/>
    </row>
    <row r="45" spans="1:20">
      <c r="A45" s="1698"/>
      <c r="B45" s="1699"/>
      <c r="C45" s="1699"/>
      <c r="D45" s="1699"/>
      <c r="E45" s="1699"/>
      <c r="F45" s="1699"/>
      <c r="G45" s="1699"/>
      <c r="H45" s="1699"/>
      <c r="I45" s="1699"/>
      <c r="J45" s="1699"/>
      <c r="K45" s="1699"/>
      <c r="L45" s="1699"/>
      <c r="M45" s="1699"/>
      <c r="N45" s="1699"/>
      <c r="O45" s="1699"/>
      <c r="P45" s="1699"/>
      <c r="Q45" s="1699"/>
      <c r="R45" s="1699"/>
      <c r="S45" s="1699"/>
      <c r="T45" s="1700"/>
    </row>
    <row r="46" spans="1:20">
      <c r="A46" s="1698"/>
      <c r="B46" s="1699"/>
      <c r="C46" s="1699"/>
      <c r="D46" s="1699"/>
      <c r="E46" s="1699"/>
      <c r="F46" s="1699"/>
      <c r="G46" s="1699"/>
      <c r="H46" s="1699"/>
      <c r="I46" s="1699"/>
      <c r="J46" s="1699"/>
      <c r="K46" s="1699"/>
      <c r="L46" s="1699"/>
      <c r="M46" s="1699"/>
      <c r="N46" s="1699"/>
      <c r="O46" s="1699"/>
      <c r="P46" s="1699"/>
      <c r="Q46" s="1699"/>
      <c r="R46" s="1699"/>
      <c r="S46" s="1699"/>
      <c r="T46" s="1700"/>
    </row>
    <row r="47" spans="1:20">
      <c r="A47" s="1698"/>
      <c r="B47" s="1699"/>
      <c r="C47" s="1699"/>
      <c r="D47" s="1699"/>
      <c r="E47" s="1699"/>
      <c r="F47" s="1699"/>
      <c r="G47" s="1699"/>
      <c r="H47" s="1699"/>
      <c r="I47" s="1699"/>
      <c r="J47" s="1699"/>
      <c r="K47" s="1699"/>
      <c r="L47" s="1699"/>
      <c r="M47" s="1699"/>
      <c r="N47" s="1699"/>
      <c r="O47" s="1699"/>
      <c r="P47" s="1699"/>
      <c r="Q47" s="1699"/>
      <c r="R47" s="1699"/>
      <c r="S47" s="1699"/>
      <c r="T47" s="1700"/>
    </row>
    <row r="48" spans="1:20">
      <c r="A48" s="1698"/>
      <c r="B48" s="1699"/>
      <c r="C48" s="1699"/>
      <c r="D48" s="1699"/>
      <c r="E48" s="1699"/>
      <c r="F48" s="1699"/>
      <c r="G48" s="1699"/>
      <c r="H48" s="1699"/>
      <c r="I48" s="1699"/>
      <c r="J48" s="1699"/>
      <c r="K48" s="1699"/>
      <c r="L48" s="1699"/>
      <c r="M48" s="1699"/>
      <c r="N48" s="1699"/>
      <c r="O48" s="1699"/>
      <c r="P48" s="1699"/>
      <c r="Q48" s="1699"/>
      <c r="R48" s="1699"/>
      <c r="S48" s="1699"/>
      <c r="T48" s="1700"/>
    </row>
    <row r="49" spans="1:20">
      <c r="A49" s="1698"/>
      <c r="B49" s="1699"/>
      <c r="C49" s="1699"/>
      <c r="D49" s="1699"/>
      <c r="E49" s="1699"/>
      <c r="F49" s="1699"/>
      <c r="G49" s="1699"/>
      <c r="H49" s="1699"/>
      <c r="I49" s="1699"/>
      <c r="J49" s="1699"/>
      <c r="K49" s="1699"/>
      <c r="L49" s="1699"/>
      <c r="M49" s="1699"/>
      <c r="N49" s="1699"/>
      <c r="O49" s="1699"/>
      <c r="P49" s="1699"/>
      <c r="Q49" s="1699"/>
      <c r="R49" s="1699"/>
      <c r="S49" s="1699"/>
      <c r="T49" s="1700"/>
    </row>
    <row r="50" spans="1:20">
      <c r="A50" s="1698"/>
      <c r="B50" s="1699"/>
      <c r="C50" s="1699"/>
      <c r="D50" s="1699"/>
      <c r="E50" s="1699"/>
      <c r="F50" s="1699"/>
      <c r="G50" s="1699"/>
      <c r="H50" s="1699"/>
      <c r="I50" s="1699"/>
      <c r="J50" s="1699"/>
      <c r="K50" s="1699"/>
      <c r="L50" s="1699"/>
      <c r="M50" s="1699"/>
      <c r="N50" s="1699"/>
      <c r="O50" s="1699"/>
      <c r="P50" s="1699"/>
      <c r="Q50" s="1699"/>
      <c r="R50" s="1699"/>
      <c r="S50" s="1699"/>
      <c r="T50" s="1700"/>
    </row>
    <row r="51" spans="1:20">
      <c r="A51" s="1698"/>
      <c r="B51" s="1699"/>
      <c r="C51" s="1699"/>
      <c r="D51" s="1699"/>
      <c r="E51" s="1699"/>
      <c r="F51" s="1699"/>
      <c r="G51" s="1699"/>
      <c r="H51" s="1699"/>
      <c r="I51" s="1699"/>
      <c r="J51" s="1699"/>
      <c r="K51" s="1699"/>
      <c r="L51" s="1699"/>
      <c r="M51" s="1699"/>
      <c r="N51" s="1699"/>
      <c r="O51" s="1699"/>
      <c r="P51" s="1699"/>
      <c r="Q51" s="1699"/>
      <c r="R51" s="1699"/>
      <c r="S51" s="1699"/>
      <c r="T51" s="1700"/>
    </row>
    <row r="52" spans="1:20">
      <c r="A52" s="1698"/>
      <c r="B52" s="1699"/>
      <c r="C52" s="1699"/>
      <c r="D52" s="1699"/>
      <c r="E52" s="1699"/>
      <c r="F52" s="1699"/>
      <c r="G52" s="1699"/>
      <c r="H52" s="1699"/>
      <c r="I52" s="1699"/>
      <c r="J52" s="1699"/>
      <c r="K52" s="1699"/>
      <c r="L52" s="1699"/>
      <c r="M52" s="1699"/>
      <c r="N52" s="1699"/>
      <c r="O52" s="1699"/>
      <c r="P52" s="1699"/>
      <c r="Q52" s="1699"/>
      <c r="R52" s="1699"/>
      <c r="S52" s="1699"/>
      <c r="T52" s="1700"/>
    </row>
    <row r="53" spans="1:20">
      <c r="A53" s="1698"/>
      <c r="B53" s="1699"/>
      <c r="C53" s="1699"/>
      <c r="D53" s="1699"/>
      <c r="E53" s="1699"/>
      <c r="F53" s="1699"/>
      <c r="G53" s="1699"/>
      <c r="H53" s="1699"/>
      <c r="I53" s="1699"/>
      <c r="J53" s="1699"/>
      <c r="K53" s="1699"/>
      <c r="L53" s="1699"/>
      <c r="M53" s="1699"/>
      <c r="N53" s="1699"/>
      <c r="O53" s="1699"/>
      <c r="P53" s="1699"/>
      <c r="Q53" s="1699"/>
      <c r="R53" s="1699"/>
      <c r="S53" s="1699"/>
      <c r="T53" s="1700"/>
    </row>
    <row r="54" spans="1:20">
      <c r="A54" s="1698"/>
      <c r="B54" s="1699"/>
      <c r="C54" s="1699"/>
      <c r="D54" s="1699"/>
      <c r="E54" s="1699"/>
      <c r="F54" s="1699"/>
      <c r="G54" s="1699"/>
      <c r="H54" s="1699"/>
      <c r="I54" s="1699"/>
      <c r="J54" s="1699"/>
      <c r="K54" s="1699"/>
      <c r="L54" s="1699"/>
      <c r="M54" s="1699"/>
      <c r="N54" s="1699"/>
      <c r="O54" s="1699"/>
      <c r="P54" s="1699"/>
      <c r="Q54" s="1699"/>
      <c r="R54" s="1699"/>
      <c r="S54" s="1699"/>
      <c r="T54" s="1700"/>
    </row>
    <row r="55" spans="1:20">
      <c r="A55" s="1698"/>
      <c r="B55" s="1699"/>
      <c r="C55" s="1699"/>
      <c r="D55" s="1699"/>
      <c r="E55" s="1699"/>
      <c r="F55" s="1699"/>
      <c r="G55" s="1699"/>
      <c r="H55" s="1699"/>
      <c r="I55" s="1699"/>
      <c r="J55" s="1699"/>
      <c r="K55" s="1699"/>
      <c r="L55" s="1699"/>
      <c r="M55" s="1699"/>
      <c r="N55" s="1699"/>
      <c r="O55" s="1699"/>
      <c r="P55" s="1699"/>
      <c r="Q55" s="1699"/>
      <c r="R55" s="1699"/>
      <c r="S55" s="1699"/>
      <c r="T55" s="1700"/>
    </row>
  </sheetData>
  <mergeCells count="53">
    <mergeCell ref="A45:T45"/>
    <mergeCell ref="A53:T53"/>
    <mergeCell ref="A54:T54"/>
    <mergeCell ref="A55:T55"/>
    <mergeCell ref="A47:T47"/>
    <mergeCell ref="A48:T48"/>
    <mergeCell ref="A49:T49"/>
    <mergeCell ref="A50:T50"/>
    <mergeCell ref="A51:T51"/>
    <mergeCell ref="A52:T52"/>
    <mergeCell ref="A46:T46"/>
    <mergeCell ref="F9:M9"/>
    <mergeCell ref="A11:T11"/>
    <mergeCell ref="A13:L13"/>
    <mergeCell ref="M13:T13"/>
    <mergeCell ref="T14:T15"/>
    <mergeCell ref="R14:R15"/>
    <mergeCell ref="A14:A15"/>
    <mergeCell ref="D14:D15"/>
    <mergeCell ref="F14:I14"/>
    <mergeCell ref="J14:J15"/>
    <mergeCell ref="B14:B15"/>
    <mergeCell ref="N14:P14"/>
    <mergeCell ref="Q14:Q15"/>
    <mergeCell ref="K14:K15"/>
    <mergeCell ref="L14:L15"/>
    <mergeCell ref="M14:M15"/>
    <mergeCell ref="F6:M6"/>
    <mergeCell ref="A7:E7"/>
    <mergeCell ref="F7:M7"/>
    <mergeCell ref="A8:E8"/>
    <mergeCell ref="F8:M8"/>
    <mergeCell ref="F2:M2"/>
    <mergeCell ref="N2:T2"/>
    <mergeCell ref="F3:M4"/>
    <mergeCell ref="N3:T3"/>
    <mergeCell ref="N4:T4"/>
    <mergeCell ref="D31:D39"/>
    <mergeCell ref="C31:C39"/>
    <mergeCell ref="B31:B39"/>
    <mergeCell ref="A31:A39"/>
    <mergeCell ref="A2:E4"/>
    <mergeCell ref="E14:E15"/>
    <mergeCell ref="D29:D30"/>
    <mergeCell ref="A9:E9"/>
    <mergeCell ref="D24:D28"/>
    <mergeCell ref="C17:C30"/>
    <mergeCell ref="B17:B30"/>
    <mergeCell ref="A6:E6"/>
    <mergeCell ref="C14:C15"/>
    <mergeCell ref="A17:A30"/>
    <mergeCell ref="D17:D19"/>
    <mergeCell ref="D20:D23"/>
  </mergeCells>
  <conditionalFormatting sqref="P17:P40">
    <cfRule type="containsText" dxfId="55" priority="1" stopIfTrue="1" operator="containsText" text="P">
      <formula>NOT(ISERROR(SEARCH("P",P17)))</formula>
    </cfRule>
    <cfRule type="containsText" dxfId="54" priority="2" stopIfTrue="1" operator="containsText" text="R">
      <formula>NOT(ISERROR(SEARCH("R",P17)))</formula>
    </cfRule>
    <cfRule type="containsText" dxfId="53" priority="3" operator="containsText" text="T">
      <formula>NOT(ISERROR(SEARCH("T",P17)))</formula>
    </cfRule>
    <cfRule type="iconSet" priority="56">
      <iconSet iconSet="3Symbols2">
        <cfvo type="percent" val="0"/>
        <cfvo type="percent" val="0.74"/>
        <cfvo type="percent" val="0.85"/>
      </iconSet>
    </cfRule>
  </conditionalFormatting>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T43"/>
  <sheetViews>
    <sheetView topLeftCell="E12" zoomScale="80" zoomScaleNormal="80" workbookViewId="0">
      <selection activeCell="F9" sqref="F9:M9"/>
    </sheetView>
  </sheetViews>
  <sheetFormatPr baseColWidth="10" defaultColWidth="11.42578125" defaultRowHeight="15.75"/>
  <cols>
    <col min="1" max="1" width="5.140625" style="99" customWidth="1"/>
    <col min="2" max="2" width="23.42578125" style="99" customWidth="1"/>
    <col min="3" max="3" width="32" style="99" customWidth="1"/>
    <col min="4" max="4" width="30.28515625" style="99" customWidth="1"/>
    <col min="5" max="5" width="40" style="99" customWidth="1"/>
    <col min="6" max="6" width="7.7109375" style="99" customWidth="1"/>
    <col min="7" max="7" width="6.7109375" style="99" customWidth="1"/>
    <col min="8" max="8" width="7.140625" style="99" customWidth="1"/>
    <col min="9" max="9" width="8.28515625" style="99" customWidth="1"/>
    <col min="10" max="10" width="56.140625" style="99" customWidth="1"/>
    <col min="11" max="11" width="18.85546875" style="99" customWidth="1"/>
    <col min="12" max="12" width="23.7109375" style="99" customWidth="1"/>
    <col min="13" max="13" width="11.42578125" style="99"/>
    <col min="14" max="14" width="14.140625" style="99" customWidth="1"/>
    <col min="15" max="16" width="11.42578125" style="99"/>
    <col min="17" max="17" width="17.5703125" style="99" customWidth="1"/>
    <col min="18" max="18" width="21.42578125" style="99" customWidth="1"/>
    <col min="19" max="19" width="11.42578125" style="99"/>
    <col min="20" max="20" width="16.5703125" style="99" customWidth="1"/>
    <col min="21" max="16384" width="11.42578125" style="99"/>
  </cols>
  <sheetData>
    <row r="1" spans="1:20" ht="16.5" thickBot="1"/>
    <row r="2" spans="1:20" ht="17.25" thickBot="1">
      <c r="A2" s="1268"/>
      <c r="B2" s="1269"/>
      <c r="C2" s="1269"/>
      <c r="D2" s="1269"/>
      <c r="E2" s="1270"/>
      <c r="F2" s="1277" t="s">
        <v>18</v>
      </c>
      <c r="G2" s="1278"/>
      <c r="H2" s="1278"/>
      <c r="I2" s="1278"/>
      <c r="J2" s="1278"/>
      <c r="K2" s="1278"/>
      <c r="L2" s="1278"/>
      <c r="M2" s="1279"/>
      <c r="N2" s="1280" t="s">
        <v>655</v>
      </c>
      <c r="O2" s="1281"/>
      <c r="P2" s="1281"/>
      <c r="Q2" s="1281"/>
      <c r="R2" s="1281"/>
      <c r="S2" s="1281"/>
      <c r="T2" s="1282"/>
    </row>
    <row r="3" spans="1:20" ht="17.25" thickBot="1">
      <c r="A3" s="1271"/>
      <c r="B3" s="1272"/>
      <c r="C3" s="1272"/>
      <c r="D3" s="1272"/>
      <c r="E3" s="1273"/>
      <c r="F3" s="1283" t="s">
        <v>17</v>
      </c>
      <c r="G3" s="1284"/>
      <c r="H3" s="1284"/>
      <c r="I3" s="1284"/>
      <c r="J3" s="1284"/>
      <c r="K3" s="1284"/>
      <c r="L3" s="1284"/>
      <c r="M3" s="1285"/>
      <c r="N3" s="1289" t="s">
        <v>23</v>
      </c>
      <c r="O3" s="1290"/>
      <c r="P3" s="1290"/>
      <c r="Q3" s="1290"/>
      <c r="R3" s="1290"/>
      <c r="S3" s="1290"/>
      <c r="T3" s="1291"/>
    </row>
    <row r="4" spans="1:20" ht="17.25" thickBot="1">
      <c r="A4" s="1274"/>
      <c r="B4" s="1275"/>
      <c r="C4" s="1275"/>
      <c r="D4" s="1275"/>
      <c r="E4" s="1276"/>
      <c r="F4" s="1286"/>
      <c r="G4" s="1287"/>
      <c r="H4" s="1287"/>
      <c r="I4" s="1287"/>
      <c r="J4" s="1287"/>
      <c r="K4" s="1287"/>
      <c r="L4" s="1287"/>
      <c r="M4" s="1288"/>
      <c r="N4" s="1292" t="s">
        <v>8</v>
      </c>
      <c r="O4" s="1293"/>
      <c r="P4" s="1293"/>
      <c r="Q4" s="1293"/>
      <c r="R4" s="1293"/>
      <c r="S4" s="1293"/>
      <c r="T4" s="1294"/>
    </row>
    <row r="5" spans="1:20" ht="16.5">
      <c r="A5" s="86"/>
      <c r="B5" s="86"/>
      <c r="C5" s="86"/>
      <c r="D5" s="86"/>
      <c r="E5" s="86"/>
      <c r="F5" s="86"/>
      <c r="G5" s="86"/>
      <c r="H5" s="86"/>
      <c r="I5" s="86"/>
      <c r="J5" s="87"/>
      <c r="K5" s="87"/>
      <c r="L5" s="88"/>
      <c r="M5" s="88"/>
      <c r="N5" s="88"/>
      <c r="O5" s="88"/>
      <c r="P5" s="88"/>
      <c r="Q5" s="88"/>
      <c r="R5" s="88"/>
      <c r="S5" s="88"/>
      <c r="T5" s="88"/>
    </row>
    <row r="6" spans="1:20" ht="16.5">
      <c r="A6" s="1295" t="s">
        <v>10</v>
      </c>
      <c r="B6" s="1295"/>
      <c r="C6" s="1295"/>
      <c r="D6" s="1295"/>
      <c r="E6" s="1295"/>
      <c r="F6" s="1296" t="s">
        <v>431</v>
      </c>
      <c r="G6" s="1297"/>
      <c r="H6" s="1297"/>
      <c r="I6" s="1297"/>
      <c r="J6" s="1297"/>
      <c r="K6" s="1297"/>
      <c r="L6" s="1297"/>
      <c r="M6" s="1298"/>
      <c r="N6" s="88"/>
      <c r="O6" s="88"/>
      <c r="P6" s="88"/>
      <c r="Q6" s="88"/>
      <c r="R6" s="88"/>
      <c r="S6" s="88"/>
      <c r="T6" s="88"/>
    </row>
    <row r="7" spans="1:20" ht="16.5">
      <c r="A7" s="1295" t="s">
        <v>25</v>
      </c>
      <c r="B7" s="1295"/>
      <c r="C7" s="1295"/>
      <c r="D7" s="1295"/>
      <c r="E7" s="1295"/>
      <c r="F7" s="898">
        <v>2024</v>
      </c>
      <c r="G7" s="899"/>
      <c r="H7" s="899"/>
      <c r="I7" s="899"/>
      <c r="J7" s="899"/>
      <c r="K7" s="899"/>
      <c r="L7" s="899"/>
      <c r="M7" s="900"/>
      <c r="N7" s="88"/>
      <c r="O7" s="88"/>
      <c r="P7" s="88"/>
      <c r="Q7" s="88"/>
      <c r="R7" s="88"/>
      <c r="S7" s="88"/>
      <c r="T7" s="88"/>
    </row>
    <row r="8" spans="1:20" ht="16.5">
      <c r="A8" s="1295" t="s">
        <v>6</v>
      </c>
      <c r="B8" s="1295"/>
      <c r="C8" s="1295"/>
      <c r="D8" s="1295"/>
      <c r="E8" s="1295"/>
      <c r="F8" s="898" t="s">
        <v>731</v>
      </c>
      <c r="G8" s="899"/>
      <c r="H8" s="899"/>
      <c r="I8" s="899"/>
      <c r="J8" s="899"/>
      <c r="K8" s="899"/>
      <c r="L8" s="899"/>
      <c r="M8" s="900"/>
      <c r="N8" s="88"/>
      <c r="O8" s="88"/>
      <c r="P8" s="88"/>
      <c r="Q8" s="88"/>
      <c r="R8" s="88"/>
      <c r="S8" s="88"/>
      <c r="T8" s="88"/>
    </row>
    <row r="9" spans="1:20" ht="16.5">
      <c r="A9" s="1295" t="s">
        <v>7</v>
      </c>
      <c r="B9" s="1295"/>
      <c r="C9" s="1295"/>
      <c r="D9" s="1295"/>
      <c r="E9" s="1295"/>
      <c r="F9" s="898" t="s">
        <v>1241</v>
      </c>
      <c r="G9" s="899"/>
      <c r="H9" s="899"/>
      <c r="I9" s="899"/>
      <c r="J9" s="899"/>
      <c r="K9" s="899"/>
      <c r="L9" s="899"/>
      <c r="M9" s="900"/>
      <c r="N9" s="88"/>
      <c r="O9" s="88"/>
      <c r="P9" s="88"/>
      <c r="Q9" s="88"/>
      <c r="R9" s="88"/>
      <c r="S9" s="88"/>
      <c r="T9" s="88"/>
    </row>
    <row r="10" spans="1:20" ht="17.25" thickBot="1">
      <c r="A10" s="89"/>
      <c r="B10" s="89"/>
      <c r="C10" s="89"/>
      <c r="D10" s="89"/>
      <c r="E10" s="89"/>
      <c r="F10" s="89"/>
      <c r="G10" s="89"/>
      <c r="H10" s="89"/>
      <c r="I10" s="89"/>
      <c r="J10" s="87"/>
      <c r="K10" s="87"/>
      <c r="L10" s="87"/>
      <c r="M10" s="87"/>
      <c r="N10" s="88"/>
      <c r="O10" s="88"/>
      <c r="P10" s="88"/>
      <c r="Q10" s="88"/>
      <c r="R10" s="88"/>
      <c r="S10" s="88"/>
      <c r="T10" s="88"/>
    </row>
    <row r="11" spans="1:20" ht="17.25" thickBot="1">
      <c r="A11" s="1303" t="s">
        <v>9</v>
      </c>
      <c r="B11" s="1304"/>
      <c r="C11" s="1304"/>
      <c r="D11" s="1304"/>
      <c r="E11" s="1304"/>
      <c r="F11" s="1304"/>
      <c r="G11" s="1304"/>
      <c r="H11" s="1304"/>
      <c r="I11" s="1304"/>
      <c r="J11" s="1304"/>
      <c r="K11" s="1304"/>
      <c r="L11" s="1304"/>
      <c r="M11" s="1304"/>
      <c r="N11" s="1304"/>
      <c r="O11" s="1304"/>
      <c r="P11" s="1304"/>
      <c r="Q11" s="1304"/>
      <c r="R11" s="1304"/>
      <c r="S11" s="1304"/>
      <c r="T11" s="1305"/>
    </row>
    <row r="12" spans="1:20" ht="17.25" thickBot="1">
      <c r="A12" s="90"/>
      <c r="B12" s="91"/>
      <c r="C12" s="91"/>
      <c r="D12" s="91"/>
      <c r="E12" s="91"/>
      <c r="F12" s="91"/>
      <c r="G12" s="91"/>
      <c r="H12" s="91"/>
      <c r="I12" s="91"/>
      <c r="J12" s="91"/>
      <c r="K12" s="91"/>
      <c r="L12" s="91"/>
      <c r="M12" s="91"/>
      <c r="N12" s="91"/>
      <c r="O12" s="91"/>
      <c r="P12" s="91"/>
      <c r="Q12" s="91"/>
      <c r="R12" s="91"/>
      <c r="S12" s="91"/>
      <c r="T12" s="92"/>
    </row>
    <row r="13" spans="1:20" ht="17.25" thickBot="1">
      <c r="A13" s="1306" t="s">
        <v>16</v>
      </c>
      <c r="B13" s="1307"/>
      <c r="C13" s="1307"/>
      <c r="D13" s="1307"/>
      <c r="E13" s="1307"/>
      <c r="F13" s="1307"/>
      <c r="G13" s="1307"/>
      <c r="H13" s="1307"/>
      <c r="I13" s="1307"/>
      <c r="J13" s="1307"/>
      <c r="K13" s="1307"/>
      <c r="L13" s="1308"/>
      <c r="M13" s="1309" t="s">
        <v>1</v>
      </c>
      <c r="N13" s="1309"/>
      <c r="O13" s="1309"/>
      <c r="P13" s="1309"/>
      <c r="Q13" s="1309"/>
      <c r="R13" s="1309"/>
      <c r="S13" s="1309"/>
      <c r="T13" s="1310"/>
    </row>
    <row r="14" spans="1:20" ht="17.25" thickBot="1">
      <c r="A14" s="1311" t="s">
        <v>27</v>
      </c>
      <c r="B14" s="1320" t="s">
        <v>293</v>
      </c>
      <c r="C14" s="1320" t="s">
        <v>294</v>
      </c>
      <c r="D14" s="1311" t="s">
        <v>26</v>
      </c>
      <c r="E14" s="1313" t="s">
        <v>19</v>
      </c>
      <c r="F14" s="1315" t="s">
        <v>11</v>
      </c>
      <c r="G14" s="1316"/>
      <c r="H14" s="1316"/>
      <c r="I14" s="1317"/>
      <c r="J14" s="1318" t="s">
        <v>20</v>
      </c>
      <c r="K14" s="1318" t="s">
        <v>21</v>
      </c>
      <c r="L14" s="1318" t="s">
        <v>2</v>
      </c>
      <c r="M14" s="1322" t="s">
        <v>22</v>
      </c>
      <c r="N14" s="1324" t="s">
        <v>3</v>
      </c>
      <c r="O14" s="1325"/>
      <c r="P14" s="1326"/>
      <c r="Q14" s="1300" t="s">
        <v>4</v>
      </c>
      <c r="R14" s="1299" t="s">
        <v>5</v>
      </c>
      <c r="S14" s="93" t="s">
        <v>29</v>
      </c>
      <c r="T14" s="1266" t="s">
        <v>0</v>
      </c>
    </row>
    <row r="15" spans="1:20" ht="25.5" customHeight="1" thickBot="1">
      <c r="A15" s="1710"/>
      <c r="B15" s="1701"/>
      <c r="C15" s="1701"/>
      <c r="D15" s="1710"/>
      <c r="E15" s="1711"/>
      <c r="F15" s="94" t="s">
        <v>12</v>
      </c>
      <c r="G15" s="94" t="s">
        <v>13</v>
      </c>
      <c r="H15" s="94" t="s">
        <v>14</v>
      </c>
      <c r="I15" s="94" t="s">
        <v>15</v>
      </c>
      <c r="J15" s="1706"/>
      <c r="K15" s="1706"/>
      <c r="L15" s="1706"/>
      <c r="M15" s="1707"/>
      <c r="N15" s="106" t="s">
        <v>30</v>
      </c>
      <c r="O15" s="95" t="s">
        <v>28</v>
      </c>
      <c r="P15" s="96" t="s">
        <v>31</v>
      </c>
      <c r="Q15" s="1708"/>
      <c r="R15" s="1709"/>
      <c r="S15" s="97"/>
      <c r="T15" s="1705"/>
    </row>
    <row r="16" spans="1:20" ht="16.5" thickBot="1">
      <c r="A16" s="86"/>
      <c r="B16" s="86"/>
      <c r="C16" s="86"/>
      <c r="D16" s="86"/>
      <c r="E16" s="86"/>
      <c r="F16" s="86"/>
      <c r="G16" s="86"/>
      <c r="H16" s="86"/>
      <c r="I16" s="86"/>
      <c r="J16" s="86"/>
      <c r="K16" s="86"/>
      <c r="L16" s="98"/>
      <c r="M16" s="86"/>
      <c r="Q16" s="86"/>
      <c r="R16" s="86"/>
      <c r="S16" s="86"/>
      <c r="T16" s="86"/>
    </row>
    <row r="17" spans="1:20" ht="49.5" customHeight="1" thickBot="1">
      <c r="A17" s="1702">
        <v>1</v>
      </c>
      <c r="B17" s="996" t="s">
        <v>345</v>
      </c>
      <c r="C17" s="996" t="s">
        <v>390</v>
      </c>
      <c r="D17" s="1394" t="s">
        <v>254</v>
      </c>
      <c r="E17" s="300" t="s">
        <v>245</v>
      </c>
      <c r="F17" s="285">
        <v>4</v>
      </c>
      <c r="G17" s="286">
        <v>2</v>
      </c>
      <c r="H17" s="803">
        <v>4</v>
      </c>
      <c r="I17" s="259"/>
      <c r="J17" s="270" t="s">
        <v>334</v>
      </c>
      <c r="K17" s="301"/>
      <c r="L17" s="274"/>
      <c r="M17" s="302">
        <v>14</v>
      </c>
      <c r="N17" s="287">
        <f>F17-M17</f>
        <v>-10</v>
      </c>
      <c r="O17" s="303">
        <f>IF(M17&lt;1,(AVERAGE(F17:I17)/M17),SUM(F17:I17)/M17)</f>
        <v>0.7142857142857143</v>
      </c>
      <c r="P17" s="108" t="str">
        <f>IF(O17&lt;=V$17,"T",IF(O17&lt;$Y$17,"R",IF(O17&gt;=$Y$17,"P")))</f>
        <v>P</v>
      </c>
      <c r="Q17" s="107"/>
      <c r="R17" s="107"/>
      <c r="S17" s="109"/>
      <c r="T17" s="110"/>
    </row>
    <row r="18" spans="1:20" ht="25.5" customHeight="1" thickBot="1">
      <c r="A18" s="1703"/>
      <c r="B18" s="997"/>
      <c r="C18" s="997"/>
      <c r="D18" s="955"/>
      <c r="E18" s="304" t="s">
        <v>246</v>
      </c>
      <c r="F18" s="254">
        <v>1</v>
      </c>
      <c r="G18" s="254">
        <v>1</v>
      </c>
      <c r="H18" s="804">
        <v>1</v>
      </c>
      <c r="I18" s="305"/>
      <c r="J18" s="275" t="s">
        <v>335</v>
      </c>
      <c r="K18" s="306"/>
      <c r="L18" s="253"/>
      <c r="M18" s="263">
        <v>1</v>
      </c>
      <c r="N18" s="292">
        <f>F18-M18</f>
        <v>0</v>
      </c>
      <c r="O18" s="268">
        <v>1</v>
      </c>
      <c r="P18" s="111" t="str">
        <f>IF(O18&lt;=V$17,"T",IF(O18&lt;$Y$17,"R",IF(O18&gt;=$Y$17,"P")))</f>
        <v>P</v>
      </c>
      <c r="Q18" s="102"/>
      <c r="R18" s="102"/>
      <c r="S18" s="112"/>
      <c r="T18" s="113"/>
    </row>
    <row r="19" spans="1:20" ht="25.5" customHeight="1" thickBot="1">
      <c r="A19" s="1703"/>
      <c r="B19" s="997"/>
      <c r="C19" s="997"/>
      <c r="D19" s="955"/>
      <c r="E19" s="307" t="s">
        <v>226</v>
      </c>
      <c r="F19" s="249">
        <v>10</v>
      </c>
      <c r="G19" s="277">
        <v>5</v>
      </c>
      <c r="H19" s="102">
        <v>5</v>
      </c>
      <c r="I19" s="272"/>
      <c r="J19" s="275" t="s">
        <v>336</v>
      </c>
      <c r="K19" s="433">
        <v>27010</v>
      </c>
      <c r="L19" s="308"/>
      <c r="M19" s="302">
        <v>18</v>
      </c>
      <c r="N19" s="267">
        <f>F19-M19</f>
        <v>-8</v>
      </c>
      <c r="O19" s="268">
        <f t="shared" ref="O19:O28" si="0">IF(M19&lt;1,(AVERAGE(F19:I19)/M19),SUM(F19:I19)/M19)</f>
        <v>1.1111111111111112</v>
      </c>
      <c r="P19" s="111" t="str">
        <f>IF(O19&lt;=V$17,"T",IF(O19&lt;$Y$17,"R",IF(O19&gt;=$Y$17,"P")))</f>
        <v>P</v>
      </c>
      <c r="Q19" s="103">
        <f>L19/K19</f>
        <v>0</v>
      </c>
      <c r="R19" s="102"/>
      <c r="S19" s="112"/>
      <c r="T19" s="113"/>
    </row>
    <row r="20" spans="1:20" ht="25.5" customHeight="1" thickBot="1">
      <c r="A20" s="1703"/>
      <c r="B20" s="997"/>
      <c r="C20" s="997"/>
      <c r="D20" s="955"/>
      <c r="E20" s="304" t="s">
        <v>247</v>
      </c>
      <c r="F20" s="249">
        <v>4</v>
      </c>
      <c r="G20" s="277">
        <v>2</v>
      </c>
      <c r="H20" s="102">
        <v>4</v>
      </c>
      <c r="I20" s="272"/>
      <c r="J20" s="275" t="s">
        <v>337</v>
      </c>
      <c r="K20" s="306"/>
      <c r="L20" s="308"/>
      <c r="M20" s="302">
        <v>23</v>
      </c>
      <c r="N20" s="292">
        <f>22/23</f>
        <v>0.95652173913043481</v>
      </c>
      <c r="O20" s="268">
        <f t="shared" si="0"/>
        <v>0.43478260869565216</v>
      </c>
      <c r="P20" s="111" t="str">
        <f t="shared" ref="P20:P28" si="1">IF(O20&lt;=V$17,"T",IF(O20&lt;$Y$17,"R",IF(O20&gt;=$Y$17,"P")))</f>
        <v>P</v>
      </c>
      <c r="Q20" s="114"/>
      <c r="R20" s="102"/>
      <c r="S20" s="112"/>
      <c r="T20" s="113"/>
    </row>
    <row r="21" spans="1:20" ht="49.5" customHeight="1" thickBot="1">
      <c r="A21" s="1703"/>
      <c r="B21" s="997"/>
      <c r="C21" s="997"/>
      <c r="D21" s="955"/>
      <c r="E21" s="309" t="s">
        <v>248</v>
      </c>
      <c r="F21" s="249">
        <v>4</v>
      </c>
      <c r="G21" s="277">
        <v>2</v>
      </c>
      <c r="H21" s="102">
        <v>4</v>
      </c>
      <c r="I21" s="272"/>
      <c r="J21" s="275" t="s">
        <v>338</v>
      </c>
      <c r="K21" s="306"/>
      <c r="L21" s="310"/>
      <c r="M21" s="302">
        <v>22</v>
      </c>
      <c r="N21" s="292">
        <f>22/23</f>
        <v>0.95652173913043481</v>
      </c>
      <c r="O21" s="268">
        <f t="shared" si="0"/>
        <v>0.45454545454545453</v>
      </c>
      <c r="P21" s="111" t="str">
        <f t="shared" si="1"/>
        <v>P</v>
      </c>
      <c r="Q21" s="102"/>
      <c r="R21" s="102"/>
      <c r="S21" s="112"/>
      <c r="T21" s="113"/>
    </row>
    <row r="22" spans="1:20" ht="48" customHeight="1" thickBot="1">
      <c r="A22" s="1703"/>
      <c r="B22" s="997"/>
      <c r="C22" s="997"/>
      <c r="D22" s="955" t="s">
        <v>255</v>
      </c>
      <c r="E22" s="309" t="s">
        <v>249</v>
      </c>
      <c r="F22" s="254">
        <v>1</v>
      </c>
      <c r="G22" s="311">
        <v>1</v>
      </c>
      <c r="H22" s="805">
        <v>1</v>
      </c>
      <c r="I22" s="312"/>
      <c r="J22" s="275" t="s">
        <v>339</v>
      </c>
      <c r="K22" s="306"/>
      <c r="L22" s="253"/>
      <c r="M22" s="263">
        <v>1</v>
      </c>
      <c r="N22" s="292">
        <v>0</v>
      </c>
      <c r="O22" s="268">
        <f t="shared" si="0"/>
        <v>3</v>
      </c>
      <c r="P22" s="111" t="str">
        <f t="shared" si="1"/>
        <v>P</v>
      </c>
      <c r="Q22" s="102"/>
      <c r="R22" s="102"/>
      <c r="S22" s="112"/>
      <c r="T22" s="113"/>
    </row>
    <row r="23" spans="1:20" ht="63.75" customHeight="1" thickBot="1">
      <c r="A23" s="1703"/>
      <c r="B23" s="997"/>
      <c r="C23" s="997"/>
      <c r="D23" s="955"/>
      <c r="E23" s="309" t="s">
        <v>250</v>
      </c>
      <c r="F23" s="254">
        <v>1</v>
      </c>
      <c r="G23" s="311">
        <v>1</v>
      </c>
      <c r="H23" s="102">
        <v>4</v>
      </c>
      <c r="I23" s="272"/>
      <c r="J23" s="275" t="s">
        <v>340</v>
      </c>
      <c r="K23" s="306"/>
      <c r="L23" s="253"/>
      <c r="M23" s="263">
        <v>0.1</v>
      </c>
      <c r="N23" s="292">
        <v>0</v>
      </c>
      <c r="O23" s="268">
        <v>1</v>
      </c>
      <c r="P23" s="111" t="str">
        <f t="shared" si="1"/>
        <v>P</v>
      </c>
      <c r="Q23" s="102"/>
      <c r="R23" s="102"/>
      <c r="S23" s="112"/>
      <c r="T23" s="113"/>
    </row>
    <row r="24" spans="1:20" ht="63.75" customHeight="1" thickBot="1">
      <c r="A24" s="1703"/>
      <c r="B24" s="997"/>
      <c r="C24" s="997"/>
      <c r="D24" s="955"/>
      <c r="E24" s="309" t="s">
        <v>251</v>
      </c>
      <c r="F24" s="249">
        <v>4</v>
      </c>
      <c r="G24" s="277">
        <v>2</v>
      </c>
      <c r="H24" s="102">
        <v>4</v>
      </c>
      <c r="I24" s="272"/>
      <c r="J24" s="275" t="s">
        <v>341</v>
      </c>
      <c r="K24" s="265"/>
      <c r="L24" s="253"/>
      <c r="M24" s="302">
        <v>5</v>
      </c>
      <c r="N24" s="292">
        <f>4/5</f>
        <v>0.8</v>
      </c>
      <c r="O24" s="268">
        <f t="shared" si="0"/>
        <v>2</v>
      </c>
      <c r="P24" s="111" t="str">
        <f t="shared" si="1"/>
        <v>P</v>
      </c>
      <c r="Q24" s="102"/>
      <c r="R24" s="102"/>
      <c r="S24" s="112"/>
      <c r="T24" s="113"/>
    </row>
    <row r="25" spans="1:20" ht="36.75" thickBot="1">
      <c r="A25" s="1703"/>
      <c r="B25" s="997"/>
      <c r="C25" s="997"/>
      <c r="D25" s="955" t="s">
        <v>256</v>
      </c>
      <c r="E25" s="313" t="s">
        <v>245</v>
      </c>
      <c r="F25" s="249">
        <v>274</v>
      </c>
      <c r="G25" s="277">
        <v>368</v>
      </c>
      <c r="H25" s="102">
        <v>388</v>
      </c>
      <c r="I25" s="272"/>
      <c r="J25" s="290" t="s">
        <v>334</v>
      </c>
      <c r="K25" s="314"/>
      <c r="L25" s="315"/>
      <c r="M25" s="302">
        <v>900</v>
      </c>
      <c r="N25" s="267">
        <f>405+375</f>
        <v>780</v>
      </c>
      <c r="O25" s="268">
        <f t="shared" si="0"/>
        <v>1.1444444444444444</v>
      </c>
      <c r="P25" s="111" t="str">
        <f t="shared" si="1"/>
        <v>P</v>
      </c>
      <c r="Q25" s="102"/>
      <c r="R25" s="102"/>
      <c r="S25" s="112"/>
      <c r="T25" s="113"/>
    </row>
    <row r="26" spans="1:20" ht="25.5" customHeight="1" thickBot="1">
      <c r="A26" s="1703"/>
      <c r="B26" s="997"/>
      <c r="C26" s="997"/>
      <c r="D26" s="955"/>
      <c r="E26" s="313" t="s">
        <v>252</v>
      </c>
      <c r="F26" s="249">
        <v>274</v>
      </c>
      <c r="G26" s="277">
        <v>368</v>
      </c>
      <c r="H26" s="102">
        <v>388</v>
      </c>
      <c r="I26" s="312"/>
      <c r="J26" s="275" t="s">
        <v>342</v>
      </c>
      <c r="K26" s="265"/>
      <c r="L26" s="253"/>
      <c r="M26" s="302">
        <v>800</v>
      </c>
      <c r="N26" s="267">
        <f>F26-M26</f>
        <v>-526</v>
      </c>
      <c r="O26" s="268">
        <f t="shared" si="0"/>
        <v>1.2875000000000001</v>
      </c>
      <c r="P26" s="111" t="str">
        <f t="shared" si="1"/>
        <v>P</v>
      </c>
      <c r="Q26" s="102"/>
      <c r="R26" s="102"/>
      <c r="S26" s="112"/>
      <c r="T26" s="113"/>
    </row>
    <row r="27" spans="1:20" ht="25.5" customHeight="1" thickBot="1">
      <c r="A27" s="1703"/>
      <c r="B27" s="997"/>
      <c r="C27" s="997"/>
      <c r="D27" s="955"/>
      <c r="E27" s="313" t="s">
        <v>257</v>
      </c>
      <c r="F27" s="254">
        <v>1</v>
      </c>
      <c r="G27" s="311">
        <v>1</v>
      </c>
      <c r="H27" s="805">
        <v>1</v>
      </c>
      <c r="I27" s="312"/>
      <c r="J27" s="275" t="s">
        <v>343</v>
      </c>
      <c r="K27" s="265"/>
      <c r="L27" s="253"/>
      <c r="M27" s="263">
        <v>0.99</v>
      </c>
      <c r="N27" s="292">
        <f>F27-M27</f>
        <v>1.0000000000000009E-2</v>
      </c>
      <c r="O27" s="268">
        <f t="shared" si="0"/>
        <v>1.0101010101010102</v>
      </c>
      <c r="P27" s="111" t="str">
        <f t="shared" si="1"/>
        <v>P</v>
      </c>
      <c r="Q27" s="102"/>
      <c r="R27" s="102"/>
      <c r="S27" s="112"/>
      <c r="T27" s="113"/>
    </row>
    <row r="28" spans="1:20" ht="25.5" customHeight="1" thickBot="1">
      <c r="A28" s="1704"/>
      <c r="B28" s="1255"/>
      <c r="C28" s="1255"/>
      <c r="D28" s="1355"/>
      <c r="E28" s="317" t="s">
        <v>253</v>
      </c>
      <c r="F28" s="318">
        <v>1</v>
      </c>
      <c r="G28" s="319">
        <v>1</v>
      </c>
      <c r="H28" s="806">
        <v>1</v>
      </c>
      <c r="I28" s="320"/>
      <c r="J28" s="288" t="s">
        <v>344</v>
      </c>
      <c r="K28" s="321"/>
      <c r="L28" s="322"/>
      <c r="M28" s="323">
        <v>0.99</v>
      </c>
      <c r="N28" s="324">
        <f>F28-M28</f>
        <v>1.0000000000000009E-2</v>
      </c>
      <c r="O28" s="279">
        <f t="shared" si="0"/>
        <v>1.0101010101010102</v>
      </c>
      <c r="P28" s="242" t="str">
        <f t="shared" si="1"/>
        <v>P</v>
      </c>
      <c r="Q28" s="197"/>
      <c r="R28" s="197"/>
      <c r="S28" s="228"/>
      <c r="T28" s="243"/>
    </row>
    <row r="29" spans="1:20" s="198" customFormat="1">
      <c r="A29" s="102"/>
      <c r="B29" s="102"/>
      <c r="C29" s="102" t="s">
        <v>719</v>
      </c>
      <c r="D29" s="102"/>
      <c r="E29" s="102"/>
      <c r="F29" s="102">
        <v>4</v>
      </c>
      <c r="G29" s="102">
        <v>2</v>
      </c>
      <c r="H29" s="86">
        <v>4</v>
      </c>
      <c r="I29" s="102"/>
      <c r="J29" s="102"/>
      <c r="K29" s="102"/>
      <c r="L29" s="102"/>
      <c r="M29" s="102"/>
      <c r="N29" s="102"/>
      <c r="O29" s="102"/>
      <c r="P29" s="102"/>
      <c r="Q29" s="102"/>
      <c r="R29" s="102"/>
      <c r="S29" s="102"/>
      <c r="T29" s="102"/>
    </row>
    <row r="30" spans="1:20">
      <c r="A30" s="86"/>
      <c r="B30" s="86"/>
      <c r="C30" s="86"/>
      <c r="D30" s="86"/>
      <c r="E30" s="86"/>
      <c r="F30" s="86"/>
      <c r="G30" s="86"/>
      <c r="H30" s="86"/>
      <c r="I30" s="86"/>
      <c r="J30" s="86"/>
      <c r="K30" s="86"/>
      <c r="L30" s="86"/>
      <c r="M30" s="86"/>
      <c r="N30" s="86"/>
      <c r="O30" s="86"/>
      <c r="P30" s="86"/>
      <c r="Q30" s="86"/>
      <c r="R30" s="86"/>
      <c r="S30" s="86"/>
      <c r="T30" s="86"/>
    </row>
    <row r="31" spans="1:20" ht="16.5">
      <c r="A31" s="104" t="s">
        <v>24</v>
      </c>
      <c r="B31" s="104"/>
      <c r="C31" s="104"/>
      <c r="D31" s="104"/>
      <c r="E31" s="86"/>
      <c r="F31" s="86"/>
      <c r="G31" s="86"/>
      <c r="H31" s="86"/>
      <c r="I31" s="86"/>
      <c r="J31" s="86"/>
      <c r="K31" s="86"/>
      <c r="L31" s="86"/>
      <c r="M31" s="86"/>
      <c r="N31" s="86"/>
      <c r="O31" s="86"/>
      <c r="P31" s="86"/>
      <c r="Q31" s="86"/>
      <c r="R31" s="86"/>
      <c r="S31" s="86"/>
      <c r="T31" s="86"/>
    </row>
    <row r="32" spans="1:20">
      <c r="A32" s="86"/>
      <c r="B32" s="86"/>
      <c r="C32" s="86"/>
      <c r="D32" s="86"/>
      <c r="E32" s="86"/>
      <c r="F32" s="86"/>
      <c r="G32" s="86"/>
      <c r="H32" s="86"/>
      <c r="I32" s="86"/>
      <c r="J32" s="86"/>
      <c r="K32" s="86"/>
      <c r="L32" s="86"/>
      <c r="M32" s="86"/>
      <c r="N32" s="86"/>
      <c r="O32" s="86"/>
      <c r="P32" s="86"/>
      <c r="Q32" s="86"/>
      <c r="R32" s="86"/>
      <c r="S32" s="86"/>
      <c r="T32" s="86"/>
    </row>
    <row r="33" spans="1:20">
      <c r="A33" s="1333"/>
      <c r="B33" s="1334"/>
      <c r="C33" s="1334"/>
      <c r="D33" s="1334"/>
      <c r="E33" s="1334"/>
      <c r="F33" s="1334"/>
      <c r="G33" s="1334"/>
      <c r="H33" s="1334"/>
      <c r="I33" s="1334"/>
      <c r="J33" s="1334"/>
      <c r="K33" s="1334"/>
      <c r="L33" s="1334"/>
      <c r="M33" s="1334"/>
      <c r="N33" s="1334"/>
      <c r="O33" s="1334"/>
      <c r="P33" s="1334"/>
      <c r="Q33" s="1334"/>
      <c r="R33" s="1334"/>
      <c r="S33" s="1334"/>
      <c r="T33" s="1335"/>
    </row>
    <row r="34" spans="1:20">
      <c r="A34" s="1333"/>
      <c r="B34" s="1334"/>
      <c r="C34" s="1334"/>
      <c r="D34" s="1334"/>
      <c r="E34" s="1334"/>
      <c r="F34" s="1334"/>
      <c r="G34" s="1334"/>
      <c r="H34" s="1334"/>
      <c r="I34" s="1334"/>
      <c r="J34" s="1334"/>
      <c r="K34" s="1334"/>
      <c r="L34" s="1334"/>
      <c r="M34" s="1334"/>
      <c r="N34" s="1334"/>
      <c r="O34" s="1334"/>
      <c r="P34" s="1334"/>
      <c r="Q34" s="1334"/>
      <c r="R34" s="1334"/>
      <c r="S34" s="1334"/>
      <c r="T34" s="1335"/>
    </row>
    <row r="35" spans="1:20">
      <c r="A35" s="1333"/>
      <c r="B35" s="1334"/>
      <c r="C35" s="1334"/>
      <c r="D35" s="1334"/>
      <c r="E35" s="1334"/>
      <c r="F35" s="1334"/>
      <c r="G35" s="1334"/>
      <c r="H35" s="1334"/>
      <c r="I35" s="1334"/>
      <c r="J35" s="1334"/>
      <c r="K35" s="1334"/>
      <c r="L35" s="1334"/>
      <c r="M35" s="1334"/>
      <c r="N35" s="1334"/>
      <c r="O35" s="1334"/>
      <c r="P35" s="1334"/>
      <c r="Q35" s="1334"/>
      <c r="R35" s="1334"/>
      <c r="S35" s="1334"/>
      <c r="T35" s="1335"/>
    </row>
    <row r="36" spans="1:20">
      <c r="A36" s="1333"/>
      <c r="B36" s="1334"/>
      <c r="C36" s="1334"/>
      <c r="D36" s="1334"/>
      <c r="E36" s="1334"/>
      <c r="F36" s="1334"/>
      <c r="G36" s="1334"/>
      <c r="H36" s="1334"/>
      <c r="I36" s="1334"/>
      <c r="J36" s="1334"/>
      <c r="K36" s="1334"/>
      <c r="L36" s="1334"/>
      <c r="M36" s="1334"/>
      <c r="N36" s="1334"/>
      <c r="O36" s="1334"/>
      <c r="P36" s="1334"/>
      <c r="Q36" s="1334"/>
      <c r="R36" s="1334"/>
      <c r="S36" s="1334"/>
      <c r="T36" s="1335"/>
    </row>
    <row r="37" spans="1:20">
      <c r="A37" s="1333"/>
      <c r="B37" s="1334"/>
      <c r="C37" s="1334"/>
      <c r="D37" s="1334"/>
      <c r="E37" s="1334"/>
      <c r="F37" s="1334"/>
      <c r="G37" s="1334"/>
      <c r="H37" s="1334"/>
      <c r="I37" s="1334"/>
      <c r="J37" s="1334"/>
      <c r="K37" s="1334"/>
      <c r="L37" s="1334"/>
      <c r="M37" s="1334"/>
      <c r="N37" s="1334"/>
      <c r="O37" s="1334"/>
      <c r="P37" s="1334"/>
      <c r="Q37" s="1334"/>
      <c r="R37" s="1334"/>
      <c r="S37" s="1334"/>
      <c r="T37" s="1335"/>
    </row>
    <row r="38" spans="1:20">
      <c r="A38" s="1333"/>
      <c r="B38" s="1334"/>
      <c r="C38" s="1334"/>
      <c r="D38" s="1334"/>
      <c r="E38" s="1334"/>
      <c r="F38" s="1334"/>
      <c r="G38" s="1334"/>
      <c r="H38" s="1334"/>
      <c r="I38" s="1334"/>
      <c r="J38" s="1334"/>
      <c r="K38" s="1334"/>
      <c r="L38" s="1334"/>
      <c r="M38" s="1334"/>
      <c r="N38" s="1334"/>
      <c r="O38" s="1334"/>
      <c r="P38" s="1334"/>
      <c r="Q38" s="1334"/>
      <c r="R38" s="1334"/>
      <c r="S38" s="1334"/>
      <c r="T38" s="1335"/>
    </row>
    <row r="39" spans="1:20">
      <c r="A39" s="1333"/>
      <c r="B39" s="1334"/>
      <c r="C39" s="1334"/>
      <c r="D39" s="1334"/>
      <c r="E39" s="1334"/>
      <c r="F39" s="1334"/>
      <c r="G39" s="1334"/>
      <c r="H39" s="1334"/>
      <c r="I39" s="1334"/>
      <c r="J39" s="1334"/>
      <c r="K39" s="1334"/>
      <c r="L39" s="1334"/>
      <c r="M39" s="1334"/>
      <c r="N39" s="1334"/>
      <c r="O39" s="1334"/>
      <c r="P39" s="1334"/>
      <c r="Q39" s="1334"/>
      <c r="R39" s="1334"/>
      <c r="S39" s="1334"/>
      <c r="T39" s="1335"/>
    </row>
    <row r="40" spans="1:20">
      <c r="A40" s="1333"/>
      <c r="B40" s="1334"/>
      <c r="C40" s="1334"/>
      <c r="D40" s="1334"/>
      <c r="E40" s="1334"/>
      <c r="F40" s="1334"/>
      <c r="G40" s="1334"/>
      <c r="H40" s="1334"/>
      <c r="I40" s="1334"/>
      <c r="J40" s="1334"/>
      <c r="K40" s="1334"/>
      <c r="L40" s="1334"/>
      <c r="M40" s="1334"/>
      <c r="N40" s="1334"/>
      <c r="O40" s="1334"/>
      <c r="P40" s="1334"/>
      <c r="Q40" s="1334"/>
      <c r="R40" s="1334"/>
      <c r="S40" s="1334"/>
      <c r="T40" s="1335"/>
    </row>
    <row r="41" spans="1:20">
      <c r="A41" s="1333"/>
      <c r="B41" s="1334"/>
      <c r="C41" s="1334"/>
      <c r="D41" s="1334"/>
      <c r="E41" s="1334"/>
      <c r="F41" s="1334"/>
      <c r="G41" s="1334"/>
      <c r="H41" s="1334"/>
      <c r="I41" s="1334"/>
      <c r="J41" s="1334"/>
      <c r="K41" s="1334"/>
      <c r="L41" s="1334"/>
      <c r="M41" s="1334"/>
      <c r="N41" s="1334"/>
      <c r="O41" s="1334"/>
      <c r="P41" s="1334"/>
      <c r="Q41" s="1334"/>
      <c r="R41" s="1334"/>
      <c r="S41" s="1334"/>
      <c r="T41" s="1335"/>
    </row>
    <row r="42" spans="1:20">
      <c r="A42" s="1333"/>
      <c r="B42" s="1334"/>
      <c r="C42" s="1334"/>
      <c r="D42" s="1334"/>
      <c r="E42" s="1334"/>
      <c r="F42" s="1334"/>
      <c r="G42" s="1334"/>
      <c r="H42" s="1334"/>
      <c r="I42" s="1334"/>
      <c r="J42" s="1334"/>
      <c r="K42" s="1334"/>
      <c r="L42" s="1334"/>
      <c r="M42" s="1334"/>
      <c r="N42" s="1334"/>
      <c r="O42" s="1334"/>
      <c r="P42" s="1334"/>
      <c r="Q42" s="1334"/>
      <c r="R42" s="1334"/>
      <c r="S42" s="1334"/>
      <c r="T42" s="1335"/>
    </row>
    <row r="43" spans="1:20">
      <c r="A43" s="1333"/>
      <c r="B43" s="1334"/>
      <c r="C43" s="1334"/>
      <c r="D43" s="1334"/>
      <c r="E43" s="1334"/>
      <c r="F43" s="1334"/>
      <c r="G43" s="1334"/>
      <c r="H43" s="1334"/>
      <c r="I43" s="1334"/>
      <c r="J43" s="1334"/>
      <c r="K43" s="1334"/>
      <c r="L43" s="1334"/>
      <c r="M43" s="1334"/>
      <c r="N43" s="1334"/>
      <c r="O43" s="1334"/>
      <c r="P43" s="1334"/>
      <c r="Q43" s="1334"/>
      <c r="R43" s="1334"/>
      <c r="S43" s="1334"/>
      <c r="T43" s="1335"/>
    </row>
  </sheetData>
  <mergeCells count="48">
    <mergeCell ref="A41:T41"/>
    <mergeCell ref="A42:T42"/>
    <mergeCell ref="A43:T43"/>
    <mergeCell ref="A35:T35"/>
    <mergeCell ref="A36:T36"/>
    <mergeCell ref="A37:T37"/>
    <mergeCell ref="A38:T38"/>
    <mergeCell ref="A39:T39"/>
    <mergeCell ref="A40:T40"/>
    <mergeCell ref="A34:T34"/>
    <mergeCell ref="T14:T15"/>
    <mergeCell ref="K14:K15"/>
    <mergeCell ref="L14:L15"/>
    <mergeCell ref="M14:M15"/>
    <mergeCell ref="N14:P14"/>
    <mergeCell ref="Q14:Q15"/>
    <mergeCell ref="R14:R15"/>
    <mergeCell ref="A14:A15"/>
    <mergeCell ref="D14:D15"/>
    <mergeCell ref="A33:T33"/>
    <mergeCell ref="E14:E15"/>
    <mergeCell ref="F14:I14"/>
    <mergeCell ref="J14:J15"/>
    <mergeCell ref="D17:D21"/>
    <mergeCell ref="D22:D24"/>
    <mergeCell ref="F9:M9"/>
    <mergeCell ref="A11:T11"/>
    <mergeCell ref="A13:L13"/>
    <mergeCell ref="M13:T13"/>
    <mergeCell ref="A6:E6"/>
    <mergeCell ref="F6:M6"/>
    <mergeCell ref="A7:E7"/>
    <mergeCell ref="F7:M7"/>
    <mergeCell ref="A8:E8"/>
    <mergeCell ref="F8:M8"/>
    <mergeCell ref="F2:M2"/>
    <mergeCell ref="N2:T2"/>
    <mergeCell ref="F3:M4"/>
    <mergeCell ref="N3:T3"/>
    <mergeCell ref="N4:T4"/>
    <mergeCell ref="D25:D28"/>
    <mergeCell ref="A2:E4"/>
    <mergeCell ref="A9:E9"/>
    <mergeCell ref="C17:C28"/>
    <mergeCell ref="B17:B28"/>
    <mergeCell ref="B14:B15"/>
    <mergeCell ref="C14:C15"/>
    <mergeCell ref="A17:A28"/>
  </mergeCells>
  <conditionalFormatting sqref="P17:P28">
    <cfRule type="containsText" dxfId="52" priority="1" stopIfTrue="1" operator="containsText" text="P">
      <formula>NOT(ISERROR(SEARCH("P",P17)))</formula>
    </cfRule>
    <cfRule type="containsText" dxfId="51" priority="2" stopIfTrue="1" operator="containsText" text="R">
      <formula>NOT(ISERROR(SEARCH("R",P17)))</formula>
    </cfRule>
    <cfRule type="containsText" dxfId="50" priority="3" operator="containsText" text="T">
      <formula>NOT(ISERROR(SEARCH("T",P17)))</formula>
    </cfRule>
    <cfRule type="iconSet" priority="4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T40"/>
  <sheetViews>
    <sheetView zoomScale="77" zoomScaleNormal="77" workbookViewId="0">
      <selection activeCell="F9" sqref="F9:M9"/>
    </sheetView>
  </sheetViews>
  <sheetFormatPr baseColWidth="10" defaultColWidth="11.42578125" defaultRowHeight="15"/>
  <cols>
    <col min="1" max="1" width="11.42578125" style="73"/>
    <col min="2" max="2" width="39.85546875" style="73" customWidth="1"/>
    <col min="3" max="3" width="32.28515625" style="73" customWidth="1"/>
    <col min="4" max="4" width="39.5703125" style="73" customWidth="1"/>
    <col min="5" max="5" width="45.7109375" style="73" customWidth="1"/>
    <col min="6" max="6" width="7.5703125" style="73" customWidth="1"/>
    <col min="7" max="7" width="5" style="73" customWidth="1"/>
    <col min="8" max="8" width="5.140625" style="73" customWidth="1"/>
    <col min="9" max="9" width="4.28515625" style="73" customWidth="1"/>
    <col min="10" max="10" width="97.7109375" style="73" customWidth="1"/>
    <col min="11" max="11" width="19" style="73" customWidth="1"/>
    <col min="12" max="12" width="23.7109375" style="73" customWidth="1"/>
    <col min="13" max="13" width="9.140625" style="73" customWidth="1"/>
    <col min="14" max="14" width="17.140625" style="73" customWidth="1"/>
    <col min="15" max="16" width="11.42578125" style="73"/>
    <col min="17" max="17" width="17.5703125" style="73" customWidth="1"/>
    <col min="18" max="18" width="21.42578125" style="73" customWidth="1"/>
    <col min="19" max="19" width="87" style="73" customWidth="1"/>
    <col min="20" max="20" width="71.140625" style="73" customWidth="1"/>
    <col min="21" max="16384" width="11.42578125" style="73"/>
  </cols>
  <sheetData>
    <row r="1" spans="1:20" ht="15.75" thickBot="1"/>
    <row r="2" spans="1:20" ht="16.5" thickBot="1">
      <c r="A2" s="1423"/>
      <c r="B2" s="1424"/>
      <c r="C2" s="1424"/>
      <c r="D2" s="1424"/>
      <c r="E2" s="1425"/>
      <c r="F2" s="1432" t="s">
        <v>18</v>
      </c>
      <c r="G2" s="1433"/>
      <c r="H2" s="1433"/>
      <c r="I2" s="1433"/>
      <c r="J2" s="1433"/>
      <c r="K2" s="1433"/>
      <c r="L2" s="1433"/>
      <c r="M2" s="1434"/>
      <c r="N2" s="1483" t="s">
        <v>655</v>
      </c>
      <c r="O2" s="1484"/>
      <c r="P2" s="1484"/>
      <c r="Q2" s="1484"/>
      <c r="R2" s="1484"/>
      <c r="S2" s="1484"/>
      <c r="T2" s="1485"/>
    </row>
    <row r="3" spans="1:20" ht="16.5" thickBot="1">
      <c r="A3" s="1426"/>
      <c r="B3" s="1427"/>
      <c r="C3" s="1427"/>
      <c r="D3" s="1427"/>
      <c r="E3" s="1428"/>
      <c r="F3" s="1461" t="s">
        <v>17</v>
      </c>
      <c r="G3" s="1462"/>
      <c r="H3" s="1462"/>
      <c r="I3" s="1462"/>
      <c r="J3" s="1462"/>
      <c r="K3" s="1462"/>
      <c r="L3" s="1462"/>
      <c r="M3" s="1463"/>
      <c r="N3" s="1497" t="s">
        <v>23</v>
      </c>
      <c r="O3" s="1498"/>
      <c r="P3" s="1498"/>
      <c r="Q3" s="1498"/>
      <c r="R3" s="1498"/>
      <c r="S3" s="1498"/>
      <c r="T3" s="1499"/>
    </row>
    <row r="4" spans="1:20" ht="16.5" thickBot="1">
      <c r="A4" s="1429"/>
      <c r="B4" s="1430"/>
      <c r="C4" s="1430"/>
      <c r="D4" s="1430"/>
      <c r="E4" s="1431"/>
      <c r="F4" s="1464"/>
      <c r="G4" s="1465"/>
      <c r="H4" s="1465"/>
      <c r="I4" s="1465"/>
      <c r="J4" s="1465"/>
      <c r="K4" s="1465"/>
      <c r="L4" s="1465"/>
      <c r="M4" s="1466"/>
      <c r="N4" s="1500" t="s">
        <v>8</v>
      </c>
      <c r="O4" s="1501"/>
      <c r="P4" s="1501"/>
      <c r="Q4" s="1501"/>
      <c r="R4" s="1501"/>
      <c r="S4" s="1501"/>
      <c r="T4" s="1502"/>
    </row>
    <row r="5" spans="1:20" ht="15.75">
      <c r="A5" s="105"/>
      <c r="B5" s="105"/>
      <c r="C5" s="105"/>
      <c r="D5" s="105"/>
      <c r="E5" s="105"/>
      <c r="F5" s="105"/>
      <c r="G5" s="105"/>
      <c r="H5" s="105"/>
      <c r="I5" s="105"/>
      <c r="J5" s="129"/>
      <c r="K5" s="129"/>
      <c r="L5" s="130"/>
      <c r="M5" s="130"/>
      <c r="N5" s="130"/>
      <c r="O5" s="130"/>
      <c r="P5" s="130"/>
      <c r="Q5" s="130"/>
      <c r="R5" s="130"/>
      <c r="S5" s="130"/>
      <c r="T5" s="130"/>
    </row>
    <row r="6" spans="1:20" ht="15.75">
      <c r="A6" s="1446" t="s">
        <v>10</v>
      </c>
      <c r="B6" s="1446"/>
      <c r="C6" s="1446"/>
      <c r="D6" s="1446"/>
      <c r="E6" s="1446"/>
      <c r="F6" s="1694" t="s">
        <v>427</v>
      </c>
      <c r="G6" s="1458"/>
      <c r="H6" s="1458"/>
      <c r="I6" s="1458"/>
      <c r="J6" s="1458"/>
      <c r="K6" s="1458"/>
      <c r="L6" s="1458"/>
      <c r="M6" s="1459"/>
      <c r="N6" s="130"/>
      <c r="O6" s="130"/>
      <c r="P6" s="130"/>
      <c r="Q6" s="130"/>
      <c r="R6" s="130"/>
      <c r="S6" s="130"/>
      <c r="T6" s="130"/>
    </row>
    <row r="7" spans="1:20" ht="15.75">
      <c r="A7" s="1446" t="s">
        <v>25</v>
      </c>
      <c r="B7" s="1446"/>
      <c r="C7" s="1446"/>
      <c r="D7" s="1446"/>
      <c r="E7" s="1446"/>
      <c r="F7" s="898">
        <v>2024</v>
      </c>
      <c r="G7" s="899"/>
      <c r="H7" s="899"/>
      <c r="I7" s="899"/>
      <c r="J7" s="899"/>
      <c r="K7" s="899"/>
      <c r="L7" s="899"/>
      <c r="M7" s="900"/>
      <c r="N7" s="130"/>
      <c r="O7" s="130"/>
      <c r="P7" s="130"/>
      <c r="Q7" s="130"/>
      <c r="R7" s="130"/>
      <c r="S7" s="130"/>
      <c r="T7" s="130"/>
    </row>
    <row r="8" spans="1:20" ht="15.75">
      <c r="A8" s="1446" t="s">
        <v>6</v>
      </c>
      <c r="B8" s="1446"/>
      <c r="C8" s="1446"/>
      <c r="D8" s="1446"/>
      <c r="E8" s="1446"/>
      <c r="F8" s="898" t="s">
        <v>731</v>
      </c>
      <c r="G8" s="899"/>
      <c r="H8" s="899"/>
      <c r="I8" s="899"/>
      <c r="J8" s="899"/>
      <c r="K8" s="899"/>
      <c r="L8" s="899"/>
      <c r="M8" s="900"/>
      <c r="N8" s="130"/>
      <c r="O8" s="130"/>
      <c r="P8" s="130"/>
      <c r="Q8" s="130"/>
      <c r="R8" s="130"/>
      <c r="S8" s="130"/>
      <c r="T8" s="130"/>
    </row>
    <row r="9" spans="1:20" ht="15.75">
      <c r="A9" s="1446" t="s">
        <v>7</v>
      </c>
      <c r="B9" s="1446"/>
      <c r="C9" s="1446"/>
      <c r="D9" s="1446"/>
      <c r="E9" s="1446"/>
      <c r="F9" s="898" t="s">
        <v>1241</v>
      </c>
      <c r="G9" s="899"/>
      <c r="H9" s="899"/>
      <c r="I9" s="899"/>
      <c r="J9" s="899"/>
      <c r="K9" s="899"/>
      <c r="L9" s="899"/>
      <c r="M9" s="900"/>
      <c r="N9" s="130"/>
      <c r="O9" s="130"/>
      <c r="P9" s="130"/>
      <c r="Q9" s="130"/>
      <c r="R9" s="130"/>
      <c r="S9" s="130"/>
      <c r="T9" s="130"/>
    </row>
    <row r="10" spans="1:20" ht="16.5" thickBot="1">
      <c r="A10" s="131"/>
      <c r="B10" s="131"/>
      <c r="C10" s="131"/>
      <c r="D10" s="131"/>
      <c r="E10" s="131"/>
      <c r="F10" s="131"/>
      <c r="G10" s="131"/>
      <c r="H10" s="131"/>
      <c r="I10" s="131"/>
      <c r="J10" s="129"/>
      <c r="K10" s="129"/>
      <c r="L10" s="129"/>
      <c r="M10" s="129"/>
      <c r="N10" s="130"/>
      <c r="O10" s="130"/>
      <c r="P10" s="130"/>
      <c r="Q10" s="130"/>
      <c r="R10" s="130"/>
      <c r="S10" s="130"/>
      <c r="T10" s="130"/>
    </row>
    <row r="11" spans="1:20" ht="16.5" thickBot="1">
      <c r="A11" s="1447" t="s">
        <v>9</v>
      </c>
      <c r="B11" s="1448"/>
      <c r="C11" s="1448"/>
      <c r="D11" s="1448"/>
      <c r="E11" s="1448"/>
      <c r="F11" s="1448"/>
      <c r="G11" s="1448"/>
      <c r="H11" s="1448"/>
      <c r="I11" s="1448"/>
      <c r="J11" s="1448"/>
      <c r="K11" s="1448"/>
      <c r="L11" s="1448"/>
      <c r="M11" s="1448"/>
      <c r="N11" s="1448"/>
      <c r="O11" s="1448"/>
      <c r="P11" s="1448"/>
      <c r="Q11" s="1448"/>
      <c r="R11" s="1448"/>
      <c r="S11" s="1448"/>
      <c r="T11" s="1449"/>
    </row>
    <row r="12" spans="1:20" ht="16.5" thickBot="1">
      <c r="A12" s="132"/>
      <c r="B12" s="133"/>
      <c r="C12" s="133"/>
      <c r="D12" s="133"/>
      <c r="E12" s="133"/>
      <c r="F12" s="133"/>
      <c r="G12" s="133"/>
      <c r="H12" s="133"/>
      <c r="I12" s="133"/>
      <c r="J12" s="133"/>
      <c r="K12" s="133"/>
      <c r="L12" s="133"/>
      <c r="M12" s="133"/>
      <c r="N12" s="133"/>
      <c r="O12" s="133"/>
      <c r="P12" s="133"/>
      <c r="Q12" s="133"/>
      <c r="R12" s="133"/>
      <c r="S12" s="133"/>
      <c r="T12" s="134"/>
    </row>
    <row r="13" spans="1:20" ht="16.5" thickBot="1">
      <c r="A13" s="1450" t="s">
        <v>16</v>
      </c>
      <c r="B13" s="1451"/>
      <c r="C13" s="1451"/>
      <c r="D13" s="1451"/>
      <c r="E13" s="1451"/>
      <c r="F13" s="1451"/>
      <c r="G13" s="1451"/>
      <c r="H13" s="1451"/>
      <c r="I13" s="1451"/>
      <c r="J13" s="1451"/>
      <c r="K13" s="1451"/>
      <c r="L13" s="1452"/>
      <c r="M13" s="1453" t="s">
        <v>1</v>
      </c>
      <c r="N13" s="1453"/>
      <c r="O13" s="1453"/>
      <c r="P13" s="1453"/>
      <c r="Q13" s="1453"/>
      <c r="R13" s="1453"/>
      <c r="S13" s="1453"/>
      <c r="T13" s="1454"/>
    </row>
    <row r="14" spans="1:20" ht="16.5" thickBot="1">
      <c r="A14" s="1435" t="s">
        <v>27</v>
      </c>
      <c r="B14" s="1421" t="s">
        <v>293</v>
      </c>
      <c r="C14" s="1421" t="s">
        <v>294</v>
      </c>
      <c r="D14" s="1435" t="s">
        <v>26</v>
      </c>
      <c r="E14" s="1439" t="s">
        <v>19</v>
      </c>
      <c r="F14" s="1441" t="s">
        <v>11</v>
      </c>
      <c r="G14" s="1442"/>
      <c r="H14" s="1442"/>
      <c r="I14" s="1443"/>
      <c r="J14" s="1444" t="s">
        <v>20</v>
      </c>
      <c r="K14" s="1444" t="s">
        <v>21</v>
      </c>
      <c r="L14" s="1444" t="s">
        <v>2</v>
      </c>
      <c r="M14" s="1469" t="s">
        <v>22</v>
      </c>
      <c r="N14" s="1490" t="s">
        <v>3</v>
      </c>
      <c r="O14" s="1491"/>
      <c r="P14" s="1492"/>
      <c r="Q14" s="1495" t="s">
        <v>4</v>
      </c>
      <c r="R14" s="1493" t="s">
        <v>5</v>
      </c>
      <c r="S14" s="135" t="s">
        <v>29</v>
      </c>
      <c r="T14" s="1488" t="s">
        <v>0</v>
      </c>
    </row>
    <row r="15" spans="1:20" ht="25.5" customHeight="1" thickBot="1">
      <c r="A15" s="1436"/>
      <c r="B15" s="1422"/>
      <c r="C15" s="1422"/>
      <c r="D15" s="1436"/>
      <c r="E15" s="1440"/>
      <c r="F15" s="136" t="s">
        <v>12</v>
      </c>
      <c r="G15" s="136" t="s">
        <v>13</v>
      </c>
      <c r="H15" s="136" t="s">
        <v>14</v>
      </c>
      <c r="I15" s="136" t="s">
        <v>15</v>
      </c>
      <c r="J15" s="1445"/>
      <c r="K15" s="1445"/>
      <c r="L15" s="1445"/>
      <c r="M15" s="1470"/>
      <c r="N15" s="137" t="s">
        <v>30</v>
      </c>
      <c r="O15" s="138" t="s">
        <v>28</v>
      </c>
      <c r="P15" s="139" t="s">
        <v>31</v>
      </c>
      <c r="Q15" s="1496"/>
      <c r="R15" s="1494"/>
      <c r="S15" s="140"/>
      <c r="T15" s="1489"/>
    </row>
    <row r="16" spans="1:20" ht="15.75" thickBot="1">
      <c r="A16" s="105"/>
      <c r="B16" s="105"/>
      <c r="C16" s="105"/>
      <c r="D16" s="105"/>
      <c r="E16" s="105"/>
      <c r="F16" s="105"/>
      <c r="G16" s="105"/>
      <c r="H16" s="105"/>
      <c r="I16" s="105"/>
      <c r="J16" s="105"/>
      <c r="K16" s="105"/>
      <c r="L16" s="141"/>
      <c r="M16" s="105"/>
      <c r="Q16" s="105"/>
      <c r="R16" s="105"/>
      <c r="S16" s="105"/>
      <c r="T16" s="105"/>
    </row>
    <row r="17" spans="1:20" ht="31.5" customHeight="1">
      <c r="A17" s="1414">
        <v>1</v>
      </c>
      <c r="B17" s="1735" t="s">
        <v>428</v>
      </c>
      <c r="C17" s="1735" t="s">
        <v>959</v>
      </c>
      <c r="D17" s="1394" t="s">
        <v>426</v>
      </c>
      <c r="E17" s="270" t="s">
        <v>349</v>
      </c>
      <c r="F17" s="1737">
        <v>6</v>
      </c>
      <c r="G17" s="1043">
        <v>2</v>
      </c>
      <c r="H17" s="1608"/>
      <c r="I17" s="1608"/>
      <c r="J17" s="1020" t="s">
        <v>392</v>
      </c>
      <c r="K17" s="1374"/>
      <c r="L17" s="1374"/>
      <c r="M17" s="1403">
        <v>2</v>
      </c>
      <c r="N17" s="1729">
        <v>0</v>
      </c>
      <c r="O17" s="1730">
        <f>29/30</f>
        <v>0.96666666666666667</v>
      </c>
      <c r="P17" s="1487" t="str">
        <f>IF(O17&lt;=V$17,"T",IF(O17&lt;$Y$17,"R",IF(O17&gt;=$Y$17,"P")))</f>
        <v>P</v>
      </c>
      <c r="Q17" s="1733" t="e">
        <f>L17/K17</f>
        <v>#DIV/0!</v>
      </c>
      <c r="R17" s="1717" t="s">
        <v>1030</v>
      </c>
      <c r="S17" s="1717" t="s">
        <v>1031</v>
      </c>
      <c r="T17" s="1720" t="s">
        <v>1032</v>
      </c>
    </row>
    <row r="18" spans="1:20" ht="24">
      <c r="A18" s="1415"/>
      <c r="B18" s="1219"/>
      <c r="C18" s="1219"/>
      <c r="D18" s="955"/>
      <c r="E18" s="290" t="s">
        <v>350</v>
      </c>
      <c r="F18" s="1738"/>
      <c r="G18" s="1044"/>
      <c r="H18" s="1478"/>
      <c r="I18" s="1478"/>
      <c r="J18" s="956"/>
      <c r="K18" s="1240"/>
      <c r="L18" s="1240"/>
      <c r="M18" s="1398"/>
      <c r="N18" s="1367"/>
      <c r="O18" s="1731"/>
      <c r="P18" s="1486" t="str">
        <f>IF(O18&lt;=V$17,"T",IF(O18&lt;$Y$17,"R",IF(O18&gt;=$Y$17,"P")))</f>
        <v>T</v>
      </c>
      <c r="Q18" s="1727"/>
      <c r="R18" s="1718"/>
      <c r="S18" s="1718"/>
      <c r="T18" s="1721"/>
    </row>
    <row r="19" spans="1:20" ht="24">
      <c r="A19" s="1415"/>
      <c r="B19" s="1220"/>
      <c r="C19" s="1220"/>
      <c r="D19" s="955"/>
      <c r="E19" s="290" t="s">
        <v>351</v>
      </c>
      <c r="F19" s="1738"/>
      <c r="G19" s="1045"/>
      <c r="H19" s="1479"/>
      <c r="I19" s="1479"/>
      <c r="J19" s="956"/>
      <c r="K19" s="1240"/>
      <c r="L19" s="1240"/>
      <c r="M19" s="1398"/>
      <c r="N19" s="1367"/>
      <c r="O19" s="1732"/>
      <c r="P19" s="1486" t="str">
        <f>IF(O19&lt;=V$17,"T",IF(O19&lt;$Y$17,"R",IF(O19&gt;=$Y$17,"P")))</f>
        <v>T</v>
      </c>
      <c r="Q19" s="1727"/>
      <c r="R19" s="1718"/>
      <c r="S19" s="1718"/>
      <c r="T19" s="1721"/>
    </row>
    <row r="20" spans="1:20" ht="57" customHeight="1">
      <c r="A20" s="1736">
        <v>2</v>
      </c>
      <c r="B20" s="864" t="s">
        <v>301</v>
      </c>
      <c r="C20" s="956" t="s">
        <v>372</v>
      </c>
      <c r="D20" s="955" t="s">
        <v>425</v>
      </c>
      <c r="E20" s="290" t="s">
        <v>352</v>
      </c>
      <c r="F20" s="1398">
        <v>25</v>
      </c>
      <c r="G20" s="1395">
        <v>42</v>
      </c>
      <c r="H20" s="1232">
        <v>23</v>
      </c>
      <c r="I20" s="1232"/>
      <c r="J20" s="956" t="s">
        <v>391</v>
      </c>
      <c r="K20" s="1393">
        <v>0</v>
      </c>
      <c r="L20" s="1393">
        <v>0</v>
      </c>
      <c r="M20" s="1395">
        <v>37</v>
      </c>
      <c r="N20" s="1367">
        <v>0.37</v>
      </c>
      <c r="O20" s="1714">
        <f>85/95</f>
        <v>0.89473684210526316</v>
      </c>
      <c r="P20" s="1486" t="s">
        <v>393</v>
      </c>
      <c r="Q20" s="1727"/>
      <c r="R20" s="1718"/>
      <c r="S20" s="1718"/>
      <c r="T20" s="1721"/>
    </row>
    <row r="21" spans="1:20" ht="44.25" customHeight="1">
      <c r="A21" s="1696"/>
      <c r="B21" s="997"/>
      <c r="C21" s="956"/>
      <c r="D21" s="955"/>
      <c r="E21" s="290" t="s">
        <v>353</v>
      </c>
      <c r="F21" s="1398"/>
      <c r="G21" s="1395"/>
      <c r="H21" s="1234"/>
      <c r="I21" s="1234"/>
      <c r="J21" s="956"/>
      <c r="K21" s="1393"/>
      <c r="L21" s="1393"/>
      <c r="M21" s="1395"/>
      <c r="N21" s="1367"/>
      <c r="O21" s="1732"/>
      <c r="P21" s="1486"/>
      <c r="Q21" s="1727"/>
      <c r="R21" s="1718"/>
      <c r="S21" s="1718"/>
      <c r="T21" s="1721"/>
    </row>
    <row r="22" spans="1:20" ht="54.75" customHeight="1">
      <c r="A22" s="1697"/>
      <c r="B22" s="865"/>
      <c r="C22" s="956"/>
      <c r="D22" s="251" t="s">
        <v>409</v>
      </c>
      <c r="E22" s="272" t="s">
        <v>410</v>
      </c>
      <c r="F22" s="277">
        <v>21</v>
      </c>
      <c r="G22" s="277">
        <v>25</v>
      </c>
      <c r="H22" s="295"/>
      <c r="I22" s="269"/>
      <c r="J22" s="256" t="s">
        <v>408</v>
      </c>
      <c r="K22" s="291">
        <v>0</v>
      </c>
      <c r="L22" s="296">
        <v>0</v>
      </c>
      <c r="M22" s="297">
        <v>45</v>
      </c>
      <c r="N22" s="267">
        <v>45</v>
      </c>
      <c r="O22" s="150">
        <f>92/M22</f>
        <v>2.0444444444444443</v>
      </c>
      <c r="P22" s="151" t="s">
        <v>393</v>
      </c>
      <c r="Q22" s="79"/>
      <c r="R22" s="1718"/>
      <c r="S22" s="1718"/>
      <c r="T22" s="1721"/>
    </row>
    <row r="23" spans="1:20" ht="63" customHeight="1">
      <c r="A23" s="1415">
        <v>3</v>
      </c>
      <c r="B23" s="956" t="s">
        <v>311</v>
      </c>
      <c r="C23" s="865" t="s">
        <v>388</v>
      </c>
      <c r="D23" s="1231" t="s">
        <v>424</v>
      </c>
      <c r="E23" s="294" t="s">
        <v>354</v>
      </c>
      <c r="F23" s="1477">
        <v>7.0000000000000007E-2</v>
      </c>
      <c r="G23" s="1232">
        <v>2</v>
      </c>
      <c r="H23" s="1232">
        <v>11</v>
      </c>
      <c r="I23" s="1232"/>
      <c r="J23" s="865" t="s">
        <v>408</v>
      </c>
      <c r="K23" s="1259">
        <v>0</v>
      </c>
      <c r="L23" s="1259">
        <v>0</v>
      </c>
      <c r="M23" s="1477">
        <v>0.09</v>
      </c>
      <c r="N23" s="1239">
        <v>77</v>
      </c>
      <c r="O23" s="1714">
        <f>IF(M23&lt;1,(AVERAGE(F23:I23)/M23),SUM(F23:I23)/M23)</f>
        <v>48.407407407407405</v>
      </c>
      <c r="P23" s="1712" t="s">
        <v>393</v>
      </c>
      <c r="Q23" s="1726"/>
      <c r="R23" s="1718"/>
      <c r="S23" s="1718"/>
      <c r="T23" s="1721"/>
    </row>
    <row r="24" spans="1:20" ht="57.75" customHeight="1" thickBot="1">
      <c r="A24" s="1416"/>
      <c r="B24" s="998"/>
      <c r="C24" s="998"/>
      <c r="D24" s="1355"/>
      <c r="E24" s="298" t="s">
        <v>355</v>
      </c>
      <c r="F24" s="1728"/>
      <c r="G24" s="1632"/>
      <c r="H24" s="1632"/>
      <c r="I24" s="1632"/>
      <c r="J24" s="998"/>
      <c r="K24" s="1734"/>
      <c r="L24" s="1734"/>
      <c r="M24" s="1728"/>
      <c r="N24" s="1716"/>
      <c r="O24" s="1715"/>
      <c r="P24" s="1713"/>
      <c r="Q24" s="1522"/>
      <c r="R24" s="1719"/>
      <c r="S24" s="1719"/>
      <c r="T24" s="1722"/>
    </row>
    <row r="25" spans="1:20" ht="15.75">
      <c r="A25" s="145" t="s">
        <v>24</v>
      </c>
      <c r="B25" s="105"/>
      <c r="C25" s="145"/>
      <c r="D25" s="105"/>
      <c r="E25" s="105"/>
      <c r="F25" s="105"/>
      <c r="G25" s="105"/>
      <c r="H25" s="105"/>
      <c r="I25" s="105"/>
      <c r="J25" s="117"/>
      <c r="K25" s="105"/>
      <c r="L25" s="105"/>
      <c r="M25" s="105"/>
      <c r="N25" s="105"/>
      <c r="O25" s="105"/>
      <c r="P25" s="105"/>
      <c r="Q25" s="105"/>
      <c r="R25" s="105"/>
      <c r="S25" s="105"/>
      <c r="T25" s="105"/>
    </row>
    <row r="26" spans="1:20" ht="15.75">
      <c r="A26" s="105"/>
      <c r="B26" s="145"/>
      <c r="C26" s="105"/>
      <c r="D26" s="145"/>
      <c r="E26" s="105"/>
      <c r="F26" s="105"/>
      <c r="G26" s="105"/>
      <c r="H26" s="105"/>
      <c r="I26" s="105"/>
      <c r="J26" s="105"/>
      <c r="K26" s="105"/>
      <c r="L26" s="105"/>
      <c r="M26" s="105"/>
      <c r="N26" s="105"/>
      <c r="O26" s="105"/>
      <c r="P26" s="105"/>
      <c r="Q26" s="105"/>
      <c r="R26" s="105"/>
      <c r="S26" s="105"/>
      <c r="T26" s="105"/>
    </row>
    <row r="27" spans="1:20" ht="49.5" customHeight="1">
      <c r="A27" s="1723" t="s">
        <v>429</v>
      </c>
      <c r="B27" s="1724"/>
      <c r="C27" s="1724"/>
      <c r="D27" s="1724"/>
      <c r="E27" s="1724"/>
      <c r="F27" s="1724"/>
      <c r="G27" s="1724"/>
      <c r="H27" s="1724"/>
      <c r="I27" s="1724"/>
      <c r="J27" s="1724"/>
      <c r="K27" s="1724"/>
      <c r="L27" s="1724"/>
      <c r="M27" s="1724"/>
      <c r="N27" s="1724"/>
      <c r="O27" s="1724"/>
      <c r="P27" s="1724"/>
      <c r="Q27" s="1724"/>
      <c r="R27" s="1724"/>
      <c r="S27" s="1724"/>
      <c r="T27" s="1725"/>
    </row>
    <row r="28" spans="1:20">
      <c r="A28" s="147"/>
      <c r="B28" s="146"/>
      <c r="C28" s="148"/>
      <c r="D28" s="146"/>
      <c r="E28" s="146"/>
      <c r="F28" s="148"/>
      <c r="G28" s="148"/>
      <c r="H28" s="148"/>
      <c r="I28" s="148"/>
      <c r="J28" s="143"/>
      <c r="K28" s="148"/>
      <c r="L28" s="148"/>
      <c r="M28" s="148"/>
      <c r="N28" s="148"/>
      <c r="O28" s="148"/>
      <c r="P28" s="148"/>
      <c r="Q28" s="148"/>
      <c r="R28" s="148"/>
      <c r="S28" s="148"/>
      <c r="T28" s="149"/>
    </row>
    <row r="29" spans="1:20">
      <c r="A29" s="105"/>
      <c r="B29" s="105"/>
      <c r="C29" s="105"/>
      <c r="D29" s="105"/>
      <c r="E29" s="105"/>
      <c r="F29" s="105"/>
      <c r="G29" s="105"/>
      <c r="H29" s="105"/>
      <c r="I29" s="117"/>
      <c r="J29" s="144"/>
      <c r="K29" s="105"/>
      <c r="L29" s="144"/>
      <c r="M29" s="105"/>
      <c r="N29" s="105"/>
      <c r="O29" s="105"/>
      <c r="P29" s="144"/>
      <c r="Q29" s="105"/>
      <c r="R29" s="105"/>
      <c r="S29" s="105"/>
      <c r="T29" s="149"/>
    </row>
    <row r="30" spans="1:20">
      <c r="A30" s="147"/>
      <c r="B30" s="148"/>
      <c r="C30" s="148"/>
      <c r="D30" s="148"/>
      <c r="E30" s="148"/>
      <c r="F30" s="148"/>
      <c r="G30" s="148"/>
      <c r="H30" s="148"/>
      <c r="I30" s="148"/>
      <c r="J30" s="146"/>
      <c r="K30" s="148"/>
      <c r="L30" s="148"/>
      <c r="M30" s="148"/>
      <c r="N30" s="148"/>
      <c r="O30" s="148"/>
      <c r="P30" s="148"/>
      <c r="Q30" s="148"/>
      <c r="R30" s="148"/>
      <c r="S30" s="148"/>
      <c r="T30" s="149"/>
    </row>
    <row r="31" spans="1:20">
      <c r="A31" s="147"/>
      <c r="B31" s="148"/>
      <c r="C31" s="148"/>
      <c r="D31" s="148"/>
      <c r="E31" s="148"/>
      <c r="F31" s="148"/>
      <c r="G31" s="148"/>
      <c r="H31" s="148"/>
      <c r="I31" s="148"/>
      <c r="J31" s="148"/>
      <c r="K31" s="148"/>
      <c r="L31" s="148"/>
      <c r="M31" s="148"/>
      <c r="N31" s="148"/>
      <c r="O31" s="148"/>
      <c r="P31" s="148"/>
      <c r="Q31" s="148"/>
      <c r="R31" s="148"/>
      <c r="S31" s="148"/>
      <c r="T31" s="149"/>
    </row>
    <row r="32" spans="1:20">
      <c r="A32" s="147"/>
      <c r="B32" s="148"/>
      <c r="C32" s="148"/>
      <c r="D32" s="148"/>
      <c r="E32" s="148"/>
      <c r="F32" s="148"/>
      <c r="G32" s="148"/>
      <c r="H32" s="148"/>
      <c r="I32" s="148"/>
      <c r="J32" s="148"/>
      <c r="K32" s="148"/>
      <c r="L32" s="148"/>
      <c r="M32" s="148"/>
      <c r="N32" s="148"/>
      <c r="O32" s="148"/>
      <c r="P32" s="148"/>
      <c r="Q32" s="148"/>
      <c r="R32" s="148"/>
      <c r="S32" s="148"/>
      <c r="T32" s="149"/>
    </row>
    <row r="33" spans="1:20">
      <c r="A33" s="147"/>
      <c r="B33" s="148"/>
      <c r="C33" s="148"/>
      <c r="D33" s="148"/>
      <c r="E33" s="148"/>
      <c r="F33" s="148"/>
      <c r="G33" s="148"/>
      <c r="H33" s="148"/>
      <c r="I33" s="148"/>
      <c r="J33" s="148"/>
      <c r="K33" s="148"/>
      <c r="L33" s="148"/>
      <c r="M33" s="148"/>
      <c r="N33" s="148"/>
      <c r="O33" s="148"/>
      <c r="P33" s="148"/>
      <c r="Q33" s="148"/>
      <c r="R33" s="148"/>
      <c r="S33" s="148"/>
      <c r="T33" s="149"/>
    </row>
    <row r="34" spans="1:20">
      <c r="A34" s="147"/>
      <c r="B34" s="148"/>
      <c r="C34" s="148"/>
      <c r="D34" s="148"/>
      <c r="E34" s="148"/>
      <c r="F34" s="148"/>
      <c r="G34" s="148"/>
      <c r="H34" s="148"/>
      <c r="I34" s="148"/>
      <c r="J34" s="148"/>
      <c r="K34" s="148"/>
      <c r="L34" s="148"/>
      <c r="M34" s="148"/>
      <c r="N34" s="148"/>
      <c r="O34" s="148"/>
      <c r="P34" s="148"/>
      <c r="Q34" s="148"/>
      <c r="R34" s="148"/>
      <c r="S34" s="148"/>
      <c r="T34" s="149"/>
    </row>
    <row r="35" spans="1:20">
      <c r="A35" s="147"/>
      <c r="B35" s="148"/>
      <c r="C35" s="148"/>
      <c r="D35" s="148"/>
      <c r="E35" s="148"/>
      <c r="F35" s="148"/>
      <c r="G35" s="148"/>
      <c r="H35" s="148"/>
      <c r="I35" s="148"/>
      <c r="J35" s="148"/>
      <c r="K35" s="148"/>
      <c r="L35" s="148"/>
      <c r="M35" s="148"/>
      <c r="N35" s="148"/>
      <c r="O35" s="148"/>
      <c r="P35" s="148"/>
      <c r="Q35" s="148"/>
      <c r="R35" s="148"/>
      <c r="S35" s="148"/>
      <c r="T35" s="149"/>
    </row>
    <row r="36" spans="1:20">
      <c r="A36" s="147"/>
      <c r="B36" s="148"/>
      <c r="C36" s="148"/>
      <c r="D36" s="148"/>
      <c r="E36" s="148"/>
      <c r="F36" s="148"/>
      <c r="G36" s="148"/>
      <c r="H36" s="148"/>
      <c r="I36" s="148"/>
      <c r="J36" s="148"/>
      <c r="K36" s="148"/>
      <c r="L36" s="148"/>
      <c r="M36" s="148"/>
      <c r="N36" s="148"/>
      <c r="O36" s="148"/>
      <c r="P36" s="148"/>
      <c r="Q36" s="148"/>
      <c r="R36" s="148"/>
      <c r="S36" s="148"/>
      <c r="T36" s="149"/>
    </row>
    <row r="37" spans="1:20">
      <c r="A37" s="147"/>
      <c r="B37" s="148"/>
      <c r="C37" s="148"/>
      <c r="D37" s="148"/>
      <c r="E37" s="148"/>
      <c r="F37" s="148"/>
      <c r="G37" s="148"/>
      <c r="H37" s="148"/>
      <c r="I37" s="148"/>
      <c r="J37" s="148"/>
      <c r="K37" s="148"/>
      <c r="L37" s="148"/>
      <c r="M37" s="148"/>
      <c r="N37" s="148"/>
      <c r="O37" s="148"/>
      <c r="P37" s="148"/>
      <c r="Q37" s="148"/>
      <c r="R37" s="148"/>
      <c r="S37" s="148"/>
      <c r="T37" s="149"/>
    </row>
    <row r="38" spans="1:20">
      <c r="A38" s="156"/>
      <c r="B38" s="148"/>
      <c r="C38" s="156"/>
      <c r="D38" s="148"/>
      <c r="E38" s="148"/>
      <c r="F38" s="156"/>
      <c r="G38" s="156"/>
      <c r="H38" s="156"/>
      <c r="I38" s="156"/>
      <c r="J38" s="148"/>
      <c r="K38" s="156"/>
      <c r="L38" s="156"/>
      <c r="M38" s="156"/>
      <c r="N38" s="156"/>
      <c r="O38" s="156"/>
      <c r="P38" s="156"/>
      <c r="Q38" s="156"/>
      <c r="R38" s="156"/>
      <c r="S38" s="156"/>
      <c r="T38" s="156"/>
    </row>
    <row r="39" spans="1:20">
      <c r="A39" s="154"/>
      <c r="B39" s="154"/>
      <c r="C39" s="154"/>
      <c r="D39" s="154"/>
      <c r="E39" s="154"/>
      <c r="F39" s="154"/>
      <c r="G39" s="154"/>
      <c r="H39" s="154"/>
      <c r="I39" s="154"/>
      <c r="J39" s="155"/>
      <c r="K39" s="154"/>
      <c r="L39" s="154"/>
      <c r="M39" s="154"/>
      <c r="N39" s="154"/>
      <c r="O39" s="154"/>
      <c r="P39" s="154"/>
      <c r="Q39" s="154"/>
      <c r="R39" s="154"/>
      <c r="S39" s="154"/>
      <c r="T39" s="154"/>
    </row>
    <row r="40" spans="1:20">
      <c r="A40" s="154"/>
      <c r="B40" s="154"/>
      <c r="C40" s="154"/>
      <c r="D40" s="154"/>
      <c r="E40" s="154"/>
      <c r="F40" s="154"/>
      <c r="G40" s="154"/>
      <c r="H40" s="154"/>
      <c r="I40" s="154"/>
      <c r="J40" s="155"/>
      <c r="K40" s="154"/>
      <c r="L40" s="154"/>
      <c r="M40" s="154"/>
      <c r="N40" s="154"/>
      <c r="O40" s="154"/>
      <c r="P40" s="154"/>
      <c r="Q40" s="154"/>
      <c r="R40" s="154"/>
      <c r="S40" s="154"/>
      <c r="T40" s="154"/>
    </row>
  </sheetData>
  <mergeCells count="83">
    <mergeCell ref="A20:A22"/>
    <mergeCell ref="A7:E7"/>
    <mergeCell ref="A8:E8"/>
    <mergeCell ref="K20:K21"/>
    <mergeCell ref="F20:F21"/>
    <mergeCell ref="A9:E9"/>
    <mergeCell ref="D17:D19"/>
    <mergeCell ref="D20:D21"/>
    <mergeCell ref="J17:J19"/>
    <mergeCell ref="J20:J21"/>
    <mergeCell ref="D14:D15"/>
    <mergeCell ref="E14:E15"/>
    <mergeCell ref="A17:A19"/>
    <mergeCell ref="F17:F19"/>
    <mergeCell ref="K17:K19"/>
    <mergeCell ref="A14:A15"/>
    <mergeCell ref="C14:C15"/>
    <mergeCell ref="B14:B15"/>
    <mergeCell ref="B17:B19"/>
    <mergeCell ref="C17:C19"/>
    <mergeCell ref="H17:H19"/>
    <mergeCell ref="F2:M2"/>
    <mergeCell ref="J23:J24"/>
    <mergeCell ref="L20:L21"/>
    <mergeCell ref="M20:M21"/>
    <mergeCell ref="K23:K24"/>
    <mergeCell ref="L23:L24"/>
    <mergeCell ref="M17:M19"/>
    <mergeCell ref="G17:G19"/>
    <mergeCell ref="F7:M7"/>
    <mergeCell ref="L17:L19"/>
    <mergeCell ref="F6:M6"/>
    <mergeCell ref="F14:I14"/>
    <mergeCell ref="G20:G21"/>
    <mergeCell ref="H20:H21"/>
    <mergeCell ref="I17:I19"/>
    <mergeCell ref="I20:I21"/>
    <mergeCell ref="N14:P14"/>
    <mergeCell ref="Q14:Q15"/>
    <mergeCell ref="R14:R15"/>
    <mergeCell ref="M23:M24"/>
    <mergeCell ref="P20:P21"/>
    <mergeCell ref="O20:O21"/>
    <mergeCell ref="N20:N21"/>
    <mergeCell ref="Q17:Q19"/>
    <mergeCell ref="R17:R24"/>
    <mergeCell ref="A2:E4"/>
    <mergeCell ref="K14:K15"/>
    <mergeCell ref="L14:L15"/>
    <mergeCell ref="F8:M8"/>
    <mergeCell ref="F9:M9"/>
    <mergeCell ref="A11:T11"/>
    <mergeCell ref="A13:L13"/>
    <mergeCell ref="M13:T13"/>
    <mergeCell ref="A6:E6"/>
    <mergeCell ref="N2:T2"/>
    <mergeCell ref="F3:M4"/>
    <mergeCell ref="N3:T3"/>
    <mergeCell ref="N4:T4"/>
    <mergeCell ref="J14:J15"/>
    <mergeCell ref="T14:T15"/>
    <mergeCell ref="M14:M15"/>
    <mergeCell ref="S17:S24"/>
    <mergeCell ref="T17:T24"/>
    <mergeCell ref="A27:T27"/>
    <mergeCell ref="B20:B22"/>
    <mergeCell ref="C20:C22"/>
    <mergeCell ref="A23:A24"/>
    <mergeCell ref="B23:B24"/>
    <mergeCell ref="C23:C24"/>
    <mergeCell ref="Q23:Q24"/>
    <mergeCell ref="Q20:Q21"/>
    <mergeCell ref="D23:D24"/>
    <mergeCell ref="F23:F24"/>
    <mergeCell ref="N17:N19"/>
    <mergeCell ref="O17:O19"/>
    <mergeCell ref="P17:P19"/>
    <mergeCell ref="G23:G24"/>
    <mergeCell ref="H23:H24"/>
    <mergeCell ref="I23:I24"/>
    <mergeCell ref="P23:P24"/>
    <mergeCell ref="O23:O24"/>
    <mergeCell ref="N23:N24"/>
  </mergeCells>
  <conditionalFormatting sqref="P17 P20 P23">
    <cfRule type="containsText" dxfId="49" priority="7" operator="containsText" text="T">
      <formula>NOT(ISERROR(SEARCH("T",P17)))</formula>
    </cfRule>
    <cfRule type="iconSet" priority="137">
      <iconSet iconSet="3Symbols2">
        <cfvo type="percent" val="0"/>
        <cfvo type="percent" val="0.74"/>
        <cfvo type="percent" val="0.85"/>
      </iconSet>
    </cfRule>
  </conditionalFormatting>
  <conditionalFormatting sqref="P17 P20">
    <cfRule type="containsText" dxfId="48" priority="5" stopIfTrue="1" operator="containsText" text="P">
      <formula>NOT(ISERROR(SEARCH("P",P17)))</formula>
    </cfRule>
    <cfRule type="containsText" dxfId="47" priority="6" stopIfTrue="1" operator="containsText" text="R">
      <formula>NOT(ISERROR(SEARCH("R",P17)))</formula>
    </cfRule>
  </conditionalFormatting>
  <conditionalFormatting sqref="P22">
    <cfRule type="iconSet" priority="4">
      <iconSet iconSet="3Symbols2">
        <cfvo type="percent" val="0"/>
        <cfvo type="percent" val="0.74"/>
        <cfvo type="percent" val="0.85"/>
      </iconSet>
    </cfRule>
  </conditionalFormatting>
  <conditionalFormatting sqref="P22:P23">
    <cfRule type="containsText" dxfId="46" priority="1" stopIfTrue="1" operator="containsText" text="P">
      <formula>NOT(ISERROR(SEARCH("P",P22)))</formula>
    </cfRule>
    <cfRule type="containsText" dxfId="45" priority="2" stopIfTrue="1" operator="containsText" text="R">
      <formula>NOT(ISERROR(SEARCH("R",P22)))</formula>
    </cfRule>
  </conditionalFormatting>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W51"/>
  <sheetViews>
    <sheetView topLeftCell="D1" zoomScale="71" zoomScaleNormal="71" workbookViewId="0">
      <selection activeCell="G21" sqref="G21:G32"/>
    </sheetView>
  </sheetViews>
  <sheetFormatPr baseColWidth="10" defaultRowHeight="15.75"/>
  <cols>
    <col min="1" max="1" width="8.140625" customWidth="1"/>
    <col min="2" max="2" width="39.140625" customWidth="1"/>
    <col min="3" max="3" width="40.85546875" customWidth="1"/>
    <col min="4" max="4" width="53.140625" customWidth="1"/>
    <col min="5" max="5" width="70.140625" customWidth="1"/>
    <col min="9" max="9" width="9" customWidth="1"/>
    <col min="10" max="10" width="47.85546875" customWidth="1"/>
    <col min="11" max="11" width="17.85546875" style="247" customWidth="1"/>
    <col min="12" max="12" width="18.85546875" customWidth="1"/>
    <col min="13" max="13" width="37.140625" customWidth="1"/>
    <col min="17" max="17" width="16.140625" customWidth="1"/>
    <col min="18" max="18" width="18.140625" customWidth="1"/>
    <col min="19" max="19" width="28.140625" customWidth="1"/>
    <col min="20" max="20" width="37.140625" customWidth="1"/>
  </cols>
  <sheetData>
    <row r="1" spans="1:20" ht="36" customHeight="1" thickBot="1">
      <c r="A1" s="1533"/>
      <c r="B1" s="1534"/>
      <c r="C1" s="1534"/>
      <c r="D1" s="1534"/>
      <c r="E1" s="1535"/>
      <c r="F1" s="1776" t="s">
        <v>18</v>
      </c>
      <c r="G1" s="1777"/>
      <c r="H1" s="1777"/>
      <c r="I1" s="1777"/>
      <c r="J1" s="1777"/>
      <c r="K1" s="1777"/>
      <c r="L1" s="1777"/>
      <c r="M1" s="1778"/>
      <c r="N1" s="1779" t="s">
        <v>655</v>
      </c>
      <c r="O1" s="1780"/>
      <c r="P1" s="1780"/>
      <c r="Q1" s="1780"/>
      <c r="R1" s="1780"/>
      <c r="S1" s="1780"/>
      <c r="T1" s="1781"/>
    </row>
    <row r="2" spans="1:20" ht="16.5" thickBot="1">
      <c r="A2" s="1536"/>
      <c r="B2" s="1537"/>
      <c r="C2" s="1537"/>
      <c r="D2" s="1537"/>
      <c r="E2" s="1538"/>
      <c r="F2" s="1782" t="s">
        <v>17</v>
      </c>
      <c r="G2" s="1783"/>
      <c r="H2" s="1783"/>
      <c r="I2" s="1783"/>
      <c r="J2" s="1783"/>
      <c r="K2" s="1783"/>
      <c r="L2" s="1783"/>
      <c r="M2" s="1784"/>
      <c r="N2" s="1788" t="s">
        <v>433</v>
      </c>
      <c r="O2" s="1789"/>
      <c r="P2" s="1789"/>
      <c r="Q2" s="1789"/>
      <c r="R2" s="1789"/>
      <c r="S2" s="1789"/>
      <c r="T2" s="1790"/>
    </row>
    <row r="3" spans="1:20" ht="53.25" customHeight="1" thickBot="1">
      <c r="A3" s="1539"/>
      <c r="B3" s="1540"/>
      <c r="C3" s="1540"/>
      <c r="D3" s="1540"/>
      <c r="E3" s="1541"/>
      <c r="F3" s="1785"/>
      <c r="G3" s="1786"/>
      <c r="H3" s="1786"/>
      <c r="I3" s="1786"/>
      <c r="J3" s="1786"/>
      <c r="K3" s="1786"/>
      <c r="L3" s="1786"/>
      <c r="M3" s="1787"/>
      <c r="N3" s="1791" t="s">
        <v>8</v>
      </c>
      <c r="O3" s="1792"/>
      <c r="P3" s="1792"/>
      <c r="Q3" s="1792"/>
      <c r="R3" s="1792"/>
      <c r="S3" s="1792"/>
      <c r="T3" s="1793"/>
    </row>
    <row r="4" spans="1:20">
      <c r="A4" s="202"/>
      <c r="B4" s="202"/>
      <c r="C4" s="202"/>
      <c r="D4" s="202"/>
      <c r="E4" s="202"/>
      <c r="F4" s="202"/>
      <c r="G4" s="202"/>
      <c r="H4" s="202"/>
      <c r="I4" s="202"/>
      <c r="J4" s="203"/>
      <c r="K4" s="245"/>
      <c r="L4" s="204"/>
      <c r="M4" s="204"/>
      <c r="N4" s="204"/>
      <c r="O4" s="204"/>
      <c r="P4" s="204"/>
      <c r="Q4" s="204"/>
      <c r="R4" s="204"/>
      <c r="S4" s="204"/>
      <c r="T4" s="204"/>
    </row>
    <row r="5" spans="1:20" ht="15">
      <c r="A5" s="1532" t="s">
        <v>10</v>
      </c>
      <c r="B5" s="1532"/>
      <c r="C5" s="1532"/>
      <c r="D5" s="1532"/>
      <c r="E5" s="1532"/>
      <c r="F5" s="898" t="s">
        <v>434</v>
      </c>
      <c r="G5" s="899"/>
      <c r="H5" s="899"/>
      <c r="I5" s="899"/>
      <c r="J5" s="899"/>
      <c r="K5" s="899"/>
      <c r="L5" s="899"/>
      <c r="M5" s="900"/>
      <c r="N5" s="204"/>
      <c r="O5" s="204"/>
      <c r="P5" s="204"/>
      <c r="Q5" s="204"/>
      <c r="R5" s="204"/>
      <c r="S5" s="204"/>
      <c r="T5" s="204"/>
    </row>
    <row r="6" spans="1:20" ht="15">
      <c r="A6" s="1532" t="s">
        <v>25</v>
      </c>
      <c r="B6" s="1532"/>
      <c r="C6" s="1532"/>
      <c r="D6" s="1532"/>
      <c r="E6" s="1532"/>
      <c r="F6" s="898">
        <v>2024</v>
      </c>
      <c r="G6" s="899"/>
      <c r="H6" s="899"/>
      <c r="I6" s="899"/>
      <c r="J6" s="899"/>
      <c r="K6" s="899"/>
      <c r="L6" s="899"/>
      <c r="M6" s="900"/>
      <c r="N6" s="204"/>
      <c r="O6" s="204"/>
      <c r="P6" s="204"/>
      <c r="Q6" s="204"/>
      <c r="R6" s="204"/>
      <c r="S6" s="204"/>
      <c r="T6" s="204"/>
    </row>
    <row r="7" spans="1:20" ht="15">
      <c r="A7" s="1532" t="s">
        <v>6</v>
      </c>
      <c r="B7" s="1532"/>
      <c r="C7" s="1532"/>
      <c r="D7" s="1532"/>
      <c r="E7" s="1532"/>
      <c r="F7" s="898" t="s">
        <v>731</v>
      </c>
      <c r="G7" s="899"/>
      <c r="H7" s="899"/>
      <c r="I7" s="899"/>
      <c r="J7" s="899"/>
      <c r="K7" s="899"/>
      <c r="L7" s="899"/>
      <c r="M7" s="900"/>
      <c r="N7" s="204"/>
      <c r="O7" s="204"/>
      <c r="P7" s="204"/>
      <c r="Q7" s="204"/>
      <c r="R7" s="204"/>
      <c r="S7" s="204"/>
      <c r="T7" s="204"/>
    </row>
    <row r="8" spans="1:20" ht="15">
      <c r="A8" s="1532" t="s">
        <v>7</v>
      </c>
      <c r="B8" s="1532"/>
      <c r="C8" s="1532"/>
      <c r="D8" s="1532"/>
      <c r="E8" s="1532"/>
      <c r="F8" s="898" t="s">
        <v>1241</v>
      </c>
      <c r="G8" s="899"/>
      <c r="H8" s="899"/>
      <c r="I8" s="899"/>
      <c r="J8" s="899"/>
      <c r="K8" s="899"/>
      <c r="L8" s="899"/>
      <c r="M8" s="900"/>
      <c r="N8" s="204"/>
      <c r="O8" s="204"/>
      <c r="P8" s="204"/>
      <c r="Q8" s="204"/>
      <c r="R8" s="204"/>
      <c r="S8" s="204"/>
      <c r="T8" s="204"/>
    </row>
    <row r="9" spans="1:20" ht="16.5" thickBot="1">
      <c r="A9" s="205"/>
      <c r="B9" s="205"/>
      <c r="C9" s="205"/>
      <c r="D9" s="205"/>
      <c r="E9" s="205"/>
      <c r="F9" s="205"/>
      <c r="G9" s="205"/>
      <c r="H9" s="205"/>
      <c r="I9" s="205"/>
      <c r="J9" s="203"/>
      <c r="K9" s="245"/>
      <c r="L9" s="203"/>
      <c r="M9" s="203"/>
      <c r="N9" s="204"/>
      <c r="O9" s="204"/>
      <c r="P9" s="204"/>
      <c r="Q9" s="204"/>
      <c r="R9" s="204"/>
      <c r="S9" s="204"/>
      <c r="T9" s="204"/>
    </row>
    <row r="10" spans="1:20" ht="32.25" thickBot="1">
      <c r="A10" s="1794" t="s">
        <v>9</v>
      </c>
      <c r="B10" s="1795"/>
      <c r="C10" s="1795"/>
      <c r="D10" s="1795"/>
      <c r="E10" s="1795"/>
      <c r="F10" s="1795"/>
      <c r="G10" s="1795"/>
      <c r="H10" s="1795"/>
      <c r="I10" s="1795"/>
      <c r="J10" s="1795"/>
      <c r="K10" s="1795"/>
      <c r="L10" s="1795"/>
      <c r="M10" s="1795"/>
      <c r="N10" s="1795"/>
      <c r="O10" s="1795"/>
      <c r="P10" s="1795"/>
      <c r="Q10" s="1795"/>
      <c r="R10" s="1795"/>
      <c r="S10" s="1795"/>
      <c r="T10" s="1796"/>
    </row>
    <row r="11" spans="1:20" ht="16.5" thickBot="1">
      <c r="A11" s="206"/>
      <c r="B11" s="207"/>
      <c r="C11" s="207"/>
      <c r="D11" s="207"/>
      <c r="E11" s="207"/>
      <c r="F11" s="207"/>
      <c r="G11" s="207"/>
      <c r="H11" s="207"/>
      <c r="I11" s="207"/>
      <c r="J11" s="207"/>
      <c r="K11" s="207"/>
      <c r="L11" s="207"/>
      <c r="M11" s="207"/>
      <c r="N11" s="207"/>
      <c r="O11" s="207"/>
      <c r="P11" s="207"/>
      <c r="Q11" s="207"/>
      <c r="R11" s="207"/>
      <c r="S11" s="207"/>
      <c r="T11" s="208"/>
    </row>
    <row r="12" spans="1:20" ht="27" thickBot="1">
      <c r="A12" s="1797" t="s">
        <v>16</v>
      </c>
      <c r="B12" s="1798"/>
      <c r="C12" s="1798"/>
      <c r="D12" s="1798"/>
      <c r="E12" s="1798"/>
      <c r="F12" s="1798"/>
      <c r="G12" s="1798"/>
      <c r="H12" s="1798"/>
      <c r="I12" s="1798"/>
      <c r="J12" s="1798"/>
      <c r="K12" s="1798"/>
      <c r="L12" s="1799"/>
      <c r="M12" s="1800" t="s">
        <v>1</v>
      </c>
      <c r="N12" s="1800"/>
      <c r="O12" s="1800"/>
      <c r="P12" s="1800"/>
      <c r="Q12" s="1800"/>
      <c r="R12" s="1800"/>
      <c r="S12" s="1800"/>
      <c r="T12" s="1801"/>
    </row>
    <row r="13" spans="1:20" thickBot="1">
      <c r="A13" s="1578" t="s">
        <v>27</v>
      </c>
      <c r="B13" s="1802" t="s">
        <v>493</v>
      </c>
      <c r="C13" s="1802" t="s">
        <v>492</v>
      </c>
      <c r="D13" s="1578" t="s">
        <v>26</v>
      </c>
      <c r="E13" s="1584" t="s">
        <v>19</v>
      </c>
      <c r="F13" s="1560" t="s">
        <v>11</v>
      </c>
      <c r="G13" s="1561"/>
      <c r="H13" s="1561"/>
      <c r="I13" s="1562"/>
      <c r="J13" s="1563" t="s">
        <v>20</v>
      </c>
      <c r="K13" s="1771" t="s">
        <v>21</v>
      </c>
      <c r="L13" s="1563" t="s">
        <v>2</v>
      </c>
      <c r="M13" s="1565" t="s">
        <v>22</v>
      </c>
      <c r="N13" s="1567" t="s">
        <v>3</v>
      </c>
      <c r="O13" s="1568"/>
      <c r="P13" s="1569"/>
      <c r="Q13" s="1588" t="s">
        <v>4</v>
      </c>
      <c r="R13" s="1590" t="s">
        <v>5</v>
      </c>
      <c r="S13" s="209" t="s">
        <v>29</v>
      </c>
      <c r="T13" s="1592" t="s">
        <v>0</v>
      </c>
    </row>
    <row r="14" spans="1:20" ht="42" customHeight="1" thickBot="1">
      <c r="A14" s="1579"/>
      <c r="B14" s="1803"/>
      <c r="C14" s="1803"/>
      <c r="D14" s="1579"/>
      <c r="E14" s="1585"/>
      <c r="F14" s="210" t="s">
        <v>12</v>
      </c>
      <c r="G14" s="210" t="s">
        <v>13</v>
      </c>
      <c r="H14" s="210" t="s">
        <v>14</v>
      </c>
      <c r="I14" s="210" t="s">
        <v>15</v>
      </c>
      <c r="J14" s="1564"/>
      <c r="K14" s="1772"/>
      <c r="L14" s="1564"/>
      <c r="M14" s="1566"/>
      <c r="N14" s="211" t="s">
        <v>30</v>
      </c>
      <c r="O14" s="212" t="s">
        <v>28</v>
      </c>
      <c r="P14" s="213" t="s">
        <v>31</v>
      </c>
      <c r="Q14" s="1589"/>
      <c r="R14" s="1591"/>
      <c r="S14" s="214"/>
      <c r="T14" s="1593"/>
    </row>
    <row r="15" spans="1:20" ht="16.5" thickBot="1">
      <c r="A15" s="221"/>
      <c r="B15" s="222"/>
      <c r="C15" s="222"/>
      <c r="D15" s="222"/>
      <c r="E15" s="444"/>
      <c r="F15" s="222"/>
      <c r="G15" s="222"/>
      <c r="H15" s="222"/>
      <c r="I15" s="222"/>
      <c r="J15" s="223"/>
      <c r="K15" s="246"/>
      <c r="L15" s="232"/>
      <c r="M15" s="222"/>
      <c r="N15" s="417"/>
      <c r="O15" s="417"/>
      <c r="P15" s="417"/>
      <c r="Q15" s="222"/>
      <c r="R15" s="222"/>
      <c r="S15" s="222"/>
      <c r="T15" s="223"/>
    </row>
    <row r="16" spans="1:20" ht="30.75" customHeight="1">
      <c r="A16" s="1811">
        <v>1</v>
      </c>
      <c r="B16" s="1332" t="s">
        <v>495</v>
      </c>
      <c r="C16" s="1332" t="s">
        <v>494</v>
      </c>
      <c r="D16" s="1332" t="s">
        <v>1302</v>
      </c>
      <c r="E16" s="505" t="s">
        <v>843</v>
      </c>
      <c r="F16" s="1398">
        <v>1</v>
      </c>
      <c r="G16" s="1395">
        <v>3</v>
      </c>
      <c r="H16" s="1398">
        <v>3</v>
      </c>
      <c r="I16" s="1398"/>
      <c r="J16" s="1737" t="s">
        <v>693</v>
      </c>
      <c r="K16" s="1052">
        <v>2345885.3199999998</v>
      </c>
      <c r="L16" s="1807">
        <v>582154.03</v>
      </c>
      <c r="M16" s="1053">
        <v>1</v>
      </c>
      <c r="N16" s="1039">
        <f>IF(M16&lt;1,M16-AVERAGE(F16:I16),M16-(SUM(F16:I16)))</f>
        <v>-6</v>
      </c>
      <c r="O16" s="1815">
        <f t="shared" ref="O16" si="0">IF(M16&lt;1,(AVERAGE(F16:I16)/M16),SUM(F16:I16)/M16)</f>
        <v>7</v>
      </c>
      <c r="P16" s="1813" t="s">
        <v>393</v>
      </c>
      <c r="Q16" s="1817">
        <v>0.25</v>
      </c>
      <c r="R16" s="1804" t="s">
        <v>106</v>
      </c>
      <c r="S16" s="1804" t="s">
        <v>107</v>
      </c>
      <c r="T16" s="1804" t="s">
        <v>1033</v>
      </c>
    </row>
    <row r="17" spans="1:20" ht="39" customHeight="1">
      <c r="A17" s="1812"/>
      <c r="B17" s="1062"/>
      <c r="C17" s="1062"/>
      <c r="D17" s="1062"/>
      <c r="E17" s="508" t="s">
        <v>844</v>
      </c>
      <c r="F17" s="1398"/>
      <c r="G17" s="1395"/>
      <c r="H17" s="1398"/>
      <c r="I17" s="1398"/>
      <c r="J17" s="1738"/>
      <c r="K17" s="1034"/>
      <c r="L17" s="1035"/>
      <c r="M17" s="1036"/>
      <c r="N17" s="1030"/>
      <c r="O17" s="1816"/>
      <c r="P17" s="1814"/>
      <c r="Q17" s="1349"/>
      <c r="R17" s="1805"/>
      <c r="S17" s="1805"/>
      <c r="T17" s="1805"/>
    </row>
    <row r="18" spans="1:20" ht="33.75" customHeight="1">
      <c r="A18" s="1812"/>
      <c r="B18" s="1062"/>
      <c r="C18" s="1062"/>
      <c r="D18" s="1062"/>
      <c r="E18" s="508" t="s">
        <v>845</v>
      </c>
      <c r="F18" s="1398"/>
      <c r="G18" s="1395"/>
      <c r="H18" s="1398"/>
      <c r="I18" s="1398"/>
      <c r="J18" s="1738"/>
      <c r="K18" s="1034"/>
      <c r="L18" s="1035"/>
      <c r="M18" s="1036"/>
      <c r="N18" s="1030"/>
      <c r="O18" s="1816"/>
      <c r="P18" s="1814"/>
      <c r="Q18" s="1349"/>
      <c r="R18" s="1805"/>
      <c r="S18" s="1805"/>
      <c r="T18" s="1805"/>
    </row>
    <row r="19" spans="1:20" ht="30.75" customHeight="1">
      <c r="A19" s="1812"/>
      <c r="B19" s="1062"/>
      <c r="C19" s="1062"/>
      <c r="D19" s="1062"/>
      <c r="E19" s="508" t="s">
        <v>846</v>
      </c>
      <c r="F19" s="1398"/>
      <c r="G19" s="1395"/>
      <c r="H19" s="1398"/>
      <c r="I19" s="1398"/>
      <c r="J19" s="1738"/>
      <c r="K19" s="1034"/>
      <c r="L19" s="1035"/>
      <c r="M19" s="1036"/>
      <c r="N19" s="1030"/>
      <c r="O19" s="1816"/>
      <c r="P19" s="1814"/>
      <c r="Q19" s="1349"/>
      <c r="R19" s="1805"/>
      <c r="S19" s="1805"/>
      <c r="T19" s="1805"/>
    </row>
    <row r="20" spans="1:20" ht="25.5" customHeight="1" thickBot="1">
      <c r="A20" s="1812"/>
      <c r="B20" s="1062"/>
      <c r="C20" s="1062"/>
      <c r="D20" s="1062"/>
      <c r="E20" s="508" t="s">
        <v>847</v>
      </c>
      <c r="F20" s="1398"/>
      <c r="G20" s="1395"/>
      <c r="H20" s="1398"/>
      <c r="I20" s="1398"/>
      <c r="J20" s="1738"/>
      <c r="K20" s="1034"/>
      <c r="L20" s="1035"/>
      <c r="M20" s="1036"/>
      <c r="N20" s="1030"/>
      <c r="O20" s="1816"/>
      <c r="P20" s="1814"/>
      <c r="Q20" s="1349"/>
      <c r="R20" s="1806"/>
      <c r="S20" s="1806"/>
      <c r="T20" s="1806"/>
    </row>
    <row r="21" spans="1:20" ht="15.75" customHeight="1">
      <c r="A21" s="1812"/>
      <c r="B21" s="1062"/>
      <c r="C21" s="1062"/>
      <c r="D21" s="1013" t="s">
        <v>1299</v>
      </c>
      <c r="E21" s="508" t="s">
        <v>848</v>
      </c>
      <c r="F21" s="1398">
        <v>1</v>
      </c>
      <c r="G21" s="1398">
        <v>1</v>
      </c>
      <c r="H21" s="1398">
        <v>3</v>
      </c>
      <c r="I21" s="1398"/>
      <c r="J21" s="1755" t="s">
        <v>875</v>
      </c>
      <c r="K21" s="1773">
        <v>1081338</v>
      </c>
      <c r="L21" s="1773">
        <v>580234.67000000004</v>
      </c>
      <c r="M21" s="1746">
        <v>1</v>
      </c>
      <c r="N21" s="1749">
        <v>0</v>
      </c>
      <c r="O21" s="1752" t="e">
        <f>IF(M22&lt;1,(AVERAGE(F22:I22)/M22),SUM(F22:I22)/M22)</f>
        <v>#DIV/0!</v>
      </c>
      <c r="P21" s="1739" t="s">
        <v>393</v>
      </c>
      <c r="Q21" s="1477">
        <v>0.25</v>
      </c>
      <c r="R21" s="1804" t="s">
        <v>1034</v>
      </c>
      <c r="S21" s="1808" t="s">
        <v>107</v>
      </c>
      <c r="T21" s="1804" t="s">
        <v>1033</v>
      </c>
    </row>
    <row r="22" spans="1:20" ht="15.75" customHeight="1">
      <c r="A22" s="1812"/>
      <c r="B22" s="1062"/>
      <c r="C22" s="1062"/>
      <c r="D22" s="1014"/>
      <c r="E22" s="508" t="s">
        <v>849</v>
      </c>
      <c r="F22" s="1398"/>
      <c r="G22" s="1398"/>
      <c r="H22" s="1398"/>
      <c r="I22" s="1398"/>
      <c r="J22" s="1756"/>
      <c r="K22" s="1774"/>
      <c r="L22" s="1774"/>
      <c r="M22" s="1747"/>
      <c r="N22" s="1750"/>
      <c r="O22" s="1753"/>
      <c r="P22" s="1740"/>
      <c r="Q22" s="1478"/>
      <c r="R22" s="1805"/>
      <c r="S22" s="1809"/>
      <c r="T22" s="1805"/>
    </row>
    <row r="23" spans="1:20" ht="15.75" customHeight="1">
      <c r="A23" s="1812"/>
      <c r="B23" s="1062"/>
      <c r="C23" s="1062"/>
      <c r="D23" s="1014"/>
      <c r="E23" s="508" t="s">
        <v>850</v>
      </c>
      <c r="F23" s="1398"/>
      <c r="G23" s="1398"/>
      <c r="H23" s="1398"/>
      <c r="I23" s="1398"/>
      <c r="J23" s="1756"/>
      <c r="K23" s="1774"/>
      <c r="L23" s="1774"/>
      <c r="M23" s="1747"/>
      <c r="N23" s="1750"/>
      <c r="O23" s="1753"/>
      <c r="P23" s="1740"/>
      <c r="Q23" s="1478"/>
      <c r="R23" s="1805"/>
      <c r="S23" s="1809"/>
      <c r="T23" s="1805"/>
    </row>
    <row r="24" spans="1:20" ht="15.75" customHeight="1">
      <c r="A24" s="1812"/>
      <c r="B24" s="1062"/>
      <c r="C24" s="1062"/>
      <c r="D24" s="1014"/>
      <c r="E24" s="508" t="s">
        <v>851</v>
      </c>
      <c r="F24" s="1398"/>
      <c r="G24" s="1398"/>
      <c r="H24" s="1398"/>
      <c r="I24" s="1398"/>
      <c r="J24" s="1756"/>
      <c r="K24" s="1774"/>
      <c r="L24" s="1774"/>
      <c r="M24" s="1747"/>
      <c r="N24" s="1750"/>
      <c r="O24" s="1753"/>
      <c r="P24" s="1740"/>
      <c r="Q24" s="1478"/>
      <c r="R24" s="1805"/>
      <c r="S24" s="1809"/>
      <c r="T24" s="1805"/>
    </row>
    <row r="25" spans="1:20" ht="15.75" customHeight="1">
      <c r="A25" s="1812"/>
      <c r="B25" s="1062"/>
      <c r="C25" s="1062"/>
      <c r="D25" s="1014"/>
      <c r="E25" s="508" t="s">
        <v>852</v>
      </c>
      <c r="F25" s="1398"/>
      <c r="G25" s="1398"/>
      <c r="H25" s="1398"/>
      <c r="I25" s="1398"/>
      <c r="J25" s="1756"/>
      <c r="K25" s="1774"/>
      <c r="L25" s="1774"/>
      <c r="M25" s="1747"/>
      <c r="N25" s="1750"/>
      <c r="O25" s="1753"/>
      <c r="P25" s="1740"/>
      <c r="Q25" s="1478"/>
      <c r="R25" s="1805"/>
      <c r="S25" s="1809"/>
      <c r="T25" s="1805"/>
    </row>
    <row r="26" spans="1:20" ht="15.75" customHeight="1" thickBot="1">
      <c r="A26" s="1812"/>
      <c r="B26" s="1062"/>
      <c r="C26" s="1062"/>
      <c r="D26" s="1014"/>
      <c r="E26" s="508" t="s">
        <v>853</v>
      </c>
      <c r="F26" s="1398"/>
      <c r="G26" s="1398"/>
      <c r="H26" s="1398"/>
      <c r="I26" s="1398"/>
      <c r="J26" s="1756"/>
      <c r="K26" s="1774"/>
      <c r="L26" s="1774"/>
      <c r="M26" s="1747"/>
      <c r="N26" s="1750"/>
      <c r="O26" s="1753"/>
      <c r="P26" s="1740"/>
      <c r="Q26" s="1478"/>
      <c r="R26" s="1806"/>
      <c r="S26" s="1810"/>
      <c r="T26" s="1806"/>
    </row>
    <row r="27" spans="1:20" ht="29.25" customHeight="1">
      <c r="A27" s="1812"/>
      <c r="B27" s="1062"/>
      <c r="C27" s="1062"/>
      <c r="D27" s="1014"/>
      <c r="E27" s="508" t="s">
        <v>854</v>
      </c>
      <c r="F27" s="1398"/>
      <c r="G27" s="1398"/>
      <c r="H27" s="1398"/>
      <c r="I27" s="1398"/>
      <c r="J27" s="1756"/>
      <c r="K27" s="1774"/>
      <c r="L27" s="1774"/>
      <c r="M27" s="1747"/>
      <c r="N27" s="1750"/>
      <c r="O27" s="1753"/>
      <c r="P27" s="1740"/>
      <c r="Q27" s="1478"/>
      <c r="R27" s="1764" t="s">
        <v>109</v>
      </c>
      <c r="S27" s="1764" t="s">
        <v>110</v>
      </c>
      <c r="T27" s="1764" t="s">
        <v>111</v>
      </c>
    </row>
    <row r="28" spans="1:20" ht="33" customHeight="1">
      <c r="A28" s="1812"/>
      <c r="B28" s="1062"/>
      <c r="C28" s="1062"/>
      <c r="D28" s="1014"/>
      <c r="E28" s="508" t="s">
        <v>855</v>
      </c>
      <c r="F28" s="1398"/>
      <c r="G28" s="1398"/>
      <c r="H28" s="1398"/>
      <c r="I28" s="1398"/>
      <c r="J28" s="1756"/>
      <c r="K28" s="1774"/>
      <c r="L28" s="1774"/>
      <c r="M28" s="1747"/>
      <c r="N28" s="1750"/>
      <c r="O28" s="1753"/>
      <c r="P28" s="1740"/>
      <c r="Q28" s="1478"/>
      <c r="R28" s="1765"/>
      <c r="S28" s="1765"/>
      <c r="T28" s="1765"/>
    </row>
    <row r="29" spans="1:20" ht="29.25" customHeight="1">
      <c r="A29" s="1812"/>
      <c r="B29" s="1062"/>
      <c r="C29" s="1062"/>
      <c r="D29" s="1014"/>
      <c r="E29" s="508" t="s">
        <v>856</v>
      </c>
      <c r="F29" s="1398"/>
      <c r="G29" s="1398"/>
      <c r="H29" s="1398"/>
      <c r="I29" s="1398"/>
      <c r="J29" s="1756"/>
      <c r="K29" s="1774"/>
      <c r="L29" s="1774"/>
      <c r="M29" s="1747"/>
      <c r="N29" s="1750"/>
      <c r="O29" s="1753"/>
      <c r="P29" s="1740"/>
      <c r="Q29" s="1478"/>
      <c r="R29" s="1765"/>
      <c r="S29" s="1765"/>
      <c r="T29" s="1765"/>
    </row>
    <row r="30" spans="1:20" ht="21.75" customHeight="1">
      <c r="A30" s="1812"/>
      <c r="B30" s="1062"/>
      <c r="C30" s="1062"/>
      <c r="D30" s="1014"/>
      <c r="E30" s="508" t="s">
        <v>857</v>
      </c>
      <c r="F30" s="1398"/>
      <c r="G30" s="1398"/>
      <c r="H30" s="1398"/>
      <c r="I30" s="1398"/>
      <c r="J30" s="1756"/>
      <c r="K30" s="1774"/>
      <c r="L30" s="1774"/>
      <c r="M30" s="1747"/>
      <c r="N30" s="1750"/>
      <c r="O30" s="1753"/>
      <c r="P30" s="1740"/>
      <c r="Q30" s="1478"/>
      <c r="R30" s="1765"/>
      <c r="S30" s="1765"/>
      <c r="T30" s="1765"/>
    </row>
    <row r="31" spans="1:20" ht="21.75" customHeight="1">
      <c r="A31" s="1812"/>
      <c r="B31" s="1062"/>
      <c r="C31" s="1062"/>
      <c r="D31" s="1014"/>
      <c r="E31" s="508" t="s">
        <v>858</v>
      </c>
      <c r="F31" s="1398"/>
      <c r="G31" s="1398"/>
      <c r="H31" s="1398"/>
      <c r="I31" s="1398"/>
      <c r="J31" s="1756"/>
      <c r="K31" s="1774"/>
      <c r="L31" s="1774"/>
      <c r="M31" s="1747"/>
      <c r="N31" s="1750"/>
      <c r="O31" s="1753"/>
      <c r="P31" s="1740"/>
      <c r="Q31" s="1478"/>
      <c r="R31" s="1766"/>
      <c r="S31" s="1766"/>
      <c r="T31" s="1766"/>
    </row>
    <row r="32" spans="1:20" ht="37.5" customHeight="1">
      <c r="A32" s="1812"/>
      <c r="B32" s="1062"/>
      <c r="C32" s="1062"/>
      <c r="D32" s="1015"/>
      <c r="E32" s="508" t="s">
        <v>859</v>
      </c>
      <c r="F32" s="1398"/>
      <c r="G32" s="1398"/>
      <c r="H32" s="1398"/>
      <c r="I32" s="1398"/>
      <c r="J32" s="1757"/>
      <c r="K32" s="1775"/>
      <c r="L32" s="1775"/>
      <c r="M32" s="1748"/>
      <c r="N32" s="1751"/>
      <c r="O32" s="1754"/>
      <c r="P32" s="1741"/>
      <c r="Q32" s="1479"/>
      <c r="R32" s="1766"/>
      <c r="S32" s="1766"/>
      <c r="T32" s="1766"/>
    </row>
    <row r="33" spans="1:20" ht="24" customHeight="1" thickBot="1">
      <c r="A33" s="1812"/>
      <c r="B33" s="1062"/>
      <c r="C33" s="1062"/>
      <c r="D33" s="1062" t="s">
        <v>437</v>
      </c>
      <c r="E33" s="508" t="s">
        <v>860</v>
      </c>
      <c r="F33" s="1398">
        <v>1</v>
      </c>
      <c r="G33" s="1398">
        <v>1</v>
      </c>
      <c r="H33" s="1398">
        <v>1</v>
      </c>
      <c r="I33" s="1398"/>
      <c r="J33" s="1755" t="s">
        <v>876</v>
      </c>
      <c r="K33" s="1773">
        <v>13827433.59</v>
      </c>
      <c r="L33" s="1773">
        <v>0</v>
      </c>
      <c r="M33" s="1746">
        <v>1</v>
      </c>
      <c r="N33" s="1749">
        <v>0</v>
      </c>
      <c r="O33" s="1752">
        <v>1</v>
      </c>
      <c r="P33" s="1739" t="s">
        <v>393</v>
      </c>
      <c r="Q33" s="1411">
        <v>0.25</v>
      </c>
      <c r="R33" s="1767"/>
      <c r="S33" s="1767"/>
      <c r="T33" s="1767"/>
    </row>
    <row r="34" spans="1:20" ht="33" customHeight="1">
      <c r="A34" s="1812"/>
      <c r="B34" s="1062"/>
      <c r="C34" s="1062"/>
      <c r="D34" s="1062"/>
      <c r="E34" s="275" t="s">
        <v>861</v>
      </c>
      <c r="F34" s="1398"/>
      <c r="G34" s="1398"/>
      <c r="H34" s="1398"/>
      <c r="I34" s="1398"/>
      <c r="J34" s="1756"/>
      <c r="K34" s="1774"/>
      <c r="L34" s="1774"/>
      <c r="M34" s="1747"/>
      <c r="N34" s="1750"/>
      <c r="O34" s="1753"/>
      <c r="P34" s="1740"/>
      <c r="Q34" s="1412"/>
      <c r="R34" s="1768" t="s">
        <v>1035</v>
      </c>
      <c r="S34" s="1768" t="s">
        <v>1036</v>
      </c>
      <c r="T34" s="1768" t="s">
        <v>1037</v>
      </c>
    </row>
    <row r="35" spans="1:20" ht="26.25" customHeight="1">
      <c r="A35" s="1812"/>
      <c r="B35" s="1062"/>
      <c r="C35" s="1062"/>
      <c r="D35" s="1062"/>
      <c r="E35" s="275" t="s">
        <v>725</v>
      </c>
      <c r="F35" s="1398"/>
      <c r="G35" s="1398"/>
      <c r="H35" s="1398"/>
      <c r="I35" s="1398"/>
      <c r="J35" s="1757"/>
      <c r="K35" s="1775"/>
      <c r="L35" s="1775"/>
      <c r="M35" s="1748"/>
      <c r="N35" s="1751"/>
      <c r="O35" s="1754"/>
      <c r="P35" s="1741"/>
      <c r="Q35" s="1742"/>
      <c r="R35" s="1769"/>
      <c r="S35" s="1769"/>
      <c r="T35" s="1769"/>
    </row>
    <row r="36" spans="1:20" ht="15.75" customHeight="1" thickBot="1">
      <c r="A36" s="1812"/>
      <c r="B36" s="1062"/>
      <c r="C36" s="1062"/>
      <c r="D36" s="1013" t="s">
        <v>1300</v>
      </c>
      <c r="E36" s="275" t="s">
        <v>862</v>
      </c>
      <c r="F36" s="1398">
        <v>3</v>
      </c>
      <c r="G36" s="1398">
        <v>3</v>
      </c>
      <c r="H36" s="1398">
        <v>3</v>
      </c>
      <c r="I36" s="1644"/>
      <c r="J36" s="1758" t="s">
        <v>877</v>
      </c>
      <c r="K36" s="1390">
        <v>0</v>
      </c>
      <c r="L36" s="1390">
        <v>0</v>
      </c>
      <c r="M36" s="1746">
        <v>3</v>
      </c>
      <c r="N36" s="1749" t="e">
        <f>IF(M38&lt;1,M38-AVERAGE(F38:I38),M38-(SUM(F38:I38)))</f>
        <v>#DIV/0!</v>
      </c>
      <c r="O36" s="1752" t="e">
        <f>IF(M38&lt;1,(AVERAGE(F38:I38)/M38),SUM(F38:I38)/M38)</f>
        <v>#DIV/0!</v>
      </c>
      <c r="P36" s="1739" t="s">
        <v>393</v>
      </c>
      <c r="Q36" s="1411">
        <v>0.25</v>
      </c>
      <c r="R36" s="1770"/>
      <c r="S36" s="1770"/>
      <c r="T36" s="1770"/>
    </row>
    <row r="37" spans="1:20" ht="26.25" customHeight="1">
      <c r="A37" s="1812"/>
      <c r="B37" s="1062"/>
      <c r="C37" s="1062"/>
      <c r="D37" s="1014"/>
      <c r="E37" s="275" t="s">
        <v>863</v>
      </c>
      <c r="F37" s="1398"/>
      <c r="G37" s="1398"/>
      <c r="H37" s="1398"/>
      <c r="I37" s="1644"/>
      <c r="J37" s="1759"/>
      <c r="K37" s="1391"/>
      <c r="L37" s="1391"/>
      <c r="M37" s="1747"/>
      <c r="N37" s="1750"/>
      <c r="O37" s="1753"/>
      <c r="P37" s="1740"/>
      <c r="Q37" s="1412"/>
      <c r="R37" s="1764" t="s">
        <v>1038</v>
      </c>
      <c r="S37" s="1764" t="s">
        <v>1039</v>
      </c>
      <c r="T37" s="1764" t="s">
        <v>1040</v>
      </c>
    </row>
    <row r="38" spans="1:20" ht="27" customHeight="1">
      <c r="A38" s="1812"/>
      <c r="B38" s="1062"/>
      <c r="C38" s="1062"/>
      <c r="D38" s="1014"/>
      <c r="E38" s="275" t="s">
        <v>864</v>
      </c>
      <c r="F38" s="1398"/>
      <c r="G38" s="1398"/>
      <c r="H38" s="1398"/>
      <c r="I38" s="1644"/>
      <c r="J38" s="1759"/>
      <c r="K38" s="1391"/>
      <c r="L38" s="1391"/>
      <c r="M38" s="1747"/>
      <c r="N38" s="1750"/>
      <c r="O38" s="1753"/>
      <c r="P38" s="1740"/>
      <c r="Q38" s="1412"/>
      <c r="R38" s="1765"/>
      <c r="S38" s="1765"/>
      <c r="T38" s="1765"/>
    </row>
    <row r="39" spans="1:20" ht="27" customHeight="1">
      <c r="A39" s="1812"/>
      <c r="B39" s="1062"/>
      <c r="C39" s="1062"/>
      <c r="D39" s="1014"/>
      <c r="E39" s="275" t="s">
        <v>865</v>
      </c>
      <c r="F39" s="1398"/>
      <c r="G39" s="1398"/>
      <c r="H39" s="1398"/>
      <c r="I39" s="1644"/>
      <c r="J39" s="1759"/>
      <c r="K39" s="1391"/>
      <c r="L39" s="1391"/>
      <c r="M39" s="1747"/>
      <c r="N39" s="1750"/>
      <c r="O39" s="1753"/>
      <c r="P39" s="1740"/>
      <c r="Q39" s="1412"/>
      <c r="R39" s="1765"/>
      <c r="S39" s="1765"/>
      <c r="T39" s="1765"/>
    </row>
    <row r="40" spans="1:20" ht="23.25" customHeight="1">
      <c r="A40" s="1812"/>
      <c r="B40" s="1062"/>
      <c r="C40" s="1062"/>
      <c r="D40" s="1014"/>
      <c r="E40" s="275" t="s">
        <v>866</v>
      </c>
      <c r="F40" s="1398"/>
      <c r="G40" s="1398"/>
      <c r="H40" s="1398"/>
      <c r="I40" s="1644"/>
      <c r="J40" s="1760"/>
      <c r="K40" s="1392"/>
      <c r="L40" s="1392"/>
      <c r="M40" s="1748"/>
      <c r="N40" s="1751"/>
      <c r="O40" s="1754"/>
      <c r="P40" s="1741"/>
      <c r="Q40" s="1742"/>
      <c r="R40" s="1765"/>
      <c r="S40" s="1765"/>
      <c r="T40" s="1765"/>
    </row>
    <row r="41" spans="1:20" ht="15.75" customHeight="1" thickBot="1">
      <c r="A41" s="1812"/>
      <c r="B41" s="1062"/>
      <c r="C41" s="1062"/>
      <c r="D41" s="1015"/>
      <c r="E41" s="275" t="s">
        <v>867</v>
      </c>
      <c r="F41" s="1398">
        <v>3</v>
      </c>
      <c r="G41" s="1395">
        <v>3</v>
      </c>
      <c r="H41" s="1398">
        <v>3</v>
      </c>
      <c r="I41" s="1398"/>
      <c r="J41" s="1758" t="s">
        <v>878</v>
      </c>
      <c r="K41" s="1773">
        <v>1553500</v>
      </c>
      <c r="L41" s="1773">
        <v>1240792.29</v>
      </c>
      <c r="M41" s="1746">
        <v>3</v>
      </c>
      <c r="N41" s="1749" t="e">
        <f>IF(M43&lt;1,M43-AVERAGE(F43:I43),M43-(SUM(F43:I43)))</f>
        <v>#DIV/0!</v>
      </c>
      <c r="O41" s="1752" t="e">
        <f>#REF!</f>
        <v>#REF!</v>
      </c>
      <c r="P41" s="1739" t="s">
        <v>393</v>
      </c>
      <c r="Q41" s="1743">
        <v>0.25</v>
      </c>
      <c r="R41" s="1767"/>
      <c r="S41" s="1767"/>
      <c r="T41" s="1767"/>
    </row>
    <row r="42" spans="1:20" ht="36.75" customHeight="1">
      <c r="A42" s="1812"/>
      <c r="B42" s="1062"/>
      <c r="C42" s="1062"/>
      <c r="D42" s="1062" t="s">
        <v>1301</v>
      </c>
      <c r="E42" s="275" t="s">
        <v>868</v>
      </c>
      <c r="F42" s="1398"/>
      <c r="G42" s="1395"/>
      <c r="H42" s="1398"/>
      <c r="I42" s="1398"/>
      <c r="J42" s="1759"/>
      <c r="K42" s="1774"/>
      <c r="L42" s="1774"/>
      <c r="M42" s="1747"/>
      <c r="N42" s="1750"/>
      <c r="O42" s="1753"/>
      <c r="P42" s="1740"/>
      <c r="Q42" s="1744"/>
      <c r="R42" s="1818" t="s">
        <v>1041</v>
      </c>
      <c r="S42" s="1761" t="s">
        <v>1042</v>
      </c>
      <c r="T42" s="1761" t="s">
        <v>1043</v>
      </c>
    </row>
    <row r="43" spans="1:20" ht="27.75" customHeight="1">
      <c r="A43" s="1812"/>
      <c r="B43" s="1062"/>
      <c r="C43" s="1062"/>
      <c r="D43" s="1062"/>
      <c r="E43" s="275" t="s">
        <v>869</v>
      </c>
      <c r="F43" s="1398"/>
      <c r="G43" s="1395"/>
      <c r="H43" s="1398"/>
      <c r="I43" s="1398"/>
      <c r="J43" s="1759"/>
      <c r="K43" s="1774"/>
      <c r="L43" s="1774"/>
      <c r="M43" s="1747"/>
      <c r="N43" s="1750"/>
      <c r="O43" s="1753"/>
      <c r="P43" s="1740"/>
      <c r="Q43" s="1744"/>
      <c r="R43" s="1819"/>
      <c r="S43" s="1762"/>
      <c r="T43" s="1762"/>
    </row>
    <row r="44" spans="1:20" ht="31.5" customHeight="1">
      <c r="A44" s="1812"/>
      <c r="B44" s="1062"/>
      <c r="C44" s="1062"/>
      <c r="D44" s="1062"/>
      <c r="E44" s="275" t="s">
        <v>870</v>
      </c>
      <c r="F44" s="1398"/>
      <c r="G44" s="1395"/>
      <c r="H44" s="1398"/>
      <c r="I44" s="1398"/>
      <c r="J44" s="1759"/>
      <c r="K44" s="1774"/>
      <c r="L44" s="1774"/>
      <c r="M44" s="1747"/>
      <c r="N44" s="1750"/>
      <c r="O44" s="1753"/>
      <c r="P44" s="1740"/>
      <c r="Q44" s="1744"/>
      <c r="R44" s="1819"/>
      <c r="S44" s="1762"/>
      <c r="T44" s="1762"/>
    </row>
    <row r="45" spans="1:20" ht="15.75" hidden="1" customHeight="1">
      <c r="A45" s="1812"/>
      <c r="B45" s="1062"/>
      <c r="C45" s="1062"/>
      <c r="D45" s="1062"/>
      <c r="E45" s="275" t="s">
        <v>871</v>
      </c>
      <c r="F45" s="1398"/>
      <c r="G45" s="1395"/>
      <c r="H45" s="1398"/>
      <c r="I45" s="1398"/>
      <c r="J45" s="1759"/>
      <c r="K45" s="1774"/>
      <c r="L45" s="1774"/>
      <c r="M45" s="1747"/>
      <c r="N45" s="1750"/>
      <c r="O45" s="1753"/>
      <c r="P45" s="1740"/>
      <c r="Q45" s="1744"/>
      <c r="R45" s="1819"/>
      <c r="S45" s="1762"/>
      <c r="T45" s="1762"/>
    </row>
    <row r="46" spans="1:20" ht="24" customHeight="1">
      <c r="A46" s="1812"/>
      <c r="B46" s="1062"/>
      <c r="C46" s="1062"/>
      <c r="D46" s="1062"/>
      <c r="E46" s="275" t="s">
        <v>872</v>
      </c>
      <c r="F46" s="1398"/>
      <c r="G46" s="1395"/>
      <c r="H46" s="1398"/>
      <c r="I46" s="1398"/>
      <c r="J46" s="1759"/>
      <c r="K46" s="1774"/>
      <c r="L46" s="1774"/>
      <c r="M46" s="1747"/>
      <c r="N46" s="1750"/>
      <c r="O46" s="1753"/>
      <c r="P46" s="1740"/>
      <c r="Q46" s="1744"/>
      <c r="R46" s="1819"/>
      <c r="S46" s="1762"/>
      <c r="T46" s="1762"/>
    </row>
    <row r="47" spans="1:20" ht="15" customHeight="1" thickBot="1">
      <c r="A47" s="1812"/>
      <c r="B47" s="1062"/>
      <c r="C47" s="1062"/>
      <c r="D47" s="1062"/>
      <c r="E47" s="275" t="s">
        <v>873</v>
      </c>
      <c r="F47" s="1398"/>
      <c r="G47" s="1395"/>
      <c r="H47" s="1398"/>
      <c r="I47" s="1398"/>
      <c r="J47" s="1760"/>
      <c r="K47" s="1775"/>
      <c r="L47" s="1775"/>
      <c r="M47" s="1748"/>
      <c r="N47" s="1751"/>
      <c r="O47" s="1754"/>
      <c r="P47" s="1741"/>
      <c r="Q47" s="1745"/>
      <c r="R47" s="1768"/>
      <c r="S47" s="1763"/>
      <c r="T47" s="1762"/>
    </row>
    <row r="48" spans="1:20" ht="25.5" customHeight="1">
      <c r="A48" s="1812"/>
      <c r="B48" s="1062"/>
      <c r="C48" s="1062"/>
      <c r="D48" s="1062"/>
      <c r="E48" s="290" t="s">
        <v>874</v>
      </c>
      <c r="F48" s="249"/>
      <c r="G48" s="283"/>
      <c r="H48" s="277">
        <v>1</v>
      </c>
      <c r="I48" s="283"/>
      <c r="J48" s="470" t="s">
        <v>879</v>
      </c>
      <c r="K48" s="392">
        <v>5000000</v>
      </c>
      <c r="L48" s="392">
        <v>0</v>
      </c>
      <c r="M48" s="250">
        <v>0</v>
      </c>
      <c r="N48" s="471">
        <v>1</v>
      </c>
      <c r="O48" s="509" t="e">
        <f>IF(M40&lt;1,(AVERAGE(F40:I40)/M40),SUM(F40:I40)/M40)</f>
        <v>#DIV/0!</v>
      </c>
      <c r="P48" s="511" t="s">
        <v>393</v>
      </c>
      <c r="Q48" s="277">
        <v>0</v>
      </c>
      <c r="R48" s="546" t="s">
        <v>1044</v>
      </c>
      <c r="S48" s="546" t="s">
        <v>1045</v>
      </c>
      <c r="T48" s="545" t="s">
        <v>98</v>
      </c>
    </row>
    <row r="49" spans="4:23">
      <c r="P49" s="237"/>
      <c r="R49" s="86"/>
      <c r="S49" s="86"/>
      <c r="T49" s="86"/>
    </row>
    <row r="50" spans="4:23" ht="16.5">
      <c r="D50" s="104" t="s">
        <v>24</v>
      </c>
      <c r="E50" s="104"/>
      <c r="F50" s="104"/>
      <c r="G50" s="104"/>
      <c r="H50" s="86"/>
      <c r="I50" s="86"/>
      <c r="J50" s="86"/>
      <c r="K50" s="86"/>
      <c r="L50" s="86"/>
      <c r="M50" s="86"/>
      <c r="N50" s="86"/>
      <c r="O50" s="86"/>
      <c r="P50" s="86"/>
      <c r="Q50" s="86"/>
      <c r="R50" s="86"/>
      <c r="S50" s="86"/>
      <c r="T50" s="86"/>
      <c r="U50" s="86"/>
      <c r="V50" s="86"/>
      <c r="W50" s="86"/>
    </row>
    <row r="51" spans="4:23" ht="16.5">
      <c r="D51" s="104"/>
      <c r="E51" s="104"/>
      <c r="F51" s="104"/>
      <c r="G51" s="104"/>
      <c r="H51" s="86"/>
      <c r="I51" s="86"/>
      <c r="J51" s="86"/>
      <c r="K51" s="86"/>
      <c r="L51" s="86"/>
      <c r="M51" s="86"/>
      <c r="N51" s="86"/>
      <c r="O51" s="86"/>
      <c r="P51" s="86"/>
      <c r="Q51" s="86"/>
      <c r="R51" s="557"/>
      <c r="S51" s="557"/>
      <c r="T51" s="557"/>
      <c r="U51" s="86"/>
      <c r="V51" s="86"/>
      <c r="W51" s="86"/>
    </row>
  </sheetData>
  <mergeCells count="117">
    <mergeCell ref="T21:T26"/>
    <mergeCell ref="P21:P32"/>
    <mergeCell ref="C16:C48"/>
    <mergeCell ref="B16:B48"/>
    <mergeCell ref="A16:A48"/>
    <mergeCell ref="P16:P20"/>
    <mergeCell ref="N16:N20"/>
    <mergeCell ref="O16:O20"/>
    <mergeCell ref="Q16:Q20"/>
    <mergeCell ref="R16:R20"/>
    <mergeCell ref="S16:S20"/>
    <mergeCell ref="D16:D20"/>
    <mergeCell ref="F16:F20"/>
    <mergeCell ref="G16:G20"/>
    <mergeCell ref="H16:H20"/>
    <mergeCell ref="I16:I20"/>
    <mergeCell ref="D33:D35"/>
    <mergeCell ref="D21:D32"/>
    <mergeCell ref="F21:F32"/>
    <mergeCell ref="K36:K40"/>
    <mergeCell ref="K41:K47"/>
    <mergeCell ref="L41:L47"/>
    <mergeCell ref="L36:L40"/>
    <mergeCell ref="M41:M47"/>
    <mergeCell ref="A7:E7"/>
    <mergeCell ref="F7:M7"/>
    <mergeCell ref="A8:E8"/>
    <mergeCell ref="F8:M8"/>
    <mergeCell ref="A10:T10"/>
    <mergeCell ref="A12:L12"/>
    <mergeCell ref="M12:T12"/>
    <mergeCell ref="B13:B14"/>
    <mergeCell ref="C13:C14"/>
    <mergeCell ref="A1:E3"/>
    <mergeCell ref="F1:M1"/>
    <mergeCell ref="N1:T1"/>
    <mergeCell ref="F2:M3"/>
    <mergeCell ref="N2:T2"/>
    <mergeCell ref="N3:T3"/>
    <mergeCell ref="A5:E5"/>
    <mergeCell ref="F5:M5"/>
    <mergeCell ref="A6:E6"/>
    <mergeCell ref="F6:M6"/>
    <mergeCell ref="A13:A14"/>
    <mergeCell ref="D13:D14"/>
    <mergeCell ref="E13:E14"/>
    <mergeCell ref="T13:T14"/>
    <mergeCell ref="K13:K14"/>
    <mergeCell ref="L13:L14"/>
    <mergeCell ref="M13:M14"/>
    <mergeCell ref="K21:K32"/>
    <mergeCell ref="K33:K35"/>
    <mergeCell ref="L21:L32"/>
    <mergeCell ref="L33:L35"/>
    <mergeCell ref="P33:P35"/>
    <mergeCell ref="N13:P13"/>
    <mergeCell ref="Q13:Q14"/>
    <mergeCell ref="R13:R14"/>
    <mergeCell ref="F13:I13"/>
    <mergeCell ref="J13:J14"/>
    <mergeCell ref="T16:T20"/>
    <mergeCell ref="J16:J20"/>
    <mergeCell ref="K16:K20"/>
    <mergeCell ref="L16:L20"/>
    <mergeCell ref="M16:M20"/>
    <mergeCell ref="R21:R26"/>
    <mergeCell ref="S21:S26"/>
    <mergeCell ref="S42:S47"/>
    <mergeCell ref="T42:T47"/>
    <mergeCell ref="R27:R33"/>
    <mergeCell ref="S27:S33"/>
    <mergeCell ref="T27:T33"/>
    <mergeCell ref="R34:R36"/>
    <mergeCell ref="S34:S36"/>
    <mergeCell ref="T34:T36"/>
    <mergeCell ref="R37:R41"/>
    <mergeCell ref="S37:S41"/>
    <mergeCell ref="T37:T41"/>
    <mergeCell ref="R42:R47"/>
    <mergeCell ref="D42:D48"/>
    <mergeCell ref="D36:D41"/>
    <mergeCell ref="I21:I32"/>
    <mergeCell ref="I33:I35"/>
    <mergeCell ref="I36:I40"/>
    <mergeCell ref="I41:I47"/>
    <mergeCell ref="J21:J32"/>
    <mergeCell ref="J33:J35"/>
    <mergeCell ref="J36:J40"/>
    <mergeCell ref="J41:J47"/>
    <mergeCell ref="F33:F35"/>
    <mergeCell ref="G33:G35"/>
    <mergeCell ref="H33:H35"/>
    <mergeCell ref="F36:F40"/>
    <mergeCell ref="G36:G40"/>
    <mergeCell ref="H36:H40"/>
    <mergeCell ref="F41:F47"/>
    <mergeCell ref="G41:G47"/>
    <mergeCell ref="H41:H47"/>
    <mergeCell ref="G21:G32"/>
    <mergeCell ref="H21:H32"/>
    <mergeCell ref="P36:P40"/>
    <mergeCell ref="P41:P47"/>
    <mergeCell ref="Q21:Q32"/>
    <mergeCell ref="Q33:Q35"/>
    <mergeCell ref="Q36:Q40"/>
    <mergeCell ref="Q41:Q47"/>
    <mergeCell ref="M33:M35"/>
    <mergeCell ref="M21:M32"/>
    <mergeCell ref="N21:N32"/>
    <mergeCell ref="N33:N35"/>
    <mergeCell ref="N36:N40"/>
    <mergeCell ref="N41:N47"/>
    <mergeCell ref="O21:O32"/>
    <mergeCell ref="O33:O35"/>
    <mergeCell ref="O36:O40"/>
    <mergeCell ref="O41:O47"/>
    <mergeCell ref="M36:M40"/>
  </mergeCells>
  <conditionalFormatting sqref="P16 P33 P36 P41">
    <cfRule type="containsText" dxfId="44" priority="17" stopIfTrue="1" operator="containsText" text="P">
      <formula>NOT(ISERROR(SEARCH("P",P16)))</formula>
    </cfRule>
    <cfRule type="containsText" dxfId="43" priority="18" stopIfTrue="1" operator="containsText" text="R">
      <formula>NOT(ISERROR(SEARCH("R",P16)))</formula>
    </cfRule>
    <cfRule type="containsText" dxfId="42" priority="19" operator="containsText" text="T">
      <formula>NOT(ISERROR(SEARCH("T",P16)))</formula>
    </cfRule>
  </conditionalFormatting>
  <conditionalFormatting sqref="P21">
    <cfRule type="containsText" dxfId="41" priority="9" stopIfTrue="1" operator="containsText" text="P">
      <formula>NOT(ISERROR(SEARCH("P",P21)))</formula>
    </cfRule>
    <cfRule type="containsText" dxfId="40" priority="10" stopIfTrue="1" operator="containsText" text="R">
      <formula>NOT(ISERROR(SEARCH("R",P21)))</formula>
    </cfRule>
    <cfRule type="containsText" dxfId="39" priority="11" operator="containsText" text="T">
      <formula>NOT(ISERROR(SEARCH("T",P21)))</formula>
    </cfRule>
    <cfRule type="iconSet" priority="12">
      <iconSet iconSet="3Symbols2">
        <cfvo type="percent" val="0"/>
        <cfvo type="percent" val="0.74"/>
        <cfvo type="percent" val="0.85"/>
      </iconSet>
    </cfRule>
  </conditionalFormatting>
  <conditionalFormatting sqref="P41 P36 P33 P16">
    <cfRule type="iconSet" priority="20">
      <iconSet iconSet="3Symbols2">
        <cfvo type="percent" val="0"/>
        <cfvo type="percent" val="0.74"/>
        <cfvo type="percent" val="0.85"/>
      </iconSet>
    </cfRule>
  </conditionalFormatting>
  <conditionalFormatting sqref="P48">
    <cfRule type="containsText" dxfId="38" priority="401" stopIfTrue="1" operator="containsText" text="P">
      <formula>NOT(ISERROR(SEARCH("P",P48)))</formula>
    </cfRule>
    <cfRule type="containsText" dxfId="37" priority="402" stopIfTrue="1" operator="containsText" text="R">
      <formula>NOT(ISERROR(SEARCH("R",P48)))</formula>
    </cfRule>
    <cfRule type="containsText" dxfId="36" priority="403" operator="containsText" text="T">
      <formula>NOT(ISERROR(SEARCH("T",P48)))</formula>
    </cfRule>
    <cfRule type="iconSet" priority="404">
      <iconSet iconSet="3Symbols2">
        <cfvo type="percent" val="0"/>
        <cfvo type="percent" val="0.74"/>
        <cfvo type="percent" val="0.85"/>
      </iconSet>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Y58"/>
  <sheetViews>
    <sheetView showGridLines="0" topLeftCell="E1" zoomScale="82" zoomScaleNormal="82" workbookViewId="0">
      <selection activeCell="F34" sqref="F34"/>
    </sheetView>
  </sheetViews>
  <sheetFormatPr baseColWidth="10" defaultColWidth="11.42578125" defaultRowHeight="13.5"/>
  <cols>
    <col min="1" max="1" width="3.85546875" style="2" customWidth="1"/>
    <col min="2" max="2" width="5.85546875" style="390" customWidth="1"/>
    <col min="3" max="3" width="31.5703125" style="2" customWidth="1"/>
    <col min="4" max="4" width="39.7109375" style="2" customWidth="1"/>
    <col min="5" max="5" width="70.42578125" style="2" customWidth="1"/>
    <col min="6" max="6" width="59" style="2" customWidth="1"/>
    <col min="7" max="7" width="8.5703125" style="2" customWidth="1"/>
    <col min="8" max="8" width="9.140625" style="2" customWidth="1"/>
    <col min="9" max="9" width="7.7109375" style="2" customWidth="1"/>
    <col min="10" max="10" width="9.140625" style="2" customWidth="1"/>
    <col min="11" max="11" width="65.28515625" style="2" customWidth="1"/>
    <col min="12" max="12" width="21.42578125" style="2" customWidth="1"/>
    <col min="13" max="13" width="22.85546875" style="2" customWidth="1"/>
    <col min="14" max="15" width="22" style="2" customWidth="1"/>
    <col min="16" max="17" width="22" style="3" customWidth="1"/>
    <col min="18" max="18" width="24" style="2" customWidth="1"/>
    <col min="19" max="19" width="20.85546875" style="2" customWidth="1"/>
    <col min="20" max="21" width="29.140625" style="2" customWidth="1"/>
    <col min="22" max="16384" width="11.42578125" style="2"/>
  </cols>
  <sheetData>
    <row r="3" spans="2:25" ht="14.25" thickBot="1"/>
    <row r="4" spans="2:25" ht="32.25" customHeight="1" thickBot="1">
      <c r="B4" s="904"/>
      <c r="C4" s="905"/>
      <c r="D4" s="905"/>
      <c r="E4" s="905"/>
      <c r="F4" s="906"/>
      <c r="G4" s="913" t="s">
        <v>18</v>
      </c>
      <c r="H4" s="914"/>
      <c r="I4" s="914"/>
      <c r="J4" s="914"/>
      <c r="K4" s="914"/>
      <c r="L4" s="914"/>
      <c r="M4" s="914"/>
      <c r="N4" s="915"/>
      <c r="O4" s="882" t="s">
        <v>655</v>
      </c>
      <c r="P4" s="883"/>
      <c r="Q4" s="883"/>
      <c r="R4" s="883"/>
      <c r="S4" s="883"/>
      <c r="T4" s="883"/>
      <c r="U4" s="884"/>
    </row>
    <row r="5" spans="2:25" ht="33" customHeight="1" thickBot="1">
      <c r="B5" s="907"/>
      <c r="C5" s="908"/>
      <c r="D5" s="908"/>
      <c r="E5" s="908"/>
      <c r="F5" s="909"/>
      <c r="G5" s="885" t="s">
        <v>17</v>
      </c>
      <c r="H5" s="886"/>
      <c r="I5" s="886"/>
      <c r="J5" s="886"/>
      <c r="K5" s="886"/>
      <c r="L5" s="886"/>
      <c r="M5" s="886"/>
      <c r="N5" s="887"/>
      <c r="O5" s="891" t="s">
        <v>23</v>
      </c>
      <c r="P5" s="892"/>
      <c r="Q5" s="892"/>
      <c r="R5" s="892"/>
      <c r="S5" s="892"/>
      <c r="T5" s="892"/>
      <c r="U5" s="893"/>
    </row>
    <row r="6" spans="2:25" ht="31.5" customHeight="1" thickBot="1">
      <c r="B6" s="910"/>
      <c r="C6" s="911"/>
      <c r="D6" s="911"/>
      <c r="E6" s="911"/>
      <c r="F6" s="912"/>
      <c r="G6" s="888"/>
      <c r="H6" s="889"/>
      <c r="I6" s="889"/>
      <c r="J6" s="889"/>
      <c r="K6" s="889"/>
      <c r="L6" s="889"/>
      <c r="M6" s="889"/>
      <c r="N6" s="890"/>
      <c r="O6" s="894" t="s">
        <v>8</v>
      </c>
      <c r="P6" s="895"/>
      <c r="Q6" s="895"/>
      <c r="R6" s="895"/>
      <c r="S6" s="895"/>
      <c r="T6" s="895"/>
      <c r="U6" s="896"/>
    </row>
    <row r="7" spans="2:25" ht="18" customHeight="1">
      <c r="K7" s="3"/>
      <c r="L7" s="3"/>
      <c r="M7" s="4"/>
      <c r="N7" s="4"/>
      <c r="O7" s="4"/>
      <c r="P7" s="447"/>
      <c r="Q7" s="447"/>
      <c r="R7" s="4"/>
      <c r="S7" s="4"/>
      <c r="T7" s="4"/>
      <c r="U7" s="4"/>
    </row>
    <row r="8" spans="2:25" ht="21.95" customHeight="1">
      <c r="B8" s="897" t="s">
        <v>10</v>
      </c>
      <c r="C8" s="897"/>
      <c r="D8" s="897"/>
      <c r="E8" s="897"/>
      <c r="F8" s="897"/>
      <c r="G8" s="901" t="s">
        <v>53</v>
      </c>
      <c r="H8" s="902"/>
      <c r="I8" s="902"/>
      <c r="J8" s="902"/>
      <c r="K8" s="902"/>
      <c r="L8" s="902"/>
      <c r="M8" s="902"/>
      <c r="N8" s="903"/>
      <c r="O8" s="4"/>
      <c r="P8" s="447"/>
      <c r="Q8" s="447"/>
      <c r="R8" s="4"/>
      <c r="S8" s="4"/>
      <c r="T8" s="4"/>
      <c r="U8" s="4"/>
    </row>
    <row r="9" spans="2:25" ht="21.95" customHeight="1">
      <c r="B9" s="897" t="s">
        <v>25</v>
      </c>
      <c r="C9" s="897"/>
      <c r="D9" s="897"/>
      <c r="E9" s="897"/>
      <c r="F9" s="897"/>
      <c r="G9" s="898">
        <v>2024</v>
      </c>
      <c r="H9" s="899"/>
      <c r="I9" s="899"/>
      <c r="J9" s="899"/>
      <c r="K9" s="899"/>
      <c r="L9" s="899"/>
      <c r="M9" s="899"/>
      <c r="N9" s="900"/>
      <c r="O9" s="4"/>
      <c r="P9" s="447"/>
      <c r="Q9" s="447"/>
      <c r="R9" s="4"/>
      <c r="S9" s="4"/>
      <c r="T9" s="4"/>
      <c r="U9" s="4"/>
    </row>
    <row r="10" spans="2:25" ht="21.95" customHeight="1">
      <c r="B10" s="897" t="s">
        <v>6</v>
      </c>
      <c r="C10" s="897"/>
      <c r="D10" s="897"/>
      <c r="E10" s="897"/>
      <c r="F10" s="897"/>
      <c r="G10" s="898" t="s">
        <v>731</v>
      </c>
      <c r="H10" s="899"/>
      <c r="I10" s="899"/>
      <c r="J10" s="899"/>
      <c r="K10" s="899"/>
      <c r="L10" s="899"/>
      <c r="M10" s="899"/>
      <c r="N10" s="900"/>
      <c r="O10" s="4"/>
      <c r="P10" s="447"/>
      <c r="Q10" s="447"/>
      <c r="R10" s="4"/>
      <c r="S10" s="4"/>
      <c r="T10" s="4"/>
      <c r="U10" s="4"/>
    </row>
    <row r="11" spans="2:25" ht="21.95" customHeight="1">
      <c r="B11" s="897" t="s">
        <v>7</v>
      </c>
      <c r="C11" s="897"/>
      <c r="D11" s="897"/>
      <c r="E11" s="897"/>
      <c r="F11" s="897"/>
      <c r="G11" s="898" t="s">
        <v>1241</v>
      </c>
      <c r="H11" s="899"/>
      <c r="I11" s="899"/>
      <c r="J11" s="899"/>
      <c r="K11" s="899"/>
      <c r="L11" s="899"/>
      <c r="M11" s="899"/>
      <c r="N11" s="900"/>
      <c r="O11" s="4"/>
      <c r="P11" s="447"/>
      <c r="Q11" s="447"/>
      <c r="R11" s="4"/>
      <c r="S11" s="4"/>
      <c r="T11" s="4"/>
      <c r="U11" s="4"/>
    </row>
    <row r="12" spans="2:25" ht="10.5" customHeight="1" thickBot="1">
      <c r="B12" s="391"/>
      <c r="C12" s="5"/>
      <c r="D12" s="5"/>
      <c r="E12" s="5"/>
      <c r="F12" s="5"/>
      <c r="G12" s="5"/>
      <c r="H12" s="5"/>
      <c r="I12" s="5"/>
      <c r="J12" s="5"/>
      <c r="K12" s="3"/>
      <c r="L12" s="3"/>
      <c r="M12" s="3"/>
      <c r="N12" s="3"/>
      <c r="O12" s="4"/>
      <c r="P12" s="447"/>
      <c r="Q12" s="447"/>
      <c r="R12" s="4"/>
      <c r="S12" s="4"/>
      <c r="T12" s="4"/>
      <c r="U12" s="4"/>
    </row>
    <row r="13" spans="2:25" ht="47.25" customHeight="1" thickBot="1">
      <c r="B13" s="926" t="s">
        <v>9</v>
      </c>
      <c r="C13" s="927"/>
      <c r="D13" s="927"/>
      <c r="E13" s="927"/>
      <c r="F13" s="927"/>
      <c r="G13" s="927"/>
      <c r="H13" s="927"/>
      <c r="I13" s="927"/>
      <c r="J13" s="927"/>
      <c r="K13" s="927"/>
      <c r="L13" s="927"/>
      <c r="M13" s="927"/>
      <c r="N13" s="927"/>
      <c r="O13" s="927"/>
      <c r="P13" s="927"/>
      <c r="Q13" s="927"/>
      <c r="R13" s="927"/>
      <c r="S13" s="927"/>
      <c r="T13" s="927"/>
      <c r="U13" s="928"/>
    </row>
    <row r="14" spans="2:25" ht="21" customHeight="1" thickBot="1">
      <c r="B14" s="385"/>
      <c r="C14" s="7"/>
      <c r="D14" s="7"/>
      <c r="E14" s="7"/>
      <c r="F14" s="7"/>
      <c r="G14" s="7"/>
      <c r="H14" s="7"/>
      <c r="I14" s="7"/>
      <c r="J14" s="7"/>
      <c r="K14" s="7"/>
      <c r="L14" s="7"/>
      <c r="M14" s="7"/>
      <c r="N14" s="7"/>
      <c r="O14" s="7"/>
      <c r="P14" s="7"/>
      <c r="Q14" s="7"/>
      <c r="R14" s="7"/>
      <c r="S14" s="7"/>
      <c r="T14" s="7"/>
      <c r="U14" s="8"/>
    </row>
    <row r="15" spans="2:25" ht="27" customHeight="1" thickBot="1">
      <c r="B15" s="929" t="s">
        <v>16</v>
      </c>
      <c r="C15" s="930"/>
      <c r="D15" s="930"/>
      <c r="E15" s="930"/>
      <c r="F15" s="930"/>
      <c r="G15" s="930"/>
      <c r="H15" s="930"/>
      <c r="I15" s="930"/>
      <c r="J15" s="930"/>
      <c r="K15" s="930"/>
      <c r="L15" s="930"/>
      <c r="M15" s="931"/>
      <c r="N15" s="932" t="s">
        <v>1</v>
      </c>
      <c r="O15" s="932"/>
      <c r="P15" s="932"/>
      <c r="Q15" s="932"/>
      <c r="R15" s="932"/>
      <c r="S15" s="932"/>
      <c r="T15" s="932"/>
      <c r="U15" s="933"/>
    </row>
    <row r="16" spans="2:25" ht="91.5" customHeight="1" thickBot="1">
      <c r="B16" s="938" t="s">
        <v>27</v>
      </c>
      <c r="C16" s="947" t="s">
        <v>293</v>
      </c>
      <c r="D16" s="947" t="s">
        <v>294</v>
      </c>
      <c r="E16" s="940" t="s">
        <v>26</v>
      </c>
      <c r="F16" s="942" t="s">
        <v>19</v>
      </c>
      <c r="G16" s="944" t="s">
        <v>11</v>
      </c>
      <c r="H16" s="945"/>
      <c r="I16" s="945"/>
      <c r="J16" s="946"/>
      <c r="K16" s="934" t="s">
        <v>20</v>
      </c>
      <c r="L16" s="934" t="s">
        <v>21</v>
      </c>
      <c r="M16" s="934" t="s">
        <v>2</v>
      </c>
      <c r="N16" s="936" t="s">
        <v>22</v>
      </c>
      <c r="O16" s="917" t="s">
        <v>3</v>
      </c>
      <c r="P16" s="918"/>
      <c r="Q16" s="919"/>
      <c r="R16" s="920" t="s">
        <v>4</v>
      </c>
      <c r="S16" s="922" t="s">
        <v>5</v>
      </c>
      <c r="T16" s="10" t="s">
        <v>29</v>
      </c>
      <c r="U16" s="924" t="s">
        <v>0</v>
      </c>
      <c r="W16" s="916" t="s">
        <v>32</v>
      </c>
      <c r="X16" s="916"/>
      <c r="Y16" s="916"/>
    </row>
    <row r="17" spans="2:25" ht="33" customHeight="1" thickBot="1">
      <c r="B17" s="939"/>
      <c r="C17" s="948"/>
      <c r="D17" s="948"/>
      <c r="E17" s="941"/>
      <c r="F17" s="943"/>
      <c r="G17" s="11" t="s">
        <v>12</v>
      </c>
      <c r="H17" s="11" t="s">
        <v>13</v>
      </c>
      <c r="I17" s="11" t="s">
        <v>14</v>
      </c>
      <c r="J17" s="11" t="s">
        <v>15</v>
      </c>
      <c r="K17" s="935"/>
      <c r="L17" s="935"/>
      <c r="M17" s="935"/>
      <c r="N17" s="937"/>
      <c r="O17" s="12" t="s">
        <v>30</v>
      </c>
      <c r="P17" s="13" t="s">
        <v>28</v>
      </c>
      <c r="Q17" s="14" t="s">
        <v>31</v>
      </c>
      <c r="R17" s="921"/>
      <c r="S17" s="923"/>
      <c r="T17" s="15"/>
      <c r="U17" s="925"/>
      <c r="W17" s="42">
        <v>0.75</v>
      </c>
      <c r="X17" s="42">
        <v>0.88</v>
      </c>
      <c r="Y17" s="42">
        <v>0.95</v>
      </c>
    </row>
    <row r="18" spans="2:25" ht="14.25" thickBot="1">
      <c r="E18" s="71"/>
      <c r="M18" s="16"/>
      <c r="O18" s="1"/>
      <c r="P18" s="448"/>
      <c r="Q18" s="448"/>
    </row>
    <row r="19" spans="2:25" ht="50.25" customHeight="1">
      <c r="B19" s="950">
        <v>1</v>
      </c>
      <c r="C19" s="878" t="s">
        <v>298</v>
      </c>
      <c r="D19" s="952" t="s">
        <v>363</v>
      </c>
      <c r="E19" s="852" t="s">
        <v>733</v>
      </c>
      <c r="F19" s="852" t="s">
        <v>902</v>
      </c>
      <c r="G19" s="853">
        <v>1</v>
      </c>
      <c r="H19" s="853">
        <v>1</v>
      </c>
      <c r="I19" s="853">
        <v>1</v>
      </c>
      <c r="J19" s="452"/>
      <c r="K19" s="375" t="s">
        <v>962</v>
      </c>
      <c r="L19" s="452">
        <v>0</v>
      </c>
      <c r="M19" s="549">
        <v>0</v>
      </c>
      <c r="N19" s="550">
        <v>1</v>
      </c>
      <c r="O19" s="549"/>
      <c r="P19" s="551">
        <v>1</v>
      </c>
      <c r="Q19" s="17" t="str">
        <f t="shared" ref="Q19:Q31" si="0">IF(P19&lt;=W$17,"T",IF(P19&lt;$Y$17,"R",IF(P19&gt;=$Y$17,"P")))</f>
        <v>P</v>
      </c>
      <c r="R19" s="548" t="s">
        <v>755</v>
      </c>
      <c r="S19" s="18"/>
      <c r="T19" s="552" t="s">
        <v>969</v>
      </c>
      <c r="U19" s="553"/>
    </row>
    <row r="20" spans="2:25" ht="27" customHeight="1">
      <c r="B20" s="951"/>
      <c r="C20" s="879"/>
      <c r="D20" s="953"/>
      <c r="E20" s="869" t="s">
        <v>734</v>
      </c>
      <c r="F20" s="848" t="s">
        <v>735</v>
      </c>
      <c r="G20" s="854">
        <v>1</v>
      </c>
      <c r="H20" s="854">
        <v>1</v>
      </c>
      <c r="I20" s="854">
        <v>1</v>
      </c>
      <c r="J20" s="24"/>
      <c r="K20" s="877" t="s">
        <v>963</v>
      </c>
      <c r="L20" s="293">
        <v>0</v>
      </c>
      <c r="M20" s="554">
        <v>0</v>
      </c>
      <c r="N20" s="451">
        <v>1</v>
      </c>
      <c r="O20" s="554"/>
      <c r="P20" s="449">
        <v>1</v>
      </c>
      <c r="Q20" s="23" t="str">
        <f t="shared" si="0"/>
        <v>P</v>
      </c>
      <c r="R20" s="44" t="s">
        <v>419</v>
      </c>
      <c r="S20" s="24"/>
      <c r="T20" s="949" t="s">
        <v>756</v>
      </c>
      <c r="U20" s="26"/>
    </row>
    <row r="21" spans="2:25" ht="13.5" customHeight="1">
      <c r="B21" s="951"/>
      <c r="C21" s="879"/>
      <c r="D21" s="953"/>
      <c r="E21" s="869"/>
      <c r="F21" s="848" t="s">
        <v>736</v>
      </c>
      <c r="G21" s="854">
        <v>1</v>
      </c>
      <c r="H21" s="854">
        <v>1</v>
      </c>
      <c r="I21" s="854">
        <v>1</v>
      </c>
      <c r="J21" s="24"/>
      <c r="K21" s="877"/>
      <c r="L21" s="293">
        <v>0</v>
      </c>
      <c r="M21" s="554">
        <v>0</v>
      </c>
      <c r="N21" s="451">
        <v>1</v>
      </c>
      <c r="O21" s="554">
        <v>0</v>
      </c>
      <c r="P21" s="449">
        <v>1</v>
      </c>
      <c r="Q21" s="23" t="str">
        <f t="shared" si="0"/>
        <v>P</v>
      </c>
      <c r="R21" s="44" t="s">
        <v>419</v>
      </c>
      <c r="S21" s="24"/>
      <c r="T21" s="949"/>
      <c r="U21" s="26"/>
    </row>
    <row r="22" spans="2:25" ht="24">
      <c r="B22" s="951"/>
      <c r="C22" s="879"/>
      <c r="D22" s="953"/>
      <c r="E22" s="869"/>
      <c r="F22" s="848" t="s">
        <v>737</v>
      </c>
      <c r="G22" s="854">
        <v>1</v>
      </c>
      <c r="H22" s="854">
        <v>1</v>
      </c>
      <c r="I22" s="854">
        <v>1</v>
      </c>
      <c r="J22" s="24"/>
      <c r="K22" s="877"/>
      <c r="L22" s="293">
        <v>0</v>
      </c>
      <c r="M22" s="554">
        <v>0</v>
      </c>
      <c r="N22" s="451">
        <v>1</v>
      </c>
      <c r="O22" s="554">
        <v>0</v>
      </c>
      <c r="P22" s="449">
        <v>1</v>
      </c>
      <c r="Q22" s="23" t="str">
        <f t="shared" si="0"/>
        <v>P</v>
      </c>
      <c r="R22" s="44" t="s">
        <v>419</v>
      </c>
      <c r="S22" s="24"/>
      <c r="T22" s="949"/>
      <c r="U22" s="26"/>
    </row>
    <row r="23" spans="2:25">
      <c r="B23" s="951"/>
      <c r="C23" s="879"/>
      <c r="D23" s="953"/>
      <c r="E23" s="869"/>
      <c r="F23" s="848" t="s">
        <v>738</v>
      </c>
      <c r="G23" s="854">
        <v>1</v>
      </c>
      <c r="H23" s="854">
        <v>1</v>
      </c>
      <c r="I23" s="854">
        <v>1</v>
      </c>
      <c r="J23" s="24"/>
      <c r="K23" s="877"/>
      <c r="L23" s="293">
        <v>0</v>
      </c>
      <c r="M23" s="554">
        <v>0</v>
      </c>
      <c r="N23" s="451">
        <v>1</v>
      </c>
      <c r="O23" s="554">
        <v>0</v>
      </c>
      <c r="P23" s="449">
        <v>1</v>
      </c>
      <c r="Q23" s="23" t="str">
        <f t="shared" si="0"/>
        <v>P</v>
      </c>
      <c r="R23" s="44" t="s">
        <v>419</v>
      </c>
      <c r="S23" s="24"/>
      <c r="T23" s="835" t="s">
        <v>757</v>
      </c>
      <c r="U23" s="26"/>
    </row>
    <row r="24" spans="2:25" ht="24.75">
      <c r="B24" s="951"/>
      <c r="C24" s="879"/>
      <c r="D24" s="953"/>
      <c r="E24" s="869"/>
      <c r="F24" s="855" t="s">
        <v>739</v>
      </c>
      <c r="G24" s="854">
        <v>1</v>
      </c>
      <c r="H24" s="854">
        <v>1</v>
      </c>
      <c r="I24" s="854">
        <v>1</v>
      </c>
      <c r="J24" s="24"/>
      <c r="K24" s="877"/>
      <c r="L24" s="293">
        <v>0</v>
      </c>
      <c r="M24" s="554">
        <v>0</v>
      </c>
      <c r="N24" s="451">
        <v>1</v>
      </c>
      <c r="O24" s="554">
        <v>0</v>
      </c>
      <c r="P24" s="449">
        <v>1</v>
      </c>
      <c r="Q24" s="23" t="str">
        <f t="shared" si="0"/>
        <v>P</v>
      </c>
      <c r="R24" s="44" t="s">
        <v>419</v>
      </c>
      <c r="S24" s="24"/>
      <c r="T24" s="475" t="s">
        <v>970</v>
      </c>
      <c r="U24" s="26"/>
    </row>
    <row r="25" spans="2:25" ht="31.5" customHeight="1">
      <c r="B25" s="875">
        <v>2</v>
      </c>
      <c r="C25" s="879"/>
      <c r="D25" s="954" t="s">
        <v>901</v>
      </c>
      <c r="E25" s="956" t="s">
        <v>740</v>
      </c>
      <c r="F25" s="856" t="s">
        <v>741</v>
      </c>
      <c r="G25" s="854">
        <v>1</v>
      </c>
      <c r="H25" s="854">
        <v>1</v>
      </c>
      <c r="I25" s="24">
        <v>100</v>
      </c>
      <c r="J25" s="24"/>
      <c r="K25" s="24" t="s">
        <v>964</v>
      </c>
      <c r="L25" s="293">
        <v>0</v>
      </c>
      <c r="M25" s="292">
        <v>0</v>
      </c>
      <c r="N25" s="451">
        <v>1</v>
      </c>
      <c r="O25" s="292">
        <v>0</v>
      </c>
      <c r="P25" s="449">
        <v>1</v>
      </c>
      <c r="Q25" s="23" t="str">
        <f t="shared" si="0"/>
        <v>P</v>
      </c>
      <c r="R25" s="44" t="s">
        <v>419</v>
      </c>
      <c r="S25" s="24"/>
      <c r="T25" s="530"/>
      <c r="U25" s="26"/>
    </row>
    <row r="26" spans="2:25" ht="31.5" customHeight="1">
      <c r="B26" s="876"/>
      <c r="C26" s="879"/>
      <c r="D26" s="954"/>
      <c r="E26" s="956"/>
      <c r="F26" s="856" t="s">
        <v>900</v>
      </c>
      <c r="G26" s="854">
        <v>1</v>
      </c>
      <c r="H26" s="854">
        <v>1</v>
      </c>
      <c r="I26" s="854">
        <v>1</v>
      </c>
      <c r="J26" s="24"/>
      <c r="K26" s="24"/>
      <c r="L26" s="293">
        <v>0</v>
      </c>
      <c r="M26" s="292">
        <v>0</v>
      </c>
      <c r="N26" s="451">
        <v>1</v>
      </c>
      <c r="O26" s="292">
        <v>0</v>
      </c>
      <c r="P26" s="449">
        <v>1</v>
      </c>
      <c r="Q26" s="23" t="str">
        <f t="shared" si="0"/>
        <v>P</v>
      </c>
      <c r="R26" s="44"/>
      <c r="S26" s="24"/>
      <c r="T26" s="530"/>
      <c r="U26" s="26"/>
    </row>
    <row r="27" spans="2:25" ht="41.25" customHeight="1">
      <c r="B27" s="881"/>
      <c r="C27" s="879"/>
      <c r="D27" s="954"/>
      <c r="E27" s="956"/>
      <c r="F27" s="856" t="s">
        <v>1295</v>
      </c>
      <c r="G27" s="854"/>
      <c r="H27" s="854"/>
      <c r="I27" s="854">
        <v>1</v>
      </c>
      <c r="J27" s="24"/>
      <c r="K27" s="24" t="s">
        <v>965</v>
      </c>
      <c r="L27" s="293">
        <v>0</v>
      </c>
      <c r="M27" s="292">
        <v>0</v>
      </c>
      <c r="N27" s="451">
        <v>1</v>
      </c>
      <c r="O27" s="292">
        <v>0</v>
      </c>
      <c r="P27" s="449">
        <v>1</v>
      </c>
      <c r="Q27" s="23" t="str">
        <f t="shared" si="0"/>
        <v>P</v>
      </c>
      <c r="R27" s="44"/>
      <c r="S27" s="24"/>
      <c r="T27" s="555" t="s">
        <v>971</v>
      </c>
      <c r="U27" s="26"/>
    </row>
    <row r="28" spans="2:25" ht="30" customHeight="1">
      <c r="B28" s="875">
        <v>3</v>
      </c>
      <c r="C28" s="879"/>
      <c r="D28" s="957" t="s">
        <v>753</v>
      </c>
      <c r="E28" s="955" t="s">
        <v>742</v>
      </c>
      <c r="F28" s="848" t="s">
        <v>743</v>
      </c>
      <c r="G28" s="854">
        <v>1</v>
      </c>
      <c r="H28" s="854">
        <v>1</v>
      </c>
      <c r="I28" s="854">
        <v>1</v>
      </c>
      <c r="J28" s="24"/>
      <c r="K28" s="27" t="s">
        <v>966</v>
      </c>
      <c r="L28" s="293">
        <v>0</v>
      </c>
      <c r="M28" s="554">
        <v>0</v>
      </c>
      <c r="N28" s="451">
        <v>1</v>
      </c>
      <c r="O28" s="554">
        <v>0</v>
      </c>
      <c r="P28" s="449">
        <v>1</v>
      </c>
      <c r="Q28" s="23" t="str">
        <f t="shared" si="0"/>
        <v>P</v>
      </c>
      <c r="R28" s="44" t="s">
        <v>419</v>
      </c>
      <c r="S28" s="24"/>
      <c r="T28" s="556" t="s">
        <v>968</v>
      </c>
      <c r="U28" s="26"/>
    </row>
    <row r="29" spans="2:25" ht="13.5" customHeight="1">
      <c r="B29" s="881"/>
      <c r="C29" s="880"/>
      <c r="D29" s="957"/>
      <c r="E29" s="955"/>
      <c r="F29" s="848" t="s">
        <v>899</v>
      </c>
      <c r="G29" s="854">
        <v>1</v>
      </c>
      <c r="H29" s="854">
        <v>1</v>
      </c>
      <c r="I29" s="854">
        <v>1</v>
      </c>
      <c r="J29" s="24"/>
      <c r="K29" s="24"/>
      <c r="L29" s="293">
        <v>0</v>
      </c>
      <c r="M29" s="554">
        <v>0</v>
      </c>
      <c r="N29" s="451">
        <v>1</v>
      </c>
      <c r="O29" s="554">
        <v>0</v>
      </c>
      <c r="P29" s="449">
        <v>1</v>
      </c>
      <c r="Q29" s="23" t="str">
        <f t="shared" si="0"/>
        <v>P</v>
      </c>
      <c r="R29" s="44" t="s">
        <v>419</v>
      </c>
      <c r="S29" s="24"/>
      <c r="T29" s="556" t="s">
        <v>972</v>
      </c>
      <c r="U29" s="26"/>
    </row>
    <row r="30" spans="2:25" ht="15" customHeight="1">
      <c r="B30" s="875">
        <v>4</v>
      </c>
      <c r="C30" s="873" t="s">
        <v>300</v>
      </c>
      <c r="D30" s="957" t="s">
        <v>754</v>
      </c>
      <c r="E30" s="869" t="s">
        <v>744</v>
      </c>
      <c r="F30" s="857" t="s">
        <v>745</v>
      </c>
      <c r="G30" s="854">
        <v>1</v>
      </c>
      <c r="H30" s="854">
        <v>1</v>
      </c>
      <c r="I30" s="24"/>
      <c r="J30" s="24"/>
      <c r="K30" s="24"/>
      <c r="L30" s="293">
        <v>0</v>
      </c>
      <c r="M30" s="554">
        <v>0</v>
      </c>
      <c r="N30" s="451">
        <v>1</v>
      </c>
      <c r="O30" s="554">
        <v>0</v>
      </c>
      <c r="P30" s="449">
        <v>1</v>
      </c>
      <c r="Q30" s="23" t="str">
        <f t="shared" si="0"/>
        <v>P</v>
      </c>
      <c r="R30" s="44" t="s">
        <v>419</v>
      </c>
      <c r="S30" s="24"/>
      <c r="T30" s="556" t="s">
        <v>973</v>
      </c>
      <c r="U30" s="26"/>
    </row>
    <row r="31" spans="2:25" ht="13.5" customHeight="1">
      <c r="B31" s="876"/>
      <c r="C31" s="874"/>
      <c r="D31" s="957"/>
      <c r="E31" s="869"/>
      <c r="F31" s="858" t="s">
        <v>746</v>
      </c>
      <c r="G31" s="854">
        <v>1</v>
      </c>
      <c r="H31" s="854">
        <v>1</v>
      </c>
      <c r="I31" s="854">
        <v>1</v>
      </c>
      <c r="J31" s="24"/>
      <c r="K31" s="24"/>
      <c r="L31" s="293">
        <v>0</v>
      </c>
      <c r="M31" s="554">
        <v>0</v>
      </c>
      <c r="N31" s="451">
        <v>1</v>
      </c>
      <c r="O31" s="554">
        <v>0</v>
      </c>
      <c r="P31" s="449">
        <v>1</v>
      </c>
      <c r="Q31" s="23" t="str">
        <f t="shared" si="0"/>
        <v>P</v>
      </c>
      <c r="R31" s="44" t="s">
        <v>419</v>
      </c>
      <c r="S31" s="24"/>
      <c r="T31" s="556" t="s">
        <v>972</v>
      </c>
      <c r="U31" s="26"/>
    </row>
    <row r="32" spans="2:25">
      <c r="B32" s="881"/>
      <c r="C32" s="874"/>
      <c r="D32" s="957"/>
      <c r="E32" s="869"/>
      <c r="F32" s="858" t="s">
        <v>747</v>
      </c>
      <c r="G32" s="854">
        <v>1</v>
      </c>
      <c r="H32" s="854">
        <v>1</v>
      </c>
      <c r="I32" s="854">
        <v>1</v>
      </c>
      <c r="J32" s="24"/>
      <c r="K32" s="24"/>
      <c r="L32" s="293">
        <v>0</v>
      </c>
      <c r="M32" s="554">
        <v>0</v>
      </c>
      <c r="N32" s="451">
        <v>1</v>
      </c>
      <c r="O32" s="554">
        <v>0</v>
      </c>
      <c r="P32" s="449">
        <v>1</v>
      </c>
      <c r="Q32" s="23" t="str">
        <f t="shared" ref="Q32:Q47" si="1">IF(P32&lt;=W$17,"T",IF(P32&lt;$Y$17,"R",IF(P32&gt;=$Y$17,"P")))</f>
        <v>P</v>
      </c>
      <c r="R32" s="44" t="s">
        <v>419</v>
      </c>
      <c r="S32" s="24"/>
      <c r="T32" s="556"/>
      <c r="U32" s="26"/>
    </row>
    <row r="33" spans="2:21" ht="15" customHeight="1">
      <c r="B33" s="875">
        <v>5</v>
      </c>
      <c r="C33" s="874"/>
      <c r="D33" s="872" t="s">
        <v>369</v>
      </c>
      <c r="E33" s="871" t="s">
        <v>748</v>
      </c>
      <c r="F33" s="388" t="s">
        <v>749</v>
      </c>
      <c r="G33" s="854">
        <v>1</v>
      </c>
      <c r="H33" s="854">
        <v>1</v>
      </c>
      <c r="I33" s="854">
        <v>1</v>
      </c>
      <c r="J33" s="24"/>
      <c r="K33" s="24"/>
      <c r="L33" s="293">
        <v>0</v>
      </c>
      <c r="M33" s="292">
        <v>0</v>
      </c>
      <c r="N33" s="451">
        <v>1</v>
      </c>
      <c r="O33" s="292">
        <v>0</v>
      </c>
      <c r="P33" s="449">
        <v>1</v>
      </c>
      <c r="Q33" s="23" t="str">
        <f t="shared" si="1"/>
        <v>P</v>
      </c>
      <c r="R33" s="44" t="s">
        <v>419</v>
      </c>
      <c r="S33" s="24"/>
      <c r="T33" s="870" t="s">
        <v>758</v>
      </c>
      <c r="U33" s="26"/>
    </row>
    <row r="34" spans="2:21" ht="13.5" customHeight="1">
      <c r="B34" s="876"/>
      <c r="C34" s="874"/>
      <c r="D34" s="872"/>
      <c r="E34" s="871"/>
      <c r="F34" s="388" t="s">
        <v>750</v>
      </c>
      <c r="G34" s="854">
        <v>1</v>
      </c>
      <c r="H34" s="854">
        <v>1</v>
      </c>
      <c r="I34" s="24"/>
      <c r="J34" s="24"/>
      <c r="K34" s="24"/>
      <c r="L34" s="293">
        <v>0</v>
      </c>
      <c r="M34" s="292">
        <v>0</v>
      </c>
      <c r="N34" s="451">
        <v>1</v>
      </c>
      <c r="O34" s="292">
        <v>0</v>
      </c>
      <c r="P34" s="449">
        <v>1</v>
      </c>
      <c r="Q34" s="23" t="str">
        <f t="shared" si="1"/>
        <v>P</v>
      </c>
      <c r="R34" s="44" t="s">
        <v>419</v>
      </c>
      <c r="S34" s="24"/>
      <c r="T34" s="870"/>
      <c r="U34" s="26"/>
    </row>
    <row r="35" spans="2:21" ht="15" customHeight="1">
      <c r="B35" s="876"/>
      <c r="C35" s="874"/>
      <c r="D35" s="872"/>
      <c r="E35" s="871"/>
      <c r="F35" s="388" t="s">
        <v>751</v>
      </c>
      <c r="G35" s="854">
        <v>1</v>
      </c>
      <c r="H35" s="854">
        <v>1</v>
      </c>
      <c r="I35" s="24"/>
      <c r="J35" s="24"/>
      <c r="K35" s="24"/>
      <c r="L35" s="293">
        <v>0</v>
      </c>
      <c r="M35" s="292">
        <v>0</v>
      </c>
      <c r="N35" s="451">
        <v>1</v>
      </c>
      <c r="O35" s="292">
        <v>0</v>
      </c>
      <c r="P35" s="449">
        <v>1</v>
      </c>
      <c r="Q35" s="23" t="str">
        <f t="shared" si="1"/>
        <v>P</v>
      </c>
      <c r="R35" s="44" t="s">
        <v>419</v>
      </c>
      <c r="S35" s="24"/>
      <c r="T35" s="870"/>
      <c r="U35" s="26"/>
    </row>
    <row r="36" spans="2:21" ht="15" customHeight="1">
      <c r="B36" s="876"/>
      <c r="C36" s="874"/>
      <c r="D36" s="872"/>
      <c r="E36" s="871"/>
      <c r="F36" s="388" t="s">
        <v>752</v>
      </c>
      <c r="G36" s="854">
        <v>1</v>
      </c>
      <c r="H36" s="854">
        <v>1</v>
      </c>
      <c r="I36" s="24"/>
      <c r="J36" s="24"/>
      <c r="K36" s="24"/>
      <c r="L36" s="293">
        <v>0</v>
      </c>
      <c r="M36" s="292">
        <v>0</v>
      </c>
      <c r="N36" s="451">
        <v>1</v>
      </c>
      <c r="O36" s="292">
        <v>0</v>
      </c>
      <c r="P36" s="449">
        <v>1</v>
      </c>
      <c r="Q36" s="23" t="str">
        <f t="shared" si="1"/>
        <v>P</v>
      </c>
      <c r="R36" s="44" t="s">
        <v>419</v>
      </c>
      <c r="S36" s="24"/>
      <c r="T36" s="870"/>
      <c r="U36" s="26"/>
    </row>
    <row r="37" spans="2:21" ht="15" customHeight="1">
      <c r="B37" s="833"/>
      <c r="C37" s="834"/>
      <c r="D37" s="866" t="s">
        <v>363</v>
      </c>
      <c r="E37" s="869" t="s">
        <v>1281</v>
      </c>
      <c r="F37" s="848" t="s">
        <v>1282</v>
      </c>
      <c r="G37" s="854"/>
      <c r="H37" s="854"/>
      <c r="I37" s="854">
        <v>1</v>
      </c>
      <c r="J37" s="24"/>
      <c r="K37" s="24"/>
      <c r="L37" s="293">
        <v>0</v>
      </c>
      <c r="M37" s="292">
        <v>0</v>
      </c>
      <c r="N37" s="451">
        <v>1</v>
      </c>
      <c r="O37" s="292">
        <v>0</v>
      </c>
      <c r="P37" s="449">
        <v>1</v>
      </c>
      <c r="Q37" s="23" t="str">
        <f t="shared" si="1"/>
        <v>P</v>
      </c>
      <c r="R37" s="44" t="s">
        <v>419</v>
      </c>
      <c r="S37" s="24"/>
      <c r="T37" s="556"/>
      <c r="U37" s="26"/>
    </row>
    <row r="38" spans="2:21" ht="15" customHeight="1">
      <c r="B38" s="833"/>
      <c r="C38" s="834"/>
      <c r="D38" s="868"/>
      <c r="E38" s="869"/>
      <c r="F38" s="848" t="s">
        <v>1283</v>
      </c>
      <c r="G38" s="854"/>
      <c r="H38" s="854"/>
      <c r="I38" s="854">
        <v>1</v>
      </c>
      <c r="J38" s="24"/>
      <c r="K38" s="24"/>
      <c r="L38" s="293">
        <v>0</v>
      </c>
      <c r="M38" s="292">
        <v>0</v>
      </c>
      <c r="N38" s="451">
        <v>1</v>
      </c>
      <c r="O38" s="292">
        <v>0</v>
      </c>
      <c r="P38" s="449">
        <v>1</v>
      </c>
      <c r="Q38" s="23" t="str">
        <f t="shared" si="1"/>
        <v>P</v>
      </c>
      <c r="R38" s="44" t="s">
        <v>419</v>
      </c>
      <c r="S38" s="24"/>
      <c r="T38" s="556"/>
      <c r="U38" s="26"/>
    </row>
    <row r="39" spans="2:21" ht="15" customHeight="1">
      <c r="B39" s="833"/>
      <c r="C39" s="834"/>
      <c r="D39" s="868"/>
      <c r="E39" s="869"/>
      <c r="F39" s="848" t="s">
        <v>1284</v>
      </c>
      <c r="G39" s="854"/>
      <c r="H39" s="854"/>
      <c r="I39" s="854">
        <v>1</v>
      </c>
      <c r="J39" s="24"/>
      <c r="K39" s="24"/>
      <c r="L39" s="293">
        <v>0</v>
      </c>
      <c r="M39" s="292">
        <v>0</v>
      </c>
      <c r="N39" s="451">
        <v>1</v>
      </c>
      <c r="O39" s="292">
        <v>0</v>
      </c>
      <c r="P39" s="449">
        <v>1</v>
      </c>
      <c r="Q39" s="23" t="str">
        <f t="shared" si="1"/>
        <v>P</v>
      </c>
      <c r="R39" s="44" t="s">
        <v>419</v>
      </c>
      <c r="S39" s="24"/>
      <c r="T39" s="556"/>
      <c r="U39" s="26"/>
    </row>
    <row r="40" spans="2:21" ht="15" customHeight="1">
      <c r="B40" s="833"/>
      <c r="C40" s="834"/>
      <c r="D40" s="867"/>
      <c r="E40" s="869"/>
      <c r="F40" s="848" t="s">
        <v>1285</v>
      </c>
      <c r="G40" s="854"/>
      <c r="H40" s="854"/>
      <c r="I40" s="854">
        <v>1</v>
      </c>
      <c r="J40" s="24"/>
      <c r="K40" s="24"/>
      <c r="L40" s="293">
        <v>0</v>
      </c>
      <c r="M40" s="292">
        <v>0</v>
      </c>
      <c r="N40" s="451">
        <v>1</v>
      </c>
      <c r="O40" s="292">
        <v>0</v>
      </c>
      <c r="P40" s="449">
        <v>1</v>
      </c>
      <c r="Q40" s="23" t="str">
        <f t="shared" si="1"/>
        <v>P</v>
      </c>
      <c r="R40" s="44" t="s">
        <v>419</v>
      </c>
      <c r="S40" s="24"/>
      <c r="T40" s="556"/>
      <c r="U40" s="26"/>
    </row>
    <row r="41" spans="2:21" ht="23.25" customHeight="1">
      <c r="B41" s="833"/>
      <c r="C41" s="834"/>
      <c r="D41" s="866" t="s">
        <v>1303</v>
      </c>
      <c r="E41" s="869" t="s">
        <v>1286</v>
      </c>
      <c r="F41" s="848" t="s">
        <v>1287</v>
      </c>
      <c r="G41" s="854"/>
      <c r="H41" s="854"/>
      <c r="I41" s="24"/>
      <c r="J41" s="24"/>
      <c r="K41" s="24"/>
      <c r="L41" s="293">
        <v>0</v>
      </c>
      <c r="M41" s="292">
        <v>0</v>
      </c>
      <c r="N41" s="451">
        <v>1</v>
      </c>
      <c r="O41" s="292">
        <v>0</v>
      </c>
      <c r="P41" s="449">
        <v>1</v>
      </c>
      <c r="Q41" s="23" t="str">
        <f t="shared" si="1"/>
        <v>P</v>
      </c>
      <c r="R41" s="44" t="s">
        <v>419</v>
      </c>
      <c r="S41" s="24"/>
      <c r="T41" s="859" t="s">
        <v>1306</v>
      </c>
      <c r="U41" s="26"/>
    </row>
    <row r="42" spans="2:21" ht="20.25" customHeight="1">
      <c r="B42" s="833"/>
      <c r="C42" s="834"/>
      <c r="D42" s="868"/>
      <c r="E42" s="869"/>
      <c r="F42" s="848" t="s">
        <v>1288</v>
      </c>
      <c r="G42" s="854"/>
      <c r="H42" s="854">
        <v>1</v>
      </c>
      <c r="I42" s="854">
        <v>1</v>
      </c>
      <c r="J42" s="24"/>
      <c r="K42" s="24"/>
      <c r="L42" s="293">
        <v>0</v>
      </c>
      <c r="M42" s="292">
        <v>0</v>
      </c>
      <c r="N42" s="451">
        <v>1</v>
      </c>
      <c r="O42" s="292">
        <v>0</v>
      </c>
      <c r="P42" s="449">
        <v>1</v>
      </c>
      <c r="Q42" s="23" t="str">
        <f t="shared" si="1"/>
        <v>P</v>
      </c>
      <c r="R42" s="44" t="s">
        <v>419</v>
      </c>
      <c r="S42" s="24"/>
      <c r="T42" s="859"/>
      <c r="U42" s="26"/>
    </row>
    <row r="43" spans="2:21" ht="24.75" customHeight="1">
      <c r="B43" s="833"/>
      <c r="C43" s="834"/>
      <c r="D43" s="868"/>
      <c r="E43" s="869"/>
      <c r="F43" s="848" t="s">
        <v>1289</v>
      </c>
      <c r="G43" s="854"/>
      <c r="H43" s="854">
        <v>1</v>
      </c>
      <c r="I43" s="854">
        <v>1</v>
      </c>
      <c r="J43" s="24"/>
      <c r="K43" s="24"/>
      <c r="L43" s="293">
        <v>0</v>
      </c>
      <c r="M43" s="292">
        <v>0</v>
      </c>
      <c r="N43" s="451">
        <v>1</v>
      </c>
      <c r="O43" s="292">
        <v>0</v>
      </c>
      <c r="P43" s="449">
        <v>1</v>
      </c>
      <c r="Q43" s="23" t="str">
        <f t="shared" si="1"/>
        <v>P</v>
      </c>
      <c r="R43" s="44" t="s">
        <v>419</v>
      </c>
      <c r="S43" s="24"/>
      <c r="T43" s="859" t="s">
        <v>1307</v>
      </c>
      <c r="U43" s="26"/>
    </row>
    <row r="44" spans="2:21" ht="27" customHeight="1">
      <c r="B44" s="833"/>
      <c r="C44" s="834"/>
      <c r="D44" s="868"/>
      <c r="E44" s="869"/>
      <c r="F44" s="848" t="s">
        <v>1290</v>
      </c>
      <c r="G44" s="854"/>
      <c r="H44" s="854">
        <v>1</v>
      </c>
      <c r="I44" s="854">
        <v>1</v>
      </c>
      <c r="J44" s="24"/>
      <c r="K44" s="24"/>
      <c r="L44" s="293">
        <v>0</v>
      </c>
      <c r="M44" s="292">
        <v>0</v>
      </c>
      <c r="N44" s="451">
        <v>1</v>
      </c>
      <c r="O44" s="292">
        <v>0</v>
      </c>
      <c r="P44" s="449">
        <v>1</v>
      </c>
      <c r="Q44" s="23" t="str">
        <f t="shared" si="1"/>
        <v>P</v>
      </c>
      <c r="R44" s="44" t="s">
        <v>419</v>
      </c>
      <c r="S44" s="24"/>
      <c r="T44" s="859" t="s">
        <v>1308</v>
      </c>
      <c r="U44" s="26"/>
    </row>
    <row r="45" spans="2:21" ht="15" customHeight="1">
      <c r="B45" s="833"/>
      <c r="C45" s="834"/>
      <c r="D45" s="867"/>
      <c r="E45" s="869"/>
      <c r="F45" s="848" t="s">
        <v>1291</v>
      </c>
      <c r="G45" s="854"/>
      <c r="H45" s="854">
        <v>1</v>
      </c>
      <c r="I45" s="854">
        <v>1</v>
      </c>
      <c r="J45" s="24"/>
      <c r="K45" s="24"/>
      <c r="L45" s="293">
        <v>0</v>
      </c>
      <c r="M45" s="292">
        <v>0</v>
      </c>
      <c r="N45" s="451">
        <v>1</v>
      </c>
      <c r="O45" s="292">
        <v>0</v>
      </c>
      <c r="P45" s="449">
        <v>1</v>
      </c>
      <c r="Q45" s="23" t="str">
        <f t="shared" si="1"/>
        <v>P</v>
      </c>
      <c r="R45" s="44" t="s">
        <v>419</v>
      </c>
      <c r="S45" s="24"/>
      <c r="T45" s="859" t="s">
        <v>1309</v>
      </c>
      <c r="U45" s="26"/>
    </row>
    <row r="46" spans="2:21" ht="26.25" customHeight="1">
      <c r="B46" s="833"/>
      <c r="C46" s="834"/>
      <c r="D46" s="866" t="s">
        <v>1304</v>
      </c>
      <c r="E46" s="864" t="s">
        <v>1292</v>
      </c>
      <c r="F46" s="856" t="s">
        <v>1293</v>
      </c>
      <c r="G46" s="854"/>
      <c r="H46" s="854"/>
      <c r="I46" s="854">
        <v>1</v>
      </c>
      <c r="J46" s="24"/>
      <c r="K46" s="24"/>
      <c r="L46" s="293">
        <v>0</v>
      </c>
      <c r="M46" s="292">
        <v>0</v>
      </c>
      <c r="N46" s="451">
        <v>1</v>
      </c>
      <c r="O46" s="292">
        <v>0</v>
      </c>
      <c r="P46" s="449">
        <v>1</v>
      </c>
      <c r="Q46" s="23" t="str">
        <f t="shared" si="1"/>
        <v>P</v>
      </c>
      <c r="R46" s="44" t="s">
        <v>419</v>
      </c>
      <c r="S46" s="24"/>
      <c r="T46" s="556"/>
      <c r="U46" s="26"/>
    </row>
    <row r="47" spans="2:21" ht="27" customHeight="1">
      <c r="B47" s="833"/>
      <c r="C47" s="834"/>
      <c r="D47" s="867"/>
      <c r="E47" s="865"/>
      <c r="F47" s="856" t="s">
        <v>1294</v>
      </c>
      <c r="G47" s="854"/>
      <c r="H47" s="854"/>
      <c r="I47" s="854">
        <v>1</v>
      </c>
      <c r="J47" s="24"/>
      <c r="K47" s="24"/>
      <c r="L47" s="293">
        <v>0</v>
      </c>
      <c r="M47" s="292">
        <v>0</v>
      </c>
      <c r="N47" s="451">
        <v>1</v>
      </c>
      <c r="O47" s="292">
        <v>0</v>
      </c>
      <c r="P47" s="449">
        <v>1</v>
      </c>
      <c r="Q47" s="23" t="str">
        <f t="shared" si="1"/>
        <v>P</v>
      </c>
      <c r="R47" s="44" t="s">
        <v>419</v>
      </c>
      <c r="S47" s="24"/>
      <c r="T47" s="556" t="s">
        <v>1305</v>
      </c>
      <c r="U47" s="26"/>
    </row>
    <row r="48" spans="2:21">
      <c r="B48" s="31" t="s">
        <v>24</v>
      </c>
      <c r="C48" s="457"/>
      <c r="D48" s="457"/>
      <c r="E48" s="457"/>
      <c r="F48" s="458"/>
      <c r="G48" s="457"/>
      <c r="H48" s="457"/>
      <c r="I48" s="457"/>
      <c r="J48" s="457"/>
      <c r="K48" s="457"/>
      <c r="L48" s="457"/>
      <c r="M48" s="457"/>
      <c r="N48" s="457"/>
      <c r="O48" s="457"/>
      <c r="P48" s="216"/>
      <c r="Q48" s="216"/>
      <c r="R48" s="216"/>
      <c r="S48" s="216"/>
      <c r="T48" s="216"/>
      <c r="U48" s="218"/>
    </row>
    <row r="49" spans="2:21">
      <c r="B49" s="65"/>
      <c r="C49" s="66"/>
      <c r="D49" s="66"/>
      <c r="E49" s="66"/>
      <c r="F49" s="66"/>
      <c r="G49" s="66"/>
      <c r="H49" s="66"/>
      <c r="I49" s="66"/>
      <c r="J49" s="66"/>
      <c r="K49" s="66"/>
      <c r="L49" s="66"/>
      <c r="M49" s="66"/>
      <c r="N49" s="66"/>
      <c r="O49" s="66"/>
      <c r="P49" s="66"/>
      <c r="Q49" s="66"/>
      <c r="R49" s="66"/>
      <c r="S49" s="66"/>
      <c r="T49" s="66"/>
      <c r="U49" s="67"/>
    </row>
    <row r="50" spans="2:21">
      <c r="B50" s="65"/>
      <c r="C50" s="66"/>
      <c r="D50" s="66"/>
      <c r="E50" s="66"/>
      <c r="F50" s="66"/>
      <c r="G50" s="66"/>
      <c r="H50" s="66"/>
      <c r="I50" s="66"/>
      <c r="J50" s="66"/>
      <c r="K50" s="66"/>
      <c r="L50" s="66"/>
      <c r="M50" s="66"/>
      <c r="N50" s="66"/>
      <c r="O50" s="66"/>
      <c r="P50" s="66"/>
      <c r="Q50" s="66"/>
      <c r="R50" s="66"/>
      <c r="S50" s="66"/>
      <c r="T50" s="66"/>
      <c r="U50" s="67"/>
    </row>
    <row r="51" spans="2:21">
      <c r="B51" s="65"/>
      <c r="C51" s="66"/>
      <c r="D51" s="66"/>
      <c r="E51" s="66"/>
      <c r="F51" s="66"/>
      <c r="G51" s="66"/>
      <c r="H51" s="66"/>
      <c r="I51" s="66"/>
      <c r="J51" s="66"/>
      <c r="K51" s="66"/>
      <c r="L51" s="66"/>
      <c r="M51" s="66"/>
      <c r="N51" s="66"/>
      <c r="O51" s="66"/>
      <c r="P51" s="66"/>
      <c r="Q51" s="66"/>
      <c r="R51" s="66"/>
      <c r="S51" s="66"/>
      <c r="T51" s="66"/>
      <c r="U51" s="67"/>
    </row>
    <row r="52" spans="2:21">
      <c r="B52" s="65"/>
      <c r="C52" s="66"/>
      <c r="D52" s="66"/>
      <c r="E52" s="66"/>
      <c r="F52" s="66"/>
      <c r="G52" s="66"/>
      <c r="H52" s="66"/>
      <c r="I52" s="66"/>
      <c r="J52" s="66"/>
      <c r="K52" s="66"/>
      <c r="L52" s="66"/>
      <c r="M52" s="66"/>
      <c r="N52" s="66"/>
      <c r="O52" s="66"/>
      <c r="P52" s="66"/>
      <c r="Q52" s="66"/>
      <c r="R52" s="66"/>
      <c r="S52" s="66"/>
      <c r="T52" s="66"/>
      <c r="U52" s="67"/>
    </row>
    <row r="53" spans="2:21">
      <c r="B53" s="65"/>
      <c r="C53" s="66"/>
      <c r="D53" s="66"/>
      <c r="E53" s="66"/>
      <c r="F53" s="66"/>
      <c r="G53" s="66"/>
      <c r="H53" s="66"/>
      <c r="I53" s="66"/>
      <c r="J53" s="66"/>
      <c r="K53" s="66"/>
      <c r="L53" s="66"/>
      <c r="M53" s="66"/>
      <c r="N53" s="66"/>
      <c r="O53" s="66"/>
      <c r="P53" s="66"/>
      <c r="Q53" s="66"/>
      <c r="R53" s="66"/>
      <c r="S53" s="66"/>
      <c r="T53" s="66"/>
      <c r="U53" s="67"/>
    </row>
    <row r="54" spans="2:21">
      <c r="B54" s="65"/>
      <c r="C54" s="66"/>
      <c r="D54" s="66"/>
      <c r="E54" s="66"/>
      <c r="F54" s="66"/>
      <c r="G54" s="66"/>
      <c r="H54" s="66"/>
      <c r="I54" s="66"/>
      <c r="J54" s="66"/>
      <c r="K54" s="66"/>
      <c r="L54" s="66"/>
      <c r="M54" s="66"/>
      <c r="N54" s="66"/>
      <c r="O54" s="66"/>
      <c r="P54" s="66"/>
      <c r="Q54" s="66"/>
      <c r="R54" s="66"/>
      <c r="S54" s="66"/>
      <c r="T54" s="66"/>
      <c r="U54" s="67"/>
    </row>
    <row r="55" spans="2:21">
      <c r="B55" s="65"/>
      <c r="C55" s="66"/>
      <c r="D55" s="66"/>
      <c r="E55" s="66"/>
      <c r="F55" s="66"/>
      <c r="G55" s="66"/>
      <c r="H55" s="66"/>
      <c r="I55" s="66"/>
      <c r="J55" s="66"/>
      <c r="K55" s="66"/>
      <c r="L55" s="66"/>
      <c r="M55" s="66"/>
      <c r="N55" s="66"/>
      <c r="O55" s="66"/>
      <c r="P55" s="66"/>
      <c r="Q55" s="66"/>
      <c r="R55" s="66"/>
      <c r="S55" s="66"/>
      <c r="T55" s="66"/>
      <c r="U55" s="67"/>
    </row>
    <row r="56" spans="2:21">
      <c r="B56" s="65"/>
      <c r="C56" s="66"/>
      <c r="D56" s="66"/>
      <c r="E56" s="66"/>
      <c r="F56" s="66"/>
      <c r="G56" s="66"/>
      <c r="H56" s="66"/>
      <c r="I56" s="66"/>
      <c r="J56" s="66"/>
      <c r="K56" s="66"/>
      <c r="L56" s="66"/>
      <c r="M56" s="66"/>
      <c r="N56" s="66"/>
      <c r="O56" s="66"/>
      <c r="P56" s="66"/>
      <c r="Q56" s="66"/>
      <c r="R56" s="66"/>
      <c r="S56" s="66"/>
      <c r="T56" s="66"/>
      <c r="U56" s="67"/>
    </row>
    <row r="57" spans="2:21">
      <c r="B57" s="65"/>
      <c r="C57" s="66"/>
      <c r="D57" s="66"/>
      <c r="E57" s="66"/>
      <c r="F57" s="66"/>
      <c r="G57" s="66"/>
      <c r="H57" s="66"/>
      <c r="I57" s="66"/>
      <c r="J57" s="66"/>
      <c r="K57" s="66"/>
      <c r="L57" s="66"/>
      <c r="M57" s="66"/>
      <c r="N57" s="66"/>
      <c r="O57" s="66"/>
      <c r="P57" s="66"/>
      <c r="Q57" s="66"/>
      <c r="R57" s="66"/>
      <c r="S57" s="66"/>
      <c r="T57" s="66"/>
      <c r="U57" s="67"/>
    </row>
    <row r="58" spans="2:21">
      <c r="B58" s="65"/>
      <c r="C58" s="66"/>
      <c r="D58" s="66"/>
      <c r="E58" s="66"/>
      <c r="F58" s="66"/>
      <c r="G58" s="66"/>
      <c r="H58" s="66"/>
      <c r="I58" s="66"/>
      <c r="J58" s="66"/>
      <c r="K58" s="66"/>
      <c r="L58" s="66"/>
      <c r="M58" s="66"/>
      <c r="N58" s="66"/>
      <c r="O58" s="66"/>
      <c r="P58" s="66"/>
      <c r="Q58" s="66"/>
      <c r="R58" s="66"/>
      <c r="S58" s="66"/>
      <c r="T58" s="66"/>
      <c r="U58" s="67"/>
    </row>
  </sheetData>
  <mergeCells count="58">
    <mergeCell ref="T20:T22"/>
    <mergeCell ref="B30:B32"/>
    <mergeCell ref="B19:B24"/>
    <mergeCell ref="D19:D24"/>
    <mergeCell ref="D25:D27"/>
    <mergeCell ref="E20:E24"/>
    <mergeCell ref="E28:E29"/>
    <mergeCell ref="E30:E32"/>
    <mergeCell ref="E25:E27"/>
    <mergeCell ref="D30:D32"/>
    <mergeCell ref="D28:D29"/>
    <mergeCell ref="B25:B27"/>
    <mergeCell ref="G11:N11"/>
    <mergeCell ref="B13:U13"/>
    <mergeCell ref="B15:M15"/>
    <mergeCell ref="N15:U15"/>
    <mergeCell ref="M16:M17"/>
    <mergeCell ref="N16:N17"/>
    <mergeCell ref="B16:B17"/>
    <mergeCell ref="E16:E17"/>
    <mergeCell ref="F16:F17"/>
    <mergeCell ref="G16:J16"/>
    <mergeCell ref="K16:K17"/>
    <mergeCell ref="C16:C17"/>
    <mergeCell ref="D16:D17"/>
    <mergeCell ref="L16:L17"/>
    <mergeCell ref="W16:Y16"/>
    <mergeCell ref="O16:Q16"/>
    <mergeCell ref="R16:R17"/>
    <mergeCell ref="S16:S17"/>
    <mergeCell ref="U16:U17"/>
    <mergeCell ref="K20:K24"/>
    <mergeCell ref="C19:C29"/>
    <mergeCell ref="B28:B29"/>
    <mergeCell ref="O4:U4"/>
    <mergeCell ref="G5:N6"/>
    <mergeCell ref="O5:U5"/>
    <mergeCell ref="O6:U6"/>
    <mergeCell ref="B10:F10"/>
    <mergeCell ref="G10:N10"/>
    <mergeCell ref="B8:F8"/>
    <mergeCell ref="G8:N8"/>
    <mergeCell ref="B9:F9"/>
    <mergeCell ref="G9:N9"/>
    <mergeCell ref="B4:F6"/>
    <mergeCell ref="G4:N4"/>
    <mergeCell ref="B11:F11"/>
    <mergeCell ref="T33:T36"/>
    <mergeCell ref="E33:E36"/>
    <mergeCell ref="D33:D36"/>
    <mergeCell ref="C30:C36"/>
    <mergeCell ref="B33:B36"/>
    <mergeCell ref="E46:E47"/>
    <mergeCell ref="D46:D47"/>
    <mergeCell ref="D37:D40"/>
    <mergeCell ref="D41:D45"/>
    <mergeCell ref="E37:E40"/>
    <mergeCell ref="E41:E45"/>
  </mergeCells>
  <conditionalFormatting sqref="Q19:Q47">
    <cfRule type="containsText" dxfId="130" priority="409" stopIfTrue="1" operator="containsText" text="P">
      <formula>NOT(ISERROR(SEARCH("P",Q19)))</formula>
    </cfRule>
    <cfRule type="containsText" dxfId="129" priority="410" stopIfTrue="1" operator="containsText" text="R">
      <formula>NOT(ISERROR(SEARCH("R",Q19)))</formula>
    </cfRule>
    <cfRule type="containsText" dxfId="128" priority="411" operator="containsText" text="T">
      <formula>NOT(ISERROR(SEARCH("T",Q19)))</formula>
    </cfRule>
    <cfRule type="iconSet" priority="412">
      <iconSet iconSet="3Symbols2">
        <cfvo type="percent" val="0"/>
        <cfvo type="percent" val="0.74"/>
        <cfvo type="percent" val="0.85"/>
      </iconSet>
    </cfRule>
  </conditionalFormatting>
  <pageMargins left="0" right="0" top="0.15748031496062992" bottom="0.15748031496062992" header="0.31496062992125984" footer="0.31496062992125984"/>
  <pageSetup paperSize="9" scale="4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45"/>
  <sheetViews>
    <sheetView topLeftCell="D1" zoomScale="82" zoomScaleNormal="82" workbookViewId="0">
      <selection activeCell="G20" sqref="G20"/>
    </sheetView>
  </sheetViews>
  <sheetFormatPr baseColWidth="10" defaultRowHeight="15"/>
  <cols>
    <col min="3" max="3" width="18.5703125" customWidth="1"/>
    <col min="4" max="4" width="29.5703125" customWidth="1"/>
    <col min="5" max="5" width="4.140625" customWidth="1"/>
    <col min="6" max="6" width="38.7109375" customWidth="1"/>
    <col min="7" max="7" width="57.7109375" customWidth="1"/>
    <col min="8" max="8" width="8.42578125" customWidth="1"/>
    <col min="9" max="9" width="7.5703125" customWidth="1"/>
    <col min="10" max="10" width="8.42578125" customWidth="1"/>
    <col min="11" max="11" width="8.85546875" customWidth="1"/>
    <col min="12" max="12" width="38" customWidth="1"/>
    <col min="18" max="18" width="17.140625" customWidth="1"/>
    <col min="19" max="19" width="29.7109375" customWidth="1"/>
    <col min="20" max="20" width="27.7109375" customWidth="1"/>
    <col min="21" max="21" width="20.7109375" customWidth="1"/>
    <col min="22" max="22" width="25" customWidth="1"/>
  </cols>
  <sheetData>
    <row r="1" spans="1:22">
      <c r="A1" s="202"/>
      <c r="B1" s="202"/>
      <c r="C1" s="202"/>
      <c r="D1" s="202"/>
      <c r="E1" s="202"/>
      <c r="F1" s="202"/>
      <c r="G1" s="202"/>
      <c r="H1" s="202"/>
      <c r="I1" s="202"/>
      <c r="J1" s="202"/>
      <c r="K1" s="202"/>
      <c r="L1" s="202"/>
      <c r="M1" s="202"/>
      <c r="N1" s="202"/>
      <c r="O1" s="202"/>
      <c r="P1" s="202"/>
      <c r="Q1" s="202"/>
      <c r="R1" s="202"/>
      <c r="S1" s="202"/>
      <c r="T1" s="202"/>
    </row>
    <row r="2" spans="1:22" ht="15.75" thickBot="1">
      <c r="A2" s="202"/>
      <c r="B2" s="202"/>
      <c r="C2" s="202"/>
      <c r="D2" s="202"/>
      <c r="E2" s="202"/>
      <c r="F2" s="202"/>
      <c r="G2" s="202"/>
      <c r="H2" s="202"/>
      <c r="I2" s="202"/>
      <c r="J2" s="202"/>
      <c r="K2" s="202"/>
      <c r="L2" s="202"/>
      <c r="M2" s="202"/>
      <c r="N2" s="202"/>
      <c r="O2" s="202"/>
      <c r="P2" s="202"/>
      <c r="Q2" s="202"/>
      <c r="R2" s="202"/>
      <c r="S2" s="202"/>
      <c r="T2" s="202"/>
    </row>
    <row r="3" spans="1:22" ht="34.5" customHeight="1" thickBot="1">
      <c r="A3" s="1533"/>
      <c r="B3" s="1534"/>
      <c r="C3" s="1534"/>
      <c r="D3" s="1534"/>
      <c r="E3" s="1535"/>
      <c r="F3" s="1776" t="s">
        <v>18</v>
      </c>
      <c r="G3" s="1777"/>
      <c r="H3" s="1777"/>
      <c r="I3" s="1777"/>
      <c r="J3" s="1777"/>
      <c r="K3" s="1777"/>
      <c r="L3" s="1777"/>
      <c r="M3" s="1778"/>
      <c r="N3" s="1779" t="s">
        <v>655</v>
      </c>
      <c r="O3" s="1780"/>
      <c r="P3" s="1780"/>
      <c r="Q3" s="1780"/>
      <c r="R3" s="1780"/>
      <c r="S3" s="1780"/>
      <c r="T3" s="1781"/>
    </row>
    <row r="4" spans="1:22" ht="33" customHeight="1" thickBot="1">
      <c r="A4" s="1536"/>
      <c r="B4" s="1537"/>
      <c r="C4" s="1537"/>
      <c r="D4" s="1537"/>
      <c r="E4" s="1538"/>
      <c r="F4" s="1782" t="s">
        <v>17</v>
      </c>
      <c r="G4" s="1783"/>
      <c r="H4" s="1783"/>
      <c r="I4" s="1783"/>
      <c r="J4" s="1783"/>
      <c r="K4" s="1783"/>
      <c r="L4" s="1783"/>
      <c r="M4" s="1784"/>
      <c r="N4" s="1788" t="s">
        <v>439</v>
      </c>
      <c r="O4" s="1789"/>
      <c r="P4" s="1789"/>
      <c r="Q4" s="1789"/>
      <c r="R4" s="1789"/>
      <c r="S4" s="1789"/>
      <c r="T4" s="1790"/>
    </row>
    <row r="5" spans="1:22" ht="65.25" customHeight="1" thickBot="1">
      <c r="A5" s="1539"/>
      <c r="B5" s="1540"/>
      <c r="C5" s="1540"/>
      <c r="D5" s="1540"/>
      <c r="E5" s="1541"/>
      <c r="F5" s="1785"/>
      <c r="G5" s="1786"/>
      <c r="H5" s="1786"/>
      <c r="I5" s="1786"/>
      <c r="J5" s="1786"/>
      <c r="K5" s="1786"/>
      <c r="L5" s="1786"/>
      <c r="M5" s="1787"/>
      <c r="N5" s="1791" t="s">
        <v>8</v>
      </c>
      <c r="O5" s="1792"/>
      <c r="P5" s="1792"/>
      <c r="Q5" s="1792"/>
      <c r="R5" s="1792"/>
      <c r="S5" s="1792"/>
      <c r="T5" s="1793"/>
    </row>
    <row r="6" spans="1:22">
      <c r="A6" s="202"/>
      <c r="B6" s="202"/>
      <c r="C6" s="202"/>
      <c r="D6" s="202"/>
      <c r="E6" s="202"/>
      <c r="F6" s="202"/>
      <c r="G6" s="202"/>
      <c r="H6" s="202"/>
      <c r="I6" s="202"/>
      <c r="J6" s="203"/>
      <c r="K6" s="203"/>
      <c r="L6" s="204"/>
      <c r="M6" s="204"/>
      <c r="N6" s="204"/>
      <c r="O6" s="204"/>
      <c r="P6" s="204"/>
      <c r="Q6" s="204"/>
      <c r="R6" s="204"/>
      <c r="S6" s="204"/>
      <c r="T6" s="204"/>
    </row>
    <row r="7" spans="1:22" ht="18.75">
      <c r="A7" s="1820" t="s">
        <v>471</v>
      </c>
      <c r="B7" s="1820"/>
      <c r="C7" s="1820"/>
      <c r="D7" s="1820"/>
      <c r="E7" s="1820"/>
      <c r="F7" s="898" t="s">
        <v>474</v>
      </c>
      <c r="G7" s="899"/>
      <c r="H7" s="899"/>
      <c r="I7" s="899"/>
      <c r="J7" s="899"/>
      <c r="K7" s="899"/>
      <c r="L7" s="899"/>
      <c r="M7" s="900"/>
      <c r="N7" s="204"/>
      <c r="O7" s="204"/>
      <c r="P7" s="204"/>
      <c r="Q7" s="204"/>
      <c r="R7" s="204"/>
      <c r="S7" s="204"/>
      <c r="T7" s="204"/>
    </row>
    <row r="8" spans="1:22" ht="18.75">
      <c r="A8" s="1820" t="s">
        <v>114</v>
      </c>
      <c r="B8" s="1820"/>
      <c r="C8" s="1820"/>
      <c r="D8" s="1820"/>
      <c r="E8" s="1820"/>
      <c r="F8" s="898">
        <v>2024</v>
      </c>
      <c r="G8" s="899"/>
      <c r="H8" s="899"/>
      <c r="I8" s="899"/>
      <c r="J8" s="899"/>
      <c r="K8" s="899"/>
      <c r="L8" s="899"/>
      <c r="M8" s="900"/>
      <c r="N8" s="204"/>
      <c r="O8" s="204"/>
      <c r="P8" s="204"/>
      <c r="Q8" s="204"/>
      <c r="R8" s="204"/>
      <c r="S8" s="204"/>
      <c r="T8" s="204"/>
    </row>
    <row r="9" spans="1:22" ht="18.75">
      <c r="A9" s="1820" t="s">
        <v>473</v>
      </c>
      <c r="B9" s="1820"/>
      <c r="C9" s="1820"/>
      <c r="D9" s="1820"/>
      <c r="E9" s="1820"/>
      <c r="F9" s="898" t="s">
        <v>731</v>
      </c>
      <c r="G9" s="899"/>
      <c r="H9" s="899"/>
      <c r="I9" s="899"/>
      <c r="J9" s="899"/>
      <c r="K9" s="899"/>
      <c r="L9" s="899"/>
      <c r="M9" s="900"/>
      <c r="N9" s="204"/>
      <c r="O9" s="204"/>
      <c r="P9" s="204"/>
      <c r="Q9" s="204"/>
      <c r="R9" s="204"/>
      <c r="S9" s="204"/>
      <c r="T9" s="204"/>
    </row>
    <row r="10" spans="1:22" ht="18.75">
      <c r="A10" s="1820" t="s">
        <v>472</v>
      </c>
      <c r="B10" s="1820"/>
      <c r="C10" s="1820"/>
      <c r="D10" s="1820"/>
      <c r="E10" s="1820"/>
      <c r="F10" s="898" t="s">
        <v>1311</v>
      </c>
      <c r="G10" s="899"/>
      <c r="H10" s="899"/>
      <c r="I10" s="899"/>
      <c r="J10" s="899"/>
      <c r="K10" s="899"/>
      <c r="L10" s="899"/>
      <c r="M10" s="900"/>
      <c r="N10" s="204"/>
      <c r="O10" s="204"/>
      <c r="P10" s="204"/>
      <c r="Q10" s="204"/>
      <c r="R10" s="204"/>
      <c r="S10" s="204"/>
      <c r="T10" s="204"/>
    </row>
    <row r="11" spans="1:22" ht="15.75" thickBot="1">
      <c r="A11" s="205"/>
      <c r="B11" s="205"/>
      <c r="C11" s="205"/>
      <c r="D11" s="205"/>
      <c r="E11" s="205"/>
      <c r="F11" s="898"/>
      <c r="G11" s="899"/>
      <c r="H11" s="899"/>
      <c r="I11" s="899"/>
      <c r="J11" s="899"/>
      <c r="K11" s="899"/>
      <c r="L11" s="899"/>
      <c r="M11" s="900"/>
      <c r="N11" s="204"/>
      <c r="O11" s="204"/>
      <c r="P11" s="204"/>
      <c r="Q11" s="204"/>
      <c r="R11" s="204"/>
      <c r="S11" s="204"/>
      <c r="T11" s="204"/>
    </row>
    <row r="12" spans="1:22" ht="32.25" thickBot="1">
      <c r="A12" s="1794" t="s">
        <v>9</v>
      </c>
      <c r="B12" s="1795"/>
      <c r="C12" s="1795"/>
      <c r="D12" s="1795"/>
      <c r="E12" s="1795"/>
      <c r="F12" s="1795"/>
      <c r="G12" s="1795"/>
      <c r="H12" s="1795"/>
      <c r="I12" s="1795"/>
      <c r="J12" s="1795"/>
      <c r="K12" s="1795"/>
      <c r="L12" s="1795"/>
      <c r="M12" s="1795"/>
      <c r="N12" s="1795"/>
      <c r="O12" s="1795"/>
      <c r="P12" s="1795"/>
      <c r="Q12" s="1795"/>
      <c r="R12" s="1795"/>
      <c r="S12" s="1795"/>
      <c r="T12" s="1796"/>
    </row>
    <row r="13" spans="1:22" ht="16.5" thickBot="1">
      <c r="A13" s="206"/>
      <c r="B13" s="207"/>
      <c r="C13" s="207"/>
      <c r="D13" s="207"/>
      <c r="E13" s="207"/>
      <c r="F13" s="207"/>
      <c r="G13" s="207"/>
      <c r="H13" s="207"/>
      <c r="I13" s="207"/>
      <c r="J13" s="207"/>
      <c r="K13" s="207"/>
      <c r="L13" s="207"/>
      <c r="M13" s="207"/>
      <c r="N13" s="207"/>
      <c r="O13" s="207"/>
      <c r="P13" s="207"/>
      <c r="Q13" s="207"/>
      <c r="R13" s="207"/>
      <c r="S13" s="207"/>
      <c r="T13" s="208"/>
    </row>
    <row r="14" spans="1:22" ht="27" thickBot="1">
      <c r="A14" s="1797" t="s">
        <v>16</v>
      </c>
      <c r="B14" s="1798"/>
      <c r="C14" s="1798"/>
      <c r="D14" s="1798"/>
      <c r="E14" s="1798"/>
      <c r="F14" s="1798"/>
      <c r="G14" s="1798"/>
      <c r="H14" s="1798"/>
      <c r="I14" s="1798"/>
      <c r="J14" s="1798"/>
      <c r="K14" s="1798"/>
      <c r="L14" s="1799"/>
      <c r="M14" s="1800" t="s">
        <v>1</v>
      </c>
      <c r="N14" s="1800"/>
      <c r="O14" s="1800"/>
      <c r="P14" s="1800"/>
      <c r="Q14" s="1800"/>
      <c r="R14" s="1800"/>
      <c r="S14" s="1800"/>
      <c r="T14" s="1801"/>
      <c r="V14" s="215"/>
    </row>
    <row r="15" spans="1:22" ht="30.75" customHeight="1" thickBot="1">
      <c r="A15" s="1578" t="s">
        <v>27</v>
      </c>
      <c r="B15" s="1824" t="s">
        <v>485</v>
      </c>
      <c r="C15" s="1825"/>
      <c r="D15" s="1824" t="s">
        <v>484</v>
      </c>
      <c r="E15" s="1825"/>
      <c r="F15" s="1578" t="s">
        <v>26</v>
      </c>
      <c r="G15" s="1584" t="s">
        <v>19</v>
      </c>
      <c r="H15" s="1560" t="s">
        <v>11</v>
      </c>
      <c r="I15" s="1561"/>
      <c r="J15" s="1561"/>
      <c r="K15" s="1562"/>
      <c r="L15" s="1563" t="s">
        <v>20</v>
      </c>
      <c r="M15" s="1563" t="s">
        <v>21</v>
      </c>
      <c r="N15" s="1563" t="s">
        <v>2</v>
      </c>
      <c r="O15" s="1565" t="s">
        <v>22</v>
      </c>
      <c r="P15" s="1567" t="s">
        <v>3</v>
      </c>
      <c r="Q15" s="1568"/>
      <c r="R15" s="1569"/>
      <c r="S15" s="1588" t="s">
        <v>4</v>
      </c>
      <c r="T15" s="1590" t="s">
        <v>5</v>
      </c>
      <c r="U15" s="217" t="s">
        <v>29</v>
      </c>
      <c r="V15" s="1592" t="s">
        <v>0</v>
      </c>
    </row>
    <row r="16" spans="1:22" ht="56.25" customHeight="1" thickBot="1">
      <c r="A16" s="1579"/>
      <c r="B16" s="1826"/>
      <c r="C16" s="1827"/>
      <c r="D16" s="1826"/>
      <c r="E16" s="1827"/>
      <c r="F16" s="1579"/>
      <c r="G16" s="1585"/>
      <c r="H16" s="210" t="s">
        <v>12</v>
      </c>
      <c r="I16" s="210" t="s">
        <v>13</v>
      </c>
      <c r="J16" s="210" t="s">
        <v>14</v>
      </c>
      <c r="K16" s="210" t="s">
        <v>15</v>
      </c>
      <c r="L16" s="1564"/>
      <c r="M16" s="1564"/>
      <c r="N16" s="1564"/>
      <c r="O16" s="1566"/>
      <c r="P16" s="211" t="s">
        <v>30</v>
      </c>
      <c r="Q16" s="212" t="s">
        <v>28</v>
      </c>
      <c r="R16" s="213" t="s">
        <v>31</v>
      </c>
      <c r="S16" s="1589"/>
      <c r="T16" s="1591"/>
      <c r="U16" s="214"/>
      <c r="V16" s="1593"/>
    </row>
    <row r="17" spans="1:22" ht="15.75" customHeight="1" thickBot="1">
      <c r="A17" s="221"/>
      <c r="B17" s="1832"/>
      <c r="C17" s="1833"/>
      <c r="D17" s="1533"/>
      <c r="E17" s="1535"/>
      <c r="F17" s="221"/>
      <c r="G17" s="222"/>
      <c r="H17" s="222"/>
      <c r="I17" s="222"/>
      <c r="J17" s="222"/>
      <c r="K17" s="222"/>
      <c r="L17" s="222"/>
      <c r="M17" s="222"/>
      <c r="N17" s="232"/>
      <c r="O17" s="222"/>
      <c r="P17" s="417"/>
      <c r="Q17" s="417"/>
      <c r="R17" s="417"/>
      <c r="S17" s="222"/>
      <c r="T17" s="222"/>
      <c r="U17" s="222"/>
      <c r="V17" s="223"/>
    </row>
    <row r="18" spans="1:22" ht="48.75">
      <c r="A18" s="1834">
        <v>1</v>
      </c>
      <c r="B18" s="1332" t="s">
        <v>486</v>
      </c>
      <c r="C18" s="1332"/>
      <c r="D18" s="1821" t="s">
        <v>440</v>
      </c>
      <c r="E18" s="1821"/>
      <c r="F18" s="1821" t="s">
        <v>482</v>
      </c>
      <c r="G18" s="420" t="s">
        <v>441</v>
      </c>
      <c r="H18" s="248">
        <v>27</v>
      </c>
      <c r="I18" s="286">
        <v>48</v>
      </c>
      <c r="J18" s="286">
        <v>48</v>
      </c>
      <c r="K18" s="400"/>
      <c r="L18" s="342" t="s">
        <v>442</v>
      </c>
      <c r="M18" s="405"/>
      <c r="N18" s="274"/>
      <c r="O18" s="344">
        <v>50</v>
      </c>
      <c r="P18" s="344">
        <f>IF(O18&lt;1,O18-AVERAGE(H18:K18),O18-(SUM(H18:K18)))</f>
        <v>-73</v>
      </c>
      <c r="Q18" s="303">
        <f>IF(O18&lt;1,(AVERAGE(H18:K18)/O18),SUM(H18:K18)/O18)</f>
        <v>2.46</v>
      </c>
      <c r="R18" s="394" t="str">
        <f>IF(Q18&lt;=X$17,"T",IF(Q18&lt;$Y$17,"R",IF(Q18&gt;=$Y$17,"P")))</f>
        <v>P</v>
      </c>
      <c r="S18" s="234"/>
      <c r="T18" s="1829" t="s">
        <v>443</v>
      </c>
      <c r="U18" s="1020" t="s">
        <v>444</v>
      </c>
      <c r="V18" s="1586" t="s">
        <v>445</v>
      </c>
    </row>
    <row r="19" spans="1:22" ht="36">
      <c r="A19" s="1835"/>
      <c r="B19" s="1062"/>
      <c r="C19" s="1062"/>
      <c r="D19" s="1822"/>
      <c r="E19" s="1822"/>
      <c r="F19" s="1822"/>
      <c r="G19" s="418" t="s">
        <v>446</v>
      </c>
      <c r="H19" s="249">
        <v>4</v>
      </c>
      <c r="I19" s="250">
        <v>6</v>
      </c>
      <c r="J19" s="250">
        <v>6</v>
      </c>
      <c r="K19" s="249"/>
      <c r="L19" s="251" t="s">
        <v>447</v>
      </c>
      <c r="M19" s="252"/>
      <c r="N19" s="253"/>
      <c r="O19" s="267">
        <v>6</v>
      </c>
      <c r="P19" s="267">
        <f>IF(O19&lt;1,O19-AVERAGE(H19:K19),O19-(SUM(H19:K19)))</f>
        <v>-10</v>
      </c>
      <c r="Q19" s="268">
        <f>IF(O19&lt;1,(AVERAGE(H19:K19)/O19),SUM(H19:K19)/O19)</f>
        <v>2.6666666666666665</v>
      </c>
      <c r="R19" s="151" t="str">
        <f t="shared" ref="R19:R31" si="0">IF(Q19&lt;=X$17,"T",IF(Q19&lt;$Y$17,"R",IF(Q19&gt;=$Y$17,"P")))</f>
        <v>P</v>
      </c>
      <c r="S19" s="235"/>
      <c r="T19" s="1830"/>
      <c r="U19" s="956"/>
      <c r="V19" s="1587"/>
    </row>
    <row r="20" spans="1:22" ht="48.75">
      <c r="A20" s="1835"/>
      <c r="B20" s="1062"/>
      <c r="C20" s="1062"/>
      <c r="D20" s="1822"/>
      <c r="E20" s="1822"/>
      <c r="F20" s="1822"/>
      <c r="G20" s="418" t="s">
        <v>448</v>
      </c>
      <c r="H20" s="442">
        <v>27</v>
      </c>
      <c r="I20" s="250">
        <v>48</v>
      </c>
      <c r="J20" s="250">
        <v>48</v>
      </c>
      <c r="K20" s="249"/>
      <c r="L20" s="251" t="s">
        <v>449</v>
      </c>
      <c r="M20" s="252"/>
      <c r="N20" s="253"/>
      <c r="O20" s="267">
        <v>48</v>
      </c>
      <c r="P20" s="267">
        <v>0</v>
      </c>
      <c r="Q20" s="268">
        <f t="shared" ref="Q20:Q28" si="1">IF(O20&lt;1,(AVERAGE(H20:K20)/O20),SUM(H20:K20)/O20)</f>
        <v>2.5625</v>
      </c>
      <c r="R20" s="151" t="str">
        <f t="shared" si="0"/>
        <v>P</v>
      </c>
      <c r="S20" s="235"/>
      <c r="T20" s="1830"/>
      <c r="U20" s="956"/>
      <c r="V20" s="1587"/>
    </row>
    <row r="21" spans="1:22" ht="36">
      <c r="A21" s="1835"/>
      <c r="B21" s="1062"/>
      <c r="C21" s="1062"/>
      <c r="D21" s="1822"/>
      <c r="E21" s="1822"/>
      <c r="F21" s="1822"/>
      <c r="G21" s="418" t="s">
        <v>450</v>
      </c>
      <c r="H21" s="254">
        <v>1</v>
      </c>
      <c r="I21" s="254">
        <v>0.48</v>
      </c>
      <c r="J21" s="254">
        <v>0.48</v>
      </c>
      <c r="K21" s="254"/>
      <c r="L21" s="251" t="s">
        <v>451</v>
      </c>
      <c r="M21" s="253"/>
      <c r="N21" s="253"/>
      <c r="O21" s="267">
        <v>48</v>
      </c>
      <c r="P21" s="280">
        <f t="shared" ref="P21:P29" si="2">IF(O21&lt;1,O21-AVERAGE(H21:K21),O21-(SUM(H21:K21)))</f>
        <v>46.04</v>
      </c>
      <c r="Q21" s="268">
        <f t="shared" si="1"/>
        <v>4.0833333333333333E-2</v>
      </c>
      <c r="R21" s="151" t="str">
        <f t="shared" si="0"/>
        <v>P</v>
      </c>
      <c r="S21" s="235"/>
      <c r="T21" s="1830"/>
      <c r="U21" s="956"/>
      <c r="V21" s="1587"/>
    </row>
    <row r="22" spans="1:22" ht="24.75">
      <c r="A22" s="1835"/>
      <c r="B22" s="1062"/>
      <c r="C22" s="1062"/>
      <c r="D22" s="1822"/>
      <c r="E22" s="1822"/>
      <c r="F22" s="1822"/>
      <c r="G22" s="386" t="s">
        <v>452</v>
      </c>
      <c r="H22" s="254">
        <v>1</v>
      </c>
      <c r="I22" s="254">
        <v>0.48</v>
      </c>
      <c r="J22" s="254">
        <v>0.48</v>
      </c>
      <c r="K22" s="254"/>
      <c r="L22" s="419" t="s">
        <v>453</v>
      </c>
      <c r="M22" s="255"/>
      <c r="N22" s="255"/>
      <c r="O22" s="281">
        <v>48</v>
      </c>
      <c r="P22" s="281">
        <f t="shared" si="2"/>
        <v>46.04</v>
      </c>
      <c r="Q22" s="282">
        <f t="shared" si="1"/>
        <v>4.0833333333333333E-2</v>
      </c>
      <c r="R22" s="151" t="str">
        <f t="shared" si="0"/>
        <v>P</v>
      </c>
      <c r="S22" s="512"/>
      <c r="T22" s="1830" t="s">
        <v>454</v>
      </c>
      <c r="U22" s="956"/>
      <c r="V22" s="1587" t="s">
        <v>455</v>
      </c>
    </row>
    <row r="23" spans="1:22" ht="36">
      <c r="A23" s="1835"/>
      <c r="B23" s="1062"/>
      <c r="C23" s="1062"/>
      <c r="D23" s="1822"/>
      <c r="E23" s="1822"/>
      <c r="F23" s="1822"/>
      <c r="G23" s="418" t="s">
        <v>456</v>
      </c>
      <c r="H23" s="441">
        <v>1</v>
      </c>
      <c r="I23" s="250">
        <v>2</v>
      </c>
      <c r="J23" s="250">
        <v>2</v>
      </c>
      <c r="K23" s="249"/>
      <c r="L23" s="256" t="s">
        <v>457</v>
      </c>
      <c r="M23" s="253"/>
      <c r="N23" s="253"/>
      <c r="O23" s="267">
        <v>2</v>
      </c>
      <c r="P23" s="267">
        <f t="shared" si="2"/>
        <v>-3</v>
      </c>
      <c r="Q23" s="268">
        <f t="shared" si="1"/>
        <v>2.5</v>
      </c>
      <c r="R23" s="151" t="str">
        <f t="shared" si="0"/>
        <v>P</v>
      </c>
      <c r="S23" s="235"/>
      <c r="T23" s="1830"/>
      <c r="U23" s="956"/>
      <c r="V23" s="1587"/>
    </row>
    <row r="24" spans="1:22" ht="24.75">
      <c r="A24" s="1835"/>
      <c r="B24" s="1062"/>
      <c r="C24" s="1062"/>
      <c r="D24" s="1822"/>
      <c r="E24" s="1822"/>
      <c r="F24" s="1822"/>
      <c r="G24" s="418" t="s">
        <v>458</v>
      </c>
      <c r="H24" s="443">
        <v>1</v>
      </c>
      <c r="I24" s="254">
        <v>1</v>
      </c>
      <c r="J24" s="254">
        <v>1</v>
      </c>
      <c r="K24" s="254"/>
      <c r="L24" s="256" t="s">
        <v>459</v>
      </c>
      <c r="M24" s="253"/>
      <c r="N24" s="253"/>
      <c r="O24" s="267">
        <v>10</v>
      </c>
      <c r="P24" s="267">
        <f t="shared" si="2"/>
        <v>7</v>
      </c>
      <c r="Q24" s="268">
        <f t="shared" si="1"/>
        <v>0.3</v>
      </c>
      <c r="R24" s="151" t="str">
        <f t="shared" si="0"/>
        <v>P</v>
      </c>
      <c r="S24" s="235"/>
      <c r="T24" s="1830"/>
      <c r="U24" s="956"/>
      <c r="V24" s="1587"/>
    </row>
    <row r="25" spans="1:22" ht="36">
      <c r="A25" s="1835"/>
      <c r="B25" s="1062"/>
      <c r="C25" s="1062"/>
      <c r="D25" s="1822"/>
      <c r="E25" s="1822"/>
      <c r="F25" s="1822"/>
      <c r="G25" s="386" t="s">
        <v>460</v>
      </c>
      <c r="H25" s="443">
        <v>1</v>
      </c>
      <c r="I25" s="254">
        <v>1</v>
      </c>
      <c r="J25" s="254">
        <v>1</v>
      </c>
      <c r="K25" s="254"/>
      <c r="L25" s="256" t="s">
        <v>461</v>
      </c>
      <c r="M25" s="253"/>
      <c r="N25" s="253"/>
      <c r="O25" s="267">
        <v>10</v>
      </c>
      <c r="P25" s="267">
        <f t="shared" si="2"/>
        <v>7</v>
      </c>
      <c r="Q25" s="268">
        <f t="shared" si="1"/>
        <v>0.3</v>
      </c>
      <c r="R25" s="151" t="str">
        <f t="shared" si="0"/>
        <v>P</v>
      </c>
      <c r="S25" s="235"/>
      <c r="T25" s="1830"/>
      <c r="U25" s="956"/>
      <c r="V25" s="1587"/>
    </row>
    <row r="26" spans="1:22" ht="36">
      <c r="A26" s="1835"/>
      <c r="B26" s="1062"/>
      <c r="C26" s="1062"/>
      <c r="D26" s="1822"/>
      <c r="E26" s="1822"/>
      <c r="F26" s="1822"/>
      <c r="G26" s="418" t="s">
        <v>462</v>
      </c>
      <c r="H26" s="254">
        <v>1</v>
      </c>
      <c r="I26" s="254">
        <v>0.7</v>
      </c>
      <c r="J26" s="254">
        <v>0.7</v>
      </c>
      <c r="K26" s="254"/>
      <c r="L26" s="256" t="s">
        <v>463</v>
      </c>
      <c r="M26" s="255"/>
      <c r="N26" s="255"/>
      <c r="O26" s="281">
        <v>70</v>
      </c>
      <c r="P26" s="281">
        <f t="shared" si="2"/>
        <v>67.599999999999994</v>
      </c>
      <c r="Q26" s="282">
        <f t="shared" si="1"/>
        <v>3.4285714285714287E-2</v>
      </c>
      <c r="R26" s="151" t="str">
        <f t="shared" si="0"/>
        <v>P</v>
      </c>
      <c r="S26" s="512"/>
      <c r="T26" s="1830"/>
      <c r="U26" s="956"/>
      <c r="V26" s="1587"/>
    </row>
    <row r="27" spans="1:22" ht="36">
      <c r="A27" s="1835"/>
      <c r="B27" s="1062"/>
      <c r="C27" s="1062"/>
      <c r="D27" s="1822"/>
      <c r="E27" s="1822"/>
      <c r="F27" s="1822" t="s">
        <v>483</v>
      </c>
      <c r="G27" s="418" t="s">
        <v>491</v>
      </c>
      <c r="H27" s="249">
        <v>3</v>
      </c>
      <c r="I27" s="250">
        <v>6</v>
      </c>
      <c r="J27" s="250">
        <v>6</v>
      </c>
      <c r="K27" s="249"/>
      <c r="L27" s="256" t="s">
        <v>464</v>
      </c>
      <c r="M27" s="253"/>
      <c r="N27" s="253"/>
      <c r="O27" s="267">
        <v>6</v>
      </c>
      <c r="P27" s="267">
        <f t="shared" si="2"/>
        <v>-9</v>
      </c>
      <c r="Q27" s="268">
        <f t="shared" si="1"/>
        <v>2.5</v>
      </c>
      <c r="R27" s="151" t="str">
        <f t="shared" si="0"/>
        <v>P</v>
      </c>
      <c r="S27" s="235"/>
      <c r="T27" s="1830" t="s">
        <v>465</v>
      </c>
      <c r="U27" s="956"/>
      <c r="V27" s="1587" t="s">
        <v>466</v>
      </c>
    </row>
    <row r="28" spans="1:22" ht="36">
      <c r="A28" s="1835"/>
      <c r="B28" s="1062"/>
      <c r="C28" s="1062"/>
      <c r="D28" s="1822"/>
      <c r="E28" s="1822"/>
      <c r="F28" s="1822"/>
      <c r="G28" s="418" t="s">
        <v>487</v>
      </c>
      <c r="H28" s="254">
        <v>0.02</v>
      </c>
      <c r="I28" s="254">
        <v>0.02</v>
      </c>
      <c r="J28" s="254">
        <v>0.02</v>
      </c>
      <c r="K28" s="254"/>
      <c r="L28" s="269" t="s">
        <v>467</v>
      </c>
      <c r="M28" s="253"/>
      <c r="N28" s="253"/>
      <c r="O28" s="267">
        <v>2</v>
      </c>
      <c r="P28" s="280">
        <f t="shared" si="2"/>
        <v>1.94</v>
      </c>
      <c r="Q28" s="268">
        <f t="shared" si="1"/>
        <v>0.03</v>
      </c>
      <c r="R28" s="151" t="str">
        <f t="shared" si="0"/>
        <v>P</v>
      </c>
      <c r="S28" s="235"/>
      <c r="T28" s="1830"/>
      <c r="U28" s="956"/>
      <c r="V28" s="1587"/>
    </row>
    <row r="29" spans="1:22" ht="36">
      <c r="A29" s="1835"/>
      <c r="B29" s="1062"/>
      <c r="C29" s="1062"/>
      <c r="D29" s="1822"/>
      <c r="E29" s="1822"/>
      <c r="F29" s="1822"/>
      <c r="G29" s="418" t="s">
        <v>488</v>
      </c>
      <c r="H29" s="254">
        <v>1</v>
      </c>
      <c r="I29" s="254">
        <v>0.7</v>
      </c>
      <c r="J29" s="254">
        <v>0.7</v>
      </c>
      <c r="K29" s="254"/>
      <c r="L29" s="256" t="s">
        <v>468</v>
      </c>
      <c r="M29" s="253"/>
      <c r="N29" s="253"/>
      <c r="O29" s="267">
        <v>70</v>
      </c>
      <c r="P29" s="267">
        <f t="shared" si="2"/>
        <v>67.599999999999994</v>
      </c>
      <c r="Q29" s="268">
        <f>IF(O29&lt;1,(AVERAGE(H29:K29)/O29),SUM(H29:K29)/O29)</f>
        <v>3.4285714285714287E-2</v>
      </c>
      <c r="R29" s="151" t="str">
        <f t="shared" si="0"/>
        <v>P</v>
      </c>
      <c r="S29" s="235"/>
      <c r="T29" s="1830"/>
      <c r="U29" s="956"/>
      <c r="V29" s="1587"/>
    </row>
    <row r="30" spans="1:22" ht="24">
      <c r="A30" s="1835"/>
      <c r="B30" s="1062"/>
      <c r="C30" s="1062"/>
      <c r="D30" s="1822"/>
      <c r="E30" s="1822"/>
      <c r="F30" s="1822"/>
      <c r="G30" s="418" t="s">
        <v>489</v>
      </c>
      <c r="H30" s="254">
        <v>0.02</v>
      </c>
      <c r="I30" s="254">
        <v>0.02</v>
      </c>
      <c r="J30" s="254">
        <v>0.02</v>
      </c>
      <c r="K30" s="254"/>
      <c r="L30" s="256" t="s">
        <v>469</v>
      </c>
      <c r="M30" s="253"/>
      <c r="N30" s="253"/>
      <c r="O30" s="267">
        <v>2</v>
      </c>
      <c r="P30" s="267">
        <f t="shared" ref="P30:P31" si="3">IF(O30&lt;1,O30-AVERAGE(H30:K30),O30-(SUM(H30:K30)))</f>
        <v>1.94</v>
      </c>
      <c r="Q30" s="268">
        <f>IF(O30&lt;1,(AVERAGE(H30:K30)/O30),SUM(H30:K30)/O30)</f>
        <v>0.03</v>
      </c>
      <c r="R30" s="151" t="str">
        <f t="shared" si="0"/>
        <v>P</v>
      </c>
      <c r="S30" s="235"/>
      <c r="T30" s="1830"/>
      <c r="U30" s="956"/>
      <c r="V30" s="1587"/>
    </row>
    <row r="31" spans="1:22" ht="36.75" thickBot="1">
      <c r="A31" s="1836"/>
      <c r="B31" s="1063"/>
      <c r="C31" s="1063"/>
      <c r="D31" s="1823"/>
      <c r="E31" s="1823"/>
      <c r="F31" s="1823"/>
      <c r="G31" s="421" t="s">
        <v>490</v>
      </c>
      <c r="H31" s="353">
        <v>2</v>
      </c>
      <c r="I31" s="401">
        <v>2</v>
      </c>
      <c r="J31" s="401">
        <v>2</v>
      </c>
      <c r="K31" s="346"/>
      <c r="L31" s="298" t="s">
        <v>470</v>
      </c>
      <c r="M31" s="335"/>
      <c r="N31" s="335"/>
      <c r="O31" s="358">
        <v>2</v>
      </c>
      <c r="P31" s="358">
        <f t="shared" si="3"/>
        <v>-4</v>
      </c>
      <c r="Q31" s="337">
        <f>IF(O31&lt;1,(AVERAGE(H31:K31)/O31),SUM(H31:K31)/O31)</f>
        <v>3</v>
      </c>
      <c r="R31" s="409" t="str">
        <f t="shared" si="0"/>
        <v>P</v>
      </c>
      <c r="S31" s="425"/>
      <c r="T31" s="1831"/>
      <c r="U31" s="998"/>
      <c r="V31" s="1828"/>
    </row>
    <row r="33" spans="1:20" ht="16.5">
      <c r="A33" s="104" t="s">
        <v>24</v>
      </c>
      <c r="B33" s="104"/>
      <c r="C33" s="104"/>
      <c r="D33" s="104"/>
      <c r="E33" s="86"/>
      <c r="F33" s="86"/>
      <c r="G33" s="86"/>
      <c r="H33" s="86"/>
      <c r="I33" s="86"/>
      <c r="J33" s="86"/>
      <c r="K33" s="86"/>
      <c r="L33" s="86"/>
      <c r="M33" s="86"/>
      <c r="N33" s="86"/>
      <c r="O33" s="86"/>
      <c r="P33" s="86"/>
      <c r="Q33" s="86"/>
      <c r="R33" s="86"/>
      <c r="S33" s="86"/>
      <c r="T33" s="86"/>
    </row>
    <row r="34" spans="1:20" ht="15.75">
      <c r="A34" s="86"/>
      <c r="B34" s="86"/>
      <c r="C34" s="86"/>
      <c r="D34" s="86"/>
      <c r="E34" s="86"/>
      <c r="F34" s="86"/>
      <c r="G34" s="86"/>
      <c r="H34" s="86"/>
      <c r="I34" s="86"/>
      <c r="J34" s="86"/>
      <c r="K34" s="86"/>
      <c r="L34" s="86"/>
      <c r="M34" s="86"/>
      <c r="N34" s="86"/>
      <c r="O34" s="86"/>
      <c r="P34" s="86"/>
      <c r="Q34" s="86"/>
      <c r="R34" s="86"/>
      <c r="S34" s="86"/>
      <c r="T34" s="86"/>
    </row>
    <row r="35" spans="1:20" ht="15.75">
      <c r="A35" s="1333"/>
      <c r="B35" s="1334"/>
      <c r="C35" s="1334"/>
      <c r="D35" s="1334"/>
      <c r="E35" s="1334"/>
      <c r="F35" s="1334"/>
      <c r="G35" s="1334"/>
      <c r="H35" s="1334"/>
      <c r="I35" s="1334"/>
      <c r="J35" s="1334"/>
      <c r="K35" s="1334"/>
      <c r="L35" s="1334"/>
      <c r="M35" s="1334"/>
      <c r="N35" s="1334"/>
      <c r="O35" s="1334"/>
      <c r="P35" s="1334"/>
      <c r="Q35" s="1334"/>
      <c r="R35" s="1334"/>
      <c r="S35" s="1334"/>
      <c r="T35" s="1335"/>
    </row>
    <row r="36" spans="1:20" ht="15.75">
      <c r="A36" s="1333"/>
      <c r="B36" s="1334"/>
      <c r="C36" s="1334"/>
      <c r="D36" s="1334"/>
      <c r="E36" s="1334"/>
      <c r="F36" s="1334"/>
      <c r="G36" s="1334"/>
      <c r="H36" s="1334"/>
      <c r="I36" s="1334"/>
      <c r="J36" s="1334"/>
      <c r="K36" s="1334"/>
      <c r="L36" s="1334"/>
      <c r="M36" s="1334"/>
      <c r="N36" s="1334"/>
      <c r="O36" s="1334"/>
      <c r="P36" s="1334"/>
      <c r="Q36" s="1334"/>
      <c r="R36" s="1334"/>
      <c r="S36" s="1334"/>
      <c r="T36" s="1335"/>
    </row>
    <row r="37" spans="1:20" ht="15.75">
      <c r="A37" s="1333"/>
      <c r="B37" s="1334"/>
      <c r="C37" s="1334"/>
      <c r="D37" s="1334"/>
      <c r="E37" s="1334"/>
      <c r="F37" s="1334"/>
      <c r="G37" s="1334"/>
      <c r="H37" s="1334"/>
      <c r="I37" s="1334"/>
      <c r="J37" s="1334"/>
      <c r="K37" s="1334"/>
      <c r="L37" s="1334"/>
      <c r="M37" s="1334"/>
      <c r="N37" s="1334"/>
      <c r="O37" s="1334"/>
      <c r="P37" s="1334"/>
      <c r="Q37" s="1334"/>
      <c r="R37" s="1334"/>
      <c r="S37" s="1334"/>
      <c r="T37" s="1335"/>
    </row>
    <row r="38" spans="1:20" ht="15.75">
      <c r="A38" s="1333"/>
      <c r="B38" s="1334"/>
      <c r="C38" s="1334"/>
      <c r="D38" s="1334"/>
      <c r="E38" s="1334"/>
      <c r="F38" s="1334"/>
      <c r="G38" s="1334"/>
      <c r="H38" s="1334"/>
      <c r="I38" s="1334"/>
      <c r="J38" s="1334"/>
      <c r="K38" s="1334"/>
      <c r="L38" s="1334"/>
      <c r="M38" s="1334"/>
      <c r="N38" s="1334"/>
      <c r="O38" s="1334"/>
      <c r="P38" s="1334"/>
      <c r="Q38" s="1334"/>
      <c r="R38" s="1334"/>
      <c r="S38" s="1334"/>
      <c r="T38" s="1335"/>
    </row>
    <row r="39" spans="1:20" ht="15.75">
      <c r="A39" s="1333"/>
      <c r="B39" s="1334"/>
      <c r="C39" s="1334"/>
      <c r="D39" s="1334"/>
      <c r="E39" s="1334"/>
      <c r="F39" s="1334"/>
      <c r="G39" s="1334"/>
      <c r="H39" s="1334"/>
      <c r="I39" s="1334"/>
      <c r="J39" s="1334"/>
      <c r="K39" s="1334"/>
      <c r="L39" s="1334"/>
      <c r="M39" s="1334"/>
      <c r="N39" s="1334"/>
      <c r="O39" s="1334"/>
      <c r="P39" s="1334"/>
      <c r="Q39" s="1334"/>
      <c r="R39" s="1334"/>
      <c r="S39" s="1334"/>
      <c r="T39" s="1335"/>
    </row>
    <row r="40" spans="1:20" ht="15.75">
      <c r="A40" s="1333"/>
      <c r="B40" s="1334"/>
      <c r="C40" s="1334"/>
      <c r="D40" s="1334"/>
      <c r="E40" s="1334"/>
      <c r="F40" s="1334"/>
      <c r="G40" s="1334"/>
      <c r="H40" s="1334"/>
      <c r="I40" s="1334"/>
      <c r="J40" s="1334"/>
      <c r="K40" s="1334"/>
      <c r="L40" s="1334"/>
      <c r="M40" s="1334"/>
      <c r="N40" s="1334"/>
      <c r="O40" s="1334"/>
      <c r="P40" s="1334"/>
      <c r="Q40" s="1334"/>
      <c r="R40" s="1334"/>
      <c r="S40" s="1334"/>
      <c r="T40" s="1335"/>
    </row>
    <row r="41" spans="1:20" ht="15.75">
      <c r="A41" s="1333"/>
      <c r="B41" s="1334"/>
      <c r="C41" s="1334"/>
      <c r="D41" s="1334"/>
      <c r="E41" s="1334"/>
      <c r="F41" s="1334"/>
      <c r="G41" s="1334"/>
      <c r="H41" s="1334"/>
      <c r="I41" s="1334"/>
      <c r="J41" s="1334"/>
      <c r="K41" s="1334"/>
      <c r="L41" s="1334"/>
      <c r="M41" s="1334"/>
      <c r="N41" s="1334"/>
      <c r="O41" s="1334"/>
      <c r="P41" s="1334"/>
      <c r="Q41" s="1334"/>
      <c r="R41" s="1334"/>
      <c r="S41" s="1334"/>
      <c r="T41" s="1335"/>
    </row>
    <row r="42" spans="1:20" ht="15.75">
      <c r="A42" s="1333"/>
      <c r="B42" s="1334"/>
      <c r="C42" s="1334"/>
      <c r="D42" s="1334"/>
      <c r="E42" s="1334"/>
      <c r="F42" s="1334"/>
      <c r="G42" s="1334"/>
      <c r="H42" s="1334"/>
      <c r="I42" s="1334"/>
      <c r="J42" s="1334"/>
      <c r="K42" s="1334"/>
      <c r="L42" s="1334"/>
      <c r="M42" s="1334"/>
      <c r="N42" s="1334"/>
      <c r="O42" s="1334"/>
      <c r="P42" s="1334"/>
      <c r="Q42" s="1334"/>
      <c r="R42" s="1334"/>
      <c r="S42" s="1334"/>
      <c r="T42" s="1335"/>
    </row>
    <row r="43" spans="1:20" ht="15.75">
      <c r="A43" s="1333"/>
      <c r="B43" s="1334"/>
      <c r="C43" s="1334"/>
      <c r="D43" s="1334"/>
      <c r="E43" s="1334"/>
      <c r="F43" s="1334"/>
      <c r="G43" s="1334"/>
      <c r="H43" s="1334"/>
      <c r="I43" s="1334"/>
      <c r="J43" s="1334"/>
      <c r="K43" s="1334"/>
      <c r="L43" s="1334"/>
      <c r="M43" s="1334"/>
      <c r="N43" s="1334"/>
      <c r="O43" s="1334"/>
      <c r="P43" s="1334"/>
      <c r="Q43" s="1334"/>
      <c r="R43" s="1334"/>
      <c r="S43" s="1334"/>
      <c r="T43" s="1335"/>
    </row>
    <row r="44" spans="1:20" ht="15.75">
      <c r="A44" s="1333"/>
      <c r="B44" s="1334"/>
      <c r="C44" s="1334"/>
      <c r="D44" s="1334"/>
      <c r="E44" s="1334"/>
      <c r="F44" s="1334"/>
      <c r="G44" s="1334"/>
      <c r="H44" s="1334"/>
      <c r="I44" s="1334"/>
      <c r="J44" s="1334"/>
      <c r="K44" s="1334"/>
      <c r="L44" s="1334"/>
      <c r="M44" s="1334"/>
      <c r="N44" s="1334"/>
      <c r="O44" s="1334"/>
      <c r="P44" s="1334"/>
      <c r="Q44" s="1334"/>
      <c r="R44" s="1334"/>
      <c r="S44" s="1334"/>
      <c r="T44" s="1335"/>
    </row>
    <row r="45" spans="1:20" ht="15.75">
      <c r="A45" s="1333"/>
      <c r="B45" s="1334"/>
      <c r="C45" s="1334"/>
      <c r="D45" s="1334"/>
      <c r="E45" s="1334"/>
      <c r="F45" s="1334"/>
      <c r="G45" s="1334"/>
      <c r="H45" s="1334"/>
      <c r="I45" s="1334"/>
      <c r="J45" s="1334"/>
      <c r="K45" s="1334"/>
      <c r="L45" s="1334"/>
      <c r="M45" s="1334"/>
      <c r="N45" s="1334"/>
      <c r="O45" s="1334"/>
      <c r="P45" s="1334"/>
      <c r="Q45" s="1334"/>
      <c r="R45" s="1334"/>
      <c r="S45" s="1334"/>
      <c r="T45" s="1335"/>
    </row>
  </sheetData>
  <mergeCells count="57">
    <mergeCell ref="D17:E17"/>
    <mergeCell ref="B18:C31"/>
    <mergeCell ref="B17:C17"/>
    <mergeCell ref="D18:E31"/>
    <mergeCell ref="A18:A31"/>
    <mergeCell ref="F18:F26"/>
    <mergeCell ref="F27:F31"/>
    <mergeCell ref="D15:E16"/>
    <mergeCell ref="B15:C16"/>
    <mergeCell ref="V27:V31"/>
    <mergeCell ref="V15:V16"/>
    <mergeCell ref="T18:T21"/>
    <mergeCell ref="U18:U31"/>
    <mergeCell ref="V18:V21"/>
    <mergeCell ref="T22:T26"/>
    <mergeCell ref="V22:V26"/>
    <mergeCell ref="T27:T31"/>
    <mergeCell ref="M15:M16"/>
    <mergeCell ref="N15:N16"/>
    <mergeCell ref="O15:O16"/>
    <mergeCell ref="P15:R15"/>
    <mergeCell ref="S15:S16"/>
    <mergeCell ref="T15:T16"/>
    <mergeCell ref="A10:E10"/>
    <mergeCell ref="F10:M10"/>
    <mergeCell ref="A12:T12"/>
    <mergeCell ref="A14:L14"/>
    <mergeCell ref="M14:T14"/>
    <mergeCell ref="A15:A16"/>
    <mergeCell ref="F15:F16"/>
    <mergeCell ref="G15:G16"/>
    <mergeCell ref="H15:K15"/>
    <mergeCell ref="L15:L16"/>
    <mergeCell ref="F11:M11"/>
    <mergeCell ref="A7:E7"/>
    <mergeCell ref="F7:M7"/>
    <mergeCell ref="A8:E8"/>
    <mergeCell ref="F8:M8"/>
    <mergeCell ref="A9:E9"/>
    <mergeCell ref="F9:M9"/>
    <mergeCell ref="A3:E5"/>
    <mergeCell ref="F3:M3"/>
    <mergeCell ref="N3:T3"/>
    <mergeCell ref="F4:M5"/>
    <mergeCell ref="N4:T4"/>
    <mergeCell ref="N5:T5"/>
    <mergeCell ref="A35:T35"/>
    <mergeCell ref="A36:T36"/>
    <mergeCell ref="A37:T37"/>
    <mergeCell ref="A38:T38"/>
    <mergeCell ref="A39:T39"/>
    <mergeCell ref="A45:T45"/>
    <mergeCell ref="A40:T40"/>
    <mergeCell ref="A41:T41"/>
    <mergeCell ref="A42:T42"/>
    <mergeCell ref="A43:T43"/>
    <mergeCell ref="A44:T44"/>
  </mergeCells>
  <conditionalFormatting sqref="R18:R31">
    <cfRule type="containsText" dxfId="35" priority="244" stopIfTrue="1" operator="containsText" text="P">
      <formula>NOT(ISERROR(SEARCH("P",R18)))</formula>
    </cfRule>
    <cfRule type="containsText" dxfId="34" priority="245" stopIfTrue="1" operator="containsText" text="R">
      <formula>NOT(ISERROR(SEARCH("R",R18)))</formula>
    </cfRule>
    <cfRule type="containsText" dxfId="33" priority="246" operator="containsText" text="T">
      <formula>NOT(ISERROR(SEARCH("T",R18)))</formula>
    </cfRule>
    <cfRule type="iconSet" priority="247">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T49"/>
  <sheetViews>
    <sheetView topLeftCell="E1" zoomScale="83" zoomScaleNormal="83" workbookViewId="0">
      <selection activeCell="H41" sqref="H41:H42"/>
    </sheetView>
  </sheetViews>
  <sheetFormatPr baseColWidth="10" defaultRowHeight="15"/>
  <cols>
    <col min="1" max="1" width="6.85546875" customWidth="1"/>
    <col min="2" max="2" width="14.140625" customWidth="1"/>
    <col min="3" max="3" width="17" customWidth="1"/>
    <col min="4" max="4" width="41.85546875" customWidth="1"/>
    <col min="5" max="5" width="54.42578125" customWidth="1"/>
    <col min="6" max="6" width="6" customWidth="1"/>
    <col min="7" max="7" width="4.5703125" customWidth="1"/>
    <col min="8" max="8" width="4.7109375" customWidth="1"/>
    <col min="9" max="9" width="5.140625" customWidth="1"/>
    <col min="10" max="10" width="31.85546875" customWidth="1"/>
    <col min="11" max="11" width="16.42578125" customWidth="1"/>
    <col min="12" max="12" width="21.140625" customWidth="1"/>
    <col min="13" max="13" width="14.42578125" customWidth="1"/>
    <col min="14" max="14" width="12.140625" customWidth="1"/>
    <col min="15" max="15" width="11.42578125" customWidth="1"/>
    <col min="17" max="17" width="31.85546875" customWidth="1"/>
    <col min="18" max="18" width="34.28515625" customWidth="1"/>
    <col min="19" max="19" width="29" customWidth="1"/>
    <col min="20" max="20" width="41.42578125" customWidth="1"/>
  </cols>
  <sheetData>
    <row r="1" spans="1:20" ht="16.5" thickBot="1">
      <c r="A1" s="1533"/>
      <c r="B1" s="1534"/>
      <c r="C1" s="1534"/>
      <c r="D1" s="1534"/>
      <c r="E1" s="1535"/>
      <c r="F1" s="1871" t="s">
        <v>18</v>
      </c>
      <c r="G1" s="1872"/>
      <c r="H1" s="1872"/>
      <c r="I1" s="1872"/>
      <c r="J1" s="1872"/>
      <c r="K1" s="1872"/>
      <c r="L1" s="1872"/>
      <c r="M1" s="1873"/>
      <c r="N1" s="1779" t="s">
        <v>655</v>
      </c>
      <c r="O1" s="1780"/>
      <c r="P1" s="1780"/>
      <c r="Q1" s="1780"/>
      <c r="R1" s="1780"/>
      <c r="S1" s="1780"/>
      <c r="T1" s="1781"/>
    </row>
    <row r="2" spans="1:20" ht="16.5" thickBot="1">
      <c r="A2" s="1536"/>
      <c r="B2" s="1537"/>
      <c r="C2" s="1537"/>
      <c r="D2" s="1537"/>
      <c r="E2" s="1538"/>
      <c r="F2" s="1874" t="s">
        <v>17</v>
      </c>
      <c r="G2" s="1875"/>
      <c r="H2" s="1875"/>
      <c r="I2" s="1875"/>
      <c r="J2" s="1875"/>
      <c r="K2" s="1875"/>
      <c r="L2" s="1875"/>
      <c r="M2" s="1876"/>
      <c r="N2" s="1788" t="s">
        <v>433</v>
      </c>
      <c r="O2" s="1789"/>
      <c r="P2" s="1789"/>
      <c r="Q2" s="1789"/>
      <c r="R2" s="1789"/>
      <c r="S2" s="1789"/>
      <c r="T2" s="1790"/>
    </row>
    <row r="3" spans="1:20" ht="16.5" thickBot="1">
      <c r="A3" s="1539"/>
      <c r="B3" s="1540"/>
      <c r="C3" s="1540"/>
      <c r="D3" s="1540"/>
      <c r="E3" s="1541"/>
      <c r="F3" s="1877"/>
      <c r="G3" s="1878"/>
      <c r="H3" s="1878"/>
      <c r="I3" s="1878"/>
      <c r="J3" s="1878"/>
      <c r="K3" s="1878"/>
      <c r="L3" s="1878"/>
      <c r="M3" s="1879"/>
      <c r="N3" s="1791" t="s">
        <v>8</v>
      </c>
      <c r="O3" s="1792"/>
      <c r="P3" s="1792"/>
      <c r="Q3" s="1792"/>
      <c r="R3" s="1792"/>
      <c r="S3" s="1792"/>
      <c r="T3" s="1793"/>
    </row>
    <row r="4" spans="1:20">
      <c r="A4" s="202"/>
      <c r="B4" s="202"/>
      <c r="C4" s="202"/>
      <c r="D4" s="202"/>
      <c r="E4" s="202"/>
      <c r="F4" s="202"/>
      <c r="G4" s="202"/>
      <c r="H4" s="202"/>
      <c r="I4" s="202"/>
      <c r="J4" s="203"/>
      <c r="K4" s="203"/>
      <c r="L4" s="204"/>
      <c r="M4" s="204"/>
      <c r="N4" s="204"/>
      <c r="O4" s="204"/>
      <c r="P4" s="204"/>
      <c r="Q4" s="204"/>
      <c r="R4" s="204"/>
      <c r="S4" s="204"/>
      <c r="T4" s="204"/>
    </row>
    <row r="5" spans="1:20">
      <c r="A5" s="1532" t="s">
        <v>574</v>
      </c>
      <c r="B5" s="1532"/>
      <c r="C5" s="1532"/>
      <c r="D5" s="1532"/>
      <c r="E5" s="1532"/>
      <c r="F5" s="898" t="s">
        <v>575</v>
      </c>
      <c r="G5" s="899"/>
      <c r="H5" s="899"/>
      <c r="I5" s="899"/>
      <c r="J5" s="899"/>
      <c r="K5" s="899"/>
      <c r="L5" s="899"/>
      <c r="M5" s="900"/>
      <c r="N5" s="204"/>
      <c r="O5" s="204"/>
      <c r="P5" s="204"/>
      <c r="Q5" s="204"/>
      <c r="R5" s="204"/>
      <c r="S5" s="204"/>
      <c r="T5" s="204"/>
    </row>
    <row r="6" spans="1:20">
      <c r="A6" s="1532" t="s">
        <v>25</v>
      </c>
      <c r="B6" s="1532"/>
      <c r="C6" s="1532"/>
      <c r="D6" s="1532"/>
      <c r="E6" s="1532"/>
      <c r="F6" s="898">
        <v>2024</v>
      </c>
      <c r="G6" s="899"/>
      <c r="H6" s="899"/>
      <c r="I6" s="899"/>
      <c r="J6" s="899"/>
      <c r="K6" s="899"/>
      <c r="L6" s="899"/>
      <c r="M6" s="900"/>
      <c r="N6" s="204"/>
      <c r="O6" s="204"/>
      <c r="P6" s="204"/>
      <c r="Q6" s="204"/>
      <c r="R6" s="204"/>
      <c r="S6" s="204"/>
      <c r="T6" s="204"/>
    </row>
    <row r="7" spans="1:20">
      <c r="A7" s="1532" t="s">
        <v>6</v>
      </c>
      <c r="B7" s="1532"/>
      <c r="C7" s="1532"/>
      <c r="D7" s="1532"/>
      <c r="E7" s="1532"/>
      <c r="F7" s="898" t="s">
        <v>731</v>
      </c>
      <c r="G7" s="899"/>
      <c r="H7" s="899"/>
      <c r="I7" s="899"/>
      <c r="J7" s="899"/>
      <c r="K7" s="899"/>
      <c r="L7" s="899"/>
      <c r="M7" s="900"/>
      <c r="N7" s="204"/>
      <c r="O7" s="204"/>
      <c r="P7" s="204"/>
      <c r="Q7" s="204"/>
      <c r="R7" s="204"/>
      <c r="S7" s="204"/>
      <c r="T7" s="204"/>
    </row>
    <row r="8" spans="1:20">
      <c r="A8" s="1532" t="s">
        <v>7</v>
      </c>
      <c r="B8" s="1532"/>
      <c r="C8" s="1532"/>
      <c r="D8" s="1532"/>
      <c r="E8" s="1532"/>
      <c r="F8" s="898" t="s">
        <v>1241</v>
      </c>
      <c r="G8" s="899"/>
      <c r="H8" s="899"/>
      <c r="I8" s="899"/>
      <c r="J8" s="899"/>
      <c r="K8" s="899"/>
      <c r="L8" s="899"/>
      <c r="M8" s="900"/>
      <c r="N8" s="204"/>
      <c r="O8" s="204"/>
      <c r="P8" s="204"/>
      <c r="Q8" s="204"/>
      <c r="R8" s="204"/>
      <c r="S8" s="204"/>
      <c r="T8" s="204"/>
    </row>
    <row r="9" spans="1:20" ht="15.75" thickBot="1">
      <c r="A9" s="205"/>
      <c r="B9" s="205"/>
      <c r="C9" s="205"/>
      <c r="D9" s="205"/>
      <c r="E9" s="205"/>
      <c r="F9" s="205"/>
      <c r="G9" s="205"/>
      <c r="H9" s="205"/>
      <c r="I9" s="205"/>
      <c r="J9" s="203"/>
      <c r="K9" s="203"/>
      <c r="L9" s="203"/>
      <c r="M9" s="203"/>
      <c r="N9" s="204"/>
      <c r="O9" s="204"/>
      <c r="P9" s="204"/>
      <c r="Q9" s="204"/>
      <c r="R9" s="204"/>
      <c r="S9" s="204"/>
      <c r="T9" s="204"/>
    </row>
    <row r="10" spans="1:20" ht="32.25" thickBot="1">
      <c r="A10" s="1794" t="s">
        <v>9</v>
      </c>
      <c r="B10" s="1795"/>
      <c r="C10" s="1795"/>
      <c r="D10" s="1795"/>
      <c r="E10" s="1795"/>
      <c r="F10" s="1795"/>
      <c r="G10" s="1795"/>
      <c r="H10" s="1795"/>
      <c r="I10" s="1795"/>
      <c r="J10" s="1795"/>
      <c r="K10" s="1795"/>
      <c r="L10" s="1795"/>
      <c r="M10" s="1795"/>
      <c r="N10" s="1795"/>
      <c r="O10" s="1795"/>
      <c r="P10" s="1795"/>
      <c r="Q10" s="1795"/>
      <c r="R10" s="1795"/>
      <c r="S10" s="1795"/>
      <c r="T10" s="1796"/>
    </row>
    <row r="11" spans="1:20" ht="16.5" thickBot="1">
      <c r="A11" s="206"/>
      <c r="B11" s="207"/>
      <c r="C11" s="207"/>
      <c r="D11" s="207"/>
      <c r="E11" s="207"/>
      <c r="F11" s="207"/>
      <c r="G11" s="207"/>
      <c r="H11" s="207"/>
      <c r="I11" s="207"/>
      <c r="J11" s="207"/>
      <c r="K11" s="207"/>
      <c r="L11" s="207"/>
      <c r="M11" s="207"/>
      <c r="N11" s="207"/>
      <c r="O11" s="207"/>
      <c r="P11" s="207"/>
      <c r="Q11" s="207"/>
      <c r="R11" s="207"/>
      <c r="S11" s="207"/>
      <c r="T11" s="208"/>
    </row>
    <row r="12" spans="1:20" ht="27" thickBot="1">
      <c r="A12" s="1797" t="s">
        <v>16</v>
      </c>
      <c r="B12" s="1798"/>
      <c r="C12" s="1798"/>
      <c r="D12" s="1798"/>
      <c r="E12" s="1798"/>
      <c r="F12" s="1798"/>
      <c r="G12" s="1798"/>
      <c r="H12" s="1798"/>
      <c r="I12" s="1798"/>
      <c r="J12" s="1798"/>
      <c r="K12" s="1798"/>
      <c r="L12" s="1799"/>
      <c r="M12" s="1800" t="s">
        <v>1</v>
      </c>
      <c r="N12" s="1800"/>
      <c r="O12" s="1800"/>
      <c r="P12" s="1800"/>
      <c r="Q12" s="1800"/>
      <c r="R12" s="1800"/>
      <c r="S12" s="1800"/>
      <c r="T12" s="1801"/>
    </row>
    <row r="13" spans="1:20" ht="26.25" customHeight="1" thickBot="1">
      <c r="A13" s="1578" t="s">
        <v>27</v>
      </c>
      <c r="B13" s="1824" t="s">
        <v>485</v>
      </c>
      <c r="C13" s="1825" t="s">
        <v>484</v>
      </c>
      <c r="D13" s="1578" t="s">
        <v>26</v>
      </c>
      <c r="E13" s="1584" t="s">
        <v>19</v>
      </c>
      <c r="F13" s="1560" t="s">
        <v>11</v>
      </c>
      <c r="G13" s="1561"/>
      <c r="H13" s="1561"/>
      <c r="I13" s="1562"/>
      <c r="J13" s="1563" t="s">
        <v>20</v>
      </c>
      <c r="K13" s="1563" t="s">
        <v>21</v>
      </c>
      <c r="L13" s="1563" t="s">
        <v>2</v>
      </c>
      <c r="M13" s="1565" t="s">
        <v>22</v>
      </c>
      <c r="N13" s="1567" t="s">
        <v>3</v>
      </c>
      <c r="O13" s="1568"/>
      <c r="P13" s="1569"/>
      <c r="Q13" s="1588" t="s">
        <v>4</v>
      </c>
      <c r="R13" s="1590" t="s">
        <v>5</v>
      </c>
      <c r="S13" s="209" t="s">
        <v>29</v>
      </c>
      <c r="T13" s="1592" t="s">
        <v>0</v>
      </c>
    </row>
    <row r="14" spans="1:20" ht="30.75" customHeight="1" thickBot="1">
      <c r="A14" s="1579"/>
      <c r="B14" s="1826"/>
      <c r="C14" s="1827"/>
      <c r="D14" s="1579"/>
      <c r="E14" s="1585"/>
      <c r="F14" s="210" t="s">
        <v>12</v>
      </c>
      <c r="G14" s="210" t="s">
        <v>13</v>
      </c>
      <c r="H14" s="210" t="s">
        <v>14</v>
      </c>
      <c r="I14" s="210" t="s">
        <v>15</v>
      </c>
      <c r="J14" s="1564"/>
      <c r="K14" s="1564"/>
      <c r="L14" s="1564"/>
      <c r="M14" s="1566"/>
      <c r="N14" s="211" t="s">
        <v>30</v>
      </c>
      <c r="O14" s="212" t="s">
        <v>28</v>
      </c>
      <c r="P14" s="213" t="s">
        <v>31</v>
      </c>
      <c r="Q14" s="1589"/>
      <c r="R14" s="1591"/>
      <c r="S14" s="214"/>
      <c r="T14" s="1593"/>
    </row>
    <row r="15" spans="1:20" ht="16.5" customHeight="1" thickBot="1">
      <c r="A15" s="202"/>
      <c r="B15" s="202"/>
      <c r="C15" s="202"/>
      <c r="D15" s="202"/>
      <c r="E15" s="202"/>
      <c r="F15" s="202"/>
      <c r="G15" s="202"/>
      <c r="H15" s="202"/>
      <c r="I15" s="202"/>
      <c r="J15" s="202"/>
      <c r="K15" s="202"/>
      <c r="L15" s="233"/>
      <c r="M15" s="202"/>
      <c r="Q15" s="202"/>
      <c r="R15" s="202"/>
      <c r="S15" s="202"/>
      <c r="T15" s="202"/>
    </row>
    <row r="16" spans="1:20" ht="45" customHeight="1">
      <c r="A16" s="1855">
        <v>1</v>
      </c>
      <c r="B16" s="1843" t="s">
        <v>644</v>
      </c>
      <c r="C16" s="1843" t="s">
        <v>399</v>
      </c>
      <c r="D16" s="1858" t="s">
        <v>576</v>
      </c>
      <c r="E16" s="371" t="s">
        <v>577</v>
      </c>
      <c r="F16" s="1403">
        <v>3</v>
      </c>
      <c r="G16" s="1403">
        <v>3</v>
      </c>
      <c r="H16" s="1403">
        <v>3</v>
      </c>
      <c r="I16" s="1403"/>
      <c r="J16" s="1864" t="s">
        <v>578</v>
      </c>
      <c r="K16" s="1052">
        <v>0</v>
      </c>
      <c r="L16" s="1052">
        <v>0</v>
      </c>
      <c r="M16" s="1851">
        <v>6</v>
      </c>
      <c r="N16" s="1406">
        <f>IF(M16&lt;1,M16-AVERAGE(F16:I16),M16-(SUM(F16:I16)))</f>
        <v>-3</v>
      </c>
      <c r="O16" s="1400">
        <f>IF(M16&lt;1,(AVERAGE(F16:I16)/M16),SUM(F16:I16)/M16)</f>
        <v>1.5</v>
      </c>
      <c r="P16" s="1487" t="str">
        <f t="shared" ref="P16" si="0">IF(O16&lt;=V$17,"T",IF(O16&lt;$Y$17,"R",IF(O16&gt;=$Y$17,"P")))</f>
        <v>P</v>
      </c>
      <c r="Q16" s="1868">
        <v>0.25</v>
      </c>
      <c r="R16" s="1865" t="s">
        <v>579</v>
      </c>
      <c r="S16" s="1865" t="s">
        <v>580</v>
      </c>
      <c r="T16" s="1866" t="s">
        <v>581</v>
      </c>
    </row>
    <row r="17" spans="1:20" ht="48" customHeight="1">
      <c r="A17" s="1856"/>
      <c r="B17" s="1844"/>
      <c r="C17" s="1844"/>
      <c r="D17" s="1853"/>
      <c r="E17" s="275" t="s">
        <v>582</v>
      </c>
      <c r="F17" s="1398"/>
      <c r="G17" s="1398"/>
      <c r="H17" s="1398"/>
      <c r="I17" s="1398"/>
      <c r="J17" s="870"/>
      <c r="K17" s="1034"/>
      <c r="L17" s="1034"/>
      <c r="M17" s="1852"/>
      <c r="N17" s="1396"/>
      <c r="O17" s="1356"/>
      <c r="P17" s="1486"/>
      <c r="Q17" s="1869"/>
      <c r="R17" s="1769"/>
      <c r="S17" s="1769"/>
      <c r="T17" s="1863"/>
    </row>
    <row r="18" spans="1:20" ht="31.5" customHeight="1">
      <c r="A18" s="1856"/>
      <c r="B18" s="1844"/>
      <c r="C18" s="1844"/>
      <c r="D18" s="1853"/>
      <c r="E18" s="275" t="s">
        <v>583</v>
      </c>
      <c r="F18" s="1398"/>
      <c r="G18" s="1398"/>
      <c r="H18" s="1398"/>
      <c r="I18" s="1398"/>
      <c r="J18" s="870"/>
      <c r="K18" s="1034"/>
      <c r="L18" s="1034"/>
      <c r="M18" s="1852"/>
      <c r="N18" s="1396"/>
      <c r="O18" s="1356"/>
      <c r="P18" s="1486"/>
      <c r="Q18" s="1869"/>
      <c r="R18" s="1769"/>
      <c r="S18" s="1769"/>
      <c r="T18" s="1863"/>
    </row>
    <row r="19" spans="1:20" ht="32.25" customHeight="1">
      <c r="A19" s="1856"/>
      <c r="B19" s="1844"/>
      <c r="C19" s="1844"/>
      <c r="D19" s="1853"/>
      <c r="E19" s="275" t="s">
        <v>584</v>
      </c>
      <c r="F19" s="1398"/>
      <c r="G19" s="1398"/>
      <c r="H19" s="1398"/>
      <c r="I19" s="1398"/>
      <c r="J19" s="870"/>
      <c r="K19" s="1034"/>
      <c r="L19" s="1034"/>
      <c r="M19" s="1852"/>
      <c r="N19" s="1396"/>
      <c r="O19" s="1356"/>
      <c r="P19" s="1486"/>
      <c r="Q19" s="1869"/>
      <c r="R19" s="1769"/>
      <c r="S19" s="1769"/>
      <c r="T19" s="1863"/>
    </row>
    <row r="20" spans="1:20" ht="32.25" customHeight="1">
      <c r="A20" s="1856"/>
      <c r="B20" s="1844"/>
      <c r="C20" s="1844"/>
      <c r="D20" s="1853"/>
      <c r="E20" s="275" t="s">
        <v>585</v>
      </c>
      <c r="F20" s="1398"/>
      <c r="G20" s="1398"/>
      <c r="H20" s="1398"/>
      <c r="I20" s="1398"/>
      <c r="J20" s="870"/>
      <c r="K20" s="1034"/>
      <c r="L20" s="1034"/>
      <c r="M20" s="1852"/>
      <c r="N20" s="1396"/>
      <c r="O20" s="1356"/>
      <c r="P20" s="1486"/>
      <c r="Q20" s="1869"/>
      <c r="R20" s="1769"/>
      <c r="S20" s="1769"/>
      <c r="T20" s="1863"/>
    </row>
    <row r="21" spans="1:20" ht="83.25" customHeight="1">
      <c r="A21" s="1856"/>
      <c r="B21" s="1844"/>
      <c r="C21" s="1844"/>
      <c r="D21" s="1853"/>
      <c r="E21" s="275" t="s">
        <v>586</v>
      </c>
      <c r="F21" s="1398"/>
      <c r="G21" s="1398"/>
      <c r="H21" s="1398"/>
      <c r="I21" s="1398"/>
      <c r="J21" s="870"/>
      <c r="K21" s="1034"/>
      <c r="L21" s="1034"/>
      <c r="M21" s="1852"/>
      <c r="N21" s="1396"/>
      <c r="O21" s="1356"/>
      <c r="P21" s="1486"/>
      <c r="Q21" s="1869"/>
      <c r="R21" s="1769"/>
      <c r="S21" s="1769"/>
      <c r="T21" s="1863"/>
    </row>
    <row r="22" spans="1:20" ht="35.25" customHeight="1">
      <c r="A22" s="1856"/>
      <c r="B22" s="1844"/>
      <c r="C22" s="1844"/>
      <c r="D22" s="1853"/>
      <c r="E22" s="275" t="s">
        <v>587</v>
      </c>
      <c r="F22" s="1398"/>
      <c r="G22" s="1398"/>
      <c r="H22" s="1398"/>
      <c r="I22" s="1398"/>
      <c r="J22" s="870"/>
      <c r="K22" s="1034"/>
      <c r="L22" s="1034"/>
      <c r="M22" s="1852"/>
      <c r="N22" s="1396"/>
      <c r="O22" s="1356"/>
      <c r="P22" s="1486"/>
      <c r="Q22" s="1869"/>
      <c r="R22" s="1769"/>
      <c r="S22" s="1769"/>
      <c r="T22" s="1863"/>
    </row>
    <row r="23" spans="1:20" ht="25.5" customHeight="1">
      <c r="A23" s="1856"/>
      <c r="B23" s="1844"/>
      <c r="C23" s="1844"/>
      <c r="D23" s="1853"/>
      <c r="E23" s="275" t="s">
        <v>588</v>
      </c>
      <c r="F23" s="1398"/>
      <c r="G23" s="1398"/>
      <c r="H23" s="1398"/>
      <c r="I23" s="1398"/>
      <c r="J23" s="870"/>
      <c r="K23" s="1034"/>
      <c r="L23" s="1034"/>
      <c r="M23" s="1859"/>
      <c r="N23" s="1396"/>
      <c r="O23" s="1356"/>
      <c r="P23" s="1486"/>
      <c r="Q23" s="1870"/>
      <c r="R23" s="1769"/>
      <c r="S23" s="1769"/>
      <c r="T23" s="1863"/>
    </row>
    <row r="24" spans="1:20" ht="24.75" customHeight="1">
      <c r="A24" s="1856"/>
      <c r="B24" s="1844"/>
      <c r="C24" s="1844"/>
      <c r="D24" s="1867" t="s">
        <v>589</v>
      </c>
      <c r="E24" s="275" t="s">
        <v>590</v>
      </c>
      <c r="F24" s="1398">
        <v>3</v>
      </c>
      <c r="G24" s="1398">
        <v>3</v>
      </c>
      <c r="H24" s="1398">
        <v>3</v>
      </c>
      <c r="I24" s="1398"/>
      <c r="J24" s="870" t="s">
        <v>591</v>
      </c>
      <c r="K24" s="1034">
        <v>0</v>
      </c>
      <c r="L24" s="1034">
        <v>0</v>
      </c>
      <c r="M24" s="1851">
        <v>6</v>
      </c>
      <c r="N24" s="1396">
        <v>0</v>
      </c>
      <c r="O24" s="1356">
        <f t="shared" ref="O24" si="1">IF(M24&lt;1,(AVERAGE(F24:I24)/M24),SUM(F24:I24)/M24)</f>
        <v>1.5</v>
      </c>
      <c r="P24" s="1486" t="str">
        <f t="shared" ref="P24" si="2">IF(O24&lt;=V$17,"T",IF(O24&lt;$Y$17,"R",IF(O24&gt;=$Y$17,"P")))</f>
        <v>P</v>
      </c>
      <c r="Q24" s="1862">
        <v>0.25</v>
      </c>
      <c r="R24" s="1769" t="s">
        <v>592</v>
      </c>
      <c r="S24" s="1769" t="s">
        <v>593</v>
      </c>
      <c r="T24" s="1863" t="s">
        <v>594</v>
      </c>
    </row>
    <row r="25" spans="1:20" ht="62.25" customHeight="1">
      <c r="A25" s="1856"/>
      <c r="B25" s="1844"/>
      <c r="C25" s="1844"/>
      <c r="D25" s="1867"/>
      <c r="E25" s="275" t="s">
        <v>595</v>
      </c>
      <c r="F25" s="1398"/>
      <c r="G25" s="1398"/>
      <c r="H25" s="1398"/>
      <c r="I25" s="1398"/>
      <c r="J25" s="870"/>
      <c r="K25" s="1034"/>
      <c r="L25" s="1034"/>
      <c r="M25" s="1852"/>
      <c r="N25" s="1396"/>
      <c r="O25" s="1356"/>
      <c r="P25" s="1486"/>
      <c r="Q25" s="1769"/>
      <c r="R25" s="1769"/>
      <c r="S25" s="1769"/>
      <c r="T25" s="1863"/>
    </row>
    <row r="26" spans="1:20" ht="36.75" customHeight="1">
      <c r="A26" s="1856"/>
      <c r="B26" s="1844"/>
      <c r="C26" s="1844"/>
      <c r="D26" s="1867"/>
      <c r="E26" s="275" t="s">
        <v>596</v>
      </c>
      <c r="F26" s="1398"/>
      <c r="G26" s="1398"/>
      <c r="H26" s="1398"/>
      <c r="I26" s="1398"/>
      <c r="J26" s="870"/>
      <c r="K26" s="1034"/>
      <c r="L26" s="1034"/>
      <c r="M26" s="1852"/>
      <c r="N26" s="1396"/>
      <c r="O26" s="1356"/>
      <c r="P26" s="1486"/>
      <c r="Q26" s="1769"/>
      <c r="R26" s="1769"/>
      <c r="S26" s="1769"/>
      <c r="T26" s="1863"/>
    </row>
    <row r="27" spans="1:20" ht="48" customHeight="1">
      <c r="A27" s="1856"/>
      <c r="B27" s="1844"/>
      <c r="C27" s="1844"/>
      <c r="D27" s="1867"/>
      <c r="E27" s="275" t="s">
        <v>597</v>
      </c>
      <c r="F27" s="1398"/>
      <c r="G27" s="1398"/>
      <c r="H27" s="1398"/>
      <c r="I27" s="1398"/>
      <c r="J27" s="870"/>
      <c r="K27" s="1034"/>
      <c r="L27" s="1034"/>
      <c r="M27" s="1852"/>
      <c r="N27" s="1396"/>
      <c r="O27" s="1356"/>
      <c r="P27" s="1486"/>
      <c r="Q27" s="1769"/>
      <c r="R27" s="1769"/>
      <c r="S27" s="1769"/>
      <c r="T27" s="1863"/>
    </row>
    <row r="28" spans="1:20" ht="49.5" customHeight="1">
      <c r="A28" s="1856"/>
      <c r="B28" s="1844"/>
      <c r="C28" s="1844"/>
      <c r="D28" s="1867"/>
      <c r="E28" s="275" t="s">
        <v>598</v>
      </c>
      <c r="F28" s="1398"/>
      <c r="G28" s="1398"/>
      <c r="H28" s="1398"/>
      <c r="I28" s="1398"/>
      <c r="J28" s="870"/>
      <c r="K28" s="1034"/>
      <c r="L28" s="1034"/>
      <c r="M28" s="1852"/>
      <c r="N28" s="1396"/>
      <c r="O28" s="1356"/>
      <c r="P28" s="1486"/>
      <c r="Q28" s="1769"/>
      <c r="R28" s="1769"/>
      <c r="S28" s="1769"/>
      <c r="T28" s="1863"/>
    </row>
    <row r="29" spans="1:20" ht="51.75" customHeight="1">
      <c r="A29" s="1856"/>
      <c r="B29" s="1844"/>
      <c r="C29" s="1844"/>
      <c r="D29" s="1867"/>
      <c r="E29" s="275" t="s">
        <v>599</v>
      </c>
      <c r="F29" s="1398"/>
      <c r="G29" s="1398"/>
      <c r="H29" s="1398"/>
      <c r="I29" s="1398"/>
      <c r="J29" s="870"/>
      <c r="K29" s="1034"/>
      <c r="L29" s="1034"/>
      <c r="M29" s="1859"/>
      <c r="N29" s="1396"/>
      <c r="O29" s="1356"/>
      <c r="P29" s="1486"/>
      <c r="Q29" s="1769"/>
      <c r="R29" s="1769"/>
      <c r="S29" s="1769"/>
      <c r="T29" s="1863"/>
    </row>
    <row r="30" spans="1:20" ht="32.25" customHeight="1">
      <c r="A30" s="1856"/>
      <c r="B30" s="1844"/>
      <c r="C30" s="1844"/>
      <c r="D30" s="1853" t="s">
        <v>600</v>
      </c>
      <c r="E30" s="275" t="s">
        <v>601</v>
      </c>
      <c r="F30" s="1398">
        <v>3</v>
      </c>
      <c r="G30" s="1398">
        <v>3</v>
      </c>
      <c r="H30" s="1398">
        <v>3</v>
      </c>
      <c r="I30" s="1398"/>
      <c r="J30" s="870" t="s">
        <v>602</v>
      </c>
      <c r="K30" s="1034">
        <v>0</v>
      </c>
      <c r="L30" s="1034">
        <v>0</v>
      </c>
      <c r="M30" s="1851">
        <v>0</v>
      </c>
      <c r="N30" s="1396">
        <v>3</v>
      </c>
      <c r="O30" s="1356">
        <v>1</v>
      </c>
      <c r="P30" s="1486" t="str">
        <f t="shared" ref="P30" si="3">IF(O30&lt;=V$17,"T",IF(O30&lt;$Y$17,"R",IF(O30&gt;=$Y$17,"P")))</f>
        <v>P</v>
      </c>
      <c r="Q30" s="1862">
        <v>0.25</v>
      </c>
      <c r="R30" s="1769" t="s">
        <v>603</v>
      </c>
      <c r="S30" s="1769" t="s">
        <v>604</v>
      </c>
      <c r="T30" s="1863" t="s">
        <v>605</v>
      </c>
    </row>
    <row r="31" spans="1:20" ht="29.25" customHeight="1">
      <c r="A31" s="1856"/>
      <c r="B31" s="1844"/>
      <c r="C31" s="1844"/>
      <c r="D31" s="1853"/>
      <c r="E31" s="275" t="s">
        <v>606</v>
      </c>
      <c r="F31" s="1398"/>
      <c r="G31" s="1398"/>
      <c r="H31" s="1398"/>
      <c r="I31" s="1398"/>
      <c r="J31" s="870"/>
      <c r="K31" s="1034"/>
      <c r="L31" s="1034"/>
      <c r="M31" s="1852"/>
      <c r="N31" s="1396"/>
      <c r="O31" s="1356"/>
      <c r="P31" s="1486"/>
      <c r="Q31" s="1769"/>
      <c r="R31" s="1769"/>
      <c r="S31" s="1769"/>
      <c r="T31" s="1863"/>
    </row>
    <row r="32" spans="1:20" ht="28.5" customHeight="1">
      <c r="A32" s="1856"/>
      <c r="B32" s="1844"/>
      <c r="C32" s="1844"/>
      <c r="D32" s="1853"/>
      <c r="E32" s="275" t="s">
        <v>607</v>
      </c>
      <c r="F32" s="1398"/>
      <c r="G32" s="1398"/>
      <c r="H32" s="1398"/>
      <c r="I32" s="1398"/>
      <c r="J32" s="870"/>
      <c r="K32" s="1034"/>
      <c r="L32" s="1034"/>
      <c r="M32" s="1852"/>
      <c r="N32" s="1396"/>
      <c r="O32" s="1356"/>
      <c r="P32" s="1486"/>
      <c r="Q32" s="1769"/>
      <c r="R32" s="1769"/>
      <c r="S32" s="1769"/>
      <c r="T32" s="1863"/>
    </row>
    <row r="33" spans="1:20" ht="43.5" customHeight="1">
      <c r="A33" s="1856"/>
      <c r="B33" s="1844"/>
      <c r="C33" s="1844"/>
      <c r="D33" s="1853"/>
      <c r="E33" s="275" t="s">
        <v>608</v>
      </c>
      <c r="F33" s="1398"/>
      <c r="G33" s="1398"/>
      <c r="H33" s="1398"/>
      <c r="I33" s="1398"/>
      <c r="J33" s="870"/>
      <c r="K33" s="1034"/>
      <c r="L33" s="1034"/>
      <c r="M33" s="1852"/>
      <c r="N33" s="1396"/>
      <c r="O33" s="1356"/>
      <c r="P33" s="1486"/>
      <c r="Q33" s="1769"/>
      <c r="R33" s="1769"/>
      <c r="S33" s="1769"/>
      <c r="T33" s="1863"/>
    </row>
    <row r="34" spans="1:20" ht="29.25" customHeight="1">
      <c r="A34" s="1856"/>
      <c r="B34" s="1844"/>
      <c r="C34" s="1844"/>
      <c r="D34" s="1853" t="s">
        <v>609</v>
      </c>
      <c r="E34" s="275" t="s">
        <v>610</v>
      </c>
      <c r="F34" s="1398">
        <v>3</v>
      </c>
      <c r="G34" s="1395">
        <v>3</v>
      </c>
      <c r="H34" s="1398">
        <v>3</v>
      </c>
      <c r="I34" s="1398"/>
      <c r="J34" s="870" t="s">
        <v>611</v>
      </c>
      <c r="K34" s="1034">
        <v>0</v>
      </c>
      <c r="L34" s="1035">
        <v>0</v>
      </c>
      <c r="M34" s="1846">
        <v>24</v>
      </c>
      <c r="N34" s="1396" t="e">
        <f>IF(#REF!&lt;1,#REF!-AVERAGE(F34:I34),#REF!-(SUM(F34:I34)))</f>
        <v>#REF!</v>
      </c>
      <c r="O34" s="1356">
        <v>1</v>
      </c>
      <c r="P34" s="1712" t="str">
        <f t="shared" ref="P34" si="4">IF(O34&lt;=V$17,"T",IF(O34&lt;$Y$17,"R",IF(O34&gt;=$Y$17,"P")))</f>
        <v>P</v>
      </c>
      <c r="Q34" s="1837">
        <v>0.25</v>
      </c>
      <c r="R34" s="1839" t="s">
        <v>612</v>
      </c>
      <c r="S34" s="1839" t="s">
        <v>613</v>
      </c>
      <c r="T34" s="1841" t="s">
        <v>614</v>
      </c>
    </row>
    <row r="35" spans="1:20" ht="34.5" customHeight="1">
      <c r="A35" s="1856"/>
      <c r="B35" s="1844"/>
      <c r="C35" s="1844"/>
      <c r="D35" s="1853"/>
      <c r="E35" s="275" t="s">
        <v>615</v>
      </c>
      <c r="F35" s="1398"/>
      <c r="G35" s="1395"/>
      <c r="H35" s="1398"/>
      <c r="I35" s="1398"/>
      <c r="J35" s="870"/>
      <c r="K35" s="1034"/>
      <c r="L35" s="1035"/>
      <c r="M35" s="1846"/>
      <c r="N35" s="1396"/>
      <c r="O35" s="1356"/>
      <c r="P35" s="1860"/>
      <c r="Q35" s="1849"/>
      <c r="R35" s="1839"/>
      <c r="S35" s="1839"/>
      <c r="T35" s="1841"/>
    </row>
    <row r="36" spans="1:20" ht="25.5" customHeight="1">
      <c r="A36" s="1856"/>
      <c r="B36" s="1844"/>
      <c r="C36" s="1844"/>
      <c r="D36" s="1853"/>
      <c r="E36" s="275" t="s">
        <v>616</v>
      </c>
      <c r="F36" s="1398"/>
      <c r="G36" s="1395"/>
      <c r="H36" s="1398"/>
      <c r="I36" s="1398"/>
      <c r="J36" s="870"/>
      <c r="K36" s="1034"/>
      <c r="L36" s="1035"/>
      <c r="M36" s="1846"/>
      <c r="N36" s="1396"/>
      <c r="O36" s="1356"/>
      <c r="P36" s="1860"/>
      <c r="Q36" s="1849"/>
      <c r="R36" s="1839"/>
      <c r="S36" s="1839"/>
      <c r="T36" s="1841"/>
    </row>
    <row r="37" spans="1:20" ht="22.5" customHeight="1">
      <c r="A37" s="1856"/>
      <c r="B37" s="1844"/>
      <c r="C37" s="1844"/>
      <c r="D37" s="1853"/>
      <c r="E37" s="275" t="s">
        <v>617</v>
      </c>
      <c r="F37" s="1398"/>
      <c r="G37" s="1395"/>
      <c r="H37" s="1398"/>
      <c r="I37" s="1398"/>
      <c r="J37" s="870"/>
      <c r="K37" s="1034"/>
      <c r="L37" s="1035"/>
      <c r="M37" s="1846"/>
      <c r="N37" s="1396"/>
      <c r="O37" s="1356"/>
      <c r="P37" s="1860"/>
      <c r="Q37" s="1849"/>
      <c r="R37" s="1839"/>
      <c r="S37" s="1839"/>
      <c r="T37" s="1841"/>
    </row>
    <row r="38" spans="1:20" ht="35.25" customHeight="1">
      <c r="A38" s="1856"/>
      <c r="B38" s="1844"/>
      <c r="C38" s="1844"/>
      <c r="D38" s="1853"/>
      <c r="E38" s="275" t="s">
        <v>618</v>
      </c>
      <c r="F38" s="1398"/>
      <c r="G38" s="1395"/>
      <c r="H38" s="1398"/>
      <c r="I38" s="1398"/>
      <c r="J38" s="870"/>
      <c r="K38" s="1034"/>
      <c r="L38" s="1035"/>
      <c r="M38" s="1846"/>
      <c r="N38" s="1396"/>
      <c r="O38" s="1356"/>
      <c r="P38" s="1860"/>
      <c r="Q38" s="1849"/>
      <c r="R38" s="1839"/>
      <c r="S38" s="1839"/>
      <c r="T38" s="1841"/>
    </row>
    <row r="39" spans="1:20" ht="33" customHeight="1">
      <c r="A39" s="1856"/>
      <c r="B39" s="1844"/>
      <c r="C39" s="1844"/>
      <c r="D39" s="1853"/>
      <c r="E39" s="275" t="s">
        <v>619</v>
      </c>
      <c r="F39" s="1398"/>
      <c r="G39" s="1395"/>
      <c r="H39" s="1398"/>
      <c r="I39" s="1398"/>
      <c r="J39" s="870"/>
      <c r="K39" s="1034"/>
      <c r="L39" s="1035"/>
      <c r="M39" s="1846"/>
      <c r="N39" s="1396"/>
      <c r="O39" s="1356"/>
      <c r="P39" s="1861"/>
      <c r="Q39" s="1849"/>
      <c r="R39" s="1839"/>
      <c r="S39" s="1839"/>
      <c r="T39" s="1841"/>
    </row>
    <row r="40" spans="1:20" ht="43.5" customHeight="1">
      <c r="A40" s="1856"/>
      <c r="B40" s="1844"/>
      <c r="C40" s="1844"/>
      <c r="D40" s="422" t="s">
        <v>620</v>
      </c>
      <c r="E40" s="275" t="s">
        <v>621</v>
      </c>
      <c r="F40" s="249">
        <v>0</v>
      </c>
      <c r="G40" s="249"/>
      <c r="H40" s="249"/>
      <c r="I40" s="249"/>
      <c r="J40" s="387" t="s">
        <v>622</v>
      </c>
      <c r="K40" s="276">
        <v>0</v>
      </c>
      <c r="L40" s="392">
        <v>0</v>
      </c>
      <c r="M40" s="588">
        <v>0</v>
      </c>
      <c r="N40" s="267">
        <f t="shared" ref="N40:N41" si="5">IF(M40&lt;1,M40-AVERAGE(F40:I40),M40-(SUM(F40:I40)))</f>
        <v>0</v>
      </c>
      <c r="O40" s="268">
        <v>1</v>
      </c>
      <c r="P40" s="151" t="str">
        <f t="shared" ref="P40" si="6">IF(O40&lt;=V$17,"T",IF(O40&lt;$Y$17,"R",IF(O40&gt;=$Y$17,"P")))</f>
        <v>P</v>
      </c>
      <c r="Q40" s="395">
        <v>0.25</v>
      </c>
      <c r="R40" s="396" t="s">
        <v>623</v>
      </c>
      <c r="S40" s="396" t="s">
        <v>624</v>
      </c>
      <c r="T40" s="423" t="s">
        <v>625</v>
      </c>
    </row>
    <row r="41" spans="1:20" ht="27.75" customHeight="1">
      <c r="A41" s="1856"/>
      <c r="B41" s="1844"/>
      <c r="C41" s="1844"/>
      <c r="D41" s="1853" t="s">
        <v>626</v>
      </c>
      <c r="E41" s="1822" t="s">
        <v>627</v>
      </c>
      <c r="F41" s="1398">
        <v>3</v>
      </c>
      <c r="G41" s="1398">
        <v>3</v>
      </c>
      <c r="H41" s="1398">
        <v>3</v>
      </c>
      <c r="I41" s="1398"/>
      <c r="J41" s="870" t="s">
        <v>628</v>
      </c>
      <c r="K41" s="1034">
        <v>0</v>
      </c>
      <c r="L41" s="1035">
        <v>0</v>
      </c>
      <c r="M41" s="1851">
        <v>6</v>
      </c>
      <c r="N41" s="1396">
        <f t="shared" si="5"/>
        <v>-3</v>
      </c>
      <c r="O41" s="1356">
        <f t="shared" ref="O41" si="7">IF(M41&lt;1,(AVERAGE(F41:I41)/M41),SUM(F41:I41)/M41)</f>
        <v>1.5</v>
      </c>
      <c r="P41" s="1486" t="str">
        <f t="shared" ref="P41:P43" si="8">IF(O41&lt;=V$17,"T",IF(O41&lt;$Y$17,"R",IF(O41&gt;=$Y$17,"P")))</f>
        <v>P</v>
      </c>
      <c r="Q41" s="1837">
        <v>0</v>
      </c>
      <c r="R41" s="1839" t="s">
        <v>105</v>
      </c>
      <c r="S41" s="1839" t="s">
        <v>629</v>
      </c>
      <c r="T41" s="1841" t="s">
        <v>630</v>
      </c>
    </row>
    <row r="42" spans="1:20" ht="15.75" customHeight="1">
      <c r="A42" s="1856"/>
      <c r="B42" s="1844"/>
      <c r="C42" s="1844"/>
      <c r="D42" s="1853"/>
      <c r="E42" s="1822"/>
      <c r="F42" s="1398"/>
      <c r="G42" s="1398"/>
      <c r="H42" s="1398"/>
      <c r="I42" s="1398"/>
      <c r="J42" s="870"/>
      <c r="K42" s="1034"/>
      <c r="L42" s="1035"/>
      <c r="M42" s="1859"/>
      <c r="N42" s="1396"/>
      <c r="O42" s="1356"/>
      <c r="P42" s="1486"/>
      <c r="Q42" s="1849"/>
      <c r="R42" s="1839"/>
      <c r="S42" s="1839"/>
      <c r="T42" s="1841"/>
    </row>
    <row r="43" spans="1:20" ht="15" customHeight="1">
      <c r="A43" s="1856"/>
      <c r="B43" s="1844"/>
      <c r="C43" s="1844"/>
      <c r="D43" s="1853" t="s">
        <v>631</v>
      </c>
      <c r="E43" s="1822" t="s">
        <v>632</v>
      </c>
      <c r="F43" s="1398">
        <v>3</v>
      </c>
      <c r="G43" s="1398">
        <v>3</v>
      </c>
      <c r="H43" s="1398">
        <v>3</v>
      </c>
      <c r="I43" s="1398"/>
      <c r="J43" s="870" t="s">
        <v>633</v>
      </c>
      <c r="K43" s="1034">
        <v>0</v>
      </c>
      <c r="L43" s="1035">
        <v>0</v>
      </c>
      <c r="M43" s="1851">
        <v>6</v>
      </c>
      <c r="N43" s="1396">
        <f t="shared" ref="N43" si="9">IF(M43&lt;1,M43-AVERAGE(F43:I43),M43-(SUM(F43:I43)))</f>
        <v>-3</v>
      </c>
      <c r="O43" s="1356">
        <f t="shared" ref="O43" si="10">IF(M43&lt;1,(AVERAGE(F43:I43)/M43),SUM(F43:I43)/M43)</f>
        <v>1.5</v>
      </c>
      <c r="P43" s="1486" t="str">
        <f t="shared" si="8"/>
        <v>P</v>
      </c>
      <c r="Q43" s="1837">
        <v>0</v>
      </c>
      <c r="R43" s="1839" t="s">
        <v>634</v>
      </c>
      <c r="S43" s="1839" t="s">
        <v>635</v>
      </c>
      <c r="T43" s="1841" t="s">
        <v>636</v>
      </c>
    </row>
    <row r="44" spans="1:20" ht="42" customHeight="1">
      <c r="A44" s="1856"/>
      <c r="B44" s="1844"/>
      <c r="C44" s="1844"/>
      <c r="D44" s="1853"/>
      <c r="E44" s="1822"/>
      <c r="F44" s="1398"/>
      <c r="G44" s="1398"/>
      <c r="H44" s="1398"/>
      <c r="I44" s="1398"/>
      <c r="J44" s="870"/>
      <c r="K44" s="1034"/>
      <c r="L44" s="1035"/>
      <c r="M44" s="1852"/>
      <c r="N44" s="1396"/>
      <c r="O44" s="1356"/>
      <c r="P44" s="1486"/>
      <c r="Q44" s="1837"/>
      <c r="R44" s="1839"/>
      <c r="S44" s="1839"/>
      <c r="T44" s="1841"/>
    </row>
    <row r="45" spans="1:20" ht="39" customHeight="1">
      <c r="A45" s="1856"/>
      <c r="B45" s="1844"/>
      <c r="C45" s="1844"/>
      <c r="D45" s="1853"/>
      <c r="E45" s="278" t="s">
        <v>726</v>
      </c>
      <c r="F45" s="1398"/>
      <c r="G45" s="1398"/>
      <c r="H45" s="1398"/>
      <c r="I45" s="1398"/>
      <c r="J45" s="870"/>
      <c r="K45" s="1034"/>
      <c r="L45" s="1035"/>
      <c r="M45" s="1852"/>
      <c r="N45" s="1396"/>
      <c r="O45" s="1356"/>
      <c r="P45" s="1486"/>
      <c r="Q45" s="1849"/>
      <c r="R45" s="1839"/>
      <c r="S45" s="1839"/>
      <c r="T45" s="1841"/>
    </row>
    <row r="46" spans="1:20" ht="27.75" customHeight="1">
      <c r="A46" s="1856"/>
      <c r="B46" s="1844"/>
      <c r="C46" s="1844"/>
      <c r="D46" s="1853" t="s">
        <v>637</v>
      </c>
      <c r="E46" s="278" t="s">
        <v>638</v>
      </c>
      <c r="F46" s="1398"/>
      <c r="G46" s="1398"/>
      <c r="H46" s="1398"/>
      <c r="I46" s="1398"/>
      <c r="J46" s="870" t="s">
        <v>639</v>
      </c>
      <c r="K46" s="1034">
        <v>0</v>
      </c>
      <c r="L46" s="1035">
        <v>0</v>
      </c>
      <c r="M46" s="1846">
        <v>1</v>
      </c>
      <c r="N46" s="1396">
        <f t="shared" ref="N46" si="11">IF(M46&lt;1,M46-AVERAGE(F46:I46),M46-(SUM(F46:I46)))</f>
        <v>1</v>
      </c>
      <c r="O46" s="1356">
        <v>1</v>
      </c>
      <c r="P46" s="1486" t="str">
        <f t="shared" ref="P46" si="12">IF(O46&lt;=V$17,"T",IF(O46&lt;$Y$17,"R",IF(O46&gt;=$Y$17,"P")))</f>
        <v>P</v>
      </c>
      <c r="Q46" s="1837">
        <v>0</v>
      </c>
      <c r="R46" s="1839" t="s">
        <v>640</v>
      </c>
      <c r="S46" s="1839" t="s">
        <v>641</v>
      </c>
      <c r="T46" s="1841" t="s">
        <v>642</v>
      </c>
    </row>
    <row r="47" spans="1:20" ht="33" customHeight="1" thickBot="1">
      <c r="A47" s="1857"/>
      <c r="B47" s="1845"/>
      <c r="C47" s="1845"/>
      <c r="D47" s="1854"/>
      <c r="E47" s="424" t="s">
        <v>643</v>
      </c>
      <c r="F47" s="1350"/>
      <c r="G47" s="1350"/>
      <c r="H47" s="1350"/>
      <c r="I47" s="1350"/>
      <c r="J47" s="1850"/>
      <c r="K47" s="1071"/>
      <c r="L47" s="1072"/>
      <c r="M47" s="1846"/>
      <c r="N47" s="1847"/>
      <c r="O47" s="1848"/>
      <c r="P47" s="1521"/>
      <c r="Q47" s="1838"/>
      <c r="R47" s="1840"/>
      <c r="S47" s="1840"/>
      <c r="T47" s="1842"/>
    </row>
    <row r="48" spans="1:20" ht="15" customHeight="1">
      <c r="M48" s="589"/>
    </row>
    <row r="49" spans="4:4">
      <c r="D49">
        <v>12</v>
      </c>
    </row>
  </sheetData>
  <mergeCells count="148">
    <mergeCell ref="A5:E5"/>
    <mergeCell ref="F5:M5"/>
    <mergeCell ref="A6:E6"/>
    <mergeCell ref="F6:M6"/>
    <mergeCell ref="A7:E7"/>
    <mergeCell ref="F7:M7"/>
    <mergeCell ref="A1:E3"/>
    <mergeCell ref="F1:M1"/>
    <mergeCell ref="N1:T1"/>
    <mergeCell ref="F2:M3"/>
    <mergeCell ref="N2:T2"/>
    <mergeCell ref="N3:T3"/>
    <mergeCell ref="A8:E8"/>
    <mergeCell ref="F8:M8"/>
    <mergeCell ref="A10:T10"/>
    <mergeCell ref="A12:L12"/>
    <mergeCell ref="M12:T12"/>
    <mergeCell ref="A13:A14"/>
    <mergeCell ref="D13:D14"/>
    <mergeCell ref="E13:E14"/>
    <mergeCell ref="F13:I13"/>
    <mergeCell ref="J13:J14"/>
    <mergeCell ref="T13:T14"/>
    <mergeCell ref="K13:K14"/>
    <mergeCell ref="L13:L14"/>
    <mergeCell ref="M13:M14"/>
    <mergeCell ref="N13:P13"/>
    <mergeCell ref="Q13:Q14"/>
    <mergeCell ref="R13:R14"/>
    <mergeCell ref="B13:B14"/>
    <mergeCell ref="C13:C14"/>
    <mergeCell ref="I16:I23"/>
    <mergeCell ref="J16:J23"/>
    <mergeCell ref="K16:K23"/>
    <mergeCell ref="L16:L23"/>
    <mergeCell ref="L24:L29"/>
    <mergeCell ref="S16:S23"/>
    <mergeCell ref="T16:T23"/>
    <mergeCell ref="D24:D29"/>
    <mergeCell ref="F24:F29"/>
    <mergeCell ref="G24:G29"/>
    <mergeCell ref="H24:H29"/>
    <mergeCell ref="I24:I29"/>
    <mergeCell ref="J24:J29"/>
    <mergeCell ref="K24:K29"/>
    <mergeCell ref="M16:M23"/>
    <mergeCell ref="N16:N23"/>
    <mergeCell ref="O16:O23"/>
    <mergeCell ref="P16:P23"/>
    <mergeCell ref="Q16:Q23"/>
    <mergeCell ref="R16:R23"/>
    <mergeCell ref="R24:R29"/>
    <mergeCell ref="S24:S29"/>
    <mergeCell ref="T24:T29"/>
    <mergeCell ref="N24:N29"/>
    <mergeCell ref="T34:T39"/>
    <mergeCell ref="N34:N39"/>
    <mergeCell ref="O34:O39"/>
    <mergeCell ref="D30:D33"/>
    <mergeCell ref="F30:F33"/>
    <mergeCell ref="G30:G33"/>
    <mergeCell ref="H30:H33"/>
    <mergeCell ref="I30:I33"/>
    <mergeCell ref="J30:J33"/>
    <mergeCell ref="J34:J39"/>
    <mergeCell ref="K34:K39"/>
    <mergeCell ref="L34:L39"/>
    <mergeCell ref="M34:M39"/>
    <mergeCell ref="Q30:Q33"/>
    <mergeCell ref="R30:R33"/>
    <mergeCell ref="S30:S33"/>
    <mergeCell ref="T30:T33"/>
    <mergeCell ref="D34:D39"/>
    <mergeCell ref="F34:F39"/>
    <mergeCell ref="G34:G39"/>
    <mergeCell ref="H34:H39"/>
    <mergeCell ref="K30:K33"/>
    <mergeCell ref="L30:L33"/>
    <mergeCell ref="M30:M33"/>
    <mergeCell ref="N30:N33"/>
    <mergeCell ref="O30:O33"/>
    <mergeCell ref="P30:P33"/>
    <mergeCell ref="P34:P39"/>
    <mergeCell ref="Q34:Q39"/>
    <mergeCell ref="O24:O29"/>
    <mergeCell ref="P24:P29"/>
    <mergeCell ref="Q24:Q29"/>
    <mergeCell ref="M24:M29"/>
    <mergeCell ref="R34:R39"/>
    <mergeCell ref="S34:S39"/>
    <mergeCell ref="R41:R42"/>
    <mergeCell ref="S41:S42"/>
    <mergeCell ref="H41:H42"/>
    <mergeCell ref="I41:I42"/>
    <mergeCell ref="J41:J42"/>
    <mergeCell ref="K41:K42"/>
    <mergeCell ref="L41:L42"/>
    <mergeCell ref="M41:M42"/>
    <mergeCell ref="I34:I39"/>
    <mergeCell ref="D41:D42"/>
    <mergeCell ref="E41:E42"/>
    <mergeCell ref="F41:F42"/>
    <mergeCell ref="G41:G42"/>
    <mergeCell ref="D46:D47"/>
    <mergeCell ref="F46:F47"/>
    <mergeCell ref="G46:G47"/>
    <mergeCell ref="A16:A47"/>
    <mergeCell ref="H46:H47"/>
    <mergeCell ref="D16:D23"/>
    <mergeCell ref="F16:F23"/>
    <mergeCell ref="G16:G23"/>
    <mergeCell ref="H16:H23"/>
    <mergeCell ref="I46:I47"/>
    <mergeCell ref="J46:J47"/>
    <mergeCell ref="L43:L45"/>
    <mergeCell ref="M43:M45"/>
    <mergeCell ref="D43:D45"/>
    <mergeCell ref="E43:E44"/>
    <mergeCell ref="F43:F45"/>
    <mergeCell ref="G43:G45"/>
    <mergeCell ref="H43:H45"/>
    <mergeCell ref="I43:I45"/>
    <mergeCell ref="J43:J45"/>
    <mergeCell ref="K43:K45"/>
    <mergeCell ref="Q46:Q47"/>
    <mergeCell ref="R46:R47"/>
    <mergeCell ref="S46:S47"/>
    <mergeCell ref="T46:T47"/>
    <mergeCell ref="C16:C47"/>
    <mergeCell ref="B16:B47"/>
    <mergeCell ref="K46:K47"/>
    <mergeCell ref="L46:L47"/>
    <mergeCell ref="M46:M47"/>
    <mergeCell ref="N46:N47"/>
    <mergeCell ref="O46:O47"/>
    <mergeCell ref="P46:P47"/>
    <mergeCell ref="R43:R45"/>
    <mergeCell ref="S43:S45"/>
    <mergeCell ref="T43:T45"/>
    <mergeCell ref="N43:N45"/>
    <mergeCell ref="O43:O45"/>
    <mergeCell ref="P43:P45"/>
    <mergeCell ref="Q43:Q45"/>
    <mergeCell ref="T41:T42"/>
    <mergeCell ref="N41:N42"/>
    <mergeCell ref="O41:O42"/>
    <mergeCell ref="P41:P42"/>
    <mergeCell ref="Q41:Q42"/>
  </mergeCells>
  <conditionalFormatting sqref="P16">
    <cfRule type="containsText" dxfId="32" priority="49" stopIfTrue="1" operator="containsText" text="P">
      <formula>NOT(ISERROR(SEARCH("P",P16)))</formula>
    </cfRule>
    <cfRule type="containsText" dxfId="31" priority="50" stopIfTrue="1" operator="containsText" text="R">
      <formula>NOT(ISERROR(SEARCH("R",P16)))</formula>
    </cfRule>
    <cfRule type="containsText" dxfId="30" priority="51" operator="containsText" text="T">
      <formula>NOT(ISERROR(SEARCH("T",P16)))</formula>
    </cfRule>
    <cfRule type="iconSet" priority="52">
      <iconSet iconSet="3Symbols2">
        <cfvo type="percent" val="0"/>
        <cfvo type="percent" val="0.74"/>
        <cfvo type="percent" val="0.85"/>
      </iconSet>
    </cfRule>
  </conditionalFormatting>
  <conditionalFormatting sqref="P24">
    <cfRule type="containsText" dxfId="29" priority="45" stopIfTrue="1" operator="containsText" text="P">
      <formula>NOT(ISERROR(SEARCH("P",P24)))</formula>
    </cfRule>
    <cfRule type="containsText" dxfId="28" priority="46" stopIfTrue="1" operator="containsText" text="R">
      <formula>NOT(ISERROR(SEARCH("R",P24)))</formula>
    </cfRule>
    <cfRule type="containsText" dxfId="27" priority="47" operator="containsText" text="T">
      <formula>NOT(ISERROR(SEARCH("T",P24)))</formula>
    </cfRule>
    <cfRule type="iconSet" priority="48">
      <iconSet iconSet="3Symbols2">
        <cfvo type="percent" val="0"/>
        <cfvo type="percent" val="0.74"/>
        <cfvo type="percent" val="0.85"/>
      </iconSet>
    </cfRule>
  </conditionalFormatting>
  <conditionalFormatting sqref="P30">
    <cfRule type="containsText" dxfId="26" priority="29" stopIfTrue="1" operator="containsText" text="P">
      <formula>NOT(ISERROR(SEARCH("P",P30)))</formula>
    </cfRule>
    <cfRule type="containsText" dxfId="25" priority="30" stopIfTrue="1" operator="containsText" text="R">
      <formula>NOT(ISERROR(SEARCH("R",P30)))</formula>
    </cfRule>
    <cfRule type="containsText" dxfId="24" priority="31" operator="containsText" text="T">
      <formula>NOT(ISERROR(SEARCH("T",P30)))</formula>
    </cfRule>
    <cfRule type="iconSet" priority="32">
      <iconSet iconSet="3Symbols2">
        <cfvo type="percent" val="0"/>
        <cfvo type="percent" val="0.74"/>
        <cfvo type="percent" val="0.85"/>
      </iconSet>
    </cfRule>
  </conditionalFormatting>
  <conditionalFormatting sqref="P34">
    <cfRule type="containsText" dxfId="23" priority="5" stopIfTrue="1" operator="containsText" text="P">
      <formula>NOT(ISERROR(SEARCH("P",P34)))</formula>
    </cfRule>
    <cfRule type="containsText" dxfId="22" priority="6" stopIfTrue="1" operator="containsText" text="R">
      <formula>NOT(ISERROR(SEARCH("R",P34)))</formula>
    </cfRule>
    <cfRule type="containsText" dxfId="21" priority="7" operator="containsText" text="T">
      <formula>NOT(ISERROR(SEARCH("T",P34)))</formula>
    </cfRule>
    <cfRule type="iconSet" priority="8">
      <iconSet iconSet="3Symbols2">
        <cfvo type="percent" val="0"/>
        <cfvo type="percent" val="0.74"/>
        <cfvo type="percent" val="0.85"/>
      </iconSet>
    </cfRule>
  </conditionalFormatting>
  <conditionalFormatting sqref="P40">
    <cfRule type="iconSet" priority="24">
      <iconSet iconSet="3Symbols2">
        <cfvo type="percent" val="0"/>
        <cfvo type="percent" val="0.74"/>
        <cfvo type="percent" val="0.85"/>
      </iconSet>
    </cfRule>
  </conditionalFormatting>
  <conditionalFormatting sqref="P40:P41">
    <cfRule type="containsText" dxfId="20" priority="9" stopIfTrue="1" operator="containsText" text="P">
      <formula>NOT(ISERROR(SEARCH("P",P40)))</formula>
    </cfRule>
    <cfRule type="containsText" dxfId="19" priority="10" stopIfTrue="1" operator="containsText" text="R">
      <formula>NOT(ISERROR(SEARCH("R",P40)))</formula>
    </cfRule>
    <cfRule type="containsText" dxfId="18" priority="11" operator="containsText" text="T">
      <formula>NOT(ISERROR(SEARCH("T",P40)))</formula>
    </cfRule>
  </conditionalFormatting>
  <conditionalFormatting sqref="P41">
    <cfRule type="iconSet" priority="12">
      <iconSet iconSet="3Symbols2">
        <cfvo type="percent" val="0"/>
        <cfvo type="percent" val="0.74"/>
        <cfvo type="percent" val="0.85"/>
      </iconSet>
    </cfRule>
  </conditionalFormatting>
  <conditionalFormatting sqref="P43">
    <cfRule type="containsText" dxfId="17" priority="17" stopIfTrue="1" operator="containsText" text="P">
      <formula>NOT(ISERROR(SEARCH("P",P43)))</formula>
    </cfRule>
    <cfRule type="containsText" dxfId="16" priority="18" stopIfTrue="1" operator="containsText" text="R">
      <formula>NOT(ISERROR(SEARCH("R",P43)))</formula>
    </cfRule>
    <cfRule type="containsText" dxfId="15" priority="19" operator="containsText" text="T">
      <formula>NOT(ISERROR(SEARCH("T",P43)))</formula>
    </cfRule>
    <cfRule type="iconSet" priority="20">
      <iconSet iconSet="3Symbols2">
        <cfvo type="percent" val="0"/>
        <cfvo type="percent" val="0.74"/>
        <cfvo type="percent" val="0.85"/>
      </iconSet>
    </cfRule>
  </conditionalFormatting>
  <conditionalFormatting sqref="P46">
    <cfRule type="containsText" dxfId="14" priority="1" stopIfTrue="1" operator="containsText" text="P">
      <formula>NOT(ISERROR(SEARCH("P",P46)))</formula>
    </cfRule>
    <cfRule type="containsText" dxfId="13" priority="2" stopIfTrue="1" operator="containsText" text="R">
      <formula>NOT(ISERROR(SEARCH("R",P46)))</formula>
    </cfRule>
    <cfRule type="containsText" dxfId="12" priority="3" operator="containsText" text="T">
      <formula>NOT(ISERROR(SEARCH("T",P46)))</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T45"/>
  <sheetViews>
    <sheetView topLeftCell="E1" workbookViewId="0">
      <selection activeCell="E30" sqref="E30"/>
    </sheetView>
  </sheetViews>
  <sheetFormatPr baseColWidth="10" defaultRowHeight="15"/>
  <cols>
    <col min="1" max="1" width="6.85546875" customWidth="1"/>
    <col min="4" max="4" width="29.85546875" customWidth="1"/>
    <col min="5" max="5" width="67.7109375" customWidth="1"/>
    <col min="6" max="6" width="11" customWidth="1"/>
    <col min="7" max="7" width="6.5703125" customWidth="1"/>
    <col min="8" max="8" width="7.42578125" customWidth="1"/>
    <col min="9" max="9" width="5.85546875" customWidth="1"/>
    <col min="10" max="10" width="31" customWidth="1"/>
    <col min="11" max="11" width="18" customWidth="1"/>
    <col min="12" max="12" width="14.140625" customWidth="1"/>
    <col min="17" max="17" width="16.7109375" customWidth="1"/>
    <col min="18" max="18" width="19.42578125" customWidth="1"/>
    <col min="19" max="19" width="18" customWidth="1"/>
    <col min="20" max="20" width="16.85546875" customWidth="1"/>
  </cols>
  <sheetData>
    <row r="1" spans="1:20" ht="16.5" thickBot="1">
      <c r="A1" s="1533"/>
      <c r="B1" s="1534"/>
      <c r="C1" s="1534"/>
      <c r="D1" s="1534"/>
      <c r="E1" s="1535"/>
      <c r="F1" s="1871" t="s">
        <v>18</v>
      </c>
      <c r="G1" s="1872"/>
      <c r="H1" s="1872"/>
      <c r="I1" s="1872"/>
      <c r="J1" s="1872"/>
      <c r="K1" s="1872"/>
      <c r="L1" s="1872"/>
      <c r="M1" s="1873"/>
      <c r="N1" s="1779" t="s">
        <v>655</v>
      </c>
      <c r="O1" s="1780"/>
      <c r="P1" s="1780"/>
      <c r="Q1" s="1780"/>
      <c r="R1" s="1780"/>
      <c r="S1" s="1780"/>
      <c r="T1" s="1781"/>
    </row>
    <row r="2" spans="1:20" ht="16.5" thickBot="1">
      <c r="A2" s="1536"/>
      <c r="B2" s="1537"/>
      <c r="C2" s="1537"/>
      <c r="D2" s="1537"/>
      <c r="E2" s="1538"/>
      <c r="F2" s="1874" t="s">
        <v>17</v>
      </c>
      <c r="G2" s="1875"/>
      <c r="H2" s="1875"/>
      <c r="I2" s="1875"/>
      <c r="J2" s="1875"/>
      <c r="K2" s="1875"/>
      <c r="L2" s="1875"/>
      <c r="M2" s="1876"/>
      <c r="N2" s="1788" t="s">
        <v>23</v>
      </c>
      <c r="O2" s="1789"/>
      <c r="P2" s="1789"/>
      <c r="Q2" s="1789"/>
      <c r="R2" s="1789"/>
      <c r="S2" s="1789"/>
      <c r="T2" s="1790"/>
    </row>
    <row r="3" spans="1:20" ht="38.25" customHeight="1" thickBot="1">
      <c r="A3" s="1539"/>
      <c r="B3" s="1540"/>
      <c r="C3" s="1540"/>
      <c r="D3" s="1540"/>
      <c r="E3" s="1541"/>
      <c r="F3" s="1877"/>
      <c r="G3" s="1878"/>
      <c r="H3" s="1878"/>
      <c r="I3" s="1878"/>
      <c r="J3" s="1878"/>
      <c r="K3" s="1878"/>
      <c r="L3" s="1878"/>
      <c r="M3" s="1879"/>
      <c r="N3" s="1791" t="s">
        <v>8</v>
      </c>
      <c r="O3" s="1792"/>
      <c r="P3" s="1792"/>
      <c r="Q3" s="1792"/>
      <c r="R3" s="1792"/>
      <c r="S3" s="1792"/>
      <c r="T3" s="1793"/>
    </row>
    <row r="4" spans="1:20">
      <c r="A4" s="202"/>
      <c r="B4" s="202"/>
      <c r="C4" s="202"/>
      <c r="D4" s="202"/>
      <c r="E4" s="202"/>
      <c r="F4" s="202"/>
      <c r="G4" s="202"/>
      <c r="H4" s="202"/>
      <c r="I4" s="202"/>
      <c r="J4" s="203"/>
      <c r="K4" s="203"/>
      <c r="L4" s="204"/>
      <c r="M4" s="204"/>
      <c r="N4" s="204"/>
      <c r="O4" s="204"/>
      <c r="P4" s="204"/>
      <c r="Q4" s="204"/>
      <c r="R4" s="204"/>
      <c r="S4" s="204"/>
      <c r="T4" s="204"/>
    </row>
    <row r="5" spans="1:20">
      <c r="A5" s="1532" t="s">
        <v>10</v>
      </c>
      <c r="B5" s="1532"/>
      <c r="C5" s="1532"/>
      <c r="D5" s="1532"/>
      <c r="E5" s="1532"/>
      <c r="F5" s="898" t="s">
        <v>650</v>
      </c>
      <c r="G5" s="899"/>
      <c r="H5" s="899"/>
      <c r="I5" s="899"/>
      <c r="J5" s="899"/>
      <c r="K5" s="899"/>
      <c r="L5" s="899"/>
      <c r="M5" s="900"/>
      <c r="N5" s="204"/>
      <c r="O5" s="204"/>
      <c r="P5" s="204"/>
      <c r="Q5" s="204"/>
      <c r="R5" s="204"/>
      <c r="S5" s="204"/>
      <c r="T5" s="204"/>
    </row>
    <row r="6" spans="1:20">
      <c r="A6" s="1532" t="s">
        <v>25</v>
      </c>
      <c r="B6" s="1532"/>
      <c r="C6" s="1532"/>
      <c r="D6" s="1532"/>
      <c r="E6" s="1532"/>
      <c r="F6" s="898">
        <v>2024</v>
      </c>
      <c r="G6" s="899"/>
      <c r="H6" s="899"/>
      <c r="I6" s="899"/>
      <c r="J6" s="899"/>
      <c r="K6" s="899"/>
      <c r="L6" s="899"/>
      <c r="M6" s="900"/>
      <c r="N6" s="204"/>
      <c r="O6" s="204"/>
      <c r="P6" s="204"/>
      <c r="Q6" s="204"/>
      <c r="R6" s="204"/>
      <c r="S6" s="204"/>
      <c r="T6" s="204"/>
    </row>
    <row r="7" spans="1:20">
      <c r="A7" s="1532" t="s">
        <v>6</v>
      </c>
      <c r="B7" s="1532"/>
      <c r="C7" s="1532"/>
      <c r="D7" s="1532"/>
      <c r="E7" s="1532"/>
      <c r="F7" s="898" t="s">
        <v>731</v>
      </c>
      <c r="G7" s="899"/>
      <c r="H7" s="899"/>
      <c r="I7" s="899"/>
      <c r="J7" s="899"/>
      <c r="K7" s="899"/>
      <c r="L7" s="899"/>
      <c r="M7" s="900"/>
      <c r="N7" s="204"/>
      <c r="O7" s="204"/>
      <c r="P7" s="204"/>
      <c r="Q7" s="204"/>
      <c r="R7" s="204"/>
      <c r="S7" s="204"/>
      <c r="T7" s="204"/>
    </row>
    <row r="8" spans="1:20">
      <c r="A8" s="1532" t="s">
        <v>7</v>
      </c>
      <c r="B8" s="1532"/>
      <c r="C8" s="1532"/>
      <c r="D8" s="1532"/>
      <c r="E8" s="1532"/>
      <c r="F8" s="898" t="s">
        <v>1239</v>
      </c>
      <c r="G8" s="899"/>
      <c r="H8" s="899"/>
      <c r="I8" s="899"/>
      <c r="J8" s="899"/>
      <c r="K8" s="899"/>
      <c r="L8" s="899"/>
      <c r="M8" s="900"/>
      <c r="N8" s="204"/>
      <c r="O8" s="204"/>
      <c r="P8" s="204"/>
      <c r="Q8" s="204"/>
      <c r="R8" s="204"/>
      <c r="S8" s="204"/>
      <c r="T8" s="204"/>
    </row>
    <row r="9" spans="1:20" ht="15.75" thickBot="1">
      <c r="A9" s="205"/>
      <c r="B9" s="205"/>
      <c r="C9" s="205"/>
      <c r="D9" s="205"/>
      <c r="E9" s="205"/>
      <c r="F9" s="205"/>
      <c r="G9" s="205"/>
      <c r="H9" s="205"/>
      <c r="I9" s="205"/>
      <c r="J9" s="203"/>
      <c r="K9" s="203"/>
      <c r="L9" s="203"/>
      <c r="M9" s="203"/>
      <c r="N9" s="204"/>
      <c r="O9" s="204"/>
      <c r="P9" s="204"/>
      <c r="Q9" s="204"/>
      <c r="R9" s="204"/>
      <c r="S9" s="204"/>
      <c r="T9" s="204"/>
    </row>
    <row r="10" spans="1:20" ht="32.25" thickBot="1">
      <c r="A10" s="1794" t="s">
        <v>9</v>
      </c>
      <c r="B10" s="1795"/>
      <c r="C10" s="1795"/>
      <c r="D10" s="1795"/>
      <c r="E10" s="1795"/>
      <c r="F10" s="1795"/>
      <c r="G10" s="1795"/>
      <c r="H10" s="1795"/>
      <c r="I10" s="1795"/>
      <c r="J10" s="1795"/>
      <c r="K10" s="1795"/>
      <c r="L10" s="1795"/>
      <c r="M10" s="1795"/>
      <c r="N10" s="1795"/>
      <c r="O10" s="1795"/>
      <c r="P10" s="1795"/>
      <c r="Q10" s="1795"/>
      <c r="R10" s="1795"/>
      <c r="S10" s="1795"/>
      <c r="T10" s="1796"/>
    </row>
    <row r="11" spans="1:20" ht="16.5" thickBot="1">
      <c r="A11" s="206"/>
      <c r="B11" s="207"/>
      <c r="C11" s="207"/>
      <c r="D11" s="207"/>
      <c r="E11" s="207"/>
      <c r="F11" s="207"/>
      <c r="G11" s="207"/>
      <c r="H11" s="207"/>
      <c r="I11" s="207"/>
      <c r="J11" s="207"/>
      <c r="K11" s="207"/>
      <c r="L11" s="207"/>
      <c r="M11" s="207"/>
      <c r="N11" s="207"/>
      <c r="O11" s="207"/>
      <c r="P11" s="207"/>
      <c r="Q11" s="207"/>
      <c r="R11" s="207"/>
      <c r="S11" s="207"/>
      <c r="T11" s="208"/>
    </row>
    <row r="12" spans="1:20" ht="27" thickBot="1">
      <c r="A12" s="1891" t="s">
        <v>16</v>
      </c>
      <c r="B12" s="1892"/>
      <c r="C12" s="1892"/>
      <c r="D12" s="1798"/>
      <c r="E12" s="1798"/>
      <c r="F12" s="1798"/>
      <c r="G12" s="1798"/>
      <c r="H12" s="1798"/>
      <c r="I12" s="1798"/>
      <c r="J12" s="1798"/>
      <c r="K12" s="1798"/>
      <c r="L12" s="1799"/>
      <c r="M12" s="1800" t="s">
        <v>1</v>
      </c>
      <c r="N12" s="1800"/>
      <c r="O12" s="1800"/>
      <c r="P12" s="1800"/>
      <c r="Q12" s="1800"/>
      <c r="R12" s="1800"/>
      <c r="S12" s="1800"/>
      <c r="T12" s="1801"/>
    </row>
    <row r="13" spans="1:20" ht="26.25" customHeight="1" thickBot="1">
      <c r="A13" s="1886" t="s">
        <v>27</v>
      </c>
      <c r="B13" s="1584" t="s">
        <v>485</v>
      </c>
      <c r="C13" s="1888" t="s">
        <v>484</v>
      </c>
      <c r="D13" s="1562" t="s">
        <v>26</v>
      </c>
      <c r="E13" s="1584" t="s">
        <v>19</v>
      </c>
      <c r="F13" s="1560" t="s">
        <v>11</v>
      </c>
      <c r="G13" s="1561"/>
      <c r="H13" s="1561"/>
      <c r="I13" s="1562"/>
      <c r="J13" s="1563" t="s">
        <v>20</v>
      </c>
      <c r="K13" s="1563" t="s">
        <v>21</v>
      </c>
      <c r="L13" s="1563" t="s">
        <v>2</v>
      </c>
      <c r="M13" s="1565" t="s">
        <v>22</v>
      </c>
      <c r="N13" s="1567" t="s">
        <v>3</v>
      </c>
      <c r="O13" s="1568"/>
      <c r="P13" s="1569"/>
      <c r="Q13" s="1588" t="s">
        <v>4</v>
      </c>
      <c r="R13" s="1590" t="s">
        <v>5</v>
      </c>
      <c r="S13" s="209" t="s">
        <v>29</v>
      </c>
      <c r="T13" s="1592" t="s">
        <v>0</v>
      </c>
    </row>
    <row r="14" spans="1:20" ht="55.5" customHeight="1" thickBot="1">
      <c r="A14" s="1887"/>
      <c r="B14" s="1585"/>
      <c r="C14" s="1889"/>
      <c r="D14" s="1890"/>
      <c r="E14" s="1585"/>
      <c r="F14" s="210" t="s">
        <v>12</v>
      </c>
      <c r="G14" s="210" t="s">
        <v>13</v>
      </c>
      <c r="H14" s="210" t="s">
        <v>14</v>
      </c>
      <c r="I14" s="210" t="s">
        <v>15</v>
      </c>
      <c r="J14" s="1564"/>
      <c r="K14" s="1564"/>
      <c r="L14" s="1564"/>
      <c r="M14" s="1566"/>
      <c r="N14" s="211" t="s">
        <v>30</v>
      </c>
      <c r="O14" s="212" t="s">
        <v>28</v>
      </c>
      <c r="P14" s="213" t="s">
        <v>31</v>
      </c>
      <c r="Q14" s="1589"/>
      <c r="R14" s="1591"/>
      <c r="S14" s="214"/>
      <c r="T14" s="1593"/>
    </row>
    <row r="15" spans="1:20" ht="15.75" thickBot="1">
      <c r="A15" s="202"/>
      <c r="B15" s="202"/>
      <c r="C15" s="202"/>
      <c r="D15" s="202"/>
      <c r="E15" s="202"/>
      <c r="F15" s="202"/>
      <c r="G15" s="202"/>
      <c r="H15" s="202"/>
      <c r="I15" s="202"/>
      <c r="J15" s="202"/>
      <c r="K15" s="202"/>
      <c r="L15" s="233"/>
      <c r="M15" s="202"/>
      <c r="Q15" s="202"/>
      <c r="R15" s="202"/>
      <c r="S15" s="202"/>
      <c r="T15" s="202"/>
    </row>
    <row r="16" spans="1:20" ht="56.25" customHeight="1" thickBot="1">
      <c r="A16" s="1883">
        <v>1</v>
      </c>
      <c r="B16" s="1880" t="s">
        <v>649</v>
      </c>
      <c r="C16" s="1880" t="s">
        <v>403</v>
      </c>
      <c r="D16" s="1020" t="s">
        <v>824</v>
      </c>
      <c r="E16" s="258" t="s">
        <v>645</v>
      </c>
      <c r="F16" s="259">
        <v>1</v>
      </c>
      <c r="G16" s="259">
        <v>1</v>
      </c>
      <c r="H16" s="271">
        <v>100</v>
      </c>
      <c r="I16" s="259"/>
      <c r="J16" s="260" t="s">
        <v>810</v>
      </c>
      <c r="K16" s="405"/>
      <c r="L16" s="274"/>
      <c r="M16" s="348">
        <v>1</v>
      </c>
      <c r="N16" s="344">
        <f>IF(M16&lt;1,M16-AVERAGE(F16:I16),M16-(SUM(F16:I16)))</f>
        <v>-101</v>
      </c>
      <c r="O16" s="348">
        <v>1</v>
      </c>
      <c r="P16" s="513" t="str">
        <f t="shared" ref="P16:P32" si="0">IF(O16&lt;=V$17,"T",IF(O16&lt;$AA$17,"R",IF(O16&gt;=$AA$17,"P")))</f>
        <v>P</v>
      </c>
      <c r="Q16" s="274"/>
      <c r="R16" s="274"/>
      <c r="S16" s="274"/>
      <c r="T16" s="514"/>
    </row>
    <row r="17" spans="1:20" ht="28.5" customHeight="1" thickBot="1">
      <c r="A17" s="1884"/>
      <c r="B17" s="1881"/>
      <c r="C17" s="1881"/>
      <c r="D17" s="956"/>
      <c r="E17" s="264" t="s">
        <v>720</v>
      </c>
      <c r="F17" s="305">
        <v>1</v>
      </c>
      <c r="G17" s="305">
        <v>1</v>
      </c>
      <c r="H17" s="271">
        <v>100</v>
      </c>
      <c r="I17" s="327"/>
      <c r="J17" s="265" t="s">
        <v>811</v>
      </c>
      <c r="K17" s="252"/>
      <c r="L17" s="253"/>
      <c r="M17" s="254">
        <v>1</v>
      </c>
      <c r="N17" s="267">
        <f>IF(M17&lt;1,M17-AVERAGE(F17:I17),M17-(SUM(F17:I17)))</f>
        <v>-101</v>
      </c>
      <c r="O17" s="254">
        <v>1</v>
      </c>
      <c r="P17" s="515" t="str">
        <f t="shared" si="0"/>
        <v>P</v>
      </c>
      <c r="Q17" s="253"/>
      <c r="R17" s="253"/>
      <c r="S17" s="253"/>
      <c r="T17" s="516"/>
    </row>
    <row r="18" spans="1:20" ht="37.5" thickBot="1">
      <c r="A18" s="1884"/>
      <c r="B18" s="1881"/>
      <c r="C18" s="1881"/>
      <c r="D18" s="956"/>
      <c r="E18" s="264" t="s">
        <v>646</v>
      </c>
      <c r="F18" s="305">
        <v>1</v>
      </c>
      <c r="G18" s="305">
        <v>1</v>
      </c>
      <c r="H18" s="271">
        <v>100</v>
      </c>
      <c r="I18" s="253"/>
      <c r="J18" s="265" t="s">
        <v>812</v>
      </c>
      <c r="K18" s="252"/>
      <c r="L18" s="253"/>
      <c r="M18" s="376">
        <v>1</v>
      </c>
      <c r="N18" s="267">
        <f t="shared" ref="N18:N32" si="1">IF(M18&lt;1,M18-AVERAGE(F18:I18),M18-(SUM(F18:I18)))</f>
        <v>-101</v>
      </c>
      <c r="O18" s="254">
        <v>1</v>
      </c>
      <c r="P18" s="515" t="str">
        <f t="shared" si="0"/>
        <v>P</v>
      </c>
      <c r="Q18" s="253"/>
      <c r="R18" s="253"/>
      <c r="S18" s="253"/>
      <c r="T18" s="516"/>
    </row>
    <row r="19" spans="1:20" ht="39.75" customHeight="1" thickBot="1">
      <c r="A19" s="1884"/>
      <c r="B19" s="1881"/>
      <c r="C19" s="1881"/>
      <c r="D19" s="956"/>
      <c r="E19" s="253" t="s">
        <v>722</v>
      </c>
      <c r="F19" s="305">
        <v>1</v>
      </c>
      <c r="G19" s="305">
        <v>1</v>
      </c>
      <c r="H19" s="271">
        <v>100</v>
      </c>
      <c r="I19" s="253"/>
      <c r="J19" s="265" t="s">
        <v>813</v>
      </c>
      <c r="K19" s="253"/>
      <c r="L19" s="253"/>
      <c r="M19" s="376">
        <v>1</v>
      </c>
      <c r="N19" s="267">
        <f t="shared" si="1"/>
        <v>-101</v>
      </c>
      <c r="O19" s="254">
        <v>1</v>
      </c>
      <c r="P19" s="515" t="str">
        <f t="shared" si="0"/>
        <v>P</v>
      </c>
      <c r="Q19" s="253"/>
      <c r="R19" s="253"/>
      <c r="S19" s="253"/>
      <c r="T19" s="516"/>
    </row>
    <row r="20" spans="1:20" ht="46.5" customHeight="1" thickBot="1">
      <c r="A20" s="1884"/>
      <c r="B20" s="1881"/>
      <c r="C20" s="1881"/>
      <c r="D20" s="956"/>
      <c r="E20" s="264" t="s">
        <v>804</v>
      </c>
      <c r="F20" s="305">
        <v>1</v>
      </c>
      <c r="G20" s="305">
        <v>1</v>
      </c>
      <c r="H20" s="271">
        <v>100</v>
      </c>
      <c r="I20" s="253"/>
      <c r="J20" s="265" t="s">
        <v>814</v>
      </c>
      <c r="K20" s="252"/>
      <c r="L20" s="253"/>
      <c r="M20" s="376">
        <v>1</v>
      </c>
      <c r="N20" s="267">
        <f t="shared" si="1"/>
        <v>-101</v>
      </c>
      <c r="O20" s="254">
        <v>1</v>
      </c>
      <c r="P20" s="515" t="str">
        <f t="shared" si="0"/>
        <v>P</v>
      </c>
      <c r="Q20" s="253"/>
      <c r="R20" s="253"/>
      <c r="S20" s="253"/>
      <c r="T20" s="516"/>
    </row>
    <row r="21" spans="1:20" ht="47.25" customHeight="1" thickBot="1">
      <c r="A21" s="1884"/>
      <c r="B21" s="1881"/>
      <c r="C21" s="1881"/>
      <c r="D21" s="956" t="s">
        <v>825</v>
      </c>
      <c r="E21" s="264" t="s">
        <v>723</v>
      </c>
      <c r="F21" s="305">
        <v>1</v>
      </c>
      <c r="G21" s="305">
        <v>1</v>
      </c>
      <c r="H21" s="271">
        <v>100</v>
      </c>
      <c r="I21" s="253"/>
      <c r="J21" s="265" t="s">
        <v>815</v>
      </c>
      <c r="K21" s="252"/>
      <c r="L21" s="253"/>
      <c r="M21" s="376">
        <v>1</v>
      </c>
      <c r="N21" s="267">
        <f t="shared" si="1"/>
        <v>-101</v>
      </c>
      <c r="O21" s="254">
        <v>1</v>
      </c>
      <c r="P21" s="515" t="str">
        <f t="shared" si="0"/>
        <v>P</v>
      </c>
      <c r="Q21" s="253"/>
      <c r="R21" s="253"/>
      <c r="S21" s="253"/>
      <c r="T21" s="516"/>
    </row>
    <row r="22" spans="1:20" ht="53.25" customHeight="1" thickBot="1">
      <c r="A22" s="1884"/>
      <c r="B22" s="1881"/>
      <c r="C22" s="1881"/>
      <c r="D22" s="956"/>
      <c r="E22" s="264" t="s">
        <v>647</v>
      </c>
      <c r="F22" s="305">
        <v>1</v>
      </c>
      <c r="G22" s="305">
        <v>1</v>
      </c>
      <c r="H22" s="271">
        <v>100</v>
      </c>
      <c r="I22" s="253"/>
      <c r="J22" s="265" t="s">
        <v>816</v>
      </c>
      <c r="K22" s="252"/>
      <c r="L22" s="253"/>
      <c r="M22" s="376">
        <v>1</v>
      </c>
      <c r="N22" s="267">
        <f t="shared" si="1"/>
        <v>-101</v>
      </c>
      <c r="O22" s="254">
        <v>1</v>
      </c>
      <c r="P22" s="515" t="str">
        <f t="shared" si="0"/>
        <v>P</v>
      </c>
      <c r="Q22" s="253"/>
      <c r="R22" s="253"/>
      <c r="S22" s="253"/>
      <c r="T22" s="516"/>
    </row>
    <row r="23" spans="1:20" ht="37.5" thickBot="1">
      <c r="A23" s="1884"/>
      <c r="B23" s="1881"/>
      <c r="C23" s="1881"/>
      <c r="D23" s="956"/>
      <c r="E23" s="264" t="s">
        <v>721</v>
      </c>
      <c r="F23" s="305">
        <v>1</v>
      </c>
      <c r="G23" s="305">
        <v>1</v>
      </c>
      <c r="H23" s="271">
        <v>100</v>
      </c>
      <c r="I23" s="253"/>
      <c r="J23" s="265" t="s">
        <v>817</v>
      </c>
      <c r="K23" s="252"/>
      <c r="L23" s="253"/>
      <c r="M23" s="376">
        <v>1</v>
      </c>
      <c r="N23" s="267">
        <f t="shared" si="1"/>
        <v>-101</v>
      </c>
      <c r="O23" s="254">
        <v>1</v>
      </c>
      <c r="P23" s="515" t="str">
        <f t="shared" si="0"/>
        <v>P</v>
      </c>
      <c r="Q23" s="253"/>
      <c r="R23" s="253"/>
      <c r="S23" s="253"/>
      <c r="T23" s="516"/>
    </row>
    <row r="24" spans="1:20" ht="15.75" customHeight="1" thickBot="1">
      <c r="A24" s="1884"/>
      <c r="B24" s="1881"/>
      <c r="C24" s="1881"/>
      <c r="D24" s="956"/>
      <c r="E24" s="253" t="s">
        <v>724</v>
      </c>
      <c r="F24" s="305">
        <v>1</v>
      </c>
      <c r="G24" s="305">
        <v>1</v>
      </c>
      <c r="H24" s="271">
        <v>100</v>
      </c>
      <c r="I24" s="253"/>
      <c r="J24" s="265" t="s">
        <v>818</v>
      </c>
      <c r="K24" s="253"/>
      <c r="L24" s="253"/>
      <c r="M24" s="376">
        <v>1</v>
      </c>
      <c r="N24" s="267">
        <f t="shared" si="1"/>
        <v>-101</v>
      </c>
      <c r="O24" s="254">
        <v>1</v>
      </c>
      <c r="P24" s="515" t="str">
        <f t="shared" si="0"/>
        <v>P</v>
      </c>
      <c r="Q24" s="253"/>
      <c r="R24" s="253"/>
      <c r="S24" s="253"/>
      <c r="T24" s="516"/>
    </row>
    <row r="25" spans="1:20" ht="25.5" thickBot="1">
      <c r="A25" s="1884"/>
      <c r="B25" s="1881"/>
      <c r="C25" s="1881"/>
      <c r="D25" s="1011" t="s">
        <v>648</v>
      </c>
      <c r="E25" s="253" t="s">
        <v>805</v>
      </c>
      <c r="F25" s="305">
        <v>1</v>
      </c>
      <c r="G25" s="305">
        <v>1</v>
      </c>
      <c r="H25" s="271">
        <v>100</v>
      </c>
      <c r="I25" s="253"/>
      <c r="J25" s="265" t="s">
        <v>819</v>
      </c>
      <c r="K25" s="253"/>
      <c r="L25" s="253"/>
      <c r="M25" s="376">
        <v>1</v>
      </c>
      <c r="N25" s="267">
        <f t="shared" si="1"/>
        <v>-101</v>
      </c>
      <c r="O25" s="254">
        <v>1</v>
      </c>
      <c r="P25" s="515" t="str">
        <f t="shared" si="0"/>
        <v>P</v>
      </c>
      <c r="Q25" s="253"/>
      <c r="R25" s="253"/>
      <c r="S25" s="253"/>
      <c r="T25" s="516"/>
    </row>
    <row r="26" spans="1:20" ht="25.5" thickBot="1">
      <c r="A26" s="1884"/>
      <c r="B26" s="1881"/>
      <c r="C26" s="1881"/>
      <c r="D26" s="1011"/>
      <c r="E26" s="253" t="s">
        <v>806</v>
      </c>
      <c r="F26" s="305">
        <v>1</v>
      </c>
      <c r="G26" s="305">
        <v>1</v>
      </c>
      <c r="H26" s="271">
        <v>100</v>
      </c>
      <c r="I26" s="253"/>
      <c r="J26" s="265" t="s">
        <v>820</v>
      </c>
      <c r="K26" s="253"/>
      <c r="L26" s="253"/>
      <c r="M26" s="376">
        <v>1</v>
      </c>
      <c r="N26" s="267">
        <f t="shared" si="1"/>
        <v>-101</v>
      </c>
      <c r="O26" s="254">
        <v>1</v>
      </c>
      <c r="P26" s="515" t="str">
        <f t="shared" si="0"/>
        <v>P</v>
      </c>
      <c r="Q26" s="253"/>
      <c r="R26" s="253"/>
      <c r="S26" s="253"/>
      <c r="T26" s="516"/>
    </row>
    <row r="27" spans="1:20" ht="15.75" customHeight="1" thickBot="1">
      <c r="A27" s="1884"/>
      <c r="B27" s="1881"/>
      <c r="C27" s="1881"/>
      <c r="D27" s="1011"/>
      <c r="E27" s="253" t="s">
        <v>807</v>
      </c>
      <c r="F27" s="305">
        <v>1</v>
      </c>
      <c r="G27" s="305">
        <v>1</v>
      </c>
      <c r="H27" s="271">
        <v>100</v>
      </c>
      <c r="I27" s="253"/>
      <c r="J27" s="265" t="s">
        <v>821</v>
      </c>
      <c r="K27" s="253"/>
      <c r="L27" s="253"/>
      <c r="M27" s="376">
        <v>1</v>
      </c>
      <c r="N27" s="267">
        <f t="shared" si="1"/>
        <v>-101</v>
      </c>
      <c r="O27" s="254">
        <v>1</v>
      </c>
      <c r="P27" s="515" t="str">
        <f t="shared" si="0"/>
        <v>P</v>
      </c>
      <c r="Q27" s="253"/>
      <c r="R27" s="253"/>
      <c r="S27" s="253"/>
      <c r="T27" s="516"/>
    </row>
    <row r="28" spans="1:20" ht="25.5" thickBot="1">
      <c r="A28" s="1884"/>
      <c r="B28" s="1881"/>
      <c r="C28" s="1881"/>
      <c r="D28" s="1011" t="s">
        <v>826</v>
      </c>
      <c r="E28" s="253" t="s">
        <v>808</v>
      </c>
      <c r="F28" s="305">
        <v>1</v>
      </c>
      <c r="G28" s="305">
        <v>1</v>
      </c>
      <c r="H28" s="271">
        <v>100</v>
      </c>
      <c r="I28" s="253"/>
      <c r="J28" s="265" t="s">
        <v>822</v>
      </c>
      <c r="K28" s="253"/>
      <c r="L28" s="253"/>
      <c r="M28" s="376">
        <v>1</v>
      </c>
      <c r="N28" s="267">
        <f t="shared" si="1"/>
        <v>-101</v>
      </c>
      <c r="O28" s="254">
        <v>1</v>
      </c>
      <c r="P28" s="515" t="str">
        <f t="shared" si="0"/>
        <v>P</v>
      </c>
      <c r="Q28" s="253"/>
      <c r="R28" s="253"/>
      <c r="S28" s="253"/>
      <c r="T28" s="516"/>
    </row>
    <row r="29" spans="1:20" ht="25.5" thickBot="1">
      <c r="A29" s="1884"/>
      <c r="B29" s="1881"/>
      <c r="C29" s="1881"/>
      <c r="D29" s="1011"/>
      <c r="E29" s="253" t="s">
        <v>809</v>
      </c>
      <c r="F29" s="305">
        <v>1</v>
      </c>
      <c r="G29" s="305">
        <v>1</v>
      </c>
      <c r="H29" s="271">
        <v>100</v>
      </c>
      <c r="I29" s="340"/>
      <c r="J29" s="265" t="s">
        <v>823</v>
      </c>
      <c r="K29" s="340"/>
      <c r="L29" s="340"/>
      <c r="M29" s="376">
        <v>1</v>
      </c>
      <c r="N29" s="267">
        <f t="shared" si="1"/>
        <v>-101</v>
      </c>
      <c r="O29" s="254">
        <v>1</v>
      </c>
      <c r="P29" s="518" t="str">
        <f t="shared" si="0"/>
        <v>P</v>
      </c>
      <c r="Q29" s="340"/>
      <c r="R29" s="340"/>
      <c r="S29" s="340"/>
      <c r="T29" s="517"/>
    </row>
    <row r="30" spans="1:20" ht="30.75" thickBot="1">
      <c r="A30" s="1884"/>
      <c r="B30" s="1881"/>
      <c r="C30" s="1881"/>
      <c r="D30" s="1839" t="s">
        <v>1091</v>
      </c>
      <c r="E30" s="649" t="s">
        <v>1092</v>
      </c>
      <c r="F30" s="649">
        <v>0</v>
      </c>
      <c r="G30" s="649">
        <v>100</v>
      </c>
      <c r="H30" s="271">
        <v>100</v>
      </c>
      <c r="I30" s="649"/>
      <c r="J30" s="578" t="s">
        <v>1093</v>
      </c>
      <c r="K30" s="651"/>
      <c r="L30" s="651"/>
      <c r="M30" s="652">
        <v>1</v>
      </c>
      <c r="N30" s="280">
        <f t="shared" si="1"/>
        <v>-199</v>
      </c>
      <c r="O30" s="652">
        <v>1</v>
      </c>
      <c r="P30" s="518" t="str">
        <f t="shared" si="0"/>
        <v>P</v>
      </c>
      <c r="Q30" s="651"/>
      <c r="R30" s="651"/>
      <c r="S30" s="651"/>
      <c r="T30" s="653"/>
    </row>
    <row r="31" spans="1:20" ht="15.75" thickBot="1">
      <c r="A31" s="1884"/>
      <c r="B31" s="1881"/>
      <c r="C31" s="1881"/>
      <c r="D31" s="1839"/>
      <c r="E31" s="649" t="s">
        <v>1094</v>
      </c>
      <c r="F31" s="649">
        <v>0</v>
      </c>
      <c r="G31" s="649">
        <v>100</v>
      </c>
      <c r="H31" s="271">
        <v>100</v>
      </c>
      <c r="I31" s="649"/>
      <c r="J31" s="578" t="s">
        <v>1095</v>
      </c>
      <c r="K31" s="340"/>
      <c r="L31" s="340"/>
      <c r="M31" s="376">
        <v>1</v>
      </c>
      <c r="N31" s="267">
        <f t="shared" si="1"/>
        <v>-199</v>
      </c>
      <c r="O31" s="254">
        <v>1</v>
      </c>
      <c r="P31" s="518" t="str">
        <f t="shared" si="0"/>
        <v>P</v>
      </c>
      <c r="Q31" s="340"/>
      <c r="R31" s="340"/>
      <c r="S31" s="340"/>
      <c r="T31" s="517"/>
    </row>
    <row r="32" spans="1:20" ht="15.75" thickBot="1">
      <c r="A32" s="1885"/>
      <c r="B32" s="1882"/>
      <c r="C32" s="1882"/>
      <c r="D32" s="1840"/>
      <c r="E32" s="650" t="s">
        <v>1096</v>
      </c>
      <c r="F32" s="650">
        <v>0</v>
      </c>
      <c r="G32" s="650">
        <v>100</v>
      </c>
      <c r="H32" s="271">
        <v>100</v>
      </c>
      <c r="I32" s="650"/>
      <c r="J32" s="654" t="s">
        <v>1097</v>
      </c>
      <c r="K32" s="374"/>
      <c r="L32" s="374"/>
      <c r="M32" s="378">
        <v>0</v>
      </c>
      <c r="N32" s="358">
        <f t="shared" si="1"/>
        <v>-66.666666666666671</v>
      </c>
      <c r="O32" s="407">
        <v>1</v>
      </c>
      <c r="P32" s="518" t="str">
        <f t="shared" si="0"/>
        <v>P</v>
      </c>
      <c r="Q32" s="374"/>
      <c r="R32" s="374"/>
      <c r="S32" s="374"/>
      <c r="T32" s="519"/>
    </row>
    <row r="33" spans="1:20" ht="16.5">
      <c r="A33" s="104" t="s">
        <v>24</v>
      </c>
      <c r="B33" s="104"/>
      <c r="C33" s="104"/>
      <c r="D33" s="104"/>
      <c r="E33" s="86"/>
      <c r="F33" s="86"/>
      <c r="G33" s="86"/>
      <c r="H33" s="86"/>
      <c r="I33" s="86"/>
      <c r="J33" s="86"/>
      <c r="K33" s="86"/>
      <c r="L33" s="86"/>
      <c r="M33" s="86"/>
      <c r="N33" s="86"/>
      <c r="O33" s="86"/>
      <c r="P33" s="86"/>
      <c r="Q33" s="86"/>
      <c r="R33" s="86"/>
      <c r="S33" s="86"/>
      <c r="T33" s="86"/>
    </row>
    <row r="34" spans="1:20" ht="15.75">
      <c r="A34" s="86"/>
      <c r="B34" s="86"/>
      <c r="C34" s="86"/>
      <c r="D34" s="86"/>
      <c r="E34" s="86"/>
      <c r="F34" s="86"/>
      <c r="G34" s="86"/>
      <c r="H34" s="86"/>
      <c r="I34" s="86"/>
      <c r="J34" s="86"/>
      <c r="K34" s="86"/>
      <c r="L34" s="86"/>
      <c r="M34" s="86"/>
      <c r="N34" s="86"/>
      <c r="O34" s="86"/>
      <c r="P34" s="86"/>
      <c r="Q34" s="86"/>
      <c r="R34" s="86"/>
      <c r="S34" s="86"/>
      <c r="T34" s="86"/>
    </row>
    <row r="35" spans="1:20" ht="15.75">
      <c r="A35" s="1333"/>
      <c r="B35" s="1334"/>
      <c r="C35" s="1334"/>
      <c r="D35" s="1334"/>
      <c r="E35" s="1334"/>
      <c r="F35" s="1334"/>
      <c r="G35" s="1334"/>
      <c r="H35" s="1334"/>
      <c r="I35" s="1334"/>
      <c r="J35" s="1334"/>
      <c r="K35" s="1334"/>
      <c r="L35" s="1334"/>
      <c r="M35" s="1334"/>
      <c r="N35" s="1334"/>
      <c r="O35" s="1334"/>
      <c r="P35" s="1334"/>
      <c r="Q35" s="1334"/>
      <c r="R35" s="1334"/>
      <c r="S35" s="1334"/>
      <c r="T35" s="1335"/>
    </row>
    <row r="36" spans="1:20" ht="15.75">
      <c r="A36" s="1333"/>
      <c r="B36" s="1334"/>
      <c r="C36" s="1334"/>
      <c r="D36" s="1334"/>
      <c r="E36" s="1334"/>
      <c r="F36" s="1334"/>
      <c r="G36" s="1334"/>
      <c r="H36" s="1334"/>
      <c r="I36" s="1334"/>
      <c r="J36" s="1334"/>
      <c r="K36" s="1334"/>
      <c r="L36" s="1334"/>
      <c r="M36" s="1334"/>
      <c r="N36" s="1334"/>
      <c r="O36" s="1334"/>
      <c r="P36" s="1334"/>
      <c r="Q36" s="1334"/>
      <c r="R36" s="1334"/>
      <c r="S36" s="1334"/>
      <c r="T36" s="1335"/>
    </row>
    <row r="37" spans="1:20" ht="15.75">
      <c r="A37" s="1333"/>
      <c r="B37" s="1334"/>
      <c r="C37" s="1334"/>
      <c r="D37" s="1334"/>
      <c r="E37" s="1334"/>
      <c r="F37" s="1334"/>
      <c r="G37" s="1334"/>
      <c r="H37" s="1334"/>
      <c r="I37" s="1334"/>
      <c r="J37" s="1334"/>
      <c r="K37" s="1334"/>
      <c r="L37" s="1334"/>
      <c r="M37" s="1334"/>
      <c r="N37" s="1334"/>
      <c r="O37" s="1334"/>
      <c r="P37" s="1334"/>
      <c r="Q37" s="1334"/>
      <c r="R37" s="1334"/>
      <c r="S37" s="1334"/>
      <c r="T37" s="1335"/>
    </row>
    <row r="38" spans="1:20" ht="15.75">
      <c r="A38" s="1333"/>
      <c r="B38" s="1334"/>
      <c r="C38" s="1334"/>
      <c r="D38" s="1334"/>
      <c r="E38" s="1334"/>
      <c r="F38" s="1334"/>
      <c r="G38" s="1334"/>
      <c r="H38" s="1334"/>
      <c r="I38" s="1334"/>
      <c r="J38" s="1334"/>
      <c r="K38" s="1334"/>
      <c r="L38" s="1334"/>
      <c r="M38" s="1334"/>
      <c r="N38" s="1334"/>
      <c r="O38" s="1334"/>
      <c r="P38" s="1334"/>
      <c r="Q38" s="1334"/>
      <c r="R38" s="1334"/>
      <c r="S38" s="1334"/>
      <c r="T38" s="1335"/>
    </row>
    <row r="39" spans="1:20" ht="15.75">
      <c r="A39" s="1333"/>
      <c r="B39" s="1334"/>
      <c r="C39" s="1334"/>
      <c r="D39" s="1334"/>
      <c r="E39" s="1334"/>
      <c r="F39" s="1334"/>
      <c r="G39" s="1334"/>
      <c r="H39" s="1334"/>
      <c r="I39" s="1334"/>
      <c r="J39" s="1334"/>
      <c r="K39" s="1334"/>
      <c r="L39" s="1334"/>
      <c r="M39" s="1334"/>
      <c r="N39" s="1334"/>
      <c r="O39" s="1334"/>
      <c r="P39" s="1334"/>
      <c r="Q39" s="1334"/>
      <c r="R39" s="1334"/>
      <c r="S39" s="1334"/>
      <c r="T39" s="1335"/>
    </row>
    <row r="40" spans="1:20" ht="15.75">
      <c r="A40" s="1333"/>
      <c r="B40" s="1334"/>
      <c r="C40" s="1334"/>
      <c r="D40" s="1334"/>
      <c r="E40" s="1334"/>
      <c r="F40" s="1334"/>
      <c r="G40" s="1334"/>
      <c r="H40" s="1334"/>
      <c r="I40" s="1334"/>
      <c r="J40" s="1334"/>
      <c r="K40" s="1334"/>
      <c r="L40" s="1334"/>
      <c r="M40" s="1334"/>
      <c r="N40" s="1334"/>
      <c r="O40" s="1334"/>
      <c r="P40" s="1334"/>
      <c r="Q40" s="1334"/>
      <c r="R40" s="1334"/>
      <c r="S40" s="1334"/>
      <c r="T40" s="1335"/>
    </row>
    <row r="41" spans="1:20" ht="15.75">
      <c r="A41" s="1333"/>
      <c r="B41" s="1334"/>
      <c r="C41" s="1334"/>
      <c r="D41" s="1334"/>
      <c r="E41" s="1334"/>
      <c r="F41" s="1334"/>
      <c r="G41" s="1334"/>
      <c r="H41" s="1334"/>
      <c r="I41" s="1334"/>
      <c r="J41" s="1334"/>
      <c r="K41" s="1334"/>
      <c r="L41" s="1334"/>
      <c r="M41" s="1334"/>
      <c r="N41" s="1334"/>
      <c r="O41" s="1334"/>
      <c r="P41" s="1334"/>
      <c r="Q41" s="1334"/>
      <c r="R41" s="1334"/>
      <c r="S41" s="1334"/>
      <c r="T41" s="1335"/>
    </row>
    <row r="42" spans="1:20" ht="15.75">
      <c r="A42" s="1333"/>
      <c r="B42" s="1334"/>
      <c r="C42" s="1334"/>
      <c r="D42" s="1334"/>
      <c r="E42" s="1334"/>
      <c r="F42" s="1334"/>
      <c r="G42" s="1334"/>
      <c r="H42" s="1334"/>
      <c r="I42" s="1334"/>
      <c r="J42" s="1334"/>
      <c r="K42" s="1334"/>
      <c r="L42" s="1334"/>
      <c r="M42" s="1334"/>
      <c r="N42" s="1334"/>
      <c r="O42" s="1334"/>
      <c r="P42" s="1334"/>
      <c r="Q42" s="1334"/>
      <c r="R42" s="1334"/>
      <c r="S42" s="1334"/>
      <c r="T42" s="1335"/>
    </row>
    <row r="43" spans="1:20" ht="15.75">
      <c r="A43" s="1333"/>
      <c r="B43" s="1334"/>
      <c r="C43" s="1334"/>
      <c r="D43" s="1334"/>
      <c r="E43" s="1334"/>
      <c r="F43" s="1334"/>
      <c r="G43" s="1334"/>
      <c r="H43" s="1334"/>
      <c r="I43" s="1334"/>
      <c r="J43" s="1334"/>
      <c r="K43" s="1334"/>
      <c r="L43" s="1334"/>
      <c r="M43" s="1334"/>
      <c r="N43" s="1334"/>
      <c r="O43" s="1334"/>
      <c r="P43" s="1334"/>
      <c r="Q43" s="1334"/>
      <c r="R43" s="1334"/>
      <c r="S43" s="1334"/>
      <c r="T43" s="1335"/>
    </row>
    <row r="44" spans="1:20" ht="15.75">
      <c r="A44" s="1333"/>
      <c r="B44" s="1334"/>
      <c r="C44" s="1334"/>
      <c r="D44" s="1334"/>
      <c r="E44" s="1334"/>
      <c r="F44" s="1334"/>
      <c r="G44" s="1334"/>
      <c r="H44" s="1334"/>
      <c r="I44" s="1334"/>
      <c r="J44" s="1334"/>
      <c r="K44" s="1334"/>
      <c r="L44" s="1334"/>
      <c r="M44" s="1334"/>
      <c r="N44" s="1334"/>
      <c r="O44" s="1334"/>
      <c r="P44" s="1334"/>
      <c r="Q44" s="1334"/>
      <c r="R44" s="1334"/>
      <c r="S44" s="1334"/>
      <c r="T44" s="1335"/>
    </row>
    <row r="45" spans="1:20" ht="15.75">
      <c r="A45" s="1333"/>
      <c r="B45" s="1334"/>
      <c r="C45" s="1334"/>
      <c r="D45" s="1334"/>
      <c r="E45" s="1334"/>
      <c r="F45" s="1334"/>
      <c r="G45" s="1334"/>
      <c r="H45" s="1334"/>
      <c r="I45" s="1334"/>
      <c r="J45" s="1334"/>
      <c r="K45" s="1334"/>
      <c r="L45" s="1334"/>
      <c r="M45" s="1334"/>
      <c r="N45" s="1334"/>
      <c r="O45" s="1334"/>
      <c r="P45" s="1334"/>
      <c r="Q45" s="1334"/>
      <c r="R45" s="1334"/>
      <c r="S45" s="1334"/>
      <c r="T45" s="1335"/>
    </row>
  </sheetData>
  <mergeCells count="50">
    <mergeCell ref="A5:E5"/>
    <mergeCell ref="F5:M5"/>
    <mergeCell ref="A6:E6"/>
    <mergeCell ref="F6:M6"/>
    <mergeCell ref="A7:E7"/>
    <mergeCell ref="F7:M7"/>
    <mergeCell ref="A1:E3"/>
    <mergeCell ref="F1:M1"/>
    <mergeCell ref="N1:T1"/>
    <mergeCell ref="F2:M3"/>
    <mergeCell ref="N2:T2"/>
    <mergeCell ref="N3:T3"/>
    <mergeCell ref="E13:E14"/>
    <mergeCell ref="F13:I13"/>
    <mergeCell ref="J13:J14"/>
    <mergeCell ref="D16:D20"/>
    <mergeCell ref="A8:E8"/>
    <mergeCell ref="F8:M8"/>
    <mergeCell ref="A10:T10"/>
    <mergeCell ref="A12:L12"/>
    <mergeCell ref="M12:T12"/>
    <mergeCell ref="T13:T14"/>
    <mergeCell ref="K13:K14"/>
    <mergeCell ref="L13:L14"/>
    <mergeCell ref="M13:M14"/>
    <mergeCell ref="N13:P13"/>
    <mergeCell ref="Q13:Q14"/>
    <mergeCell ref="R13:R14"/>
    <mergeCell ref="D25:D27"/>
    <mergeCell ref="D28:D29"/>
    <mergeCell ref="A13:A14"/>
    <mergeCell ref="B13:B14"/>
    <mergeCell ref="C13:C14"/>
    <mergeCell ref="D13:D14"/>
    <mergeCell ref="D30:D32"/>
    <mergeCell ref="C16:C32"/>
    <mergeCell ref="B16:B32"/>
    <mergeCell ref="A16:A32"/>
    <mergeCell ref="A45:T45"/>
    <mergeCell ref="A40:T40"/>
    <mergeCell ref="A41:T41"/>
    <mergeCell ref="A42:T42"/>
    <mergeCell ref="A43:T43"/>
    <mergeCell ref="A44:T44"/>
    <mergeCell ref="A35:T35"/>
    <mergeCell ref="A36:T36"/>
    <mergeCell ref="A37:T37"/>
    <mergeCell ref="A38:T38"/>
    <mergeCell ref="A39:T39"/>
    <mergeCell ref="D21:D24"/>
  </mergeCells>
  <conditionalFormatting sqref="P16:P32">
    <cfRule type="containsText" dxfId="11" priority="381" stopIfTrue="1" operator="containsText" text="P">
      <formula>NOT(ISERROR(SEARCH("P",P16)))</formula>
    </cfRule>
    <cfRule type="containsText" dxfId="10" priority="382" stopIfTrue="1" operator="containsText" text="R">
      <formula>NOT(ISERROR(SEARCH("R",P16)))</formula>
    </cfRule>
    <cfRule type="containsText" dxfId="9" priority="383" operator="containsText" text="T">
      <formula>NOT(ISERROR(SEARCH("T",P16)))</formula>
    </cfRule>
    <cfRule type="iconSet" priority="384">
      <iconSet iconSet="3Symbols2">
        <cfvo type="percent" val="0"/>
        <cfvo type="percent" val="0.74"/>
        <cfvo type="percent" val="0.85"/>
      </iconSet>
    </cfRule>
  </conditionalFormatting>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1D908-15BA-47DB-AEAF-5A6BA023D31B}">
  <dimension ref="A1:U40"/>
  <sheetViews>
    <sheetView topLeftCell="C1" workbookViewId="0">
      <selection activeCell="E26" sqref="E26"/>
    </sheetView>
  </sheetViews>
  <sheetFormatPr baseColWidth="10" defaultRowHeight="15"/>
  <cols>
    <col min="1" max="1" width="5.85546875" customWidth="1"/>
    <col min="2" max="2" width="29.140625" customWidth="1"/>
    <col min="3" max="3" width="62.7109375" customWidth="1"/>
    <col min="4" max="4" width="7" customWidth="1"/>
    <col min="5" max="5" width="5.85546875" customWidth="1"/>
    <col min="6" max="6" width="6.140625" customWidth="1"/>
    <col min="7" max="7" width="8.7109375" customWidth="1"/>
    <col min="8" max="8" width="40" customWidth="1"/>
    <col min="10" max="10" width="15.140625" customWidth="1"/>
    <col min="15" max="15" width="15.7109375" customWidth="1"/>
    <col min="16" max="16" width="15.140625" customWidth="1"/>
    <col min="18" max="18" width="14.28515625" customWidth="1"/>
  </cols>
  <sheetData>
    <row r="1" spans="1:18" ht="16.5" thickBot="1">
      <c r="A1" s="1533"/>
      <c r="B1" s="1534"/>
      <c r="C1" s="1535"/>
      <c r="D1" s="1871" t="s">
        <v>18</v>
      </c>
      <c r="E1" s="1872"/>
      <c r="F1" s="1872"/>
      <c r="G1" s="1872"/>
      <c r="H1" s="1872"/>
      <c r="I1" s="1872"/>
      <c r="J1" s="1872"/>
      <c r="K1" s="1873"/>
      <c r="L1" s="1779" t="s">
        <v>655</v>
      </c>
      <c r="M1" s="1780"/>
      <c r="N1" s="1780"/>
      <c r="O1" s="1780"/>
      <c r="P1" s="1780"/>
      <c r="Q1" s="1780"/>
      <c r="R1" s="1781"/>
    </row>
    <row r="2" spans="1:18" ht="16.5" thickBot="1">
      <c r="A2" s="1536"/>
      <c r="B2" s="1537"/>
      <c r="C2" s="1538"/>
      <c r="D2" s="1874" t="s">
        <v>17</v>
      </c>
      <c r="E2" s="1875"/>
      <c r="F2" s="1875"/>
      <c r="G2" s="1875"/>
      <c r="H2" s="1875"/>
      <c r="I2" s="1875"/>
      <c r="J2" s="1875"/>
      <c r="K2" s="1876"/>
      <c r="L2" s="1788" t="s">
        <v>698</v>
      </c>
      <c r="M2" s="1789"/>
      <c r="N2" s="1789"/>
      <c r="O2" s="1789"/>
      <c r="P2" s="1789"/>
      <c r="Q2" s="1789"/>
      <c r="R2" s="1790"/>
    </row>
    <row r="3" spans="1:18" ht="42" customHeight="1" thickBot="1">
      <c r="A3" s="1539"/>
      <c r="B3" s="1540"/>
      <c r="C3" s="1541"/>
      <c r="D3" s="1877"/>
      <c r="E3" s="1878"/>
      <c r="F3" s="1878"/>
      <c r="G3" s="1878"/>
      <c r="H3" s="1878"/>
      <c r="I3" s="1878"/>
      <c r="J3" s="1878"/>
      <c r="K3" s="1879"/>
      <c r="L3" s="1791" t="s">
        <v>8</v>
      </c>
      <c r="M3" s="1792"/>
      <c r="N3" s="1792"/>
      <c r="O3" s="1792"/>
      <c r="P3" s="1792"/>
      <c r="Q3" s="1792"/>
      <c r="R3" s="1793"/>
    </row>
    <row r="4" spans="1:18">
      <c r="A4" s="202"/>
      <c r="B4" s="202"/>
      <c r="C4" s="202"/>
      <c r="D4" s="202"/>
      <c r="E4" s="202"/>
      <c r="F4" s="202"/>
      <c r="G4" s="202"/>
      <c r="H4" s="203"/>
      <c r="I4" s="203"/>
      <c r="J4" s="204"/>
      <c r="K4" s="204"/>
      <c r="L4" s="204"/>
      <c r="M4" s="204"/>
      <c r="N4" s="204"/>
      <c r="O4" s="204"/>
      <c r="P4" s="204"/>
      <c r="Q4" s="204"/>
      <c r="R4" s="204"/>
    </row>
    <row r="5" spans="1:18">
      <c r="A5" s="1532" t="s">
        <v>10</v>
      </c>
      <c r="B5" s="1532"/>
      <c r="C5" s="1532"/>
      <c r="D5" s="898" t="s">
        <v>717</v>
      </c>
      <c r="E5" s="899"/>
      <c r="F5" s="899"/>
      <c r="G5" s="899"/>
      <c r="H5" s="899"/>
      <c r="I5" s="899"/>
      <c r="J5" s="899"/>
      <c r="K5" s="900"/>
      <c r="L5" s="204"/>
      <c r="M5" s="204"/>
      <c r="N5" s="204"/>
      <c r="O5" s="204"/>
      <c r="P5" s="204"/>
      <c r="Q5" s="204"/>
      <c r="R5" s="204"/>
    </row>
    <row r="6" spans="1:18">
      <c r="A6" s="1532" t="s">
        <v>25</v>
      </c>
      <c r="B6" s="1532"/>
      <c r="C6" s="1532"/>
      <c r="D6" s="898">
        <v>2024</v>
      </c>
      <c r="E6" s="899"/>
      <c r="F6" s="899"/>
      <c r="G6" s="899"/>
      <c r="H6" s="899"/>
      <c r="I6" s="899"/>
      <c r="J6" s="899"/>
      <c r="K6" s="900"/>
      <c r="L6" s="204"/>
      <c r="M6" s="204"/>
      <c r="N6" s="204"/>
      <c r="O6" s="204"/>
      <c r="P6" s="204"/>
      <c r="Q6" s="204"/>
      <c r="R6" s="204"/>
    </row>
    <row r="7" spans="1:18">
      <c r="A7" s="1532" t="s">
        <v>6</v>
      </c>
      <c r="B7" s="1532"/>
      <c r="C7" s="1532"/>
      <c r="D7" s="898" t="s">
        <v>731</v>
      </c>
      <c r="E7" s="899"/>
      <c r="F7" s="899"/>
      <c r="G7" s="899"/>
      <c r="H7" s="899"/>
      <c r="I7" s="899"/>
      <c r="J7" s="899"/>
      <c r="K7" s="900"/>
      <c r="L7" s="204"/>
      <c r="M7" s="204"/>
      <c r="N7" s="204"/>
      <c r="O7" s="204"/>
      <c r="P7" s="204"/>
      <c r="Q7" s="204"/>
      <c r="R7" s="204"/>
    </row>
    <row r="8" spans="1:18">
      <c r="A8" s="1532" t="s">
        <v>7</v>
      </c>
      <c r="B8" s="1532"/>
      <c r="C8" s="1532"/>
      <c r="D8" s="898" t="s">
        <v>1241</v>
      </c>
      <c r="E8" s="899"/>
      <c r="F8" s="899"/>
      <c r="G8" s="899"/>
      <c r="H8" s="899"/>
      <c r="I8" s="899"/>
      <c r="J8" s="899"/>
      <c r="K8" s="900"/>
      <c r="L8" s="204"/>
      <c r="M8" s="204"/>
      <c r="N8" s="204"/>
      <c r="O8" s="204"/>
      <c r="P8" s="204"/>
      <c r="Q8" s="204"/>
      <c r="R8" s="204"/>
    </row>
    <row r="9" spans="1:18" ht="15.75" thickBot="1">
      <c r="A9" s="205"/>
      <c r="B9" s="205"/>
      <c r="C9" s="205"/>
      <c r="D9" s="205"/>
      <c r="E9" s="205"/>
      <c r="F9" s="205"/>
      <c r="G9" s="205"/>
      <c r="H9" s="203"/>
      <c r="I9" s="203"/>
      <c r="J9" s="203"/>
      <c r="K9" s="203"/>
      <c r="L9" s="204"/>
      <c r="M9" s="204"/>
      <c r="N9" s="204"/>
      <c r="O9" s="204"/>
      <c r="P9" s="204"/>
      <c r="Q9" s="204"/>
      <c r="R9" s="204"/>
    </row>
    <row r="10" spans="1:18" ht="32.25" thickBot="1">
      <c r="A10" s="1794" t="s">
        <v>9</v>
      </c>
      <c r="B10" s="1795"/>
      <c r="C10" s="1795"/>
      <c r="D10" s="1795"/>
      <c r="E10" s="1795"/>
      <c r="F10" s="1795"/>
      <c r="G10" s="1795"/>
      <c r="H10" s="1795"/>
      <c r="I10" s="1795"/>
      <c r="J10" s="1795"/>
      <c r="K10" s="1795"/>
      <c r="L10" s="1795"/>
      <c r="M10" s="1795"/>
      <c r="N10" s="1795"/>
      <c r="O10" s="1795"/>
      <c r="P10" s="1795"/>
      <c r="Q10" s="1795"/>
      <c r="R10" s="1796"/>
    </row>
    <row r="11" spans="1:18" ht="16.5" thickBot="1">
      <c r="A11" s="206"/>
      <c r="B11" s="207"/>
      <c r="C11" s="207"/>
      <c r="D11" s="207"/>
      <c r="E11" s="207"/>
      <c r="F11" s="207"/>
      <c r="G11" s="207"/>
      <c r="H11" s="207"/>
      <c r="I11" s="207"/>
      <c r="J11" s="207"/>
      <c r="K11" s="207"/>
      <c r="L11" s="207"/>
      <c r="M11" s="207"/>
      <c r="N11" s="207"/>
      <c r="O11" s="207"/>
      <c r="P11" s="207"/>
      <c r="Q11" s="207"/>
      <c r="R11" s="208"/>
    </row>
    <row r="12" spans="1:18" ht="27" thickBot="1">
      <c r="A12" s="1797" t="s">
        <v>16</v>
      </c>
      <c r="B12" s="1798"/>
      <c r="C12" s="1798"/>
      <c r="D12" s="1798"/>
      <c r="E12" s="1798"/>
      <c r="F12" s="1798"/>
      <c r="G12" s="1798"/>
      <c r="H12" s="1798"/>
      <c r="I12" s="1798"/>
      <c r="J12" s="1799"/>
      <c r="K12" s="1800" t="s">
        <v>1</v>
      </c>
      <c r="L12" s="1800"/>
      <c r="M12" s="1800"/>
      <c r="N12" s="1800"/>
      <c r="O12" s="1800"/>
      <c r="P12" s="1800"/>
      <c r="Q12" s="1800"/>
      <c r="R12" s="1801"/>
    </row>
    <row r="13" spans="1:18" ht="15.75" thickBot="1">
      <c r="A13" s="1578" t="s">
        <v>27</v>
      </c>
      <c r="B13" s="1578" t="s">
        <v>26</v>
      </c>
      <c r="C13" s="1893" t="s">
        <v>19</v>
      </c>
      <c r="D13" s="1560" t="s">
        <v>11</v>
      </c>
      <c r="E13" s="1561"/>
      <c r="F13" s="1561"/>
      <c r="G13" s="1562"/>
      <c r="H13" s="1563" t="s">
        <v>20</v>
      </c>
      <c r="I13" s="1563" t="s">
        <v>21</v>
      </c>
      <c r="J13" s="1563" t="s">
        <v>2</v>
      </c>
      <c r="K13" s="1565" t="s">
        <v>22</v>
      </c>
      <c r="L13" s="1567" t="s">
        <v>3</v>
      </c>
      <c r="M13" s="1568"/>
      <c r="N13" s="1569"/>
      <c r="O13" s="1588" t="s">
        <v>4</v>
      </c>
      <c r="P13" s="1590" t="s">
        <v>5</v>
      </c>
      <c r="Q13" s="209" t="s">
        <v>29</v>
      </c>
      <c r="R13" s="1592" t="s">
        <v>0</v>
      </c>
    </row>
    <row r="14" spans="1:18" ht="75.75" customHeight="1" thickBot="1">
      <c r="A14" s="1579"/>
      <c r="B14" s="1579"/>
      <c r="C14" s="1894"/>
      <c r="D14" s="210" t="s">
        <v>12</v>
      </c>
      <c r="E14" s="210" t="s">
        <v>13</v>
      </c>
      <c r="F14" s="210" t="s">
        <v>14</v>
      </c>
      <c r="G14" s="210" t="s">
        <v>15</v>
      </c>
      <c r="H14" s="1564"/>
      <c r="I14" s="1564"/>
      <c r="J14" s="1564"/>
      <c r="K14" s="1566"/>
      <c r="L14" s="211" t="s">
        <v>30</v>
      </c>
      <c r="M14" s="212" t="s">
        <v>28</v>
      </c>
      <c r="N14" s="213" t="s">
        <v>31</v>
      </c>
      <c r="O14" s="1589"/>
      <c r="P14" s="1591"/>
      <c r="Q14" s="214"/>
      <c r="R14" s="1593"/>
    </row>
    <row r="15" spans="1:18" ht="15.75" thickBot="1">
      <c r="A15" s="202"/>
      <c r="B15" s="202"/>
      <c r="C15" s="202"/>
      <c r="D15" s="202"/>
      <c r="E15" s="202"/>
      <c r="F15" s="202"/>
      <c r="G15" s="202"/>
      <c r="H15" s="202"/>
      <c r="I15" s="202"/>
      <c r="J15" s="233"/>
      <c r="K15" s="202"/>
      <c r="O15" s="202"/>
      <c r="P15" s="202"/>
      <c r="Q15" s="202"/>
      <c r="R15" s="202"/>
    </row>
    <row r="16" spans="1:18" ht="15.75" thickBot="1">
      <c r="A16" s="1883">
        <v>1</v>
      </c>
      <c r="B16" s="1394" t="s">
        <v>711</v>
      </c>
      <c r="C16" s="258" t="s">
        <v>712</v>
      </c>
      <c r="D16" s="807">
        <v>0.25</v>
      </c>
      <c r="E16" s="807">
        <v>0.25</v>
      </c>
      <c r="F16" s="807">
        <v>0.25</v>
      </c>
      <c r="G16" s="259"/>
      <c r="H16" s="260" t="s">
        <v>699</v>
      </c>
      <c r="I16" s="261">
        <v>250000</v>
      </c>
      <c r="J16" s="262">
        <v>50000</v>
      </c>
      <c r="K16" s="348">
        <v>1</v>
      </c>
      <c r="L16" s="344">
        <f>IF(K16&lt;1,K16-AVERAGE(D16:G16),K16-(SUM(D16:G16)))</f>
        <v>0.25</v>
      </c>
      <c r="M16" s="303">
        <f>IF(K16&lt;1,(AVERAGE(D16:G16)/K16),SUM(D16:G16)/K16)</f>
        <v>0.75</v>
      </c>
      <c r="N16" s="507" t="str">
        <f>IF(M16&lt;=T$17,"T",IF(M16&lt;$Y$17,"R",IF(M16&gt;=$Y$17,"P")))</f>
        <v>P</v>
      </c>
      <c r="O16" s="521">
        <f>J16/I16</f>
        <v>0.2</v>
      </c>
      <c r="P16" s="274" t="s">
        <v>700</v>
      </c>
      <c r="Q16" s="274" t="s">
        <v>419</v>
      </c>
      <c r="R16" s="514"/>
    </row>
    <row r="17" spans="1:21" ht="15.75" thickBot="1">
      <c r="A17" s="1884"/>
      <c r="B17" s="955"/>
      <c r="C17" s="264" t="s">
        <v>713</v>
      </c>
      <c r="D17" s="807">
        <v>0.25</v>
      </c>
      <c r="E17" s="807">
        <v>0.25</v>
      </c>
      <c r="F17" s="807">
        <v>0.25</v>
      </c>
      <c r="G17" s="259"/>
      <c r="H17" s="265" t="s">
        <v>701</v>
      </c>
      <c r="I17" s="266">
        <v>0</v>
      </c>
      <c r="J17" s="253"/>
      <c r="K17" s="254">
        <v>1</v>
      </c>
      <c r="L17" s="267">
        <f>IF(K17&lt;1,K17-AVERAGE(D17:G17),K17-(SUM(D17:G17)))</f>
        <v>0.25</v>
      </c>
      <c r="M17" s="268">
        <f>IF(K17&lt;1,(AVERAGE(D17:G17)/K17),SUM(D17:G17)/K17)</f>
        <v>0.75</v>
      </c>
      <c r="N17" s="510" t="str">
        <f>IF(M17&lt;=T$17,"T",IF(M17&lt;$Y$17,"R",IF(M17&gt;=$Y$17,"P")))</f>
        <v>P</v>
      </c>
      <c r="O17" s="253"/>
      <c r="P17" s="253" t="s">
        <v>700</v>
      </c>
      <c r="Q17" s="253" t="s">
        <v>419</v>
      </c>
      <c r="R17" s="516"/>
    </row>
    <row r="18" spans="1:21" ht="30" customHeight="1" thickBot="1">
      <c r="A18" s="1884"/>
      <c r="B18" s="955"/>
      <c r="C18" s="264" t="s">
        <v>714</v>
      </c>
      <c r="D18" s="807">
        <v>0.25</v>
      </c>
      <c r="E18" s="807">
        <v>0.25</v>
      </c>
      <c r="F18" s="807">
        <v>0.25</v>
      </c>
      <c r="G18" s="259"/>
      <c r="H18" s="265" t="s">
        <v>702</v>
      </c>
      <c r="I18" s="266">
        <v>0</v>
      </c>
      <c r="J18" s="253"/>
      <c r="K18" s="370">
        <v>1</v>
      </c>
      <c r="L18" s="267">
        <f t="shared" ref="L18:L26" si="0">IF(K18&lt;1,K18-AVERAGE(D18:G18),K18-(SUM(D18:G18)))</f>
        <v>0.25</v>
      </c>
      <c r="M18" s="268">
        <f t="shared" ref="M18:M25" si="1">IF(K18&lt;1,(AVERAGE(D18:G18)/K18),SUM(D18:G18)/K18)</f>
        <v>0.75</v>
      </c>
      <c r="N18" s="510" t="str">
        <f>IF(M18&lt;=T$17,"T",IF(M18&lt;$Y$17,"R",IF(M18&gt;=$Y$17,"P")))</f>
        <v>P</v>
      </c>
      <c r="O18" s="253"/>
      <c r="P18" s="253"/>
      <c r="Q18" s="253"/>
      <c r="R18" s="516"/>
    </row>
    <row r="19" spans="1:21" ht="15.75" thickBot="1">
      <c r="A19" s="1884">
        <v>2</v>
      </c>
      <c r="B19" s="955" t="s">
        <v>716</v>
      </c>
      <c r="C19" s="265" t="s">
        <v>771</v>
      </c>
      <c r="D19" s="807">
        <v>0.25</v>
      </c>
      <c r="E19" s="807">
        <v>0.25</v>
      </c>
      <c r="F19" s="807">
        <v>0.25</v>
      </c>
      <c r="G19" s="259"/>
      <c r="H19" s="265" t="s">
        <v>703</v>
      </c>
      <c r="I19" s="266">
        <v>0</v>
      </c>
      <c r="J19" s="253"/>
      <c r="K19" s="370">
        <v>1</v>
      </c>
      <c r="L19" s="267">
        <f t="shared" si="0"/>
        <v>0.25</v>
      </c>
      <c r="M19" s="268">
        <f t="shared" si="1"/>
        <v>0.75</v>
      </c>
      <c r="N19" s="510" t="str">
        <f>IF(M19&lt;=T$17,"T",IF(M19&lt;$Y$17,"R",IF(M19&gt;=$Y$17,"P")))</f>
        <v>P</v>
      </c>
      <c r="O19" s="253"/>
      <c r="P19" s="253" t="s">
        <v>700</v>
      </c>
      <c r="Q19" s="253" t="s">
        <v>419</v>
      </c>
      <c r="R19" s="516"/>
    </row>
    <row r="20" spans="1:21" ht="25.5" thickBot="1">
      <c r="A20" s="1884"/>
      <c r="B20" s="955"/>
      <c r="C20" s="264" t="s">
        <v>772</v>
      </c>
      <c r="D20" s="807">
        <v>0.25</v>
      </c>
      <c r="E20" s="807">
        <v>0.25</v>
      </c>
      <c r="F20" s="807">
        <v>0.25</v>
      </c>
      <c r="G20" s="259"/>
      <c r="H20" s="265" t="s">
        <v>704</v>
      </c>
      <c r="I20" s="266">
        <v>0</v>
      </c>
      <c r="J20" s="253"/>
      <c r="K20" s="370">
        <v>1</v>
      </c>
      <c r="L20" s="267">
        <f t="shared" si="0"/>
        <v>0.25</v>
      </c>
      <c r="M20" s="268">
        <f t="shared" si="1"/>
        <v>0.75</v>
      </c>
      <c r="N20" s="510" t="str">
        <f>IF(M20&lt;=T$17,"T",IF(M20&lt;$Y$17,"R",IF(M20&gt;=$Y$17,"P")))</f>
        <v>P</v>
      </c>
      <c r="O20" s="253"/>
      <c r="P20" s="253" t="s">
        <v>700</v>
      </c>
      <c r="Q20" s="253" t="s">
        <v>419</v>
      </c>
      <c r="R20" s="516"/>
    </row>
    <row r="21" spans="1:21" ht="37.5" thickBot="1">
      <c r="A21" s="1884"/>
      <c r="B21" s="955"/>
      <c r="C21" s="275" t="s">
        <v>773</v>
      </c>
      <c r="D21" s="807">
        <v>0.25</v>
      </c>
      <c r="E21" s="807">
        <v>0.25</v>
      </c>
      <c r="F21" s="807">
        <v>0.25</v>
      </c>
      <c r="G21" s="259"/>
      <c r="H21" s="265" t="s">
        <v>705</v>
      </c>
      <c r="I21" s="266">
        <v>0</v>
      </c>
      <c r="J21" s="253"/>
      <c r="K21" s="370">
        <v>1</v>
      </c>
      <c r="L21" s="267">
        <f t="shared" si="0"/>
        <v>0.25</v>
      </c>
      <c r="M21" s="268">
        <f t="shared" si="1"/>
        <v>0.75</v>
      </c>
      <c r="N21" s="510" t="str">
        <f t="shared" ref="N21:N26" si="2">IF(M21&lt;=T$17,"T",IF(M21&lt;$Y$17,"R",IF(M21&gt;=$Y$17,"P")))</f>
        <v>P</v>
      </c>
      <c r="O21" s="253"/>
      <c r="P21" s="253"/>
      <c r="Q21" s="253"/>
      <c r="R21" s="516"/>
    </row>
    <row r="22" spans="1:21" ht="25.5" thickBot="1">
      <c r="A22" s="1884"/>
      <c r="B22" s="955"/>
      <c r="C22" s="264" t="s">
        <v>774</v>
      </c>
      <c r="D22" s="807">
        <v>0.25</v>
      </c>
      <c r="E22" s="807">
        <v>0.25</v>
      </c>
      <c r="F22" s="807">
        <v>0.25</v>
      </c>
      <c r="G22" s="259"/>
      <c r="H22" s="265" t="s">
        <v>706</v>
      </c>
      <c r="I22" s="266">
        <v>0</v>
      </c>
      <c r="J22" s="253"/>
      <c r="K22" s="370">
        <v>1</v>
      </c>
      <c r="L22" s="267">
        <f t="shared" si="0"/>
        <v>0.25</v>
      </c>
      <c r="M22" s="268">
        <f t="shared" si="1"/>
        <v>0.75</v>
      </c>
      <c r="N22" s="510" t="str">
        <f t="shared" si="2"/>
        <v>P</v>
      </c>
      <c r="O22" s="253"/>
      <c r="P22" s="253"/>
      <c r="Q22" s="253"/>
      <c r="R22" s="516"/>
    </row>
    <row r="23" spans="1:21" ht="15.75" thickBot="1">
      <c r="A23" s="1884">
        <v>3</v>
      </c>
      <c r="B23" s="955" t="s">
        <v>715</v>
      </c>
      <c r="C23" s="264" t="s">
        <v>775</v>
      </c>
      <c r="D23" s="807">
        <v>0.25</v>
      </c>
      <c r="E23" s="807">
        <v>0.25</v>
      </c>
      <c r="F23" s="807">
        <v>0.25</v>
      </c>
      <c r="G23" s="259"/>
      <c r="H23" s="265" t="s">
        <v>707</v>
      </c>
      <c r="I23" s="266">
        <v>0</v>
      </c>
      <c r="J23" s="253"/>
      <c r="K23" s="370">
        <v>1</v>
      </c>
      <c r="L23" s="267">
        <f t="shared" si="0"/>
        <v>0.25</v>
      </c>
      <c r="M23" s="268">
        <f t="shared" si="1"/>
        <v>0.75</v>
      </c>
      <c r="N23" s="510" t="str">
        <f t="shared" si="2"/>
        <v>P</v>
      </c>
      <c r="O23" s="253"/>
      <c r="P23" s="253" t="s">
        <v>700</v>
      </c>
      <c r="Q23" s="253" t="s">
        <v>419</v>
      </c>
      <c r="R23" s="516"/>
    </row>
    <row r="24" spans="1:21" ht="26.25" customHeight="1" thickBot="1">
      <c r="A24" s="1884"/>
      <c r="B24" s="955"/>
      <c r="C24" s="265" t="s">
        <v>776</v>
      </c>
      <c r="D24" s="807">
        <v>0.25</v>
      </c>
      <c r="E24" s="807">
        <v>0.25</v>
      </c>
      <c r="F24" s="807">
        <v>0.25</v>
      </c>
      <c r="G24" s="259"/>
      <c r="H24" s="265" t="s">
        <v>708</v>
      </c>
      <c r="I24" s="266">
        <v>0</v>
      </c>
      <c r="J24" s="253"/>
      <c r="K24" s="370">
        <v>1</v>
      </c>
      <c r="L24" s="267">
        <f t="shared" si="0"/>
        <v>0.25</v>
      </c>
      <c r="M24" s="268">
        <f t="shared" si="1"/>
        <v>0.75</v>
      </c>
      <c r="N24" s="510" t="str">
        <f t="shared" si="2"/>
        <v>P</v>
      </c>
      <c r="O24" s="253"/>
      <c r="P24" s="253" t="s">
        <v>700</v>
      </c>
      <c r="Q24" s="253" t="s">
        <v>419</v>
      </c>
      <c r="R24" s="516"/>
    </row>
    <row r="25" spans="1:21" ht="18" customHeight="1" thickBot="1">
      <c r="A25" s="1884"/>
      <c r="B25" s="955"/>
      <c r="C25" s="265" t="s">
        <v>777</v>
      </c>
      <c r="D25" s="807">
        <v>0</v>
      </c>
      <c r="E25" s="807">
        <v>0.25</v>
      </c>
      <c r="F25" s="807">
        <v>0</v>
      </c>
      <c r="G25" s="259"/>
      <c r="H25" s="265" t="s">
        <v>709</v>
      </c>
      <c r="I25" s="266">
        <v>0</v>
      </c>
      <c r="J25" s="253"/>
      <c r="K25" s="370">
        <v>1</v>
      </c>
      <c r="L25" s="267">
        <f t="shared" si="0"/>
        <v>0.75</v>
      </c>
      <c r="M25" s="268">
        <f t="shared" si="1"/>
        <v>0.25</v>
      </c>
      <c r="N25" s="510" t="str">
        <f t="shared" si="2"/>
        <v>P</v>
      </c>
      <c r="O25" s="253"/>
      <c r="P25" s="253"/>
      <c r="Q25" s="253"/>
      <c r="R25" s="578" t="s">
        <v>1046</v>
      </c>
    </row>
    <row r="26" spans="1:21" ht="31.5" customHeight="1" thickBot="1">
      <c r="A26" s="1885"/>
      <c r="B26" s="1355"/>
      <c r="C26" s="334" t="s">
        <v>778</v>
      </c>
      <c r="D26" s="807">
        <v>0</v>
      </c>
      <c r="E26" s="807">
        <v>0</v>
      </c>
      <c r="F26" s="807">
        <v>0</v>
      </c>
      <c r="G26" s="259"/>
      <c r="H26" s="334" t="s">
        <v>710</v>
      </c>
      <c r="I26" s="426">
        <v>0</v>
      </c>
      <c r="J26" s="335"/>
      <c r="K26" s="339">
        <v>1</v>
      </c>
      <c r="L26" s="358">
        <f t="shared" si="0"/>
        <v>1</v>
      </c>
      <c r="M26" s="337">
        <v>0.01</v>
      </c>
      <c r="N26" s="520" t="str">
        <f t="shared" si="2"/>
        <v>P</v>
      </c>
      <c r="O26" s="335"/>
      <c r="P26" s="335"/>
      <c r="Q26" s="335"/>
      <c r="R26" s="578" t="s">
        <v>1047</v>
      </c>
    </row>
    <row r="27" spans="1:21">
      <c r="C27" s="238"/>
      <c r="G27" s="843"/>
    </row>
    <row r="28" spans="1:21" ht="16.5">
      <c r="B28" s="104" t="s">
        <v>24</v>
      </c>
      <c r="C28" s="104"/>
      <c r="D28" s="104"/>
      <c r="E28" s="104"/>
      <c r="F28" s="86"/>
      <c r="G28" s="86"/>
      <c r="H28" s="86"/>
      <c r="I28" s="86"/>
      <c r="J28" s="86"/>
      <c r="K28" s="86"/>
      <c r="L28" s="86"/>
      <c r="M28" s="86"/>
      <c r="N28" s="86"/>
      <c r="O28" s="86"/>
      <c r="P28" s="86"/>
      <c r="Q28" s="86"/>
      <c r="R28" s="86"/>
      <c r="S28" s="86"/>
      <c r="T28" s="86"/>
      <c r="U28" s="86"/>
    </row>
    <row r="29" spans="1:21" ht="15.75">
      <c r="B29" s="86"/>
      <c r="C29" s="86"/>
      <c r="D29" s="86"/>
      <c r="E29" s="86"/>
      <c r="F29" s="86"/>
      <c r="G29" s="86"/>
      <c r="H29" s="86"/>
      <c r="I29" s="86"/>
      <c r="J29" s="86"/>
      <c r="K29" s="86"/>
      <c r="L29" s="86"/>
      <c r="M29" s="86"/>
      <c r="N29" s="86"/>
      <c r="O29" s="86"/>
      <c r="P29" s="86"/>
      <c r="Q29" s="86"/>
      <c r="R29" s="86"/>
      <c r="S29" s="86"/>
      <c r="T29" s="86"/>
      <c r="U29" s="86"/>
    </row>
    <row r="30" spans="1:21" ht="15.75">
      <c r="B30" s="1333"/>
      <c r="C30" s="1334"/>
      <c r="D30" s="1334"/>
      <c r="E30" s="1334"/>
      <c r="F30" s="1334"/>
      <c r="G30" s="1334"/>
      <c r="H30" s="1334"/>
      <c r="I30" s="1334"/>
      <c r="J30" s="1334"/>
      <c r="K30" s="1334"/>
      <c r="L30" s="1334"/>
      <c r="M30" s="1334"/>
      <c r="N30" s="1334"/>
      <c r="O30" s="1334"/>
      <c r="P30" s="1334"/>
      <c r="Q30" s="1334"/>
      <c r="R30" s="1334"/>
      <c r="S30" s="1334"/>
      <c r="T30" s="1334"/>
      <c r="U30" s="1335"/>
    </row>
    <row r="31" spans="1:21" ht="15.75">
      <c r="B31" s="1333"/>
      <c r="C31" s="1334"/>
      <c r="D31" s="1334"/>
      <c r="E31" s="1334"/>
      <c r="F31" s="1334"/>
      <c r="G31" s="1334"/>
      <c r="H31" s="1334"/>
      <c r="I31" s="1334"/>
      <c r="J31" s="1334"/>
      <c r="K31" s="1334"/>
      <c r="L31" s="1334"/>
      <c r="M31" s="1334"/>
      <c r="N31" s="1334"/>
      <c r="O31" s="1334"/>
      <c r="P31" s="1334"/>
      <c r="Q31" s="1334"/>
      <c r="R31" s="1334"/>
      <c r="S31" s="1334"/>
      <c r="T31" s="1334"/>
      <c r="U31" s="1335"/>
    </row>
    <row r="32" spans="1:21" ht="15.75">
      <c r="B32" s="1333"/>
      <c r="C32" s="1334"/>
      <c r="D32" s="1334"/>
      <c r="E32" s="1334"/>
      <c r="F32" s="1334"/>
      <c r="G32" s="1334"/>
      <c r="H32" s="1334"/>
      <c r="I32" s="1334"/>
      <c r="J32" s="1334"/>
      <c r="K32" s="1334"/>
      <c r="L32" s="1334"/>
      <c r="M32" s="1334"/>
      <c r="N32" s="1334"/>
      <c r="O32" s="1334"/>
      <c r="P32" s="1334"/>
      <c r="Q32" s="1334"/>
      <c r="R32" s="1334"/>
      <c r="S32" s="1334"/>
      <c r="T32" s="1334"/>
      <c r="U32" s="1335"/>
    </row>
    <row r="33" spans="2:21" ht="15.75">
      <c r="B33" s="1333"/>
      <c r="C33" s="1334"/>
      <c r="D33" s="1334"/>
      <c r="E33" s="1334"/>
      <c r="F33" s="1334"/>
      <c r="G33" s="1334"/>
      <c r="H33" s="1334"/>
      <c r="I33" s="1334"/>
      <c r="J33" s="1334"/>
      <c r="K33" s="1334"/>
      <c r="L33" s="1334"/>
      <c r="M33" s="1334"/>
      <c r="N33" s="1334"/>
      <c r="O33" s="1334"/>
      <c r="P33" s="1334"/>
      <c r="Q33" s="1334"/>
      <c r="R33" s="1334"/>
      <c r="S33" s="1334"/>
      <c r="T33" s="1334"/>
      <c r="U33" s="1335"/>
    </row>
    <row r="34" spans="2:21" ht="15.75">
      <c r="B34" s="1333"/>
      <c r="C34" s="1334"/>
      <c r="D34" s="1334"/>
      <c r="E34" s="1334"/>
      <c r="F34" s="1334"/>
      <c r="G34" s="1334"/>
      <c r="H34" s="1334"/>
      <c r="I34" s="1334"/>
      <c r="J34" s="1334"/>
      <c r="K34" s="1334"/>
      <c r="L34" s="1334"/>
      <c r="M34" s="1334"/>
      <c r="N34" s="1334"/>
      <c r="O34" s="1334"/>
      <c r="P34" s="1334"/>
      <c r="Q34" s="1334"/>
      <c r="R34" s="1334"/>
      <c r="S34" s="1334"/>
      <c r="T34" s="1334"/>
      <c r="U34" s="1335"/>
    </row>
    <row r="35" spans="2:21" ht="15.75">
      <c r="B35" s="1333"/>
      <c r="C35" s="1334"/>
      <c r="D35" s="1334"/>
      <c r="E35" s="1334"/>
      <c r="F35" s="1334"/>
      <c r="G35" s="1334"/>
      <c r="H35" s="1334"/>
      <c r="I35" s="1334"/>
      <c r="J35" s="1334"/>
      <c r="K35" s="1334"/>
      <c r="L35" s="1334"/>
      <c r="M35" s="1334"/>
      <c r="N35" s="1334"/>
      <c r="O35" s="1334"/>
      <c r="P35" s="1334"/>
      <c r="Q35" s="1334"/>
      <c r="R35" s="1334"/>
      <c r="S35" s="1334"/>
      <c r="T35" s="1334"/>
      <c r="U35" s="1335"/>
    </row>
    <row r="36" spans="2:21" ht="15.75">
      <c r="B36" s="1333"/>
      <c r="C36" s="1334"/>
      <c r="D36" s="1334"/>
      <c r="E36" s="1334"/>
      <c r="F36" s="1334"/>
      <c r="G36" s="1334"/>
      <c r="H36" s="1334"/>
      <c r="I36" s="1334"/>
      <c r="J36" s="1334"/>
      <c r="K36" s="1334"/>
      <c r="L36" s="1334"/>
      <c r="M36" s="1334"/>
      <c r="N36" s="1334"/>
      <c r="O36" s="1334"/>
      <c r="P36" s="1334"/>
      <c r="Q36" s="1334"/>
      <c r="R36" s="1334"/>
      <c r="S36" s="1334"/>
      <c r="T36" s="1334"/>
      <c r="U36" s="1335"/>
    </row>
    <row r="37" spans="2:21" ht="15.75">
      <c r="B37" s="1333"/>
      <c r="C37" s="1334"/>
      <c r="D37" s="1334"/>
      <c r="E37" s="1334"/>
      <c r="F37" s="1334"/>
      <c r="G37" s="1334"/>
      <c r="H37" s="1334"/>
      <c r="I37" s="1334"/>
      <c r="J37" s="1334"/>
      <c r="K37" s="1334"/>
      <c r="L37" s="1334"/>
      <c r="M37" s="1334"/>
      <c r="N37" s="1334"/>
      <c r="O37" s="1334"/>
      <c r="P37" s="1334"/>
      <c r="Q37" s="1334"/>
      <c r="R37" s="1334"/>
      <c r="S37" s="1334"/>
      <c r="T37" s="1334"/>
      <c r="U37" s="1335"/>
    </row>
    <row r="38" spans="2:21" ht="15.75">
      <c r="B38" s="1333"/>
      <c r="C38" s="1334"/>
      <c r="D38" s="1334"/>
      <c r="E38" s="1334"/>
      <c r="F38" s="1334"/>
      <c r="G38" s="1334"/>
      <c r="H38" s="1334"/>
      <c r="I38" s="1334"/>
      <c r="J38" s="1334"/>
      <c r="K38" s="1334"/>
      <c r="L38" s="1334"/>
      <c r="M38" s="1334"/>
      <c r="N38" s="1334"/>
      <c r="O38" s="1334"/>
      <c r="P38" s="1334"/>
      <c r="Q38" s="1334"/>
      <c r="R38" s="1334"/>
      <c r="S38" s="1334"/>
      <c r="T38" s="1334"/>
      <c r="U38" s="1335"/>
    </row>
    <row r="39" spans="2:21" ht="15.75">
      <c r="B39" s="1333"/>
      <c r="C39" s="1334"/>
      <c r="D39" s="1334"/>
      <c r="E39" s="1334"/>
      <c r="F39" s="1334"/>
      <c r="G39" s="1334"/>
      <c r="H39" s="1334"/>
      <c r="I39" s="1334"/>
      <c r="J39" s="1334"/>
      <c r="K39" s="1334"/>
      <c r="L39" s="1334"/>
      <c r="M39" s="1334"/>
      <c r="N39" s="1334"/>
      <c r="O39" s="1334"/>
      <c r="P39" s="1334"/>
      <c r="Q39" s="1334"/>
      <c r="R39" s="1334"/>
      <c r="S39" s="1334"/>
      <c r="T39" s="1334"/>
      <c r="U39" s="1335"/>
    </row>
    <row r="40" spans="2:21" ht="15.75">
      <c r="B40" s="1333"/>
      <c r="C40" s="1334"/>
      <c r="D40" s="1334"/>
      <c r="E40" s="1334"/>
      <c r="F40" s="1334"/>
      <c r="G40" s="1334"/>
      <c r="H40" s="1334"/>
      <c r="I40" s="1334"/>
      <c r="J40" s="1334"/>
      <c r="K40" s="1334"/>
      <c r="L40" s="1334"/>
      <c r="M40" s="1334"/>
      <c r="N40" s="1334"/>
      <c r="O40" s="1334"/>
      <c r="P40" s="1334"/>
      <c r="Q40" s="1334"/>
      <c r="R40" s="1334"/>
      <c r="S40" s="1334"/>
      <c r="T40" s="1334"/>
      <c r="U40" s="1335"/>
    </row>
  </sheetData>
  <mergeCells count="46">
    <mergeCell ref="L13:N13"/>
    <mergeCell ref="O13:O14"/>
    <mergeCell ref="P13:P14"/>
    <mergeCell ref="A13:A14"/>
    <mergeCell ref="B13:B14"/>
    <mergeCell ref="C13:C14"/>
    <mergeCell ref="D13:G13"/>
    <mergeCell ref="H13:H14"/>
    <mergeCell ref="B23:B26"/>
    <mergeCell ref="B19:B22"/>
    <mergeCell ref="A23:A26"/>
    <mergeCell ref="A16:A18"/>
    <mergeCell ref="A19:A22"/>
    <mergeCell ref="A6:C6"/>
    <mergeCell ref="D6:K6"/>
    <mergeCell ref="A7:C7"/>
    <mergeCell ref="D7:K7"/>
    <mergeCell ref="B16:B18"/>
    <mergeCell ref="K13:K14"/>
    <mergeCell ref="R13:R14"/>
    <mergeCell ref="I13:I14"/>
    <mergeCell ref="J13:J14"/>
    <mergeCell ref="A1:C3"/>
    <mergeCell ref="D1:K1"/>
    <mergeCell ref="L1:R1"/>
    <mergeCell ref="D2:K3"/>
    <mergeCell ref="L2:R2"/>
    <mergeCell ref="L3:R3"/>
    <mergeCell ref="A8:C8"/>
    <mergeCell ref="D8:K8"/>
    <mergeCell ref="A10:R10"/>
    <mergeCell ref="A12:J12"/>
    <mergeCell ref="K12:R12"/>
    <mergeCell ref="A5:C5"/>
    <mergeCell ref="D5:K5"/>
    <mergeCell ref="B30:U30"/>
    <mergeCell ref="B31:U31"/>
    <mergeCell ref="B32:U32"/>
    <mergeCell ref="B33:U33"/>
    <mergeCell ref="B34:U34"/>
    <mergeCell ref="B40:U40"/>
    <mergeCell ref="B35:U35"/>
    <mergeCell ref="B36:U36"/>
    <mergeCell ref="B37:U37"/>
    <mergeCell ref="B38:U38"/>
    <mergeCell ref="B39:U39"/>
  </mergeCells>
  <conditionalFormatting sqref="N16">
    <cfRule type="iconSet" priority="20">
      <iconSet iconSet="3Symbols2">
        <cfvo type="percent" val="0"/>
        <cfvo type="percent" val="0.74"/>
        <cfvo type="percent" val="0.85"/>
      </iconSet>
    </cfRule>
  </conditionalFormatting>
  <conditionalFormatting sqref="N16:N26">
    <cfRule type="containsText" dxfId="8" priority="1" stopIfTrue="1" operator="containsText" text="P">
      <formula>NOT(ISERROR(SEARCH("P",N16)))</formula>
    </cfRule>
    <cfRule type="containsText" dxfId="7" priority="2" stopIfTrue="1" operator="containsText" text="R">
      <formula>NOT(ISERROR(SEARCH("R",N16)))</formula>
    </cfRule>
    <cfRule type="containsText" dxfId="6" priority="3" operator="containsText" text="T">
      <formula>NOT(ISERROR(SEARCH("T",N16)))</formula>
    </cfRule>
  </conditionalFormatting>
  <conditionalFormatting sqref="N17">
    <cfRule type="iconSet" priority="16">
      <iconSet iconSet="3Symbols2">
        <cfvo type="percent" val="0"/>
        <cfvo type="percent" val="0.74"/>
        <cfvo type="percent" val="0.85"/>
      </iconSet>
    </cfRule>
  </conditionalFormatting>
  <conditionalFormatting sqref="N18">
    <cfRule type="iconSet" priority="12">
      <iconSet iconSet="3Symbols2">
        <cfvo type="percent" val="0"/>
        <cfvo type="percent" val="0.74"/>
        <cfvo type="percent" val="0.85"/>
      </iconSet>
    </cfRule>
  </conditionalFormatting>
  <conditionalFormatting sqref="N19">
    <cfRule type="iconSet" priority="8">
      <iconSet iconSet="3Symbols2">
        <cfvo type="percent" val="0"/>
        <cfvo type="percent" val="0.74"/>
        <cfvo type="percent" val="0.85"/>
      </iconSet>
    </cfRule>
  </conditionalFormatting>
  <conditionalFormatting sqref="N20:N26">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D5271-BA09-433F-BABE-C0F6AAA35A55}">
  <dimension ref="A1:T63"/>
  <sheetViews>
    <sheetView topLeftCell="A2" workbookViewId="0">
      <selection activeCell="H14" sqref="H14"/>
    </sheetView>
  </sheetViews>
  <sheetFormatPr baseColWidth="10" defaultRowHeight="15"/>
  <cols>
    <col min="1" max="1" width="6.7109375" customWidth="1"/>
    <col min="2" max="2" width="16.7109375" customWidth="1"/>
    <col min="3" max="3" width="24.28515625" customWidth="1"/>
    <col min="4" max="4" width="39.140625" customWidth="1"/>
    <col min="5" max="5" width="6" customWidth="1"/>
    <col min="6" max="6" width="6.5703125" customWidth="1"/>
    <col min="7" max="7" width="7.28515625" customWidth="1"/>
    <col min="8" max="8" width="7.7109375" customWidth="1"/>
    <col min="9" max="9" width="44.5703125" customWidth="1"/>
    <col min="10" max="10" width="15.140625" customWidth="1"/>
    <col min="11" max="11" width="15.42578125" customWidth="1"/>
    <col min="16" max="16" width="16.28515625" customWidth="1"/>
    <col min="17" max="17" width="14.42578125" customWidth="1"/>
    <col min="18" max="18" width="15.85546875" customWidth="1"/>
    <col min="19" max="19" width="17" customWidth="1"/>
  </cols>
  <sheetData>
    <row r="1" spans="1:19" ht="16.5" thickBot="1">
      <c r="A1" s="1533"/>
      <c r="B1" s="1534"/>
      <c r="C1" s="1534"/>
      <c r="D1" s="1535"/>
      <c r="E1" s="1871" t="s">
        <v>18</v>
      </c>
      <c r="F1" s="1872"/>
      <c r="G1" s="1872"/>
      <c r="H1" s="1872"/>
      <c r="I1" s="1872"/>
      <c r="J1" s="1872"/>
      <c r="K1" s="1872"/>
      <c r="L1" s="1873"/>
      <c r="M1" s="1779" t="s">
        <v>655</v>
      </c>
      <c r="N1" s="1780"/>
      <c r="O1" s="1780"/>
      <c r="P1" s="1780"/>
      <c r="Q1" s="1780"/>
      <c r="R1" s="1780"/>
      <c r="S1" s="1781"/>
    </row>
    <row r="2" spans="1:19" ht="42.75" customHeight="1" thickBot="1">
      <c r="A2" s="1536"/>
      <c r="B2" s="1537"/>
      <c r="C2" s="1537"/>
      <c r="D2" s="1538"/>
      <c r="E2" s="1874" t="s">
        <v>17</v>
      </c>
      <c r="F2" s="1875"/>
      <c r="G2" s="1875"/>
      <c r="H2" s="1875"/>
      <c r="I2" s="1875"/>
      <c r="J2" s="1875"/>
      <c r="K2" s="1875"/>
      <c r="L2" s="1876"/>
      <c r="M2" s="1788" t="s">
        <v>23</v>
      </c>
      <c r="N2" s="1789"/>
      <c r="O2" s="1789"/>
      <c r="P2" s="1789"/>
      <c r="Q2" s="1789"/>
      <c r="R2" s="1789"/>
      <c r="S2" s="1790"/>
    </row>
    <row r="3" spans="1:19" ht="25.5" customHeight="1" thickBot="1">
      <c r="A3" s="1539"/>
      <c r="B3" s="1540"/>
      <c r="C3" s="1540"/>
      <c r="D3" s="1541"/>
      <c r="E3" s="1877"/>
      <c r="F3" s="1878"/>
      <c r="G3" s="1878"/>
      <c r="H3" s="1878"/>
      <c r="I3" s="1878"/>
      <c r="J3" s="1878"/>
      <c r="K3" s="1878"/>
      <c r="L3" s="1879"/>
      <c r="M3" s="1791" t="s">
        <v>8</v>
      </c>
      <c r="N3" s="1792"/>
      <c r="O3" s="1792"/>
      <c r="P3" s="1792"/>
      <c r="Q3" s="1792"/>
      <c r="R3" s="1792"/>
      <c r="S3" s="1793"/>
    </row>
    <row r="4" spans="1:19">
      <c r="A4" s="202"/>
      <c r="B4" s="202"/>
      <c r="C4" s="202"/>
      <c r="D4" s="202"/>
      <c r="E4" s="202"/>
      <c r="F4" s="202"/>
      <c r="G4" s="202"/>
      <c r="H4" s="202"/>
      <c r="I4" s="203"/>
      <c r="J4" s="203"/>
      <c r="K4" s="204"/>
      <c r="L4" s="204"/>
      <c r="M4" s="204"/>
      <c r="N4" s="204"/>
      <c r="O4" s="204"/>
      <c r="P4" s="204"/>
      <c r="Q4" s="204"/>
      <c r="R4" s="204"/>
      <c r="S4" s="204"/>
    </row>
    <row r="5" spans="1:19">
      <c r="A5" s="1532" t="s">
        <v>10</v>
      </c>
      <c r="B5" s="1532"/>
      <c r="C5" s="1532"/>
      <c r="D5" s="1532"/>
      <c r="E5" s="898" t="s">
        <v>880</v>
      </c>
      <c r="F5" s="899"/>
      <c r="G5" s="899"/>
      <c r="H5" s="899"/>
      <c r="I5" s="899"/>
      <c r="J5" s="899"/>
      <c r="K5" s="899"/>
      <c r="L5" s="900"/>
      <c r="M5" s="204"/>
      <c r="N5" s="204"/>
      <c r="O5" s="204"/>
      <c r="P5" s="204"/>
      <c r="Q5" s="204"/>
      <c r="R5" s="204"/>
      <c r="S5" s="204"/>
    </row>
    <row r="6" spans="1:19">
      <c r="A6" s="1532" t="s">
        <v>25</v>
      </c>
      <c r="B6" s="1532"/>
      <c r="C6" s="1532"/>
      <c r="D6" s="1532"/>
      <c r="E6" s="898">
        <v>2024</v>
      </c>
      <c r="F6" s="899"/>
      <c r="G6" s="899"/>
      <c r="H6" s="899"/>
      <c r="I6" s="899"/>
      <c r="J6" s="899"/>
      <c r="K6" s="899"/>
      <c r="L6" s="900"/>
      <c r="M6" s="204"/>
      <c r="N6" s="204"/>
      <c r="O6" s="204"/>
      <c r="P6" s="204"/>
      <c r="Q6" s="204"/>
      <c r="R6" s="204"/>
      <c r="S6" s="204"/>
    </row>
    <row r="7" spans="1:19">
      <c r="A7" s="1532" t="s">
        <v>6</v>
      </c>
      <c r="B7" s="1532"/>
      <c r="C7" s="1532"/>
      <c r="D7" s="1532"/>
      <c r="E7" s="898" t="s">
        <v>731</v>
      </c>
      <c r="F7" s="899"/>
      <c r="G7" s="899"/>
      <c r="H7" s="899"/>
      <c r="I7" s="899"/>
      <c r="J7" s="899"/>
      <c r="K7" s="899"/>
      <c r="L7" s="900"/>
      <c r="M7" s="204"/>
      <c r="N7" s="204"/>
      <c r="O7" s="204"/>
      <c r="P7" s="204"/>
      <c r="Q7" s="204"/>
      <c r="R7" s="204"/>
      <c r="S7" s="204"/>
    </row>
    <row r="8" spans="1:19">
      <c r="A8" s="1532" t="s">
        <v>7</v>
      </c>
      <c r="B8" s="1532"/>
      <c r="C8" s="1532"/>
      <c r="D8" s="1532"/>
      <c r="E8" s="898" t="s">
        <v>1297</v>
      </c>
      <c r="F8" s="899"/>
      <c r="G8" s="899"/>
      <c r="H8" s="899"/>
      <c r="I8" s="899"/>
      <c r="J8" s="899"/>
      <c r="K8" s="899"/>
      <c r="L8" s="900"/>
      <c r="M8" s="204"/>
      <c r="N8" s="204"/>
      <c r="O8" s="204"/>
      <c r="P8" s="204"/>
      <c r="Q8" s="204"/>
      <c r="R8" s="204"/>
      <c r="S8" s="204"/>
    </row>
    <row r="9" spans="1:19" ht="15.75" thickBot="1">
      <c r="A9" s="205"/>
      <c r="B9" s="205"/>
      <c r="C9" s="205"/>
      <c r="D9" s="205"/>
      <c r="E9" s="205"/>
      <c r="F9" s="205"/>
      <c r="G9" s="205"/>
      <c r="H9" s="205"/>
      <c r="I9" s="203"/>
      <c r="J9" s="203"/>
      <c r="K9" s="203"/>
      <c r="L9" s="203"/>
      <c r="M9" s="204"/>
      <c r="N9" s="204"/>
      <c r="O9" s="204"/>
      <c r="P9" s="204"/>
      <c r="Q9" s="204"/>
      <c r="R9" s="204"/>
      <c r="S9" s="204"/>
    </row>
    <row r="10" spans="1:19" ht="32.25" thickBot="1">
      <c r="A10" s="1794" t="s">
        <v>9</v>
      </c>
      <c r="B10" s="1795"/>
      <c r="C10" s="1795"/>
      <c r="D10" s="1795"/>
      <c r="E10" s="1795"/>
      <c r="F10" s="1795"/>
      <c r="G10" s="1795"/>
      <c r="H10" s="1795"/>
      <c r="I10" s="1795"/>
      <c r="J10" s="1795"/>
      <c r="K10" s="1795"/>
      <c r="L10" s="1795"/>
      <c r="M10" s="1795"/>
      <c r="N10" s="1795"/>
      <c r="O10" s="1795"/>
      <c r="P10" s="1795"/>
      <c r="Q10" s="1795"/>
      <c r="R10" s="1795"/>
      <c r="S10" s="1796"/>
    </row>
    <row r="11" spans="1:19" ht="16.5" thickBot="1">
      <c r="A11" s="206"/>
      <c r="B11" s="207"/>
      <c r="C11" s="207"/>
      <c r="D11" s="207"/>
      <c r="E11" s="207"/>
      <c r="F11" s="207"/>
      <c r="G11" s="207"/>
      <c r="H11" s="207"/>
      <c r="I11" s="207"/>
      <c r="J11" s="207"/>
      <c r="K11" s="207"/>
      <c r="L11" s="207"/>
      <c r="M11" s="207"/>
      <c r="N11" s="207"/>
      <c r="O11" s="207"/>
      <c r="P11" s="207"/>
      <c r="Q11" s="207"/>
      <c r="R11" s="207"/>
      <c r="S11" s="208"/>
    </row>
    <row r="12" spans="1:19" ht="27" thickBot="1">
      <c r="A12" s="1892" t="s">
        <v>16</v>
      </c>
      <c r="B12" s="1892"/>
      <c r="C12" s="1892"/>
      <c r="D12" s="1892"/>
      <c r="E12" s="1892"/>
      <c r="F12" s="1892"/>
      <c r="G12" s="1892"/>
      <c r="H12" s="1892"/>
      <c r="I12" s="1892"/>
      <c r="J12" s="1892"/>
      <c r="K12" s="1905"/>
      <c r="L12" s="1906" t="s">
        <v>1</v>
      </c>
      <c r="M12" s="1906"/>
      <c r="N12" s="1906"/>
      <c r="O12" s="1906"/>
      <c r="P12" s="1906"/>
      <c r="Q12" s="1906"/>
      <c r="R12" s="1906"/>
      <c r="S12" s="1907"/>
    </row>
    <row r="13" spans="1:19" ht="25.5" customHeight="1">
      <c r="A13" s="1578" t="s">
        <v>27</v>
      </c>
      <c r="B13" s="1900" t="s">
        <v>903</v>
      </c>
      <c r="C13" s="1584" t="s">
        <v>26</v>
      </c>
      <c r="D13" s="1584" t="s">
        <v>19</v>
      </c>
      <c r="E13" s="1584" t="s">
        <v>11</v>
      </c>
      <c r="F13" s="1584"/>
      <c r="G13" s="1584"/>
      <c r="H13" s="1584"/>
      <c r="I13" s="1563" t="s">
        <v>20</v>
      </c>
      <c r="J13" s="1563" t="s">
        <v>21</v>
      </c>
      <c r="K13" s="1563" t="s">
        <v>2</v>
      </c>
      <c r="L13" s="1895" t="s">
        <v>22</v>
      </c>
      <c r="M13" s="1895" t="s">
        <v>3</v>
      </c>
      <c r="N13" s="1895"/>
      <c r="O13" s="1895"/>
      <c r="P13" s="1895" t="s">
        <v>4</v>
      </c>
      <c r="Q13" s="1895" t="s">
        <v>5</v>
      </c>
      <c r="R13" s="753" t="s">
        <v>29</v>
      </c>
      <c r="S13" s="1908" t="s">
        <v>0</v>
      </c>
    </row>
    <row r="14" spans="1:19" ht="42.75" customHeight="1">
      <c r="A14" s="1897"/>
      <c r="B14" s="1901"/>
      <c r="C14" s="1898"/>
      <c r="D14" s="1898"/>
      <c r="E14" s="749" t="s">
        <v>12</v>
      </c>
      <c r="F14" s="749" t="s">
        <v>13</v>
      </c>
      <c r="G14" s="749" t="s">
        <v>14</v>
      </c>
      <c r="H14" s="749" t="s">
        <v>15</v>
      </c>
      <c r="I14" s="1899"/>
      <c r="J14" s="1899"/>
      <c r="K14" s="1899"/>
      <c r="L14" s="1896"/>
      <c r="M14" s="751" t="s">
        <v>30</v>
      </c>
      <c r="N14" s="752" t="s">
        <v>28</v>
      </c>
      <c r="O14" s="752" t="s">
        <v>31</v>
      </c>
      <c r="P14" s="1896"/>
      <c r="Q14" s="1896"/>
      <c r="R14" s="750"/>
      <c r="S14" s="1909"/>
    </row>
    <row r="15" spans="1:19">
      <c r="A15" s="754"/>
      <c r="B15" s="649"/>
      <c r="C15" s="649"/>
      <c r="D15" s="649"/>
      <c r="E15" s="649"/>
      <c r="F15" s="649"/>
      <c r="G15" s="649"/>
      <c r="H15" s="649"/>
      <c r="I15" s="649"/>
      <c r="J15" s="649"/>
      <c r="K15" s="649"/>
      <c r="L15" s="649"/>
      <c r="M15" s="651"/>
      <c r="N15" s="651"/>
      <c r="O15" s="651"/>
      <c r="P15" s="649"/>
      <c r="Q15" s="649"/>
      <c r="R15" s="649"/>
      <c r="S15" s="235"/>
    </row>
    <row r="16" spans="1:19" ht="31.5" customHeight="1">
      <c r="A16" s="1856">
        <v>1</v>
      </c>
      <c r="B16" s="956" t="s">
        <v>366</v>
      </c>
      <c r="C16" s="956" t="s">
        <v>496</v>
      </c>
      <c r="D16" s="290" t="s">
        <v>881</v>
      </c>
      <c r="E16" s="756">
        <v>1</v>
      </c>
      <c r="F16" s="756">
        <v>1</v>
      </c>
      <c r="G16" s="522">
        <v>1</v>
      </c>
      <c r="H16" s="522"/>
      <c r="I16" s="251" t="s">
        <v>882</v>
      </c>
      <c r="J16" s="273">
        <v>1000</v>
      </c>
      <c r="K16" s="747">
        <v>1000</v>
      </c>
      <c r="L16" s="254">
        <v>1</v>
      </c>
      <c r="M16" s="471">
        <f>IF(L16&lt;1,L16-AVERAGE(E16:H16),L16-(SUM(E16:H16)))</f>
        <v>-2</v>
      </c>
      <c r="N16" s="509">
        <v>100</v>
      </c>
      <c r="O16" s="510" t="str">
        <f>IF(N16&lt;=U$17,"T",IF(N16&lt;$Z$17,"R",IF(N16&gt;=$Z$17,"P")))</f>
        <v>P</v>
      </c>
      <c r="P16" s="328">
        <v>1</v>
      </c>
      <c r="Q16" s="251" t="s">
        <v>883</v>
      </c>
      <c r="R16" s="251" t="s">
        <v>884</v>
      </c>
      <c r="S16" s="755" t="s">
        <v>885</v>
      </c>
    </row>
    <row r="17" spans="1:19" ht="42.75" customHeight="1">
      <c r="A17" s="1856"/>
      <c r="B17" s="956"/>
      <c r="C17" s="956"/>
      <c r="D17" s="275" t="s">
        <v>886</v>
      </c>
      <c r="E17" s="756">
        <v>1</v>
      </c>
      <c r="F17" s="743">
        <v>0</v>
      </c>
      <c r="G17" s="523">
        <v>100</v>
      </c>
      <c r="H17" s="523"/>
      <c r="I17" s="265" t="s">
        <v>887</v>
      </c>
      <c r="J17" s="252">
        <v>1000</v>
      </c>
      <c r="K17" s="524">
        <v>1000</v>
      </c>
      <c r="L17" s="474">
        <v>1</v>
      </c>
      <c r="M17" s="471">
        <f>IF(L17&lt;1,L17-AVERAGE(E17:H17),L17-(SUM(E17:H17)))</f>
        <v>-100</v>
      </c>
      <c r="N17" s="509">
        <v>0.1</v>
      </c>
      <c r="O17" s="510" t="str">
        <f t="shared" ref="O17:O27" si="0">IF(N17&lt;=U$17,"T",IF(N17&lt;$Z$17,"R",IF(N17&gt;=$Z$17,"P")))</f>
        <v>P</v>
      </c>
      <c r="P17" s="328">
        <v>1</v>
      </c>
      <c r="Q17" s="265" t="s">
        <v>883</v>
      </c>
      <c r="R17" s="265" t="s">
        <v>884</v>
      </c>
      <c r="S17" s="525" t="s">
        <v>885</v>
      </c>
    </row>
    <row r="18" spans="1:19" ht="24.75">
      <c r="A18" s="1856"/>
      <c r="B18" s="956"/>
      <c r="C18" s="956"/>
      <c r="D18" s="275" t="s">
        <v>888</v>
      </c>
      <c r="E18" s="756">
        <v>1</v>
      </c>
      <c r="F18" s="757">
        <v>1</v>
      </c>
      <c r="G18" s="265">
        <v>100</v>
      </c>
      <c r="H18" s="265"/>
      <c r="I18" s="265" t="s">
        <v>889</v>
      </c>
      <c r="J18" s="252">
        <v>0</v>
      </c>
      <c r="K18" s="253">
        <v>0</v>
      </c>
      <c r="L18" s="474">
        <v>1</v>
      </c>
      <c r="M18" s="471">
        <f t="shared" ref="M18:M27" si="1">IF(L18&lt;1,L18-AVERAGE(E18:H18),L18-(SUM(E18:H18)))</f>
        <v>-101</v>
      </c>
      <c r="N18" s="509">
        <v>1</v>
      </c>
      <c r="O18" s="510" t="str">
        <f t="shared" si="0"/>
        <v>P</v>
      </c>
      <c r="P18" s="328">
        <v>1</v>
      </c>
      <c r="Q18" s="265" t="s">
        <v>890</v>
      </c>
      <c r="R18" s="265" t="s">
        <v>419</v>
      </c>
      <c r="S18" s="525" t="s">
        <v>419</v>
      </c>
    </row>
    <row r="19" spans="1:19" ht="24.75">
      <c r="A19" s="1856"/>
      <c r="B19" s="956"/>
      <c r="C19" s="956"/>
      <c r="D19" s="265" t="s">
        <v>891</v>
      </c>
      <c r="E19" s="756">
        <v>1</v>
      </c>
      <c r="F19" s="758"/>
      <c r="G19" s="265"/>
      <c r="H19" s="265"/>
      <c r="I19" s="265" t="s">
        <v>892</v>
      </c>
      <c r="J19" s="253">
        <v>0</v>
      </c>
      <c r="K19" s="253">
        <v>0</v>
      </c>
      <c r="L19" s="474">
        <v>1</v>
      </c>
      <c r="M19" s="471">
        <f t="shared" si="1"/>
        <v>0</v>
      </c>
      <c r="N19" s="509">
        <v>1</v>
      </c>
      <c r="O19" s="510" t="str">
        <f t="shared" si="0"/>
        <v>P</v>
      </c>
      <c r="P19" s="328">
        <v>1</v>
      </c>
      <c r="Q19" s="265" t="s">
        <v>890</v>
      </c>
      <c r="R19" s="265" t="s">
        <v>419</v>
      </c>
      <c r="S19" s="525" t="s">
        <v>419</v>
      </c>
    </row>
    <row r="20" spans="1:19" ht="24.75">
      <c r="A20" s="1856"/>
      <c r="B20" s="956"/>
      <c r="C20" s="956"/>
      <c r="D20" s="275" t="s">
        <v>893</v>
      </c>
      <c r="E20" s="756">
        <v>1</v>
      </c>
      <c r="F20" s="758"/>
      <c r="G20" s="265"/>
      <c r="H20" s="265"/>
      <c r="I20" s="265" t="s">
        <v>894</v>
      </c>
      <c r="J20" s="252">
        <v>0</v>
      </c>
      <c r="K20" s="253">
        <v>0</v>
      </c>
      <c r="L20" s="474">
        <v>1</v>
      </c>
      <c r="M20" s="471">
        <f t="shared" si="1"/>
        <v>0</v>
      </c>
      <c r="N20" s="509">
        <v>1</v>
      </c>
      <c r="O20" s="510" t="str">
        <f t="shared" si="0"/>
        <v>P</v>
      </c>
      <c r="P20" s="328">
        <v>1</v>
      </c>
      <c r="Q20" s="265" t="s">
        <v>890</v>
      </c>
      <c r="R20" s="265" t="s">
        <v>419</v>
      </c>
      <c r="S20" s="525" t="s">
        <v>419</v>
      </c>
    </row>
    <row r="21" spans="1:19" ht="36.75">
      <c r="A21" s="1856"/>
      <c r="B21" s="956"/>
      <c r="C21" s="956"/>
      <c r="D21" s="275" t="s">
        <v>895</v>
      </c>
      <c r="E21" s="758"/>
      <c r="F21" s="758"/>
      <c r="G21" s="265"/>
      <c r="H21" s="265"/>
      <c r="I21" s="265" t="s">
        <v>896</v>
      </c>
      <c r="J21" s="252">
        <v>128000</v>
      </c>
      <c r="K21" s="524">
        <v>128000</v>
      </c>
      <c r="L21" s="474">
        <v>1</v>
      </c>
      <c r="M21" s="471">
        <f t="shared" si="1"/>
        <v>1</v>
      </c>
      <c r="N21" s="509">
        <v>1</v>
      </c>
      <c r="O21" s="510" t="str">
        <f t="shared" si="0"/>
        <v>P</v>
      </c>
      <c r="P21" s="328">
        <v>1</v>
      </c>
      <c r="Q21" s="265" t="s">
        <v>897</v>
      </c>
      <c r="R21" s="265" t="s">
        <v>419</v>
      </c>
      <c r="S21" s="525" t="s">
        <v>419</v>
      </c>
    </row>
    <row r="22" spans="1:19" ht="24.75">
      <c r="A22" s="1902">
        <v>2</v>
      </c>
      <c r="B22" s="1013" t="s">
        <v>369</v>
      </c>
      <c r="C22" s="869" t="s">
        <v>748</v>
      </c>
      <c r="D22" s="388" t="s">
        <v>1227</v>
      </c>
      <c r="E22" s="758"/>
      <c r="F22" s="757">
        <v>1</v>
      </c>
      <c r="G22" s="621">
        <v>1</v>
      </c>
      <c r="H22" s="265"/>
      <c r="I22" s="265"/>
      <c r="J22" s="252"/>
      <c r="K22" s="524"/>
      <c r="L22" s="474">
        <v>1</v>
      </c>
      <c r="M22" s="471">
        <f t="shared" si="1"/>
        <v>-1</v>
      </c>
      <c r="N22" s="509">
        <v>1</v>
      </c>
      <c r="O22" s="510" t="str">
        <f t="shared" si="0"/>
        <v>P</v>
      </c>
      <c r="P22" s="328">
        <v>1</v>
      </c>
      <c r="Q22" s="265"/>
      <c r="R22" s="265" t="s">
        <v>419</v>
      </c>
      <c r="S22" s="525" t="s">
        <v>419</v>
      </c>
    </row>
    <row r="23" spans="1:19" ht="24.75">
      <c r="A23" s="1903"/>
      <c r="B23" s="1014"/>
      <c r="C23" s="869"/>
      <c r="D23" s="388" t="s">
        <v>1228</v>
      </c>
      <c r="E23" s="758"/>
      <c r="F23" s="757">
        <v>1</v>
      </c>
      <c r="G23" s="621">
        <v>1</v>
      </c>
      <c r="H23" s="265"/>
      <c r="I23" s="265"/>
      <c r="J23" s="252"/>
      <c r="K23" s="524"/>
      <c r="L23" s="474">
        <v>1</v>
      </c>
      <c r="M23" s="471">
        <f t="shared" si="1"/>
        <v>-1</v>
      </c>
      <c r="N23" s="509">
        <v>1</v>
      </c>
      <c r="O23" s="510" t="str">
        <f t="shared" si="0"/>
        <v>P</v>
      </c>
      <c r="P23" s="328">
        <v>1</v>
      </c>
      <c r="Q23" s="265"/>
      <c r="R23" s="265" t="s">
        <v>419</v>
      </c>
      <c r="S23" s="525" t="s">
        <v>419</v>
      </c>
    </row>
    <row r="24" spans="1:19" ht="24.75">
      <c r="A24" s="1903"/>
      <c r="B24" s="1014"/>
      <c r="C24" s="869"/>
      <c r="D24" s="388" t="s">
        <v>1229</v>
      </c>
      <c r="E24" s="758"/>
      <c r="F24" s="757">
        <v>1</v>
      </c>
      <c r="G24" s="621">
        <v>1</v>
      </c>
      <c r="H24" s="265"/>
      <c r="I24" s="265"/>
      <c r="J24" s="252"/>
      <c r="K24" s="524"/>
      <c r="L24" s="474">
        <v>1</v>
      </c>
      <c r="M24" s="471">
        <f t="shared" si="1"/>
        <v>-1</v>
      </c>
      <c r="N24" s="509">
        <v>1</v>
      </c>
      <c r="O24" s="510" t="str">
        <f t="shared" si="0"/>
        <v>P</v>
      </c>
      <c r="P24" s="328">
        <v>1</v>
      </c>
      <c r="Q24" s="265"/>
      <c r="R24" s="265" t="s">
        <v>419</v>
      </c>
      <c r="S24" s="525" t="s">
        <v>419</v>
      </c>
    </row>
    <row r="25" spans="1:19" ht="24.75">
      <c r="A25" s="1903"/>
      <c r="B25" s="1014"/>
      <c r="C25" s="869"/>
      <c r="D25" s="388" t="s">
        <v>1230</v>
      </c>
      <c r="E25" s="758"/>
      <c r="F25" s="758">
        <v>0</v>
      </c>
      <c r="G25" s="621"/>
      <c r="H25" s="265"/>
      <c r="I25" s="265"/>
      <c r="J25" s="252"/>
      <c r="K25" s="524"/>
      <c r="L25" s="474">
        <v>1</v>
      </c>
      <c r="M25" s="471">
        <f t="shared" si="1"/>
        <v>1</v>
      </c>
      <c r="N25" s="509">
        <v>1</v>
      </c>
      <c r="O25" s="510" t="str">
        <f t="shared" si="0"/>
        <v>P</v>
      </c>
      <c r="P25" s="328">
        <v>1</v>
      </c>
      <c r="Q25" s="265"/>
      <c r="R25" s="265" t="s">
        <v>419</v>
      </c>
      <c r="S25" s="525" t="s">
        <v>419</v>
      </c>
    </row>
    <row r="26" spans="1:19" ht="24.75">
      <c r="A26" s="1903"/>
      <c r="B26" s="1014"/>
      <c r="C26" s="869"/>
      <c r="D26" s="388" t="s">
        <v>1231</v>
      </c>
      <c r="E26" s="758"/>
      <c r="F26" s="757">
        <v>1</v>
      </c>
      <c r="G26" s="621">
        <v>1</v>
      </c>
      <c r="H26" s="265"/>
      <c r="I26" s="265"/>
      <c r="J26" s="252"/>
      <c r="K26" s="524"/>
      <c r="L26" s="474">
        <v>1</v>
      </c>
      <c r="M26" s="471">
        <f t="shared" si="1"/>
        <v>-1</v>
      </c>
      <c r="N26" s="509">
        <v>1</v>
      </c>
      <c r="O26" s="510" t="str">
        <f t="shared" si="0"/>
        <v>P</v>
      </c>
      <c r="P26" s="328">
        <v>1</v>
      </c>
      <c r="Q26" s="265"/>
      <c r="R26" s="265" t="s">
        <v>419</v>
      </c>
      <c r="S26" s="525" t="s">
        <v>419</v>
      </c>
    </row>
    <row r="27" spans="1:19" ht="25.5" thickBot="1">
      <c r="A27" s="1904"/>
      <c r="B27" s="1016"/>
      <c r="C27" s="1358"/>
      <c r="D27" s="389" t="s">
        <v>1232</v>
      </c>
      <c r="E27" s="759"/>
      <c r="F27" s="760">
        <v>0</v>
      </c>
      <c r="G27" s="334"/>
      <c r="H27" s="334"/>
      <c r="I27" s="334"/>
      <c r="J27" s="526"/>
      <c r="K27" s="527"/>
      <c r="L27" s="377">
        <v>1</v>
      </c>
      <c r="M27" s="473">
        <f t="shared" si="1"/>
        <v>1</v>
      </c>
      <c r="N27" s="528">
        <v>1</v>
      </c>
      <c r="O27" s="520" t="str">
        <f t="shared" si="0"/>
        <v>P</v>
      </c>
      <c r="P27" s="748">
        <v>1</v>
      </c>
      <c r="Q27" s="334"/>
      <c r="R27" s="334" t="s">
        <v>419</v>
      </c>
      <c r="S27" s="529" t="s">
        <v>419</v>
      </c>
    </row>
    <row r="28" spans="1:19" ht="15.75">
      <c r="A28" s="824"/>
      <c r="B28" s="562"/>
      <c r="C28" s="825"/>
      <c r="D28" s="826"/>
      <c r="E28" s="827"/>
      <c r="F28" s="828"/>
      <c r="G28" s="829"/>
      <c r="H28" s="829"/>
      <c r="I28" s="829"/>
      <c r="J28" s="658"/>
      <c r="K28" s="830"/>
      <c r="L28" s="746"/>
      <c r="M28" s="659"/>
      <c r="N28" s="660"/>
      <c r="O28" s="831"/>
      <c r="P28" s="832"/>
      <c r="Q28" s="829"/>
      <c r="R28" s="829"/>
      <c r="S28" s="829"/>
    </row>
    <row r="29" spans="1:19" ht="15.75">
      <c r="A29" s="824"/>
      <c r="B29" s="562"/>
      <c r="C29" s="825"/>
      <c r="D29" s="826"/>
      <c r="E29" s="827"/>
      <c r="F29" s="828"/>
      <c r="G29" s="829"/>
      <c r="H29" s="829"/>
      <c r="I29" s="829"/>
      <c r="J29" s="658"/>
      <c r="K29" s="830"/>
      <c r="L29" s="746"/>
      <c r="M29" s="659"/>
      <c r="N29" s="660"/>
      <c r="O29" s="831"/>
      <c r="P29" s="832"/>
      <c r="Q29" s="829"/>
      <c r="R29" s="829"/>
      <c r="S29" s="829"/>
    </row>
    <row r="30" spans="1:19" ht="15.75">
      <c r="A30" s="824"/>
      <c r="B30" s="562"/>
      <c r="C30" s="825"/>
      <c r="D30" s="826"/>
      <c r="E30" s="827"/>
      <c r="F30" s="828"/>
      <c r="G30" s="829"/>
      <c r="H30" s="829"/>
      <c r="I30" s="829"/>
      <c r="J30" s="658"/>
      <c r="K30" s="830"/>
      <c r="L30" s="746"/>
      <c r="M30" s="659"/>
      <c r="N30" s="660"/>
      <c r="O30" s="831"/>
      <c r="P30" s="832"/>
      <c r="Q30" s="829"/>
      <c r="R30" s="829"/>
      <c r="S30" s="829"/>
    </row>
    <row r="31" spans="1:19" ht="15.75">
      <c r="A31" s="824"/>
      <c r="B31" s="562"/>
      <c r="C31" s="825"/>
      <c r="D31" s="826"/>
      <c r="E31" s="827"/>
      <c r="F31" s="828"/>
      <c r="G31" s="829"/>
      <c r="H31" s="829"/>
      <c r="I31" s="829"/>
      <c r="J31" s="658"/>
      <c r="K31" s="830"/>
      <c r="L31" s="746"/>
      <c r="M31" s="659"/>
      <c r="N31" s="660"/>
      <c r="O31" s="831"/>
      <c r="P31" s="832"/>
      <c r="Q31" s="829"/>
      <c r="R31" s="829"/>
      <c r="S31" s="829"/>
    </row>
    <row r="32" spans="1:19" ht="15.75">
      <c r="A32" s="824"/>
      <c r="B32" s="562"/>
      <c r="C32" s="825"/>
      <c r="D32" s="826"/>
      <c r="E32" s="827"/>
      <c r="F32" s="828"/>
      <c r="G32" s="829"/>
      <c r="H32" s="829"/>
      <c r="I32" s="829"/>
      <c r="J32" s="658"/>
      <c r="K32" s="830"/>
      <c r="L32" s="746"/>
      <c r="M32" s="659"/>
      <c r="N32" s="660"/>
      <c r="O32" s="831"/>
      <c r="P32" s="832"/>
      <c r="Q32" s="829"/>
      <c r="R32" s="829"/>
      <c r="S32" s="829"/>
    </row>
    <row r="33" spans="1:19" ht="15.75">
      <c r="A33" s="824"/>
      <c r="B33" s="562"/>
      <c r="C33" s="825"/>
      <c r="D33" s="826"/>
      <c r="E33" s="827"/>
      <c r="F33" s="828"/>
      <c r="G33" s="829"/>
      <c r="H33" s="829"/>
      <c r="I33" s="829"/>
      <c r="J33" s="658"/>
      <c r="K33" s="830"/>
      <c r="L33" s="746"/>
      <c r="M33" s="659"/>
      <c r="N33" s="660"/>
      <c r="O33" s="831"/>
      <c r="P33" s="832"/>
      <c r="Q33" s="829"/>
      <c r="R33" s="829"/>
      <c r="S33" s="829"/>
    </row>
    <row r="34" spans="1:19" ht="15.75">
      <c r="A34" s="824"/>
      <c r="B34" s="562"/>
      <c r="C34" s="825"/>
      <c r="D34" s="826"/>
      <c r="E34" s="827"/>
      <c r="F34" s="828"/>
      <c r="G34" s="829"/>
      <c r="H34" s="829"/>
      <c r="I34" s="829"/>
      <c r="J34" s="658"/>
      <c r="K34" s="830"/>
      <c r="L34" s="746"/>
      <c r="M34" s="659"/>
      <c r="N34" s="660"/>
      <c r="O34" s="831"/>
      <c r="P34" s="832"/>
      <c r="Q34" s="829"/>
      <c r="R34" s="829"/>
      <c r="S34" s="829"/>
    </row>
    <row r="35" spans="1:19" ht="15.75">
      <c r="A35" s="824"/>
      <c r="B35" s="562"/>
      <c r="C35" s="825"/>
      <c r="D35" s="826"/>
      <c r="E35" s="827"/>
      <c r="F35" s="828"/>
      <c r="G35" s="829"/>
      <c r="H35" s="829"/>
      <c r="I35" s="829"/>
      <c r="J35" s="658"/>
      <c r="K35" s="830"/>
      <c r="L35" s="746"/>
      <c r="M35" s="659"/>
      <c r="N35" s="660"/>
      <c r="O35" s="831"/>
      <c r="P35" s="832"/>
      <c r="Q35" s="829"/>
      <c r="R35" s="829"/>
      <c r="S35" s="829"/>
    </row>
    <row r="36" spans="1:19" ht="15.75">
      <c r="A36" s="824"/>
      <c r="B36" s="562"/>
      <c r="C36" s="825"/>
      <c r="D36" s="826"/>
      <c r="E36" s="827"/>
      <c r="F36" s="828"/>
      <c r="G36" s="829"/>
      <c r="H36" s="829"/>
      <c r="I36" s="829"/>
      <c r="J36" s="658"/>
      <c r="K36" s="830"/>
      <c r="L36" s="746"/>
      <c r="M36" s="659"/>
      <c r="N36" s="660"/>
      <c r="O36" s="831"/>
      <c r="P36" s="832"/>
      <c r="Q36" s="829"/>
      <c r="R36" s="829"/>
      <c r="S36" s="829"/>
    </row>
    <row r="37" spans="1:19" ht="15.75">
      <c r="A37" s="824"/>
      <c r="B37" s="562"/>
      <c r="C37" s="825"/>
      <c r="D37" s="826"/>
      <c r="E37" s="827"/>
      <c r="F37" s="828"/>
      <c r="G37" s="829"/>
      <c r="H37" s="829"/>
      <c r="I37" s="829"/>
      <c r="J37" s="658"/>
      <c r="K37" s="830"/>
      <c r="L37" s="746"/>
      <c r="M37" s="659"/>
      <c r="N37" s="660"/>
      <c r="O37" s="831"/>
      <c r="P37" s="832"/>
      <c r="Q37" s="829"/>
      <c r="R37" s="829"/>
      <c r="S37" s="829"/>
    </row>
    <row r="38" spans="1:19" ht="15.75">
      <c r="A38" s="824"/>
      <c r="B38" s="562"/>
      <c r="C38" s="825"/>
      <c r="D38" s="826"/>
      <c r="E38" s="827"/>
      <c r="F38" s="828"/>
      <c r="G38" s="829"/>
      <c r="H38" s="829"/>
      <c r="I38" s="829"/>
      <c r="J38" s="658"/>
      <c r="K38" s="830"/>
      <c r="L38" s="746"/>
      <c r="M38" s="659"/>
      <c r="N38" s="660"/>
      <c r="O38" s="831"/>
      <c r="P38" s="832"/>
      <c r="Q38" s="829"/>
      <c r="R38" s="829"/>
      <c r="S38" s="829"/>
    </row>
    <row r="39" spans="1:19" ht="15.75">
      <c r="A39" s="824"/>
      <c r="B39" s="562"/>
      <c r="C39" s="825"/>
      <c r="D39" s="826"/>
      <c r="E39" s="827"/>
      <c r="F39" s="828"/>
      <c r="G39" s="829"/>
      <c r="H39" s="829"/>
      <c r="I39" s="829"/>
      <c r="J39" s="658"/>
      <c r="K39" s="830"/>
      <c r="L39" s="746"/>
      <c r="M39" s="659"/>
      <c r="N39" s="660"/>
      <c r="O39" s="831"/>
      <c r="P39" s="832"/>
      <c r="Q39" s="829"/>
      <c r="R39" s="829"/>
      <c r="S39" s="829"/>
    </row>
    <row r="40" spans="1:19" ht="15.75">
      <c r="A40" s="824"/>
      <c r="B40" s="562"/>
      <c r="C40" s="825"/>
      <c r="D40" s="826"/>
      <c r="E40" s="827"/>
      <c r="F40" s="828"/>
      <c r="G40" s="829"/>
      <c r="H40" s="829"/>
      <c r="I40" s="829"/>
      <c r="J40" s="658"/>
      <c r="K40" s="830"/>
      <c r="L40" s="746"/>
      <c r="M40" s="659"/>
      <c r="N40" s="660"/>
      <c r="O40" s="831"/>
      <c r="P40" s="832"/>
      <c r="Q40" s="829"/>
      <c r="R40" s="829"/>
      <c r="S40" s="829"/>
    </row>
    <row r="41" spans="1:19" ht="15.75">
      <c r="A41" s="824"/>
      <c r="B41" s="562"/>
      <c r="C41" s="825"/>
      <c r="D41" s="826"/>
      <c r="E41" s="827"/>
      <c r="F41" s="828"/>
      <c r="G41" s="829"/>
      <c r="H41" s="829"/>
      <c r="I41" s="829"/>
      <c r="J41" s="658"/>
      <c r="K41" s="830"/>
      <c r="L41" s="746"/>
      <c r="M41" s="659"/>
      <c r="N41" s="660"/>
      <c r="O41" s="831"/>
      <c r="P41" s="832"/>
      <c r="Q41" s="829"/>
      <c r="R41" s="829"/>
      <c r="S41" s="829"/>
    </row>
    <row r="42" spans="1:19" ht="15.75">
      <c r="A42" s="824"/>
      <c r="B42" s="562"/>
      <c r="C42" s="825"/>
      <c r="D42" s="826"/>
      <c r="E42" s="827"/>
      <c r="F42" s="828"/>
      <c r="G42" s="829"/>
      <c r="H42" s="829"/>
      <c r="I42" s="829"/>
      <c r="J42" s="658"/>
      <c r="K42" s="830"/>
      <c r="L42" s="746"/>
      <c r="M42" s="659"/>
      <c r="N42" s="660"/>
      <c r="O42" s="831"/>
      <c r="P42" s="832"/>
      <c r="Q42" s="829"/>
      <c r="R42" s="829"/>
      <c r="S42" s="829"/>
    </row>
    <row r="43" spans="1:19" ht="15.75">
      <c r="A43" s="824"/>
      <c r="B43" s="562"/>
      <c r="C43" s="825"/>
      <c r="D43" s="826"/>
      <c r="E43" s="827"/>
      <c r="F43" s="828"/>
      <c r="G43" s="829"/>
      <c r="H43" s="829"/>
      <c r="I43" s="829"/>
      <c r="J43" s="658"/>
      <c r="K43" s="830"/>
      <c r="L43" s="746"/>
      <c r="M43" s="659"/>
      <c r="N43" s="660"/>
      <c r="O43" s="831"/>
      <c r="P43" s="832"/>
      <c r="Q43" s="829"/>
      <c r="R43" s="829"/>
      <c r="S43" s="829"/>
    </row>
    <row r="44" spans="1:19" ht="15.75">
      <c r="A44" s="824"/>
      <c r="B44" s="562"/>
      <c r="C44" s="825"/>
      <c r="D44" s="826"/>
      <c r="E44" s="827"/>
      <c r="F44" s="828"/>
      <c r="G44" s="829"/>
      <c r="H44" s="829"/>
      <c r="I44" s="829"/>
      <c r="J44" s="658"/>
      <c r="K44" s="830"/>
      <c r="L44" s="746"/>
      <c r="M44" s="659"/>
      <c r="N44" s="660"/>
      <c r="O44" s="831"/>
      <c r="P44" s="832"/>
      <c r="Q44" s="829"/>
      <c r="R44" s="829"/>
      <c r="S44" s="829"/>
    </row>
    <row r="45" spans="1:19" ht="15.75">
      <c r="A45" s="824"/>
      <c r="B45" s="562"/>
      <c r="C45" s="825"/>
      <c r="D45" s="826"/>
      <c r="E45" s="827"/>
      <c r="F45" s="828"/>
      <c r="G45" s="829"/>
      <c r="H45" s="829"/>
      <c r="I45" s="829"/>
      <c r="J45" s="658"/>
      <c r="K45" s="830"/>
      <c r="L45" s="746"/>
      <c r="M45" s="659"/>
      <c r="N45" s="660"/>
      <c r="O45" s="831"/>
      <c r="P45" s="832"/>
      <c r="Q45" s="829"/>
      <c r="R45" s="829"/>
      <c r="S45" s="829"/>
    </row>
    <row r="46" spans="1:19" ht="15.75">
      <c r="A46" s="824"/>
      <c r="B46" s="562"/>
      <c r="C46" s="825"/>
      <c r="D46" s="826"/>
      <c r="E46" s="827"/>
      <c r="F46" s="828"/>
      <c r="G46" s="829"/>
      <c r="H46" s="829"/>
      <c r="I46" s="829"/>
      <c r="J46" s="658"/>
      <c r="K46" s="830"/>
      <c r="L46" s="746"/>
      <c r="M46" s="659"/>
      <c r="N46" s="660"/>
      <c r="O46" s="831"/>
      <c r="P46" s="832"/>
      <c r="Q46" s="829"/>
      <c r="R46" s="829"/>
      <c r="S46" s="829"/>
    </row>
    <row r="47" spans="1:19" ht="15.75">
      <c r="A47" s="824"/>
      <c r="B47" s="562"/>
      <c r="C47" s="825"/>
      <c r="D47" s="826"/>
      <c r="E47" s="827"/>
      <c r="F47" s="828"/>
      <c r="G47" s="829"/>
      <c r="H47" s="829"/>
      <c r="I47" s="829"/>
      <c r="J47" s="658"/>
      <c r="K47" s="830"/>
      <c r="L47" s="746"/>
      <c r="M47" s="659"/>
      <c r="N47" s="660"/>
      <c r="O47" s="831"/>
      <c r="P47" s="832"/>
      <c r="Q47" s="829"/>
      <c r="R47" s="829"/>
      <c r="S47" s="829"/>
    </row>
    <row r="48" spans="1:19" ht="15.75">
      <c r="A48" s="824"/>
      <c r="B48" s="562"/>
      <c r="C48" s="825"/>
      <c r="D48" s="826"/>
      <c r="E48" s="827"/>
      <c r="F48" s="828"/>
      <c r="G48" s="829"/>
      <c r="H48" s="829"/>
      <c r="I48" s="829"/>
      <c r="J48" s="658"/>
      <c r="K48" s="830"/>
      <c r="L48" s="746"/>
      <c r="M48" s="659"/>
      <c r="N48" s="660"/>
      <c r="O48" s="831"/>
      <c r="P48" s="832"/>
      <c r="Q48" s="829"/>
      <c r="R48" s="829"/>
      <c r="S48" s="829"/>
    </row>
    <row r="49" spans="1:20" ht="15.75">
      <c r="A49" s="824"/>
      <c r="B49" s="562"/>
      <c r="C49" s="825"/>
      <c r="D49" s="826"/>
      <c r="E49" s="827"/>
      <c r="F49" s="828"/>
      <c r="G49" s="829"/>
      <c r="H49" s="829"/>
      <c r="I49" s="829"/>
      <c r="J49" s="658"/>
      <c r="K49" s="830"/>
      <c r="L49" s="746"/>
      <c r="M49" s="659"/>
      <c r="N49" s="660"/>
      <c r="O49" s="831"/>
      <c r="P49" s="832"/>
      <c r="Q49" s="829"/>
      <c r="R49" s="829"/>
      <c r="S49" s="829"/>
    </row>
    <row r="50" spans="1:20">
      <c r="L50" s="746"/>
    </row>
    <row r="51" spans="1:20" ht="16.5">
      <c r="A51" s="104" t="s">
        <v>24</v>
      </c>
      <c r="B51" s="104"/>
      <c r="C51" s="104"/>
      <c r="D51" s="104"/>
      <c r="E51" s="86"/>
      <c r="F51" s="86"/>
      <c r="G51" s="86"/>
      <c r="H51" s="86"/>
      <c r="I51" s="86"/>
      <c r="J51" s="86"/>
      <c r="K51" s="86"/>
      <c r="L51" s="86"/>
      <c r="M51" s="86"/>
      <c r="N51" s="86"/>
      <c r="O51" s="86"/>
      <c r="P51" s="86"/>
      <c r="Q51" s="86"/>
      <c r="R51" s="86"/>
      <c r="S51" s="86"/>
      <c r="T51" s="86"/>
    </row>
    <row r="52" spans="1:20" ht="15.75">
      <c r="A52" s="86"/>
      <c r="B52" s="86"/>
      <c r="C52" s="86"/>
      <c r="D52" s="86"/>
      <c r="E52" s="86"/>
      <c r="F52" s="86"/>
      <c r="G52" s="86"/>
      <c r="H52" s="86"/>
      <c r="I52" s="86"/>
      <c r="J52" s="86"/>
      <c r="K52" s="86"/>
      <c r="L52" s="86"/>
      <c r="M52" s="86"/>
      <c r="N52" s="86"/>
      <c r="O52" s="86"/>
      <c r="P52" s="86"/>
      <c r="Q52" s="86"/>
      <c r="R52" s="86"/>
      <c r="S52" s="86"/>
      <c r="T52" s="86"/>
    </row>
    <row r="53" spans="1:20" ht="15.75">
      <c r="A53" s="1333"/>
      <c r="B53" s="1334"/>
      <c r="C53" s="1334"/>
      <c r="D53" s="1334"/>
      <c r="E53" s="1334"/>
      <c r="F53" s="1334"/>
      <c r="G53" s="1334"/>
      <c r="H53" s="1334"/>
      <c r="I53" s="1334"/>
      <c r="J53" s="1334"/>
      <c r="K53" s="1334"/>
      <c r="L53" s="1334"/>
      <c r="M53" s="1334"/>
      <c r="N53" s="1334"/>
      <c r="O53" s="1334"/>
      <c r="P53" s="1334"/>
      <c r="Q53" s="1334"/>
      <c r="R53" s="1334"/>
      <c r="S53" s="1334"/>
      <c r="T53" s="1335"/>
    </row>
    <row r="54" spans="1:20" ht="15.75">
      <c r="A54" s="1333"/>
      <c r="B54" s="1334"/>
      <c r="C54" s="1334"/>
      <c r="D54" s="1334"/>
      <c r="E54" s="1334"/>
      <c r="F54" s="1334"/>
      <c r="G54" s="1334"/>
      <c r="H54" s="1334"/>
      <c r="I54" s="1334"/>
      <c r="J54" s="1334"/>
      <c r="K54" s="1334"/>
      <c r="L54" s="1334"/>
      <c r="M54" s="1334"/>
      <c r="N54" s="1334"/>
      <c r="O54" s="1334"/>
      <c r="P54" s="1334"/>
      <c r="Q54" s="1334"/>
      <c r="R54" s="1334"/>
      <c r="S54" s="1334"/>
      <c r="T54" s="1335"/>
    </row>
    <row r="55" spans="1:20" ht="15.75">
      <c r="A55" s="1333"/>
      <c r="B55" s="1334"/>
      <c r="C55" s="1334"/>
      <c r="D55" s="1334"/>
      <c r="E55" s="1334"/>
      <c r="F55" s="1334"/>
      <c r="G55" s="1334"/>
      <c r="H55" s="1334"/>
      <c r="I55" s="1334"/>
      <c r="J55" s="1334"/>
      <c r="K55" s="1334"/>
      <c r="L55" s="1334"/>
      <c r="M55" s="1334"/>
      <c r="N55" s="1334"/>
      <c r="O55" s="1334"/>
      <c r="P55" s="1334"/>
      <c r="Q55" s="1334"/>
      <c r="R55" s="1334"/>
      <c r="S55" s="1334"/>
      <c r="T55" s="1335"/>
    </row>
    <row r="56" spans="1:20" ht="15.75">
      <c r="A56" s="1333"/>
      <c r="B56" s="1334"/>
      <c r="C56" s="1334"/>
      <c r="D56" s="1334"/>
      <c r="E56" s="1334"/>
      <c r="F56" s="1334"/>
      <c r="G56" s="1334"/>
      <c r="H56" s="1334"/>
      <c r="I56" s="1334"/>
      <c r="J56" s="1334"/>
      <c r="K56" s="1334"/>
      <c r="L56" s="1334"/>
      <c r="M56" s="1334"/>
      <c r="N56" s="1334"/>
      <c r="O56" s="1334"/>
      <c r="P56" s="1334"/>
      <c r="Q56" s="1334"/>
      <c r="R56" s="1334"/>
      <c r="S56" s="1334"/>
      <c r="T56" s="1335"/>
    </row>
    <row r="57" spans="1:20" ht="15.75">
      <c r="A57" s="1333"/>
      <c r="B57" s="1334"/>
      <c r="C57" s="1334"/>
      <c r="D57" s="1334"/>
      <c r="E57" s="1334"/>
      <c r="F57" s="1334"/>
      <c r="G57" s="1334"/>
      <c r="H57" s="1334"/>
      <c r="I57" s="1334"/>
      <c r="J57" s="1334"/>
      <c r="K57" s="1334"/>
      <c r="L57" s="1334"/>
      <c r="M57" s="1334"/>
      <c r="N57" s="1334"/>
      <c r="O57" s="1334"/>
      <c r="P57" s="1334"/>
      <c r="Q57" s="1334"/>
      <c r="R57" s="1334"/>
      <c r="S57" s="1334"/>
      <c r="T57" s="1335"/>
    </row>
    <row r="58" spans="1:20" ht="15.75">
      <c r="A58" s="1333"/>
      <c r="B58" s="1334"/>
      <c r="C58" s="1334"/>
      <c r="D58" s="1334"/>
      <c r="E58" s="1334"/>
      <c r="F58" s="1334"/>
      <c r="G58" s="1334"/>
      <c r="H58" s="1334"/>
      <c r="I58" s="1334"/>
      <c r="J58" s="1334"/>
      <c r="K58" s="1334"/>
      <c r="L58" s="1334"/>
      <c r="M58" s="1334"/>
      <c r="N58" s="1334"/>
      <c r="O58" s="1334"/>
      <c r="P58" s="1334"/>
      <c r="Q58" s="1334"/>
      <c r="R58" s="1334"/>
      <c r="S58" s="1334"/>
      <c r="T58" s="1335"/>
    </row>
    <row r="59" spans="1:20" ht="15.75">
      <c r="A59" s="1333"/>
      <c r="B59" s="1334"/>
      <c r="C59" s="1334"/>
      <c r="D59" s="1334"/>
      <c r="E59" s="1334"/>
      <c r="F59" s="1334"/>
      <c r="G59" s="1334"/>
      <c r="H59" s="1334"/>
      <c r="I59" s="1334"/>
      <c r="J59" s="1334"/>
      <c r="K59" s="1334"/>
      <c r="L59" s="1334"/>
      <c r="M59" s="1334"/>
      <c r="N59" s="1334"/>
      <c r="O59" s="1334"/>
      <c r="P59" s="1334"/>
      <c r="Q59" s="1334"/>
      <c r="R59" s="1334"/>
      <c r="S59" s="1334"/>
      <c r="T59" s="1335"/>
    </row>
    <row r="60" spans="1:20" ht="15.75">
      <c r="A60" s="1333"/>
      <c r="B60" s="1334"/>
      <c r="C60" s="1334"/>
      <c r="D60" s="1334"/>
      <c r="E60" s="1334"/>
      <c r="F60" s="1334"/>
      <c r="G60" s="1334"/>
      <c r="H60" s="1334"/>
      <c r="I60" s="1334"/>
      <c r="J60" s="1334"/>
      <c r="K60" s="1334"/>
      <c r="L60" s="1334"/>
      <c r="M60" s="1334"/>
      <c r="N60" s="1334"/>
      <c r="O60" s="1334"/>
      <c r="P60" s="1334"/>
      <c r="Q60" s="1334"/>
      <c r="R60" s="1334"/>
      <c r="S60" s="1334"/>
      <c r="T60" s="1335"/>
    </row>
    <row r="61" spans="1:20" ht="15.75">
      <c r="A61" s="1333"/>
      <c r="B61" s="1334"/>
      <c r="C61" s="1334"/>
      <c r="D61" s="1334"/>
      <c r="E61" s="1334"/>
      <c r="F61" s="1334"/>
      <c r="G61" s="1334"/>
      <c r="H61" s="1334"/>
      <c r="I61" s="1334"/>
      <c r="J61" s="1334"/>
      <c r="K61" s="1334"/>
      <c r="L61" s="1334"/>
      <c r="M61" s="1334"/>
      <c r="N61" s="1334"/>
      <c r="O61" s="1334"/>
      <c r="P61" s="1334"/>
      <c r="Q61" s="1334"/>
      <c r="R61" s="1334"/>
      <c r="S61" s="1334"/>
      <c r="T61" s="1335"/>
    </row>
    <row r="62" spans="1:20" ht="15.75">
      <c r="A62" s="1333"/>
      <c r="B62" s="1334"/>
      <c r="C62" s="1334"/>
      <c r="D62" s="1334"/>
      <c r="E62" s="1334"/>
      <c r="F62" s="1334"/>
      <c r="G62" s="1334"/>
      <c r="H62" s="1334"/>
      <c r="I62" s="1334"/>
      <c r="J62" s="1334"/>
      <c r="K62" s="1334"/>
      <c r="L62" s="1334"/>
      <c r="M62" s="1334"/>
      <c r="N62" s="1334"/>
      <c r="O62" s="1334"/>
      <c r="P62" s="1334"/>
      <c r="Q62" s="1334"/>
      <c r="R62" s="1334"/>
      <c r="S62" s="1334"/>
      <c r="T62" s="1335"/>
    </row>
    <row r="63" spans="1:20" ht="15.75">
      <c r="A63" s="1333"/>
      <c r="B63" s="1334"/>
      <c r="C63" s="1334"/>
      <c r="D63" s="1334"/>
      <c r="E63" s="1334"/>
      <c r="F63" s="1334"/>
      <c r="G63" s="1334"/>
      <c r="H63" s="1334"/>
      <c r="I63" s="1334"/>
      <c r="J63" s="1334"/>
      <c r="K63" s="1334"/>
      <c r="L63" s="1334"/>
      <c r="M63" s="1334"/>
      <c r="N63" s="1334"/>
      <c r="O63" s="1334"/>
      <c r="P63" s="1334"/>
      <c r="Q63" s="1334"/>
      <c r="R63" s="1334"/>
      <c r="S63" s="1334"/>
      <c r="T63" s="1335"/>
    </row>
  </sheetData>
  <mergeCells count="47">
    <mergeCell ref="B22:B27"/>
    <mergeCell ref="A22:A27"/>
    <mergeCell ref="C22:C27"/>
    <mergeCell ref="A1:D3"/>
    <mergeCell ref="E1:L1"/>
    <mergeCell ref="A6:D6"/>
    <mergeCell ref="E6:L6"/>
    <mergeCell ref="A7:D7"/>
    <mergeCell ref="E7:L7"/>
    <mergeCell ref="A8:D8"/>
    <mergeCell ref="E8:L8"/>
    <mergeCell ref="A10:S10"/>
    <mergeCell ref="A12:K12"/>
    <mergeCell ref="L12:S12"/>
    <mergeCell ref="S13:S14"/>
    <mergeCell ref="C16:C21"/>
    <mergeCell ref="M1:S1"/>
    <mergeCell ref="E2:L3"/>
    <mergeCell ref="M2:S2"/>
    <mergeCell ref="M3:S3"/>
    <mergeCell ref="A5:D5"/>
    <mergeCell ref="E5:L5"/>
    <mergeCell ref="A16:A21"/>
    <mergeCell ref="J13:J14"/>
    <mergeCell ref="K13:K14"/>
    <mergeCell ref="L13:L14"/>
    <mergeCell ref="M13:O13"/>
    <mergeCell ref="B16:B21"/>
    <mergeCell ref="P13:P14"/>
    <mergeCell ref="Q13:Q14"/>
    <mergeCell ref="A13:A14"/>
    <mergeCell ref="C13:C14"/>
    <mergeCell ref="D13:D14"/>
    <mergeCell ref="E13:H13"/>
    <mergeCell ref="I13:I14"/>
    <mergeCell ref="B13:B14"/>
    <mergeCell ref="A53:T53"/>
    <mergeCell ref="A54:T54"/>
    <mergeCell ref="A55:T55"/>
    <mergeCell ref="A56:T56"/>
    <mergeCell ref="A57:T57"/>
    <mergeCell ref="A63:T63"/>
    <mergeCell ref="A58:T58"/>
    <mergeCell ref="A59:T59"/>
    <mergeCell ref="A60:T60"/>
    <mergeCell ref="A61:T61"/>
    <mergeCell ref="A62:T62"/>
  </mergeCells>
  <conditionalFormatting sqref="O16:O49">
    <cfRule type="containsText" dxfId="5" priority="393" stopIfTrue="1" operator="containsText" text="P">
      <formula>NOT(ISERROR(SEARCH("P",O16)))</formula>
    </cfRule>
    <cfRule type="containsText" dxfId="4" priority="394" stopIfTrue="1" operator="containsText" text="R">
      <formula>NOT(ISERROR(SEARCH("R",O16)))</formula>
    </cfRule>
    <cfRule type="containsText" dxfId="3" priority="395" operator="containsText" text="T">
      <formula>NOT(ISERROR(SEARCH("T",O16)))</formula>
    </cfRule>
    <cfRule type="iconSet" priority="396">
      <iconSet iconSet="3Symbols2">
        <cfvo type="percent" val="0"/>
        <cfvo type="percent" val="0.74"/>
        <cfvo type="percent" val="0.85"/>
      </iconSet>
    </cfRule>
  </conditionalFormatting>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56352-6F2B-4F80-A2EA-201E5B232546}">
  <dimension ref="A1:T60"/>
  <sheetViews>
    <sheetView topLeftCell="A31" workbookViewId="0">
      <selection activeCell="C20" sqref="C20:G20"/>
    </sheetView>
  </sheetViews>
  <sheetFormatPr baseColWidth="10" defaultRowHeight="15"/>
  <cols>
    <col min="1" max="1" width="6.28515625" customWidth="1"/>
    <col min="2" max="2" width="19.140625" customWidth="1"/>
    <col min="3" max="3" width="33.5703125" customWidth="1"/>
    <col min="4" max="4" width="35.28515625" customWidth="1"/>
    <col min="5" max="5" width="5.140625" style="645" customWidth="1"/>
    <col min="6" max="6" width="10.140625" style="645" customWidth="1"/>
    <col min="7" max="7" width="6.140625" customWidth="1"/>
    <col min="8" max="8" width="6.28515625" customWidth="1"/>
    <col min="9" max="9" width="43.28515625" customWidth="1"/>
    <col min="10" max="10" width="19.85546875" customWidth="1"/>
    <col min="17" max="17" width="13.28515625" customWidth="1"/>
    <col min="18" max="18" width="27.42578125" customWidth="1"/>
    <col min="19" max="19" width="23.5703125" customWidth="1"/>
  </cols>
  <sheetData>
    <row r="1" spans="1:20" ht="16.5" thickBot="1">
      <c r="A1" s="579"/>
      <c r="B1" s="580"/>
      <c r="C1" s="580"/>
      <c r="D1" s="581"/>
      <c r="E1" s="610" t="s">
        <v>18</v>
      </c>
      <c r="F1" s="611"/>
      <c r="G1" s="611"/>
      <c r="H1" s="611"/>
      <c r="I1" s="611"/>
      <c r="J1" s="611"/>
      <c r="K1" s="611"/>
      <c r="L1" s="612"/>
      <c r="M1" s="610" t="s">
        <v>1048</v>
      </c>
      <c r="N1" s="611"/>
      <c r="O1" s="611"/>
      <c r="P1" s="611"/>
      <c r="Q1" s="611"/>
      <c r="R1" s="611"/>
      <c r="S1" s="612"/>
    </row>
    <row r="2" spans="1:20" ht="48" customHeight="1" thickBot="1">
      <c r="A2" s="1533"/>
      <c r="B2" s="1534"/>
      <c r="C2" s="1534"/>
      <c r="D2" s="1535"/>
      <c r="E2" s="1931" t="s">
        <v>17</v>
      </c>
      <c r="F2" s="1932"/>
      <c r="G2" s="1932"/>
      <c r="H2" s="1932"/>
      <c r="I2" s="1932"/>
      <c r="J2" s="1932"/>
      <c r="K2" s="1932"/>
      <c r="L2" s="1933"/>
      <c r="M2" s="1788" t="s">
        <v>23</v>
      </c>
      <c r="N2" s="1789"/>
      <c r="O2" s="1789"/>
      <c r="P2" s="1789"/>
      <c r="Q2" s="1789"/>
      <c r="R2" s="1789"/>
      <c r="S2" s="1790"/>
    </row>
    <row r="3" spans="1:20" ht="16.5" thickBot="1">
      <c r="A3" s="1539"/>
      <c r="B3" s="1540"/>
      <c r="C3" s="1540"/>
      <c r="D3" s="1541"/>
      <c r="E3" s="1877"/>
      <c r="F3" s="1878"/>
      <c r="G3" s="1878"/>
      <c r="H3" s="1878"/>
      <c r="I3" s="1878"/>
      <c r="J3" s="1878"/>
      <c r="K3" s="1878"/>
      <c r="L3" s="1879"/>
      <c r="M3" s="1791" t="s">
        <v>8</v>
      </c>
      <c r="N3" s="1792"/>
      <c r="O3" s="1792"/>
      <c r="P3" s="1792"/>
      <c r="Q3" s="1792"/>
      <c r="R3" s="1792"/>
      <c r="S3" s="1793"/>
    </row>
    <row r="4" spans="1:20">
      <c r="A4" s="1533"/>
      <c r="B4" s="1534"/>
      <c r="C4" s="1534"/>
      <c r="D4" s="1534"/>
      <c r="E4" s="1534"/>
      <c r="F4" s="1534"/>
      <c r="G4" s="1534"/>
      <c r="H4" s="1534"/>
      <c r="I4" s="1534"/>
      <c r="J4" s="1534"/>
      <c r="K4" s="1534"/>
      <c r="L4" s="1534"/>
      <c r="M4" s="1534"/>
      <c r="N4" s="1534"/>
      <c r="O4" s="1534"/>
      <c r="P4" s="1534"/>
      <c r="Q4" s="1534"/>
      <c r="R4" s="1534"/>
      <c r="S4" s="1535"/>
    </row>
    <row r="5" spans="1:20" ht="15.75">
      <c r="A5" s="615" t="s">
        <v>90</v>
      </c>
      <c r="B5" s="590"/>
      <c r="C5" s="590"/>
      <c r="D5" s="591"/>
      <c r="E5" s="1927" t="s">
        <v>1063</v>
      </c>
      <c r="F5" s="1927"/>
      <c r="G5" s="1927"/>
      <c r="H5" s="1927"/>
      <c r="I5" s="1927"/>
      <c r="J5" s="1927"/>
      <c r="K5" s="1927"/>
      <c r="L5" s="1927"/>
      <c r="M5" s="1917"/>
      <c r="N5" s="1918"/>
      <c r="O5" s="1918"/>
      <c r="P5" s="1918"/>
      <c r="Q5" s="1918"/>
      <c r="R5" s="1918"/>
      <c r="S5" s="1919"/>
    </row>
    <row r="6" spans="1:20">
      <c r="A6" s="615" t="s">
        <v>25</v>
      </c>
      <c r="B6" s="590"/>
      <c r="C6" s="590"/>
      <c r="D6" s="591"/>
      <c r="E6" s="1926">
        <v>2024</v>
      </c>
      <c r="F6" s="1926"/>
      <c r="G6" s="1926"/>
      <c r="H6" s="1926"/>
      <c r="I6" s="1926"/>
      <c r="J6" s="1926"/>
      <c r="K6" s="1926"/>
      <c r="L6" s="1926"/>
      <c r="M6" s="1917"/>
      <c r="N6" s="1918"/>
      <c r="O6" s="1918"/>
      <c r="P6" s="1918"/>
      <c r="Q6" s="1918"/>
      <c r="R6" s="1918"/>
      <c r="S6" s="1919"/>
    </row>
    <row r="7" spans="1:20">
      <c r="A7" s="615" t="s">
        <v>6</v>
      </c>
      <c r="B7" s="590"/>
      <c r="C7" s="590"/>
      <c r="D7" s="591"/>
      <c r="E7" s="1926" t="s">
        <v>731</v>
      </c>
      <c r="F7" s="1926"/>
      <c r="G7" s="1926"/>
      <c r="H7" s="1926"/>
      <c r="I7" s="1926"/>
      <c r="J7" s="1926"/>
      <c r="K7" s="1926"/>
      <c r="L7" s="1926"/>
      <c r="M7" s="1917"/>
      <c r="N7" s="1918"/>
      <c r="O7" s="1918"/>
      <c r="P7" s="1918"/>
      <c r="Q7" s="1918"/>
      <c r="R7" s="1918"/>
      <c r="S7" s="1919"/>
    </row>
    <row r="8" spans="1:20" ht="15.75" thickBot="1">
      <c r="A8" s="617" t="s">
        <v>7</v>
      </c>
      <c r="B8" s="618"/>
      <c r="C8" s="618"/>
      <c r="D8" s="619"/>
      <c r="E8" s="1926" t="s">
        <v>1296</v>
      </c>
      <c r="F8" s="1926"/>
      <c r="G8" s="1926"/>
      <c r="H8" s="1926"/>
      <c r="I8" s="1926"/>
      <c r="J8" s="1926"/>
      <c r="K8" s="1926"/>
      <c r="L8" s="1926"/>
      <c r="M8" s="1920"/>
      <c r="N8" s="1921"/>
      <c r="O8" s="1921"/>
      <c r="P8" s="1921"/>
      <c r="Q8" s="1921"/>
      <c r="R8" s="1921"/>
      <c r="S8" s="1922"/>
    </row>
    <row r="9" spans="1:20" ht="15.75" thickBot="1">
      <c r="A9" s="1928"/>
      <c r="B9" s="1929"/>
      <c r="C9" s="1929"/>
      <c r="D9" s="1929"/>
      <c r="E9" s="1929"/>
      <c r="F9" s="1929"/>
      <c r="G9" s="1929"/>
      <c r="H9" s="1929"/>
      <c r="I9" s="1929"/>
      <c r="J9" s="1929"/>
      <c r="K9" s="1929"/>
      <c r="L9" s="1929"/>
      <c r="M9" s="1929"/>
      <c r="N9" s="1929"/>
      <c r="O9" s="1929"/>
      <c r="P9" s="1929"/>
      <c r="Q9" s="1929"/>
      <c r="R9" s="1929"/>
      <c r="S9" s="1930"/>
    </row>
    <row r="10" spans="1:20" ht="32.25" thickBot="1">
      <c r="A10" s="1794" t="s">
        <v>9</v>
      </c>
      <c r="B10" s="1795"/>
      <c r="C10" s="1795"/>
      <c r="D10" s="1795"/>
      <c r="E10" s="1795"/>
      <c r="F10" s="1795"/>
      <c r="G10" s="1795"/>
      <c r="H10" s="1795"/>
      <c r="I10" s="1795"/>
      <c r="J10" s="1795"/>
      <c r="K10" s="1795"/>
      <c r="L10" s="1795"/>
      <c r="M10" s="1795"/>
      <c r="N10" s="1795"/>
      <c r="O10" s="1795"/>
      <c r="P10" s="1795"/>
      <c r="Q10" s="1795"/>
      <c r="R10" s="1795"/>
      <c r="S10" s="1796"/>
      <c r="T10" s="607"/>
    </row>
    <row r="11" spans="1:20" ht="16.5" thickBot="1">
      <c r="A11" s="206"/>
      <c r="B11" s="1934"/>
      <c r="C11" s="1934"/>
      <c r="D11" s="1934"/>
      <c r="E11" s="1934"/>
      <c r="F11" s="1934"/>
      <c r="G11" s="1934"/>
      <c r="H11" s="1934"/>
      <c r="I11" s="1934"/>
      <c r="J11" s="1934"/>
      <c r="K11" s="1934"/>
      <c r="L11" s="1934"/>
      <c r="M11" s="1934"/>
      <c r="N11" s="1934"/>
      <c r="O11" s="1934"/>
      <c r="P11" s="1934"/>
      <c r="Q11" s="1934"/>
      <c r="R11" s="1934"/>
      <c r="S11" s="1935"/>
      <c r="T11" s="608"/>
    </row>
    <row r="12" spans="1:20" ht="27" thickBot="1">
      <c r="A12" s="1797" t="s">
        <v>16</v>
      </c>
      <c r="B12" s="1798"/>
      <c r="C12" s="1798"/>
      <c r="D12" s="1798"/>
      <c r="E12" s="1798"/>
      <c r="F12" s="1798"/>
      <c r="G12" s="1798"/>
      <c r="H12" s="1798"/>
      <c r="I12" s="1798"/>
      <c r="J12" s="1798"/>
      <c r="K12" s="1798"/>
      <c r="L12" s="1799"/>
      <c r="M12" s="1916" t="s">
        <v>1</v>
      </c>
      <c r="N12" s="1800"/>
      <c r="O12" s="1800"/>
      <c r="P12" s="1800"/>
      <c r="Q12" s="1800"/>
      <c r="R12" s="1800"/>
      <c r="S12" s="1801"/>
      <c r="T12" s="609"/>
    </row>
    <row r="13" spans="1:20" ht="120.75" thickBot="1">
      <c r="A13" s="584" t="s">
        <v>27</v>
      </c>
      <c r="B13" s="1580" t="s">
        <v>294</v>
      </c>
      <c r="C13" s="592" t="s">
        <v>26</v>
      </c>
      <c r="D13" s="593" t="s">
        <v>19</v>
      </c>
      <c r="E13" s="1560" t="s">
        <v>11</v>
      </c>
      <c r="F13" s="1561"/>
      <c r="G13" s="1561"/>
      <c r="H13" s="1562"/>
      <c r="I13" s="594" t="s">
        <v>20</v>
      </c>
      <c r="J13" s="594" t="s">
        <v>21</v>
      </c>
      <c r="K13" s="594" t="s">
        <v>2</v>
      </c>
      <c r="L13" s="582" t="s">
        <v>22</v>
      </c>
      <c r="M13" s="595" t="s">
        <v>3</v>
      </c>
      <c r="N13" s="596"/>
      <c r="O13" s="597"/>
      <c r="P13" s="583" t="s">
        <v>4</v>
      </c>
      <c r="Q13" s="217" t="s">
        <v>5</v>
      </c>
      <c r="R13" s="209" t="s">
        <v>29</v>
      </c>
      <c r="S13" s="598" t="s">
        <v>0</v>
      </c>
    </row>
    <row r="14" spans="1:20" ht="15.75" thickBot="1">
      <c r="A14" s="585"/>
      <c r="B14" s="1581"/>
      <c r="C14" s="599"/>
      <c r="D14" s="600"/>
      <c r="E14" s="601" t="s">
        <v>12</v>
      </c>
      <c r="F14" s="210" t="s">
        <v>13</v>
      </c>
      <c r="G14" s="601" t="s">
        <v>14</v>
      </c>
      <c r="H14" s="601" t="s">
        <v>15</v>
      </c>
      <c r="I14" s="602"/>
      <c r="J14" s="602"/>
      <c r="K14" s="602"/>
      <c r="L14" s="214"/>
      <c r="M14" s="211" t="s">
        <v>30</v>
      </c>
      <c r="N14" s="212" t="s">
        <v>28</v>
      </c>
      <c r="O14" s="213" t="s">
        <v>31</v>
      </c>
      <c r="P14" s="586"/>
      <c r="Q14" s="587"/>
      <c r="R14" s="214"/>
      <c r="S14" s="603"/>
    </row>
    <row r="15" spans="1:20" ht="15.75" thickBot="1">
      <c r="A15" s="613"/>
      <c r="B15" s="202"/>
      <c r="C15" s="202"/>
      <c r="D15" s="202"/>
      <c r="E15" s="672"/>
      <c r="F15" s="673"/>
      <c r="G15" s="614"/>
      <c r="H15" s="614"/>
      <c r="I15" s="202"/>
      <c r="J15" s="202"/>
      <c r="K15" s="233"/>
      <c r="L15" s="202"/>
      <c r="P15" s="202"/>
      <c r="Q15" s="202"/>
      <c r="R15" s="202"/>
      <c r="S15" s="616"/>
    </row>
    <row r="16" spans="1:20" s="623" customFormat="1" ht="67.5" customHeight="1">
      <c r="A16" s="604">
        <v>1</v>
      </c>
      <c r="B16" s="1217" t="s">
        <v>369</v>
      </c>
      <c r="C16" s="996" t="s">
        <v>1060</v>
      </c>
      <c r="D16" s="505" t="s">
        <v>1050</v>
      </c>
      <c r="E16" s="400">
        <v>4</v>
      </c>
      <c r="F16" s="674"/>
      <c r="G16" s="622"/>
      <c r="H16" s="622"/>
      <c r="I16" s="620" t="s">
        <v>1059</v>
      </c>
      <c r="J16" s="261">
        <v>8000</v>
      </c>
      <c r="K16" s="261">
        <v>0</v>
      </c>
      <c r="L16" s="343">
        <v>4</v>
      </c>
      <c r="M16" s="472">
        <f t="shared" ref="M16:M19" si="0">IF(L16&lt;1,L16-AVERAGE(E16:H16),L16-(SUM(E16:H16)))</f>
        <v>0</v>
      </c>
      <c r="N16" s="506">
        <f t="shared" ref="N16:N19" si="1">IF(L16&lt;1,(AVERAGE(E16:H16)/L16),SUM(E16:H16)/L16)</f>
        <v>1</v>
      </c>
      <c r="O16" s="671" t="s">
        <v>393</v>
      </c>
      <c r="P16" s="375"/>
      <c r="Q16" s="375"/>
      <c r="R16" s="270" t="s">
        <v>1051</v>
      </c>
      <c r="S16" s="626" t="s">
        <v>419</v>
      </c>
    </row>
    <row r="17" spans="1:19" s="623" customFormat="1" ht="89.25" customHeight="1">
      <c r="A17" s="605">
        <v>2</v>
      </c>
      <c r="B17" s="1014"/>
      <c r="C17" s="865"/>
      <c r="D17" s="508" t="s">
        <v>1052</v>
      </c>
      <c r="E17" s="250">
        <v>1</v>
      </c>
      <c r="F17" s="675"/>
      <c r="G17" s="624"/>
      <c r="H17" s="624"/>
      <c r="I17" s="621" t="s">
        <v>1061</v>
      </c>
      <c r="J17" s="276">
        <v>0</v>
      </c>
      <c r="K17" s="276">
        <v>0</v>
      </c>
      <c r="L17" s="277">
        <v>1</v>
      </c>
      <c r="M17" s="471">
        <f t="shared" si="0"/>
        <v>0</v>
      </c>
      <c r="N17" s="509">
        <v>1</v>
      </c>
      <c r="O17" s="671" t="s">
        <v>393</v>
      </c>
      <c r="P17" s="253"/>
      <c r="Q17" s="253"/>
      <c r="R17" s="290" t="s">
        <v>1062</v>
      </c>
      <c r="S17" s="627"/>
    </row>
    <row r="18" spans="1:19" s="623" customFormat="1" ht="57.75" customHeight="1">
      <c r="A18" s="1923">
        <v>3</v>
      </c>
      <c r="B18" s="1014"/>
      <c r="C18" s="864" t="s">
        <v>1053</v>
      </c>
      <c r="D18" s="251" t="s">
        <v>1054</v>
      </c>
      <c r="E18" s="250">
        <v>1</v>
      </c>
      <c r="F18" s="675"/>
      <c r="G18" s="624"/>
      <c r="H18" s="624"/>
      <c r="I18" s="1924" t="s">
        <v>1064</v>
      </c>
      <c r="J18" s="276">
        <v>0</v>
      </c>
      <c r="K18" s="276">
        <v>0</v>
      </c>
      <c r="L18" s="277">
        <v>1</v>
      </c>
      <c r="M18" s="471">
        <f t="shared" si="0"/>
        <v>0</v>
      </c>
      <c r="N18" s="509">
        <v>1</v>
      </c>
      <c r="O18" s="671" t="s">
        <v>393</v>
      </c>
      <c r="P18" s="253"/>
      <c r="Q18" s="253"/>
      <c r="R18" s="290" t="s">
        <v>1055</v>
      </c>
      <c r="S18" s="502" t="s">
        <v>1056</v>
      </c>
    </row>
    <row r="19" spans="1:19" s="623" customFormat="1" ht="77.25" customHeight="1" thickBot="1">
      <c r="A19" s="1263"/>
      <c r="B19" s="1016"/>
      <c r="C19" s="1255"/>
      <c r="D19" s="436" t="s">
        <v>1057</v>
      </c>
      <c r="E19" s="401">
        <v>1</v>
      </c>
      <c r="F19" s="676"/>
      <c r="G19" s="625"/>
      <c r="H19" s="625"/>
      <c r="I19" s="1925"/>
      <c r="J19" s="644">
        <v>0</v>
      </c>
      <c r="K19" s="644">
        <v>0</v>
      </c>
      <c r="L19" s="353">
        <v>1</v>
      </c>
      <c r="M19" s="473">
        <f t="shared" si="0"/>
        <v>0</v>
      </c>
      <c r="N19" s="528">
        <f t="shared" si="1"/>
        <v>1</v>
      </c>
      <c r="O19" s="671" t="s">
        <v>393</v>
      </c>
      <c r="P19" s="335"/>
      <c r="Q19" s="335"/>
      <c r="R19" s="436" t="s">
        <v>1065</v>
      </c>
      <c r="S19" s="606" t="s">
        <v>1058</v>
      </c>
    </row>
    <row r="20" spans="1:19" s="623" customFormat="1" ht="77.25" customHeight="1">
      <c r="A20" s="561"/>
      <c r="B20" s="1910" t="s">
        <v>1098</v>
      </c>
      <c r="C20" s="844" t="s">
        <v>1099</v>
      </c>
      <c r="D20" s="844" t="s">
        <v>1100</v>
      </c>
      <c r="E20" s="845">
        <v>100</v>
      </c>
      <c r="F20" s="846">
        <v>1</v>
      </c>
      <c r="G20" s="847">
        <v>1</v>
      </c>
      <c r="H20" s="667"/>
      <c r="I20" s="664" t="s">
        <v>1101</v>
      </c>
      <c r="J20" s="680">
        <v>0</v>
      </c>
      <c r="K20" s="680">
        <v>0</v>
      </c>
      <c r="L20" s="681">
        <v>100</v>
      </c>
      <c r="M20" s="682">
        <v>-1</v>
      </c>
      <c r="N20" s="683">
        <v>1.01</v>
      </c>
      <c r="O20" s="671" t="s">
        <v>393</v>
      </c>
      <c r="P20" s="665"/>
      <c r="Q20" s="665"/>
      <c r="R20" s="666"/>
      <c r="S20" s="665"/>
    </row>
    <row r="21" spans="1:19" s="623" customFormat="1" ht="77.25" customHeight="1">
      <c r="A21" s="561"/>
      <c r="B21" s="1910"/>
      <c r="C21" s="662" t="s">
        <v>1102</v>
      </c>
      <c r="D21" s="662" t="s">
        <v>1103</v>
      </c>
      <c r="E21" s="677">
        <v>100</v>
      </c>
      <c r="F21" s="678">
        <v>1</v>
      </c>
      <c r="G21" s="667"/>
      <c r="H21" s="667"/>
      <c r="I21" s="664" t="s">
        <v>1104</v>
      </c>
      <c r="J21" s="680">
        <v>0</v>
      </c>
      <c r="K21" s="680">
        <v>0</v>
      </c>
      <c r="L21" s="681">
        <v>100</v>
      </c>
      <c r="M21" s="682">
        <v>-1</v>
      </c>
      <c r="N21" s="683">
        <v>1</v>
      </c>
      <c r="O21" s="671" t="s">
        <v>393</v>
      </c>
      <c r="P21" s="665"/>
      <c r="Q21" s="665"/>
      <c r="R21" s="666"/>
      <c r="S21" s="665"/>
    </row>
    <row r="22" spans="1:19" s="623" customFormat="1" ht="41.25" customHeight="1">
      <c r="A22" s="561"/>
      <c r="B22" s="1910"/>
      <c r="C22" s="1912" t="s">
        <v>1105</v>
      </c>
      <c r="D22" s="662" t="s">
        <v>1106</v>
      </c>
      <c r="E22" s="677">
        <v>100</v>
      </c>
      <c r="F22" s="678">
        <v>1</v>
      </c>
      <c r="G22" s="667"/>
      <c r="H22" s="667"/>
      <c r="I22" s="1911" t="s">
        <v>1107</v>
      </c>
      <c r="J22" s="680">
        <v>0</v>
      </c>
      <c r="K22" s="680">
        <v>0</v>
      </c>
      <c r="L22" s="681">
        <v>100</v>
      </c>
      <c r="M22" s="682">
        <v>-1</v>
      </c>
      <c r="N22" s="683">
        <v>1</v>
      </c>
      <c r="O22" s="671" t="s">
        <v>393</v>
      </c>
      <c r="P22" s="665"/>
      <c r="Q22" s="665"/>
      <c r="R22" s="666"/>
      <c r="S22" s="666"/>
    </row>
    <row r="23" spans="1:19" s="623" customFormat="1" ht="32.25" customHeight="1">
      <c r="A23" s="561"/>
      <c r="B23" s="1910"/>
      <c r="C23" s="1912"/>
      <c r="D23" s="662" t="s">
        <v>1108</v>
      </c>
      <c r="E23" s="677">
        <v>100</v>
      </c>
      <c r="F23" s="678">
        <v>1</v>
      </c>
      <c r="G23" s="667"/>
      <c r="H23" s="667"/>
      <c r="I23" s="1911"/>
      <c r="J23" s="680">
        <v>0</v>
      </c>
      <c r="K23" s="680">
        <v>0</v>
      </c>
      <c r="L23" s="681">
        <v>100</v>
      </c>
      <c r="M23" s="682">
        <v>-1</v>
      </c>
      <c r="N23" s="683">
        <v>1.01</v>
      </c>
      <c r="O23" s="671" t="s">
        <v>393</v>
      </c>
      <c r="P23" s="665"/>
      <c r="Q23" s="665"/>
      <c r="R23" s="666"/>
      <c r="S23" s="666"/>
    </row>
    <row r="24" spans="1:19" s="623" customFormat="1" ht="37.5" customHeight="1">
      <c r="A24" s="561"/>
      <c r="B24" s="1914" t="s">
        <v>1109</v>
      </c>
      <c r="C24" s="662" t="s">
        <v>1110</v>
      </c>
      <c r="D24" s="662" t="s">
        <v>1111</v>
      </c>
      <c r="E24" s="677">
        <v>100</v>
      </c>
      <c r="F24" s="678">
        <v>1</v>
      </c>
      <c r="G24" s="837">
        <v>1</v>
      </c>
      <c r="H24" s="667"/>
      <c r="I24" s="670" t="s">
        <v>1112</v>
      </c>
      <c r="J24" s="680">
        <v>0</v>
      </c>
      <c r="K24" s="680">
        <v>0</v>
      </c>
      <c r="L24" s="681">
        <v>1</v>
      </c>
      <c r="M24" s="682">
        <v>-100</v>
      </c>
      <c r="N24" s="683">
        <v>101</v>
      </c>
      <c r="O24" s="671" t="s">
        <v>393</v>
      </c>
      <c r="P24" s="668"/>
      <c r="Q24" s="668"/>
      <c r="R24" s="668"/>
      <c r="S24" s="668"/>
    </row>
    <row r="25" spans="1:19" s="623" customFormat="1" ht="33.75" customHeight="1">
      <c r="A25" s="561"/>
      <c r="B25" s="1915"/>
      <c r="C25" s="669" t="s">
        <v>1113</v>
      </c>
      <c r="D25" s="662" t="s">
        <v>1114</v>
      </c>
      <c r="E25" s="677">
        <v>100</v>
      </c>
      <c r="F25" s="678">
        <v>1</v>
      </c>
      <c r="G25" s="837">
        <v>1</v>
      </c>
      <c r="H25" s="667"/>
      <c r="I25" s="670" t="s">
        <v>1115</v>
      </c>
      <c r="J25" s="680">
        <v>0</v>
      </c>
      <c r="K25" s="680">
        <v>0</v>
      </c>
      <c r="L25" s="681">
        <v>1</v>
      </c>
      <c r="M25" s="682">
        <v>-100</v>
      </c>
      <c r="N25" s="683">
        <v>101</v>
      </c>
      <c r="O25" s="671" t="s">
        <v>393</v>
      </c>
      <c r="P25" s="668"/>
      <c r="Q25" s="668"/>
      <c r="R25" s="668"/>
      <c r="S25" s="668"/>
    </row>
    <row r="26" spans="1:19" s="623" customFormat="1" ht="35.25" customHeight="1">
      <c r="A26" s="561"/>
      <c r="B26" s="663" t="s">
        <v>1116</v>
      </c>
      <c r="C26" s="662" t="s">
        <v>1117</v>
      </c>
      <c r="D26" s="662" t="s">
        <v>1118</v>
      </c>
      <c r="E26" s="677">
        <v>0</v>
      </c>
      <c r="F26" s="678">
        <v>1</v>
      </c>
      <c r="G26" s="667"/>
      <c r="H26" s="667"/>
      <c r="I26" s="670" t="s">
        <v>1119</v>
      </c>
      <c r="J26" s="680">
        <v>0</v>
      </c>
      <c r="K26" s="680">
        <v>0</v>
      </c>
      <c r="L26" s="681">
        <v>1</v>
      </c>
      <c r="M26" s="682">
        <v>0</v>
      </c>
      <c r="N26" s="683">
        <v>1</v>
      </c>
      <c r="O26" s="671" t="s">
        <v>393</v>
      </c>
      <c r="P26" s="668"/>
      <c r="Q26" s="668"/>
      <c r="R26" s="668"/>
      <c r="S26" s="668"/>
    </row>
    <row r="27" spans="1:19" s="623" customFormat="1" ht="42" customHeight="1">
      <c r="A27" s="561"/>
      <c r="B27" s="1913" t="s">
        <v>1120</v>
      </c>
      <c r="C27" s="662" t="s">
        <v>1121</v>
      </c>
      <c r="D27" s="662" t="s">
        <v>1122</v>
      </c>
      <c r="E27" s="677">
        <v>0</v>
      </c>
      <c r="F27" s="678">
        <v>1</v>
      </c>
      <c r="G27" s="667"/>
      <c r="H27" s="667"/>
      <c r="I27" s="670" t="s">
        <v>1123</v>
      </c>
      <c r="J27" s="680">
        <v>0</v>
      </c>
      <c r="K27" s="680">
        <v>0</v>
      </c>
      <c r="L27" s="681">
        <v>1</v>
      </c>
      <c r="M27" s="682">
        <v>0</v>
      </c>
      <c r="N27" s="683">
        <v>1</v>
      </c>
      <c r="O27" s="671" t="s">
        <v>393</v>
      </c>
      <c r="P27" s="668"/>
      <c r="Q27" s="668"/>
      <c r="R27" s="668"/>
      <c r="S27" s="668"/>
    </row>
    <row r="28" spans="1:19" s="623" customFormat="1" ht="48.75" customHeight="1">
      <c r="A28" s="561"/>
      <c r="B28" s="1913"/>
      <c r="C28" s="1912" t="s">
        <v>1124</v>
      </c>
      <c r="D28" s="662" t="s">
        <v>1125</v>
      </c>
      <c r="E28" s="677">
        <v>10</v>
      </c>
      <c r="F28" s="678">
        <v>0.5</v>
      </c>
      <c r="G28" s="667"/>
      <c r="H28" s="667"/>
      <c r="I28" s="670" t="s">
        <v>1126</v>
      </c>
      <c r="J28" s="680">
        <v>0</v>
      </c>
      <c r="K28" s="680">
        <v>0</v>
      </c>
      <c r="L28" s="681">
        <v>1</v>
      </c>
      <c r="M28" s="682">
        <v>-9.5</v>
      </c>
      <c r="N28" s="683">
        <v>10.5</v>
      </c>
      <c r="O28" s="671" t="s">
        <v>393</v>
      </c>
      <c r="P28" s="668"/>
      <c r="Q28" s="668"/>
      <c r="R28" s="668"/>
      <c r="S28" s="668"/>
    </row>
    <row r="29" spans="1:19" s="623" customFormat="1" ht="32.25" customHeight="1">
      <c r="A29" s="561"/>
      <c r="B29" s="1913"/>
      <c r="C29" s="1912"/>
      <c r="D29" s="662" t="s">
        <v>1127</v>
      </c>
      <c r="E29" s="677">
        <v>10</v>
      </c>
      <c r="F29" s="678">
        <v>0.9</v>
      </c>
      <c r="G29" s="667"/>
      <c r="H29" s="667"/>
      <c r="I29" s="670" t="s">
        <v>1128</v>
      </c>
      <c r="J29" s="680">
        <v>0</v>
      </c>
      <c r="K29" s="680">
        <v>0</v>
      </c>
      <c r="L29" s="681">
        <v>1</v>
      </c>
      <c r="M29" s="682">
        <v>-9.9</v>
      </c>
      <c r="N29" s="683">
        <v>10.9</v>
      </c>
      <c r="O29" s="671" t="s">
        <v>393</v>
      </c>
      <c r="P29" s="668"/>
      <c r="Q29" s="668"/>
      <c r="R29" s="668"/>
      <c r="S29" s="668"/>
    </row>
    <row r="30" spans="1:19" s="623" customFormat="1" ht="30.75" customHeight="1">
      <c r="A30" s="561"/>
      <c r="B30" s="1913"/>
      <c r="C30" s="1912"/>
      <c r="D30" s="662" t="s">
        <v>1129</v>
      </c>
      <c r="E30" s="677">
        <v>10</v>
      </c>
      <c r="F30" s="678">
        <v>0.9</v>
      </c>
      <c r="G30" s="667"/>
      <c r="H30" s="667"/>
      <c r="I30" s="670" t="s">
        <v>1130</v>
      </c>
      <c r="J30" s="680">
        <v>0</v>
      </c>
      <c r="K30" s="680">
        <v>0</v>
      </c>
      <c r="L30" s="681">
        <v>1</v>
      </c>
      <c r="M30" s="682">
        <v>-9.9</v>
      </c>
      <c r="N30" s="683">
        <v>10.9</v>
      </c>
      <c r="O30" s="671" t="s">
        <v>393</v>
      </c>
      <c r="P30" s="668"/>
      <c r="Q30" s="668"/>
      <c r="R30" s="668"/>
      <c r="S30" s="668"/>
    </row>
    <row r="31" spans="1:19" s="623" customFormat="1" ht="39.75" customHeight="1">
      <c r="A31" s="561"/>
      <c r="B31" s="1913"/>
      <c r="C31" s="1912"/>
      <c r="D31" s="662" t="s">
        <v>1131</v>
      </c>
      <c r="E31" s="677">
        <v>20</v>
      </c>
      <c r="F31" s="678">
        <v>0.2</v>
      </c>
      <c r="G31" s="667"/>
      <c r="H31" s="667"/>
      <c r="I31" s="670" t="s">
        <v>1132</v>
      </c>
      <c r="J31" s="680">
        <v>0</v>
      </c>
      <c r="K31" s="680">
        <v>0</v>
      </c>
      <c r="L31" s="681">
        <v>1</v>
      </c>
      <c r="M31" s="682">
        <v>-19.2</v>
      </c>
      <c r="N31" s="683">
        <v>20.2</v>
      </c>
      <c r="O31" s="671" t="s">
        <v>393</v>
      </c>
      <c r="P31" s="668"/>
      <c r="Q31" s="668"/>
      <c r="R31" s="668"/>
      <c r="S31" s="668"/>
    </row>
    <row r="32" spans="1:19" s="623" customFormat="1" ht="27.75" customHeight="1">
      <c r="A32" s="561"/>
      <c r="B32" s="1913"/>
      <c r="C32" s="1912"/>
      <c r="D32" s="662" t="s">
        <v>1133</v>
      </c>
      <c r="E32" s="677">
        <v>20</v>
      </c>
      <c r="F32" s="678">
        <v>0.1</v>
      </c>
      <c r="G32" s="667"/>
      <c r="H32" s="667"/>
      <c r="I32" s="670" t="s">
        <v>1134</v>
      </c>
      <c r="J32" s="680">
        <v>0</v>
      </c>
      <c r="K32" s="680">
        <v>0</v>
      </c>
      <c r="L32" s="681">
        <v>1</v>
      </c>
      <c r="M32" s="682">
        <v>-19.100000000000001</v>
      </c>
      <c r="N32" s="683">
        <v>20.100000000000001</v>
      </c>
      <c r="O32" s="671" t="s">
        <v>393</v>
      </c>
      <c r="P32" s="668"/>
      <c r="Q32" s="668"/>
      <c r="R32" s="668"/>
      <c r="S32" s="668"/>
    </row>
    <row r="33" spans="1:19" s="623" customFormat="1" ht="39.75" customHeight="1">
      <c r="A33" s="561"/>
      <c r="B33" s="1913"/>
      <c r="C33" s="1912"/>
      <c r="D33" s="662" t="s">
        <v>1135</v>
      </c>
      <c r="E33" s="677">
        <v>10</v>
      </c>
      <c r="F33" s="678">
        <v>0.5</v>
      </c>
      <c r="G33" s="667"/>
      <c r="H33" s="667"/>
      <c r="I33" s="670" t="s">
        <v>1136</v>
      </c>
      <c r="J33" s="680">
        <v>0</v>
      </c>
      <c r="K33" s="680">
        <v>0</v>
      </c>
      <c r="L33" s="681">
        <v>1</v>
      </c>
      <c r="M33" s="682">
        <v>-9.5</v>
      </c>
      <c r="N33" s="683">
        <v>10.5</v>
      </c>
      <c r="O33" s="671" t="s">
        <v>393</v>
      </c>
      <c r="P33" s="668"/>
      <c r="Q33" s="668"/>
      <c r="R33" s="668"/>
      <c r="S33" s="668"/>
    </row>
    <row r="34" spans="1:19" s="623" customFormat="1" ht="38.25" customHeight="1">
      <c r="A34" s="561"/>
      <c r="B34" s="1913"/>
      <c r="C34" s="1912"/>
      <c r="D34" s="662" t="s">
        <v>1137</v>
      </c>
      <c r="E34" s="677">
        <v>20</v>
      </c>
      <c r="F34" s="678">
        <v>0.1</v>
      </c>
      <c r="G34" s="667"/>
      <c r="H34" s="667"/>
      <c r="I34" s="670" t="s">
        <v>1138</v>
      </c>
      <c r="J34" s="680">
        <v>0</v>
      </c>
      <c r="K34" s="680">
        <v>0</v>
      </c>
      <c r="L34" s="681">
        <v>1</v>
      </c>
      <c r="M34" s="682">
        <v>-19.100000000000001</v>
      </c>
      <c r="N34" s="683">
        <v>20.100000000000001</v>
      </c>
      <c r="O34" s="671" t="s">
        <v>393</v>
      </c>
      <c r="P34" s="668"/>
      <c r="Q34" s="668"/>
      <c r="R34" s="668"/>
      <c r="S34" s="668"/>
    </row>
    <row r="35" spans="1:19" s="623" customFormat="1" ht="32.25" customHeight="1">
      <c r="A35" s="561"/>
      <c r="B35" s="1913"/>
      <c r="C35" s="1912"/>
      <c r="D35" s="662" t="s">
        <v>1139</v>
      </c>
      <c r="E35" s="677">
        <v>15</v>
      </c>
      <c r="F35" s="678">
        <v>0.1</v>
      </c>
      <c r="G35" s="667"/>
      <c r="H35" s="667"/>
      <c r="I35" s="670" t="s">
        <v>1140</v>
      </c>
      <c r="J35" s="680">
        <v>0</v>
      </c>
      <c r="K35" s="680">
        <v>0</v>
      </c>
      <c r="L35" s="681">
        <v>1</v>
      </c>
      <c r="M35" s="682">
        <v>-14.1</v>
      </c>
      <c r="N35" s="683">
        <v>15.1</v>
      </c>
      <c r="O35" s="671" t="s">
        <v>393</v>
      </c>
      <c r="P35" s="668"/>
      <c r="Q35" s="668"/>
      <c r="R35" s="668"/>
      <c r="S35" s="668"/>
    </row>
    <row r="36" spans="1:19" s="623" customFormat="1" ht="34.5" customHeight="1">
      <c r="A36" s="561"/>
      <c r="B36" s="1913"/>
      <c r="C36" s="1912" t="s">
        <v>1141</v>
      </c>
      <c r="D36" s="662" t="s">
        <v>1142</v>
      </c>
      <c r="E36" s="677">
        <v>0</v>
      </c>
      <c r="F36" s="678">
        <v>0.1</v>
      </c>
      <c r="G36" s="837">
        <v>0.9</v>
      </c>
      <c r="H36" s="667"/>
      <c r="I36" s="670" t="s">
        <v>1143</v>
      </c>
      <c r="J36" s="680">
        <v>0</v>
      </c>
      <c r="K36" s="680">
        <v>0</v>
      </c>
      <c r="L36" s="681">
        <v>1</v>
      </c>
      <c r="M36" s="682">
        <v>0.9</v>
      </c>
      <c r="N36" s="683">
        <v>0.1</v>
      </c>
      <c r="O36" s="671" t="s">
        <v>393</v>
      </c>
      <c r="P36" s="668"/>
      <c r="Q36" s="668"/>
      <c r="R36" s="668"/>
      <c r="S36" s="668"/>
    </row>
    <row r="37" spans="1:19" s="623" customFormat="1" ht="39" customHeight="1">
      <c r="A37" s="561"/>
      <c r="B37" s="1913"/>
      <c r="C37" s="1912"/>
      <c r="D37" s="662" t="s">
        <v>1144</v>
      </c>
      <c r="E37" s="677">
        <v>10</v>
      </c>
      <c r="F37" s="678">
        <v>0.9</v>
      </c>
      <c r="G37" s="667"/>
      <c r="H37" s="667"/>
      <c r="I37" s="670" t="s">
        <v>1145</v>
      </c>
      <c r="J37" s="680">
        <v>0</v>
      </c>
      <c r="K37" s="680">
        <v>0</v>
      </c>
      <c r="L37" s="681">
        <v>1</v>
      </c>
      <c r="M37" s="682">
        <v>-9.9</v>
      </c>
      <c r="N37" s="683">
        <v>10.9</v>
      </c>
      <c r="O37" s="671" t="s">
        <v>393</v>
      </c>
      <c r="P37" s="668"/>
      <c r="Q37" s="668"/>
      <c r="R37" s="668"/>
      <c r="S37" s="668"/>
    </row>
    <row r="38" spans="1:19" s="623" customFormat="1" ht="27" customHeight="1">
      <c r="A38" s="561"/>
      <c r="B38" s="1913"/>
      <c r="C38" s="1912"/>
      <c r="D38" s="662" t="s">
        <v>1146</v>
      </c>
      <c r="E38" s="677">
        <v>10</v>
      </c>
      <c r="F38" s="678">
        <v>0.9</v>
      </c>
      <c r="G38" s="667"/>
      <c r="H38" s="667"/>
      <c r="I38" s="670" t="s">
        <v>1147</v>
      </c>
      <c r="J38" s="680">
        <v>0</v>
      </c>
      <c r="K38" s="680">
        <v>0</v>
      </c>
      <c r="L38" s="681">
        <v>1</v>
      </c>
      <c r="M38" s="682">
        <v>-9.9</v>
      </c>
      <c r="N38" s="683">
        <v>10.9</v>
      </c>
      <c r="O38" s="671" t="s">
        <v>393</v>
      </c>
      <c r="P38" s="668"/>
      <c r="Q38" s="668"/>
      <c r="R38" s="668"/>
      <c r="S38" s="668"/>
    </row>
    <row r="39" spans="1:19" s="623" customFormat="1" ht="77.25" customHeight="1">
      <c r="A39" s="561"/>
      <c r="B39" s="562"/>
      <c r="C39" s="564"/>
      <c r="D39" s="564"/>
      <c r="E39" s="655"/>
      <c r="F39" s="679"/>
      <c r="G39" s="656"/>
      <c r="H39" s="656"/>
      <c r="I39" s="657"/>
      <c r="J39" s="658"/>
      <c r="K39" s="658"/>
      <c r="L39" s="561"/>
      <c r="M39" s="659"/>
      <c r="N39" s="660"/>
      <c r="O39" s="661"/>
      <c r="P39" s="567"/>
      <c r="Q39" s="567"/>
      <c r="R39" s="564"/>
      <c r="S39" s="564"/>
    </row>
    <row r="40" spans="1:19" s="623" customFormat="1" ht="77.25" customHeight="1">
      <c r="A40" s="561"/>
      <c r="B40" s="562"/>
      <c r="C40" s="564"/>
      <c r="D40" s="564"/>
      <c r="E40" s="655"/>
      <c r="F40" s="679"/>
      <c r="G40" s="656"/>
      <c r="H40" s="656"/>
      <c r="I40" s="657"/>
      <c r="J40" s="658"/>
      <c r="K40" s="658"/>
      <c r="L40" s="561"/>
      <c r="M40" s="659"/>
      <c r="N40" s="660"/>
      <c r="O40" s="661"/>
      <c r="P40" s="567"/>
      <c r="Q40" s="567"/>
      <c r="R40" s="564"/>
      <c r="S40" s="564"/>
    </row>
    <row r="41" spans="1:19" s="623" customFormat="1" ht="77.25" customHeight="1">
      <c r="A41" s="561"/>
      <c r="B41" s="562"/>
      <c r="C41" s="564"/>
      <c r="D41" s="564"/>
      <c r="E41" s="655"/>
      <c r="F41" s="679"/>
      <c r="G41" s="656"/>
      <c r="H41" s="656"/>
      <c r="I41" s="657"/>
      <c r="J41" s="658"/>
      <c r="K41" s="658"/>
      <c r="L41" s="561"/>
      <c r="M41" s="659"/>
      <c r="N41" s="660"/>
      <c r="O41" s="661"/>
      <c r="P41" s="567"/>
      <c r="Q41" s="567"/>
      <c r="R41" s="564"/>
      <c r="S41" s="564"/>
    </row>
    <row r="42" spans="1:19" s="623" customFormat="1" ht="77.25" customHeight="1">
      <c r="A42" s="561"/>
      <c r="B42" s="562"/>
      <c r="C42" s="564"/>
      <c r="D42" s="564"/>
      <c r="E42" s="655"/>
      <c r="F42" s="679"/>
      <c r="G42" s="656"/>
      <c r="H42" s="656"/>
      <c r="I42" s="657"/>
      <c r="J42" s="658"/>
      <c r="K42" s="658"/>
      <c r="L42" s="561"/>
      <c r="M42" s="659"/>
      <c r="N42" s="660"/>
      <c r="O42" s="661"/>
      <c r="P42" s="567"/>
      <c r="Q42" s="567"/>
      <c r="R42" s="564"/>
      <c r="S42" s="564"/>
    </row>
    <row r="43" spans="1:19" s="623" customFormat="1" ht="77.25" customHeight="1">
      <c r="A43" s="561"/>
      <c r="B43" s="562"/>
      <c r="C43" s="564"/>
      <c r="D43" s="564"/>
      <c r="E43" s="655"/>
      <c r="F43" s="679"/>
      <c r="G43" s="656"/>
      <c r="H43" s="656"/>
      <c r="I43" s="657"/>
      <c r="J43" s="658"/>
      <c r="K43" s="658"/>
      <c r="L43" s="561"/>
      <c r="M43" s="659"/>
      <c r="N43" s="660"/>
      <c r="O43" s="661"/>
      <c r="P43" s="567"/>
      <c r="Q43" s="567"/>
      <c r="R43" s="564"/>
      <c r="S43" s="564"/>
    </row>
    <row r="44" spans="1:19" s="623" customFormat="1" ht="77.25" customHeight="1">
      <c r="A44" s="561"/>
      <c r="B44" s="562"/>
      <c r="C44" s="564"/>
      <c r="D44" s="564"/>
      <c r="E44" s="655"/>
      <c r="F44" s="679"/>
      <c r="G44" s="656"/>
      <c r="H44" s="656"/>
      <c r="I44" s="657"/>
      <c r="J44" s="658"/>
      <c r="K44" s="658"/>
      <c r="L44" s="561"/>
      <c r="M44" s="659"/>
      <c r="N44" s="660"/>
      <c r="O44" s="661"/>
      <c r="P44" s="567"/>
      <c r="Q44" s="567"/>
      <c r="R44" s="564"/>
      <c r="S44" s="564"/>
    </row>
    <row r="45" spans="1:19">
      <c r="A45" s="561"/>
    </row>
    <row r="46" spans="1:19">
      <c r="A46" s="561"/>
    </row>
    <row r="47" spans="1:19">
      <c r="A47" s="561"/>
    </row>
    <row r="48" spans="1:19">
      <c r="A48" s="561"/>
    </row>
    <row r="49" spans="1:1">
      <c r="A49" s="561"/>
    </row>
    <row r="50" spans="1:1">
      <c r="A50" s="561"/>
    </row>
    <row r="51" spans="1:1">
      <c r="A51" s="561"/>
    </row>
    <row r="52" spans="1:1">
      <c r="A52" s="561"/>
    </row>
    <row r="53" spans="1:1">
      <c r="A53" s="561"/>
    </row>
    <row r="54" spans="1:1">
      <c r="A54" s="561"/>
    </row>
    <row r="55" spans="1:1">
      <c r="A55" s="561"/>
    </row>
    <row r="56" spans="1:1">
      <c r="A56" s="561"/>
    </row>
    <row r="57" spans="1:1">
      <c r="A57" s="561"/>
    </row>
    <row r="58" spans="1:1">
      <c r="A58" s="561"/>
    </row>
    <row r="60" spans="1:1" ht="16.5">
      <c r="A60" s="104" t="s">
        <v>24</v>
      </c>
    </row>
  </sheetData>
  <mergeCells count="29">
    <mergeCell ref="E2:L3"/>
    <mergeCell ref="M2:S2"/>
    <mergeCell ref="M3:S3"/>
    <mergeCell ref="A10:S10"/>
    <mergeCell ref="B11:S11"/>
    <mergeCell ref="A2:D3"/>
    <mergeCell ref="M12:S12"/>
    <mergeCell ref="A4:S4"/>
    <mergeCell ref="M5:S8"/>
    <mergeCell ref="E13:H13"/>
    <mergeCell ref="A18:A19"/>
    <mergeCell ref="C18:C19"/>
    <mergeCell ref="A12:L12"/>
    <mergeCell ref="I18:I19"/>
    <mergeCell ref="B16:B19"/>
    <mergeCell ref="B13:B14"/>
    <mergeCell ref="E7:L7"/>
    <mergeCell ref="E8:L8"/>
    <mergeCell ref="E5:L5"/>
    <mergeCell ref="E6:L6"/>
    <mergeCell ref="A9:S9"/>
    <mergeCell ref="C16:C17"/>
    <mergeCell ref="B20:B23"/>
    <mergeCell ref="I22:I23"/>
    <mergeCell ref="C22:C23"/>
    <mergeCell ref="C28:C35"/>
    <mergeCell ref="C36:C38"/>
    <mergeCell ref="B27:B38"/>
    <mergeCell ref="B24:B25"/>
  </mergeCells>
  <conditionalFormatting sqref="O16:O44">
    <cfRule type="iconSet" priority="1">
      <iconSet iconSet="3Symbols2">
        <cfvo type="percent" val="0"/>
        <cfvo type="percent" val="0.74"/>
        <cfvo type="percent" val="0.85"/>
      </iconSet>
    </cfRule>
    <cfRule type="containsText" dxfId="2" priority="2" stopIfTrue="1" operator="containsText" text="P">
      <formula>NOT(ISERROR(SEARCH("P",O16)))</formula>
    </cfRule>
    <cfRule type="containsText" dxfId="1" priority="3" stopIfTrue="1" operator="containsText" text="R">
      <formula>NOT(ISERROR(SEARCH("R",O16)))</formula>
    </cfRule>
    <cfRule type="containsText" dxfId="0" priority="4" operator="containsText" text="T">
      <formula>NOT(ISERROR(SEARCH("T",O16)))</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T60"/>
  <sheetViews>
    <sheetView zoomScale="83" zoomScaleNormal="83" workbookViewId="0">
      <selection activeCell="C40" sqref="C40:C47"/>
    </sheetView>
  </sheetViews>
  <sheetFormatPr baseColWidth="10" defaultColWidth="26.42578125" defaultRowHeight="13.5"/>
  <cols>
    <col min="1" max="1" width="11.28515625" style="1" customWidth="1"/>
    <col min="2" max="2" width="23.140625" style="1" customWidth="1"/>
    <col min="3" max="3" width="22.42578125" style="1" customWidth="1"/>
    <col min="4" max="4" width="33.85546875" style="1" customWidth="1"/>
    <col min="5" max="5" width="31.5703125" style="1" customWidth="1"/>
    <col min="6" max="6" width="8.42578125" style="1" bestFit="1" customWidth="1"/>
    <col min="7" max="7" width="10.5703125" style="127" customWidth="1"/>
    <col min="8" max="8" width="11" style="1" customWidth="1"/>
    <col min="9" max="9" width="11.28515625" style="1" customWidth="1"/>
    <col min="10" max="10" width="59.28515625" style="1" customWidth="1"/>
    <col min="11" max="11" width="21.28515625" style="1" customWidth="1"/>
    <col min="12" max="12" width="34.140625" style="1" customWidth="1"/>
    <col min="13" max="13" width="9.85546875" style="1" customWidth="1"/>
    <col min="14" max="14" width="15.7109375" style="1" customWidth="1"/>
    <col min="15" max="15" width="8.5703125" style="1" customWidth="1"/>
    <col min="16" max="16" width="11.5703125" style="1" customWidth="1"/>
    <col min="17" max="17" width="31.140625" style="1" customWidth="1"/>
    <col min="18" max="18" width="21.140625" style="1" customWidth="1"/>
    <col min="19" max="19" width="29.85546875" style="1" customWidth="1"/>
    <col min="20" max="16384" width="26.42578125" style="1"/>
  </cols>
  <sheetData>
    <row r="2" spans="1:20" ht="14.25" thickBot="1">
      <c r="A2" s="2"/>
      <c r="B2" s="2"/>
      <c r="C2" s="2"/>
      <c r="D2" s="2"/>
      <c r="E2" s="2"/>
      <c r="F2" s="2"/>
      <c r="G2" s="122"/>
      <c r="H2" s="2"/>
      <c r="I2" s="2"/>
      <c r="J2" s="2"/>
      <c r="K2" s="2"/>
      <c r="L2" s="2"/>
      <c r="M2" s="2"/>
      <c r="N2" s="2"/>
      <c r="O2" s="2"/>
      <c r="P2" s="2"/>
      <c r="Q2" s="2"/>
      <c r="R2" s="2"/>
      <c r="S2" s="33"/>
      <c r="T2" s="34"/>
    </row>
    <row r="3" spans="1:20" ht="14.25" thickBot="1">
      <c r="A3" s="904" cm="1">
        <f t="array" aca="1" ref="A3" ca="1">A3:T28</f>
        <v>0</v>
      </c>
      <c r="B3" s="905"/>
      <c r="C3" s="905"/>
      <c r="D3" s="905"/>
      <c r="E3" s="906"/>
      <c r="F3" s="913" t="s">
        <v>18</v>
      </c>
      <c r="G3" s="914"/>
      <c r="H3" s="914"/>
      <c r="I3" s="914"/>
      <c r="J3" s="914"/>
      <c r="K3" s="914"/>
      <c r="L3" s="914"/>
      <c r="M3" s="915"/>
      <c r="N3" s="882" t="s">
        <v>655</v>
      </c>
      <c r="O3" s="883"/>
      <c r="P3" s="883"/>
      <c r="Q3" s="883"/>
      <c r="R3" s="883"/>
      <c r="S3" s="883"/>
      <c r="T3" s="884"/>
    </row>
    <row r="4" spans="1:20" ht="14.25" thickBot="1">
      <c r="A4" s="907"/>
      <c r="B4" s="908"/>
      <c r="C4" s="908"/>
      <c r="D4" s="908"/>
      <c r="E4" s="909"/>
      <c r="F4" s="885" t="s">
        <v>17</v>
      </c>
      <c r="G4" s="886"/>
      <c r="H4" s="886"/>
      <c r="I4" s="886"/>
      <c r="J4" s="886"/>
      <c r="K4" s="886"/>
      <c r="L4" s="886"/>
      <c r="M4" s="887"/>
      <c r="N4" s="891" t="s">
        <v>23</v>
      </c>
      <c r="O4" s="892"/>
      <c r="P4" s="892"/>
      <c r="Q4" s="892"/>
      <c r="R4" s="892"/>
      <c r="S4" s="892"/>
      <c r="T4" s="893"/>
    </row>
    <row r="5" spans="1:20" ht="14.25" thickBot="1">
      <c r="A5" s="910"/>
      <c r="B5" s="911"/>
      <c r="C5" s="911"/>
      <c r="D5" s="911"/>
      <c r="E5" s="912"/>
      <c r="F5" s="888"/>
      <c r="G5" s="889"/>
      <c r="H5" s="889"/>
      <c r="I5" s="889"/>
      <c r="J5" s="889"/>
      <c r="K5" s="889"/>
      <c r="L5" s="889"/>
      <c r="M5" s="890"/>
      <c r="N5" s="894" t="s">
        <v>8</v>
      </c>
      <c r="O5" s="895"/>
      <c r="P5" s="895"/>
      <c r="Q5" s="895"/>
      <c r="R5" s="895"/>
      <c r="S5" s="895"/>
      <c r="T5" s="896"/>
    </row>
    <row r="6" spans="1:20">
      <c r="A6" s="2"/>
      <c r="B6" s="2"/>
      <c r="C6" s="2"/>
      <c r="D6" s="2"/>
      <c r="E6" s="2"/>
      <c r="F6" s="2"/>
      <c r="G6" s="122"/>
      <c r="H6" s="2"/>
      <c r="I6" s="2"/>
      <c r="J6" s="3"/>
      <c r="K6" s="3"/>
      <c r="L6" s="4"/>
      <c r="M6" s="4"/>
      <c r="N6" s="4"/>
      <c r="O6" s="4"/>
      <c r="P6" s="4"/>
      <c r="Q6" s="4"/>
      <c r="R6" s="4"/>
      <c r="S6" s="32"/>
      <c r="T6" s="32"/>
    </row>
    <row r="7" spans="1:20">
      <c r="A7" s="897" t="s">
        <v>10</v>
      </c>
      <c r="B7" s="897"/>
      <c r="C7" s="897"/>
      <c r="D7" s="897"/>
      <c r="E7" s="897"/>
      <c r="F7" s="901" t="s">
        <v>54</v>
      </c>
      <c r="G7" s="902"/>
      <c r="H7" s="902"/>
      <c r="I7" s="902"/>
      <c r="J7" s="902"/>
      <c r="K7" s="902"/>
      <c r="L7" s="902"/>
      <c r="M7" s="903"/>
      <c r="N7" s="4"/>
      <c r="O7" s="4"/>
      <c r="P7" s="4"/>
      <c r="Q7" s="4"/>
      <c r="R7" s="4"/>
      <c r="S7" s="32"/>
      <c r="T7" s="32"/>
    </row>
    <row r="8" spans="1:20" ht="15">
      <c r="A8" s="897" t="s">
        <v>25</v>
      </c>
      <c r="B8" s="897"/>
      <c r="C8" s="897"/>
      <c r="D8" s="897"/>
      <c r="E8" s="897"/>
      <c r="F8" s="898">
        <v>2024</v>
      </c>
      <c r="G8" s="899"/>
      <c r="H8" s="899"/>
      <c r="I8" s="899"/>
      <c r="J8" s="899"/>
      <c r="K8" s="899"/>
      <c r="L8" s="899"/>
      <c r="M8" s="900"/>
      <c r="N8" s="4"/>
      <c r="O8" s="4"/>
      <c r="P8" s="4"/>
      <c r="Q8" s="4"/>
      <c r="R8" s="4"/>
      <c r="S8" s="32"/>
      <c r="T8" s="32"/>
    </row>
    <row r="9" spans="1:20" ht="15">
      <c r="A9" s="897" t="s">
        <v>6</v>
      </c>
      <c r="B9" s="897"/>
      <c r="C9" s="897"/>
      <c r="D9" s="897"/>
      <c r="E9" s="897"/>
      <c r="F9" s="898" t="s">
        <v>731</v>
      </c>
      <c r="G9" s="899"/>
      <c r="H9" s="899"/>
      <c r="I9" s="899"/>
      <c r="J9" s="899"/>
      <c r="K9" s="899"/>
      <c r="L9" s="899"/>
      <c r="M9" s="900"/>
      <c r="N9" s="4"/>
      <c r="O9" s="4"/>
      <c r="P9" s="4"/>
      <c r="Q9" s="4"/>
      <c r="R9" s="4"/>
      <c r="S9" s="32"/>
      <c r="T9" s="32"/>
    </row>
    <row r="10" spans="1:20" ht="15">
      <c r="A10" s="897" t="s">
        <v>7</v>
      </c>
      <c r="B10" s="897"/>
      <c r="C10" s="897"/>
      <c r="D10" s="897"/>
      <c r="E10" s="897"/>
      <c r="F10" s="898" t="s">
        <v>1241</v>
      </c>
      <c r="G10" s="899"/>
      <c r="H10" s="899"/>
      <c r="I10" s="899"/>
      <c r="J10" s="899"/>
      <c r="K10" s="899"/>
      <c r="L10" s="899"/>
      <c r="M10" s="900"/>
      <c r="N10" s="4"/>
      <c r="O10" s="4"/>
      <c r="P10" s="4"/>
      <c r="Q10" s="4"/>
      <c r="R10" s="4"/>
      <c r="S10" s="32"/>
      <c r="T10" s="32"/>
    </row>
    <row r="11" spans="1:20" ht="14.25" thickBot="1">
      <c r="A11" s="5"/>
      <c r="B11" s="5"/>
      <c r="C11" s="5"/>
      <c r="D11" s="5"/>
      <c r="E11" s="5"/>
      <c r="F11" s="5"/>
      <c r="G11" s="123"/>
      <c r="H11" s="5"/>
      <c r="I11" s="5"/>
      <c r="J11" s="3"/>
      <c r="K11" s="3"/>
      <c r="L11" s="3"/>
      <c r="M11" s="3"/>
      <c r="N11" s="4"/>
      <c r="O11" s="4"/>
      <c r="P11" s="4"/>
      <c r="Q11" s="4"/>
      <c r="R11" s="4"/>
      <c r="S11" s="32"/>
      <c r="T11" s="32"/>
    </row>
    <row r="12" spans="1:20" ht="14.25" thickBot="1">
      <c r="A12" s="926" t="s">
        <v>9</v>
      </c>
      <c r="B12" s="927"/>
      <c r="C12" s="927"/>
      <c r="D12" s="927"/>
      <c r="E12" s="927"/>
      <c r="F12" s="927"/>
      <c r="G12" s="927"/>
      <c r="H12" s="927"/>
      <c r="I12" s="927"/>
      <c r="J12" s="927"/>
      <c r="K12" s="927"/>
      <c r="L12" s="927"/>
      <c r="M12" s="927"/>
      <c r="N12" s="927"/>
      <c r="O12" s="927"/>
      <c r="P12" s="927"/>
      <c r="Q12" s="927"/>
      <c r="R12" s="927"/>
      <c r="S12" s="927"/>
      <c r="T12" s="928"/>
    </row>
    <row r="13" spans="1:20" ht="14.25" thickBot="1">
      <c r="A13" s="6"/>
      <c r="B13" s="7"/>
      <c r="C13" s="7"/>
      <c r="D13" s="7"/>
      <c r="E13" s="7"/>
      <c r="F13" s="7"/>
      <c r="G13" s="124"/>
      <c r="H13" s="7"/>
      <c r="I13" s="7"/>
      <c r="J13" s="7"/>
      <c r="K13" s="7"/>
      <c r="L13" s="7"/>
      <c r="M13" s="7"/>
      <c r="N13" s="7"/>
      <c r="O13" s="7"/>
      <c r="P13" s="7"/>
      <c r="Q13" s="7"/>
      <c r="R13" s="7"/>
      <c r="S13" s="35"/>
      <c r="T13" s="36"/>
    </row>
    <row r="14" spans="1:20" ht="14.25" thickBot="1">
      <c r="A14" s="929" t="s">
        <v>16</v>
      </c>
      <c r="B14" s="930"/>
      <c r="C14" s="930"/>
      <c r="D14" s="930"/>
      <c r="E14" s="930"/>
      <c r="F14" s="930"/>
      <c r="G14" s="930"/>
      <c r="H14" s="930"/>
      <c r="I14" s="930"/>
      <c r="J14" s="930"/>
      <c r="K14" s="930"/>
      <c r="L14" s="931"/>
      <c r="M14" s="932" t="s">
        <v>1</v>
      </c>
      <c r="N14" s="932"/>
      <c r="O14" s="932"/>
      <c r="P14" s="932"/>
      <c r="Q14" s="932"/>
      <c r="R14" s="932"/>
      <c r="S14" s="932"/>
      <c r="T14" s="933"/>
    </row>
    <row r="15" spans="1:20" ht="14.25" thickBot="1">
      <c r="A15" s="938" t="s">
        <v>27</v>
      </c>
      <c r="B15" s="947" t="s">
        <v>293</v>
      </c>
      <c r="C15" s="947" t="s">
        <v>294</v>
      </c>
      <c r="D15" s="938" t="s">
        <v>26</v>
      </c>
      <c r="E15" s="942" t="s">
        <v>19</v>
      </c>
      <c r="F15" s="944" t="s">
        <v>11</v>
      </c>
      <c r="G15" s="945"/>
      <c r="H15" s="945"/>
      <c r="I15" s="946"/>
      <c r="J15" s="934" t="s">
        <v>20</v>
      </c>
      <c r="K15" s="934" t="s">
        <v>21</v>
      </c>
      <c r="L15" s="934" t="s">
        <v>2</v>
      </c>
      <c r="M15" s="970" t="s">
        <v>22</v>
      </c>
      <c r="N15" s="917" t="s">
        <v>3</v>
      </c>
      <c r="O15" s="918"/>
      <c r="P15" s="919"/>
      <c r="Q15" s="922" t="s">
        <v>188</v>
      </c>
      <c r="R15" s="922" t="s">
        <v>5</v>
      </c>
      <c r="S15" s="9" t="s">
        <v>29</v>
      </c>
      <c r="T15" s="969" t="s">
        <v>0</v>
      </c>
    </row>
    <row r="16" spans="1:20" ht="40.5" customHeight="1" thickBot="1">
      <c r="A16" s="939"/>
      <c r="B16" s="948"/>
      <c r="C16" s="948"/>
      <c r="D16" s="939"/>
      <c r="E16" s="943"/>
      <c r="F16" s="11" t="s">
        <v>12</v>
      </c>
      <c r="G16" s="125" t="s">
        <v>13</v>
      </c>
      <c r="H16" s="11" t="s">
        <v>14</v>
      </c>
      <c r="I16" s="11" t="s">
        <v>15</v>
      </c>
      <c r="J16" s="935"/>
      <c r="K16" s="935"/>
      <c r="L16" s="935"/>
      <c r="M16" s="937"/>
      <c r="N16" s="37" t="s">
        <v>30</v>
      </c>
      <c r="O16" s="13" t="s">
        <v>28</v>
      </c>
      <c r="P16" s="14" t="s">
        <v>31</v>
      </c>
      <c r="Q16" s="921"/>
      <c r="R16" s="923"/>
      <c r="S16" s="38"/>
      <c r="T16" s="925"/>
    </row>
    <row r="17" spans="1:20" ht="15.75" customHeight="1" thickBot="1">
      <c r="A17" s="244"/>
      <c r="B17" s="45"/>
      <c r="C17" s="45"/>
      <c r="D17" s="45"/>
      <c r="E17" s="45"/>
      <c r="F17" s="45"/>
      <c r="G17" s="126"/>
      <c r="H17" s="45"/>
      <c r="I17" s="45"/>
      <c r="J17" s="46"/>
      <c r="K17" s="46"/>
      <c r="L17" s="46"/>
      <c r="M17" s="46"/>
      <c r="N17" s="48"/>
      <c r="O17" s="47"/>
      <c r="P17" s="47"/>
      <c r="Q17" s="46"/>
      <c r="R17" s="46"/>
      <c r="S17" s="32"/>
      <c r="T17" s="46"/>
    </row>
    <row r="18" spans="1:20" ht="36.75" customHeight="1">
      <c r="A18" s="971">
        <v>1</v>
      </c>
      <c r="B18" s="972" t="str">
        <f>'[1]RR.HH.'!$B$7</f>
        <v>R1.1. Fortalecido el seguimiento de los planes, programas y proyectos institucionales</v>
      </c>
      <c r="C18" s="972" t="str">
        <f>'[1]RR.HH.'!$C$7</f>
        <v>Detección de desviaciones en los planes, programas y proyectos institucionales</v>
      </c>
      <c r="D18" s="972" t="str">
        <f>'[1]RR.HH.'!$D$7</f>
        <v>Actualización de los Indicadores dle SISMAP</v>
      </c>
      <c r="E18" s="22" t="s">
        <v>759</v>
      </c>
      <c r="F18" s="693">
        <v>1</v>
      </c>
      <c r="G18" s="694">
        <v>1</v>
      </c>
      <c r="H18" s="695">
        <v>1</v>
      </c>
      <c r="I18" s="696"/>
      <c r="J18" s="697" t="s">
        <v>1148</v>
      </c>
      <c r="K18" s="698"/>
      <c r="L18" s="21"/>
      <c r="M18" s="694">
        <v>1</v>
      </c>
      <c r="N18" s="699">
        <v>-9</v>
      </c>
      <c r="O18" s="700">
        <v>10</v>
      </c>
      <c r="P18" s="17" t="str">
        <f t="shared" ref="P18:P33" si="0">IF(O18&lt;=V$16,"T",IF(O18&lt;$Y$16,"R",IF(O18&gt;=$Y$16,"P")))</f>
        <v>P</v>
      </c>
      <c r="Q18" s="21"/>
      <c r="R18" s="21"/>
      <c r="S18" s="697"/>
      <c r="T18" s="740"/>
    </row>
    <row r="19" spans="1:20" ht="67.5">
      <c r="A19" s="971"/>
      <c r="B19" s="973"/>
      <c r="C19" s="973"/>
      <c r="D19" s="973"/>
      <c r="E19" s="22" t="s">
        <v>411</v>
      </c>
      <c r="F19" s="693">
        <v>1</v>
      </c>
      <c r="G19" s="694">
        <v>1</v>
      </c>
      <c r="H19" s="695">
        <v>1</v>
      </c>
      <c r="I19" s="701"/>
      <c r="J19" s="697" t="s">
        <v>1149</v>
      </c>
      <c r="K19" s="702">
        <v>0</v>
      </c>
      <c r="L19" s="684"/>
      <c r="M19" s="686">
        <v>1</v>
      </c>
      <c r="N19" s="703">
        <f t="shared" ref="N19:N38" si="1">IF(M19&lt;1,M19-AVERAGE(F19:I19),M19-(SUM(F19:I19)))</f>
        <v>-2</v>
      </c>
      <c r="O19" s="704">
        <v>0.73</v>
      </c>
      <c r="P19" s="23" t="str">
        <f t="shared" si="0"/>
        <v>P</v>
      </c>
      <c r="Q19" s="24"/>
      <c r="R19" s="24"/>
      <c r="S19" s="688" t="s">
        <v>60</v>
      </c>
      <c r="T19" s="689" t="s">
        <v>61</v>
      </c>
    </row>
    <row r="20" spans="1:20" ht="67.5">
      <c r="A20" s="971"/>
      <c r="B20" s="973"/>
      <c r="C20" s="973"/>
      <c r="D20" s="973"/>
      <c r="E20" s="25" t="s">
        <v>59</v>
      </c>
      <c r="F20" s="449">
        <v>1</v>
      </c>
      <c r="G20" s="449">
        <v>1</v>
      </c>
      <c r="H20" s="449">
        <v>1</v>
      </c>
      <c r="I20" s="449"/>
      <c r="J20" s="688" t="s">
        <v>1150</v>
      </c>
      <c r="K20" s="702">
        <v>0</v>
      </c>
      <c r="L20" s="684"/>
      <c r="M20" s="686">
        <v>1</v>
      </c>
      <c r="N20" s="703">
        <v>0</v>
      </c>
      <c r="O20" s="704">
        <v>1</v>
      </c>
      <c r="P20" s="23" t="str">
        <f t="shared" si="0"/>
        <v>P</v>
      </c>
      <c r="Q20" s="24"/>
      <c r="R20" s="24"/>
      <c r="S20" s="688" t="s">
        <v>62</v>
      </c>
      <c r="T20" s="689" t="s">
        <v>61</v>
      </c>
    </row>
    <row r="21" spans="1:20" ht="67.5">
      <c r="A21" s="971"/>
      <c r="B21" s="973"/>
      <c r="C21" s="973"/>
      <c r="D21" s="973"/>
      <c r="E21" s="705" t="s">
        <v>760</v>
      </c>
      <c r="F21" s="706">
        <v>1</v>
      </c>
      <c r="G21" s="707">
        <v>1</v>
      </c>
      <c r="H21" s="707">
        <v>1</v>
      </c>
      <c r="I21" s="707"/>
      <c r="J21" s="708" t="s">
        <v>1151</v>
      </c>
      <c r="K21" s="702">
        <v>0</v>
      </c>
      <c r="L21" s="684"/>
      <c r="M21" s="686">
        <v>1</v>
      </c>
      <c r="N21" s="703">
        <v>0</v>
      </c>
      <c r="O21" s="704">
        <v>1</v>
      </c>
      <c r="P21" s="23" t="str">
        <f t="shared" si="0"/>
        <v>P</v>
      </c>
      <c r="Q21" s="24"/>
      <c r="R21" s="24"/>
      <c r="S21" s="688" t="s">
        <v>1208</v>
      </c>
      <c r="T21" s="689" t="s">
        <v>61</v>
      </c>
    </row>
    <row r="22" spans="1:20" ht="67.5">
      <c r="A22" s="971"/>
      <c r="B22" s="974"/>
      <c r="C22" s="974"/>
      <c r="D22" s="974"/>
      <c r="E22" s="25" t="s">
        <v>1152</v>
      </c>
      <c r="F22" s="709">
        <v>0</v>
      </c>
      <c r="G22" s="709">
        <v>0</v>
      </c>
      <c r="H22" s="709">
        <v>0</v>
      </c>
      <c r="I22" s="49"/>
      <c r="J22" s="692" t="s">
        <v>1153</v>
      </c>
      <c r="K22" s="702">
        <v>0</v>
      </c>
      <c r="L22" s="684"/>
      <c r="M22" s="686">
        <v>1</v>
      </c>
      <c r="N22" s="703">
        <v>0</v>
      </c>
      <c r="O22" s="704">
        <v>1</v>
      </c>
      <c r="P22" s="23" t="str">
        <f t="shared" si="0"/>
        <v>P</v>
      </c>
      <c r="Q22" s="24"/>
      <c r="R22" s="24"/>
      <c r="S22" s="688" t="s">
        <v>1208</v>
      </c>
      <c r="T22" s="689" t="s">
        <v>61</v>
      </c>
    </row>
    <row r="23" spans="1:20" ht="40.5">
      <c r="A23" s="976">
        <v>2</v>
      </c>
      <c r="B23" s="975" t="s">
        <v>1154</v>
      </c>
      <c r="C23" s="975" t="s">
        <v>1155</v>
      </c>
      <c r="D23" s="975" t="s">
        <v>1156</v>
      </c>
      <c r="E23" s="25" t="s">
        <v>1157</v>
      </c>
      <c r="F23" s="686">
        <v>1</v>
      </c>
      <c r="G23" s="686">
        <v>1</v>
      </c>
      <c r="H23" s="686">
        <v>1</v>
      </c>
      <c r="I23" s="686"/>
      <c r="J23" s="708" t="s">
        <v>1151</v>
      </c>
      <c r="K23" s="702"/>
      <c r="L23" s="684"/>
      <c r="M23" s="686">
        <v>1</v>
      </c>
      <c r="N23" s="703">
        <v>-99</v>
      </c>
      <c r="O23" s="704">
        <v>100</v>
      </c>
      <c r="P23" s="23" t="str">
        <f t="shared" si="0"/>
        <v>P</v>
      </c>
      <c r="Q23" s="24"/>
      <c r="R23" s="24"/>
      <c r="S23" s="688"/>
      <c r="T23" s="688"/>
    </row>
    <row r="24" spans="1:20" ht="67.5">
      <c r="A24" s="976"/>
      <c r="B24" s="975"/>
      <c r="C24" s="975"/>
      <c r="D24" s="975"/>
      <c r="E24" s="25" t="s">
        <v>1158</v>
      </c>
      <c r="F24" s="709">
        <v>1</v>
      </c>
      <c r="G24" s="686">
        <v>1</v>
      </c>
      <c r="H24" s="686">
        <v>1</v>
      </c>
      <c r="I24" s="49"/>
      <c r="J24" s="688" t="s">
        <v>1159</v>
      </c>
      <c r="K24" s="702">
        <v>0</v>
      </c>
      <c r="L24" s="684"/>
      <c r="M24" s="686">
        <v>1</v>
      </c>
      <c r="N24" s="703">
        <f t="shared" si="1"/>
        <v>-2</v>
      </c>
      <c r="O24" s="704">
        <f>IF(M24&lt;1,(AVERAGE(F24:I24)/M24),SUM(F24:I24)/M24)</f>
        <v>3</v>
      </c>
      <c r="P24" s="23" t="str">
        <f t="shared" si="0"/>
        <v>P</v>
      </c>
      <c r="Q24" s="24"/>
      <c r="R24" s="24"/>
      <c r="S24" s="688" t="s">
        <v>1208</v>
      </c>
      <c r="T24" s="688" t="s">
        <v>61</v>
      </c>
    </row>
    <row r="25" spans="1:20" ht="54">
      <c r="A25" s="976"/>
      <c r="B25" s="975"/>
      <c r="C25" s="975"/>
      <c r="D25" s="975"/>
      <c r="E25" s="25" t="s">
        <v>761</v>
      </c>
      <c r="F25" s="709">
        <v>1</v>
      </c>
      <c r="G25" s="709">
        <v>0.44</v>
      </c>
      <c r="H25" s="709">
        <v>0.86</v>
      </c>
      <c r="I25" s="49"/>
      <c r="J25" s="688" t="s">
        <v>1160</v>
      </c>
      <c r="K25" s="710">
        <v>1200000</v>
      </c>
      <c r="L25" s="684">
        <v>250000</v>
      </c>
      <c r="M25" s="686">
        <v>1</v>
      </c>
      <c r="N25" s="703">
        <v>-39</v>
      </c>
      <c r="O25" s="704">
        <v>40</v>
      </c>
      <c r="P25" s="23" t="str">
        <f t="shared" si="0"/>
        <v>P</v>
      </c>
      <c r="Q25" s="24"/>
      <c r="R25" s="24"/>
      <c r="S25" s="688"/>
      <c r="T25" s="688"/>
    </row>
    <row r="26" spans="1:20" ht="108">
      <c r="A26" s="976">
        <v>3</v>
      </c>
      <c r="B26" s="977" t="s">
        <v>297</v>
      </c>
      <c r="C26" s="977" t="s">
        <v>365</v>
      </c>
      <c r="D26" s="975"/>
      <c r="E26" s="705" t="s">
        <v>1161</v>
      </c>
      <c r="F26" s="706">
        <v>1</v>
      </c>
      <c r="G26" s="706">
        <v>1</v>
      </c>
      <c r="H26" s="706">
        <v>1</v>
      </c>
      <c r="I26" s="711"/>
      <c r="J26" s="708" t="s">
        <v>1162</v>
      </c>
      <c r="K26" s="712" t="s">
        <v>478</v>
      </c>
      <c r="L26" s="713"/>
      <c r="M26" s="707">
        <v>1</v>
      </c>
      <c r="N26" s="714">
        <v>-49</v>
      </c>
      <c r="O26" s="715">
        <v>50</v>
      </c>
      <c r="P26" s="716" t="str">
        <f t="shared" si="0"/>
        <v>P</v>
      </c>
      <c r="Q26" s="741"/>
      <c r="R26" s="711"/>
      <c r="S26" s="708" t="s">
        <v>1209</v>
      </c>
      <c r="T26" s="708" t="s">
        <v>1210</v>
      </c>
    </row>
    <row r="27" spans="1:20" ht="94.5">
      <c r="A27" s="976"/>
      <c r="B27" s="977"/>
      <c r="C27" s="977"/>
      <c r="D27" s="975"/>
      <c r="E27" s="25" t="s">
        <v>572</v>
      </c>
      <c r="F27" s="709">
        <v>1</v>
      </c>
      <c r="G27" s="686">
        <v>1</v>
      </c>
      <c r="H27" s="686">
        <v>1</v>
      </c>
      <c r="I27" s="49"/>
      <c r="J27" s="688" t="s">
        <v>573</v>
      </c>
      <c r="K27" s="702" t="s">
        <v>478</v>
      </c>
      <c r="L27" s="684"/>
      <c r="M27" s="686">
        <v>1</v>
      </c>
      <c r="N27" s="703">
        <v>-99</v>
      </c>
      <c r="O27" s="704">
        <v>100</v>
      </c>
      <c r="P27" s="23" t="str">
        <f t="shared" si="0"/>
        <v>P</v>
      </c>
      <c r="Q27" s="24"/>
      <c r="R27" s="24"/>
      <c r="S27" s="688" t="s">
        <v>55</v>
      </c>
      <c r="T27" s="688" t="s">
        <v>56</v>
      </c>
    </row>
    <row r="28" spans="1:20" ht="121.5">
      <c r="A28" s="976"/>
      <c r="B28" s="977"/>
      <c r="C28" s="977"/>
      <c r="D28" s="975"/>
      <c r="E28" s="25" t="s">
        <v>1163</v>
      </c>
      <c r="F28" s="709">
        <v>1</v>
      </c>
      <c r="G28" s="709">
        <v>1</v>
      </c>
      <c r="H28" s="709">
        <v>1</v>
      </c>
      <c r="I28" s="717"/>
      <c r="J28" s="688" t="s">
        <v>1164</v>
      </c>
      <c r="K28" s="702">
        <v>0</v>
      </c>
      <c r="L28" s="684"/>
      <c r="M28" s="686">
        <v>1</v>
      </c>
      <c r="N28" s="703">
        <f t="shared" si="1"/>
        <v>-2</v>
      </c>
      <c r="O28" s="704">
        <v>0.99</v>
      </c>
      <c r="P28" s="23" t="str">
        <f t="shared" si="0"/>
        <v>P</v>
      </c>
      <c r="Q28" s="49"/>
      <c r="R28" s="24"/>
      <c r="S28" s="688" t="s">
        <v>1211</v>
      </c>
      <c r="T28" s="688" t="s">
        <v>1212</v>
      </c>
    </row>
    <row r="29" spans="1:20" ht="81">
      <c r="A29" s="976">
        <v>4</v>
      </c>
      <c r="B29" s="975" t="s">
        <v>297</v>
      </c>
      <c r="C29" s="975" t="s">
        <v>366</v>
      </c>
      <c r="D29" s="975"/>
      <c r="E29" s="25" t="s">
        <v>1165</v>
      </c>
      <c r="F29" s="709">
        <v>1</v>
      </c>
      <c r="G29" s="709">
        <v>1</v>
      </c>
      <c r="H29" s="709">
        <v>1</v>
      </c>
      <c r="I29" s="718"/>
      <c r="J29" s="688" t="s">
        <v>1166</v>
      </c>
      <c r="K29" s="702">
        <v>0</v>
      </c>
      <c r="L29" s="719"/>
      <c r="M29" s="686">
        <v>1</v>
      </c>
      <c r="N29" s="703">
        <f t="shared" si="1"/>
        <v>-2</v>
      </c>
      <c r="O29" s="704">
        <v>1</v>
      </c>
      <c r="P29" s="23" t="str">
        <f t="shared" si="0"/>
        <v>P</v>
      </c>
      <c r="Q29" s="24"/>
      <c r="R29" s="24"/>
      <c r="S29" s="688" t="s">
        <v>1213</v>
      </c>
      <c r="T29" s="688" t="s">
        <v>1214</v>
      </c>
    </row>
    <row r="30" spans="1:20" ht="108">
      <c r="A30" s="976"/>
      <c r="B30" s="975"/>
      <c r="C30" s="975"/>
      <c r="D30" s="975"/>
      <c r="E30" s="705" t="s">
        <v>1167</v>
      </c>
      <c r="F30" s="706">
        <v>1</v>
      </c>
      <c r="G30" s="707">
        <v>1</v>
      </c>
      <c r="H30" s="707">
        <v>1</v>
      </c>
      <c r="I30" s="711"/>
      <c r="J30" s="688" t="s">
        <v>1168</v>
      </c>
      <c r="K30" s="702">
        <v>0</v>
      </c>
      <c r="L30" s="684"/>
      <c r="M30" s="686">
        <v>1</v>
      </c>
      <c r="N30" s="703">
        <f t="shared" si="1"/>
        <v>-2</v>
      </c>
      <c r="O30" s="704">
        <f>IF(M30&lt;1,(AVERAGE(F30:I30)/M30),SUM(F30:I30)/M30)</f>
        <v>3</v>
      </c>
      <c r="P30" s="23" t="str">
        <f t="shared" si="0"/>
        <v>P</v>
      </c>
      <c r="Q30" s="24"/>
      <c r="R30" s="24"/>
      <c r="S30" s="688" t="s">
        <v>1215</v>
      </c>
      <c r="T30" s="688" t="s">
        <v>1216</v>
      </c>
    </row>
    <row r="31" spans="1:20" ht="121.5">
      <c r="A31" s="976"/>
      <c r="B31" s="975"/>
      <c r="C31" s="975"/>
      <c r="D31" s="690" t="s">
        <v>1169</v>
      </c>
      <c r="E31" s="25" t="s">
        <v>1170</v>
      </c>
      <c r="F31" s="709">
        <v>1</v>
      </c>
      <c r="G31" s="709">
        <v>1</v>
      </c>
      <c r="H31" s="709">
        <v>1</v>
      </c>
      <c r="I31" s="49"/>
      <c r="J31" s="688" t="s">
        <v>1171</v>
      </c>
      <c r="K31" s="702"/>
      <c r="L31" s="684"/>
      <c r="M31" s="686">
        <v>0.1</v>
      </c>
      <c r="N31" s="703">
        <v>-99</v>
      </c>
      <c r="O31" s="704">
        <v>10</v>
      </c>
      <c r="P31" s="23" t="str">
        <f t="shared" si="0"/>
        <v>P</v>
      </c>
      <c r="Q31" s="24"/>
      <c r="R31" s="24"/>
      <c r="S31" s="688" t="s">
        <v>1217</v>
      </c>
      <c r="T31" s="688" t="s">
        <v>1218</v>
      </c>
    </row>
    <row r="32" spans="1:20" ht="94.5">
      <c r="A32" s="976"/>
      <c r="B32" s="975"/>
      <c r="C32" s="975"/>
      <c r="D32" s="975"/>
      <c r="E32" s="25" t="s">
        <v>1172</v>
      </c>
      <c r="F32" s="709">
        <v>0</v>
      </c>
      <c r="G32" s="709">
        <v>0</v>
      </c>
      <c r="H32" s="709">
        <v>0</v>
      </c>
      <c r="I32" s="49"/>
      <c r="J32" s="688" t="s">
        <v>1173</v>
      </c>
      <c r="K32" s="702">
        <v>0</v>
      </c>
      <c r="L32" s="684"/>
      <c r="M32" s="686">
        <v>1</v>
      </c>
      <c r="N32" s="703">
        <f t="shared" si="1"/>
        <v>1</v>
      </c>
      <c r="O32" s="704">
        <f>IF(M32&lt;1,(AVERAGE(F32:I32)/M32),SUM(F32:I32)/M32)</f>
        <v>0</v>
      </c>
      <c r="P32" s="23" t="str">
        <f t="shared" si="0"/>
        <v>T</v>
      </c>
      <c r="Q32" s="24"/>
      <c r="R32" s="24"/>
      <c r="S32" s="688" t="s">
        <v>1219</v>
      </c>
      <c r="T32" s="688" t="s">
        <v>1220</v>
      </c>
    </row>
    <row r="33" spans="1:20" ht="108">
      <c r="A33" s="976"/>
      <c r="B33" s="975"/>
      <c r="C33" s="975"/>
      <c r="D33" s="975"/>
      <c r="E33" s="25" t="s">
        <v>1174</v>
      </c>
      <c r="F33" s="709">
        <v>0.5</v>
      </c>
      <c r="G33" s="709">
        <v>0.5</v>
      </c>
      <c r="H33" s="24"/>
      <c r="I33" s="49"/>
      <c r="J33" s="688" t="s">
        <v>1175</v>
      </c>
      <c r="K33" s="702">
        <v>0</v>
      </c>
      <c r="L33" s="684"/>
      <c r="M33" s="686">
        <v>1</v>
      </c>
      <c r="N33" s="703">
        <f t="shared" si="1"/>
        <v>0</v>
      </c>
      <c r="O33" s="704">
        <f>IF(M33&lt;1,(AVERAGE(F33:I33)/M33),SUM(F33:I33)/M33)</f>
        <v>1</v>
      </c>
      <c r="P33" s="23" t="str">
        <f t="shared" si="0"/>
        <v>P</v>
      </c>
      <c r="Q33" s="24"/>
      <c r="R33" s="24"/>
      <c r="S33" s="688" t="s">
        <v>1221</v>
      </c>
      <c r="T33" s="688" t="s">
        <v>1222</v>
      </c>
    </row>
    <row r="34" spans="1:20" ht="67.5">
      <c r="A34" s="976"/>
      <c r="B34" s="975"/>
      <c r="C34" s="975"/>
      <c r="D34" s="975"/>
      <c r="E34" s="25" t="s">
        <v>1165</v>
      </c>
      <c r="F34" s="709">
        <v>1</v>
      </c>
      <c r="G34" s="709">
        <v>1</v>
      </c>
      <c r="H34" s="684">
        <v>90</v>
      </c>
      <c r="I34" s="449"/>
      <c r="J34" s="25" t="s">
        <v>1176</v>
      </c>
      <c r="K34" s="702"/>
      <c r="L34" s="684"/>
      <c r="M34" s="686"/>
      <c r="N34" s="703"/>
      <c r="O34" s="704"/>
      <c r="P34" s="23" t="s">
        <v>393</v>
      </c>
      <c r="Q34" s="24"/>
      <c r="R34" s="24"/>
      <c r="S34" s="688" t="s">
        <v>1223</v>
      </c>
      <c r="T34" s="688" t="s">
        <v>1224</v>
      </c>
    </row>
    <row r="35" spans="1:20" ht="54">
      <c r="A35" s="976"/>
      <c r="B35" s="975"/>
      <c r="C35" s="975"/>
      <c r="D35" s="975"/>
      <c r="E35" s="25" t="s">
        <v>1177</v>
      </c>
      <c r="F35" s="709">
        <v>1</v>
      </c>
      <c r="G35" s="709">
        <v>1</v>
      </c>
      <c r="H35" s="54">
        <v>1</v>
      </c>
      <c r="I35" s="701"/>
      <c r="J35" s="688" t="s">
        <v>1178</v>
      </c>
      <c r="K35" s="702">
        <v>0</v>
      </c>
      <c r="L35" s="684"/>
      <c r="M35" s="686">
        <v>1</v>
      </c>
      <c r="N35" s="703">
        <f t="shared" si="1"/>
        <v>-2</v>
      </c>
      <c r="O35" s="704">
        <v>1</v>
      </c>
      <c r="P35" s="23" t="str">
        <f>IF(O35&lt;=V$16,"T",IF(O35&lt;$Y$16,"R",IF(O35&gt;=$Y$16,"P")))</f>
        <v>P</v>
      </c>
      <c r="Q35" s="24"/>
      <c r="R35" s="27"/>
      <c r="S35" s="688" t="s">
        <v>1225</v>
      </c>
      <c r="T35" s="688" t="s">
        <v>1226</v>
      </c>
    </row>
    <row r="36" spans="1:20" ht="27">
      <c r="A36" s="978">
        <v>5</v>
      </c>
      <c r="B36" s="975"/>
      <c r="C36" s="975"/>
      <c r="D36" s="960" t="s">
        <v>496</v>
      </c>
      <c r="E36" s="25" t="s">
        <v>57</v>
      </c>
      <c r="F36" s="709">
        <v>1</v>
      </c>
      <c r="G36" s="709">
        <v>1</v>
      </c>
      <c r="H36" s="709">
        <v>1</v>
      </c>
      <c r="I36" s="49"/>
      <c r="J36" s="688" t="s">
        <v>1179</v>
      </c>
      <c r="K36" s="702"/>
      <c r="L36" s="720"/>
      <c r="M36" s="686">
        <v>1</v>
      </c>
      <c r="N36" s="703">
        <f t="shared" si="1"/>
        <v>-2</v>
      </c>
      <c r="O36" s="704">
        <f>IF(M36&lt;1,(AVERAGE(F36:I36)/M36),SUM(F36:I36)/M36)</f>
        <v>3</v>
      </c>
      <c r="P36" s="23" t="str">
        <f>IF(O36&lt;=V$16,"T",IF(O36&lt;$Y$16,"R",IF(O36&gt;=$Y$16,"P")))</f>
        <v>P</v>
      </c>
      <c r="Q36" s="41"/>
      <c r="R36" s="24"/>
      <c r="S36" s="24"/>
      <c r="T36" s="25"/>
    </row>
    <row r="37" spans="1:20" ht="54">
      <c r="A37" s="978"/>
      <c r="B37" s="975"/>
      <c r="C37" s="975"/>
      <c r="D37" s="960"/>
      <c r="E37" s="25" t="s">
        <v>1180</v>
      </c>
      <c r="F37" s="709">
        <v>1</v>
      </c>
      <c r="G37" s="686">
        <v>1</v>
      </c>
      <c r="H37" s="686">
        <v>1</v>
      </c>
      <c r="I37" s="49"/>
      <c r="J37" s="688" t="s">
        <v>1181</v>
      </c>
      <c r="K37" s="710"/>
      <c r="L37" s="721"/>
      <c r="M37" s="686">
        <v>1</v>
      </c>
      <c r="N37" s="703">
        <f t="shared" si="1"/>
        <v>-2</v>
      </c>
      <c r="O37" s="704">
        <f>IF(M37&lt;1,(AVERAGE(F37:I37)/M37),SUM(F37:I37)/M37)</f>
        <v>3</v>
      </c>
      <c r="P37" s="23" t="str">
        <f>IF(O37&lt;=V$16,"T",IF(O37&lt;$Y$16,"R",IF(O37&gt;=$Y$16,"P")))</f>
        <v>P</v>
      </c>
      <c r="Q37" s="128" t="e">
        <f>L37/K37</f>
        <v>#DIV/0!</v>
      </c>
      <c r="R37" s="24"/>
      <c r="S37" s="24"/>
      <c r="T37" s="25"/>
    </row>
    <row r="38" spans="1:20" ht="40.5">
      <c r="A38" s="978"/>
      <c r="B38" s="975"/>
      <c r="C38" s="975"/>
      <c r="D38" s="960"/>
      <c r="E38" s="25" t="s">
        <v>58</v>
      </c>
      <c r="F38" s="709">
        <v>1</v>
      </c>
      <c r="G38" s="709">
        <v>1</v>
      </c>
      <c r="H38" s="709">
        <v>1</v>
      </c>
      <c r="I38" s="722"/>
      <c r="J38" s="688" t="s">
        <v>1182</v>
      </c>
      <c r="K38" s="702"/>
      <c r="L38" s="27"/>
      <c r="M38" s="686">
        <v>1</v>
      </c>
      <c r="N38" s="723">
        <f t="shared" si="1"/>
        <v>-2</v>
      </c>
      <c r="O38" s="724">
        <v>1</v>
      </c>
      <c r="P38" s="121" t="str">
        <f>IF(O38&lt;=V$16,"T",IF(O38&lt;$Y$16,"R",IF(O38&gt;=$Y$16,"P")))</f>
        <v>P</v>
      </c>
      <c r="Q38" s="27"/>
      <c r="R38" s="20"/>
      <c r="S38" s="20"/>
      <c r="T38" s="20"/>
    </row>
    <row r="39" spans="1:20" ht="40.5">
      <c r="A39" s="978"/>
      <c r="B39" s="975"/>
      <c r="C39" s="975"/>
      <c r="D39" s="960"/>
      <c r="E39" s="725" t="s">
        <v>1183</v>
      </c>
      <c r="F39" s="709">
        <v>1</v>
      </c>
      <c r="G39" s="709"/>
      <c r="H39" s="709"/>
      <c r="I39" s="726"/>
      <c r="J39" s="27" t="s">
        <v>1184</v>
      </c>
      <c r="K39" s="44"/>
      <c r="L39" s="44"/>
      <c r="M39" s="50">
        <v>86.75</v>
      </c>
      <c r="N39" s="687">
        <v>0</v>
      </c>
      <c r="O39" s="685">
        <v>1</v>
      </c>
      <c r="P39" s="727" t="str">
        <f>IF(O39&lt;=V$16,"T",IF(O39&lt;$Y$16,"R",IF(O39&gt;=$Y$16,"P")))</f>
        <v>P</v>
      </c>
      <c r="Q39" s="50"/>
      <c r="R39" s="742"/>
      <c r="S39" s="742"/>
      <c r="T39" s="742"/>
    </row>
    <row r="40" spans="1:20" ht="22.5" customHeight="1">
      <c r="A40" s="961">
        <v>6</v>
      </c>
      <c r="B40" s="961"/>
      <c r="C40" s="964" t="s">
        <v>1185</v>
      </c>
      <c r="D40" s="965" t="s">
        <v>1186</v>
      </c>
      <c r="E40" s="738" t="s">
        <v>1187</v>
      </c>
      <c r="F40" s="729" t="s">
        <v>1188</v>
      </c>
      <c r="G40" s="744"/>
      <c r="H40" s="744"/>
      <c r="I40" s="730"/>
      <c r="J40" s="728">
        <v>200000</v>
      </c>
      <c r="K40" s="729" t="s">
        <v>1189</v>
      </c>
      <c r="L40" s="729" t="s">
        <v>1190</v>
      </c>
      <c r="M40" s="729" t="s">
        <v>1191</v>
      </c>
      <c r="N40" s="730"/>
      <c r="O40" s="730"/>
      <c r="P40" s="730"/>
      <c r="Q40" s="2"/>
      <c r="S40" s="623"/>
      <c r="T40" s="623"/>
    </row>
    <row r="41" spans="1:20" ht="15">
      <c r="A41" s="962"/>
      <c r="B41" s="962"/>
      <c r="C41" s="964"/>
      <c r="D41" s="965"/>
      <c r="E41" s="739" t="s">
        <v>1192</v>
      </c>
      <c r="F41" s="958" t="s">
        <v>1193</v>
      </c>
      <c r="G41" s="959"/>
      <c r="H41" s="959"/>
      <c r="I41" s="959"/>
      <c r="J41" s="731">
        <v>200000</v>
      </c>
      <c r="K41" s="732" t="s">
        <v>1194</v>
      </c>
      <c r="L41" s="732" t="s">
        <v>1195</v>
      </c>
      <c r="M41" s="732" t="s">
        <v>1196</v>
      </c>
      <c r="N41"/>
      <c r="O41"/>
      <c r="P41"/>
      <c r="Q41" s="2"/>
      <c r="S41" s="623"/>
      <c r="T41" s="623"/>
    </row>
    <row r="42" spans="1:20" ht="30">
      <c r="A42" s="962"/>
      <c r="B42" s="962"/>
      <c r="C42" s="964"/>
      <c r="D42" s="965"/>
      <c r="E42" s="739" t="s">
        <v>1197</v>
      </c>
      <c r="F42" s="958" t="s">
        <v>1198</v>
      </c>
      <c r="G42" s="959"/>
      <c r="H42" s="959"/>
      <c r="I42" s="959"/>
      <c r="J42" s="731">
        <v>2000000</v>
      </c>
      <c r="K42" s="732" t="s">
        <v>1194</v>
      </c>
      <c r="L42" s="732" t="s">
        <v>1199</v>
      </c>
      <c r="M42" s="732" t="s">
        <v>1196</v>
      </c>
      <c r="N42"/>
      <c r="O42"/>
      <c r="P42"/>
      <c r="Q42" s="2"/>
      <c r="S42" s="623"/>
      <c r="T42" s="623"/>
    </row>
    <row r="43" spans="1:20" ht="30">
      <c r="A43" s="962"/>
      <c r="B43" s="962"/>
      <c r="C43" s="964"/>
      <c r="D43" s="965"/>
      <c r="E43" s="739" t="s">
        <v>1200</v>
      </c>
      <c r="F43" s="958" t="s">
        <v>1201</v>
      </c>
      <c r="G43" s="959"/>
      <c r="H43" s="959"/>
      <c r="I43" s="959"/>
      <c r="J43" s="731">
        <v>1200000000</v>
      </c>
      <c r="K43" s="732" t="s">
        <v>1194</v>
      </c>
      <c r="L43" s="732" t="s">
        <v>1202</v>
      </c>
      <c r="M43" s="732" t="s">
        <v>1196</v>
      </c>
      <c r="N43"/>
      <c r="O43"/>
      <c r="P43"/>
      <c r="Q43" s="2"/>
      <c r="S43" s="623"/>
      <c r="T43" s="623"/>
    </row>
    <row r="44" spans="1:20" ht="15">
      <c r="A44" s="962"/>
      <c r="B44" s="962"/>
      <c r="C44" s="964"/>
      <c r="D44" s="965"/>
      <c r="E44" s="739" t="s">
        <v>1203</v>
      </c>
      <c r="F44" s="958" t="s">
        <v>1201</v>
      </c>
      <c r="G44" s="959"/>
      <c r="H44" s="959"/>
      <c r="I44" s="959"/>
      <c r="J44" s="731">
        <v>100000</v>
      </c>
      <c r="K44" s="732" t="s">
        <v>1194</v>
      </c>
      <c r="L44" s="732" t="s">
        <v>1190</v>
      </c>
      <c r="M44" s="732" t="s">
        <v>1196</v>
      </c>
      <c r="N44"/>
      <c r="O44"/>
      <c r="P44"/>
      <c r="Q44" s="2"/>
      <c r="S44" s="623"/>
      <c r="T44" s="623"/>
    </row>
    <row r="45" spans="1:20" ht="30">
      <c r="A45" s="962"/>
      <c r="B45" s="962"/>
      <c r="C45" s="964"/>
      <c r="D45" s="965"/>
      <c r="E45" s="739" t="s">
        <v>1204</v>
      </c>
      <c r="F45" s="958" t="s">
        <v>1205</v>
      </c>
      <c r="G45" s="959"/>
      <c r="H45" s="959"/>
      <c r="I45" s="959"/>
      <c r="J45" s="731">
        <v>70000</v>
      </c>
      <c r="K45" s="732" t="s">
        <v>1194</v>
      </c>
      <c r="L45" s="732" t="s">
        <v>1190</v>
      </c>
      <c r="M45" s="732" t="s">
        <v>1206</v>
      </c>
      <c r="N45"/>
      <c r="O45"/>
      <c r="P45"/>
      <c r="Q45" s="2"/>
      <c r="S45" s="623"/>
      <c r="T45" s="623"/>
    </row>
    <row r="46" spans="1:20" ht="30">
      <c r="A46" s="962"/>
      <c r="B46" s="962"/>
      <c r="C46" s="964"/>
      <c r="D46" s="965"/>
      <c r="E46" s="739" t="s">
        <v>1207</v>
      </c>
      <c r="F46" s="958" t="s">
        <v>1205</v>
      </c>
      <c r="G46" s="959"/>
      <c r="H46" s="959"/>
      <c r="I46" s="959"/>
      <c r="J46" s="731">
        <v>70000</v>
      </c>
      <c r="K46" s="732" t="s">
        <v>1194</v>
      </c>
      <c r="L46" s="732" t="s">
        <v>1190</v>
      </c>
      <c r="M46" s="732" t="s">
        <v>1196</v>
      </c>
      <c r="N46"/>
      <c r="O46"/>
      <c r="P46"/>
      <c r="Q46" s="2"/>
      <c r="S46" s="623"/>
      <c r="T46" s="623"/>
    </row>
    <row r="47" spans="1:20" ht="15">
      <c r="A47" s="963"/>
      <c r="B47" s="963"/>
      <c r="C47" s="964"/>
      <c r="D47" s="965"/>
      <c r="E47" s="733"/>
      <c r="F47" s="733"/>
      <c r="G47" s="734"/>
      <c r="H47" s="734"/>
      <c r="I47" s="734"/>
      <c r="J47" s="735">
        <v>60000</v>
      </c>
      <c r="K47" s="736"/>
      <c r="L47" s="736"/>
      <c r="M47" s="736"/>
      <c r="N47" s="737"/>
      <c r="O47" s="737"/>
      <c r="P47" s="737"/>
    </row>
    <row r="48" spans="1:20">
      <c r="A48" s="31" t="s">
        <v>24</v>
      </c>
      <c r="B48" s="31"/>
      <c r="C48" s="31"/>
      <c r="D48" s="31"/>
      <c r="E48" s="2"/>
      <c r="F48" s="2"/>
      <c r="G48" s="2"/>
      <c r="H48" s="2"/>
      <c r="I48" s="2"/>
      <c r="J48" s="2"/>
      <c r="K48" s="2"/>
      <c r="L48" s="2"/>
      <c r="M48" s="2"/>
      <c r="N48" s="2"/>
      <c r="O48" s="2"/>
      <c r="P48" s="2"/>
      <c r="Q48" s="2"/>
      <c r="R48" s="2"/>
      <c r="S48" s="2"/>
      <c r="T48" s="2"/>
    </row>
    <row r="49" spans="1:20">
      <c r="A49" s="2"/>
      <c r="B49" s="2"/>
      <c r="C49" s="2"/>
      <c r="D49" s="2"/>
      <c r="E49" s="2"/>
      <c r="F49" s="2"/>
      <c r="G49" s="2"/>
      <c r="H49" s="2"/>
      <c r="I49" s="2"/>
      <c r="J49" s="2"/>
      <c r="K49" s="2"/>
      <c r="L49" s="2"/>
      <c r="M49" s="2"/>
      <c r="N49" s="2"/>
      <c r="O49" s="2"/>
      <c r="P49" s="2"/>
      <c r="Q49" s="2"/>
      <c r="R49" s="2"/>
      <c r="S49" s="2"/>
      <c r="T49" s="2"/>
    </row>
    <row r="50" spans="1:20">
      <c r="A50" s="966"/>
      <c r="B50" s="967"/>
      <c r="C50" s="967"/>
      <c r="D50" s="967"/>
      <c r="E50" s="967"/>
      <c r="F50" s="967"/>
      <c r="G50" s="967"/>
      <c r="H50" s="967"/>
      <c r="I50" s="967"/>
      <c r="J50" s="967"/>
      <c r="K50" s="967"/>
      <c r="L50" s="967"/>
      <c r="M50" s="967"/>
      <c r="N50" s="967"/>
      <c r="O50" s="967"/>
      <c r="P50" s="967"/>
      <c r="Q50" s="967"/>
      <c r="R50" s="967"/>
      <c r="S50" s="967"/>
      <c r="T50" s="968"/>
    </row>
    <row r="51" spans="1:20">
      <c r="A51" s="966"/>
      <c r="B51" s="967"/>
      <c r="C51" s="967"/>
      <c r="D51" s="967"/>
      <c r="E51" s="967"/>
      <c r="F51" s="967"/>
      <c r="G51" s="967"/>
      <c r="H51" s="967"/>
      <c r="I51" s="967"/>
      <c r="J51" s="967"/>
      <c r="K51" s="967"/>
      <c r="L51" s="967"/>
      <c r="M51" s="967"/>
      <c r="N51" s="967"/>
      <c r="O51" s="967"/>
      <c r="P51" s="967"/>
      <c r="Q51" s="967"/>
      <c r="R51" s="967"/>
      <c r="S51" s="967"/>
      <c r="T51" s="968"/>
    </row>
    <row r="52" spans="1:20">
      <c r="A52" s="966"/>
      <c r="B52" s="967"/>
      <c r="C52" s="967"/>
      <c r="D52" s="967"/>
      <c r="E52" s="967"/>
      <c r="F52" s="967"/>
      <c r="G52" s="967"/>
      <c r="H52" s="967"/>
      <c r="I52" s="967"/>
      <c r="J52" s="967"/>
      <c r="K52" s="967"/>
      <c r="L52" s="967"/>
      <c r="M52" s="967"/>
      <c r="N52" s="967"/>
      <c r="O52" s="967"/>
      <c r="P52" s="967"/>
      <c r="Q52" s="967"/>
      <c r="R52" s="967"/>
      <c r="S52" s="967"/>
      <c r="T52" s="968"/>
    </row>
    <row r="53" spans="1:20">
      <c r="A53" s="966"/>
      <c r="B53" s="967"/>
      <c r="C53" s="967"/>
      <c r="D53" s="967"/>
      <c r="E53" s="967"/>
      <c r="F53" s="967"/>
      <c r="G53" s="967"/>
      <c r="H53" s="967"/>
      <c r="I53" s="967"/>
      <c r="J53" s="967"/>
      <c r="K53" s="967"/>
      <c r="L53" s="967"/>
      <c r="M53" s="967"/>
      <c r="N53" s="967"/>
      <c r="O53" s="967"/>
      <c r="P53" s="967"/>
      <c r="Q53" s="967"/>
      <c r="R53" s="967"/>
      <c r="S53" s="967"/>
      <c r="T53" s="968"/>
    </row>
    <row r="54" spans="1:20">
      <c r="A54" s="966"/>
      <c r="B54" s="967"/>
      <c r="C54" s="967"/>
      <c r="D54" s="967"/>
      <c r="E54" s="967"/>
      <c r="F54" s="967"/>
      <c r="G54" s="967"/>
      <c r="H54" s="967"/>
      <c r="I54" s="967"/>
      <c r="J54" s="967"/>
      <c r="K54" s="967"/>
      <c r="L54" s="967"/>
      <c r="M54" s="967"/>
      <c r="N54" s="967"/>
      <c r="O54" s="967"/>
      <c r="P54" s="967"/>
      <c r="Q54" s="967"/>
      <c r="R54" s="967"/>
      <c r="S54" s="967"/>
      <c r="T54" s="968"/>
    </row>
    <row r="55" spans="1:20">
      <c r="A55" s="966"/>
      <c r="B55" s="967"/>
      <c r="C55" s="967"/>
      <c r="D55" s="967"/>
      <c r="E55" s="967"/>
      <c r="F55" s="967"/>
      <c r="G55" s="967"/>
      <c r="H55" s="967"/>
      <c r="I55" s="967"/>
      <c r="J55" s="967"/>
      <c r="K55" s="967"/>
      <c r="L55" s="967"/>
      <c r="M55" s="967"/>
      <c r="N55" s="967"/>
      <c r="O55" s="967"/>
      <c r="P55" s="967"/>
      <c r="Q55" s="967"/>
      <c r="R55" s="967"/>
      <c r="S55" s="967"/>
      <c r="T55" s="968"/>
    </row>
    <row r="56" spans="1:20">
      <c r="A56" s="966"/>
      <c r="B56" s="967"/>
      <c r="C56" s="967"/>
      <c r="D56" s="967"/>
      <c r="E56" s="967"/>
      <c r="F56" s="967"/>
      <c r="G56" s="967"/>
      <c r="H56" s="967"/>
      <c r="I56" s="967"/>
      <c r="J56" s="967"/>
      <c r="K56" s="967"/>
      <c r="L56" s="967"/>
      <c r="M56" s="967"/>
      <c r="N56" s="967"/>
      <c r="O56" s="967"/>
      <c r="P56" s="967"/>
      <c r="Q56" s="967"/>
      <c r="R56" s="967"/>
      <c r="S56" s="967"/>
      <c r="T56" s="968"/>
    </row>
    <row r="57" spans="1:20">
      <c r="A57" s="966"/>
      <c r="B57" s="967"/>
      <c r="C57" s="967"/>
      <c r="D57" s="967"/>
      <c r="E57" s="967"/>
      <c r="F57" s="967"/>
      <c r="G57" s="967"/>
      <c r="H57" s="967"/>
      <c r="I57" s="967"/>
      <c r="J57" s="967"/>
      <c r="K57" s="967"/>
      <c r="L57" s="967"/>
      <c r="M57" s="967"/>
      <c r="N57" s="967"/>
      <c r="O57" s="967"/>
      <c r="P57" s="967"/>
      <c r="Q57" s="967"/>
      <c r="R57" s="967"/>
      <c r="S57" s="967"/>
      <c r="T57" s="968"/>
    </row>
    <row r="58" spans="1:20">
      <c r="A58" s="966"/>
      <c r="B58" s="967"/>
      <c r="C58" s="967"/>
      <c r="D58" s="967"/>
      <c r="E58" s="967"/>
      <c r="F58" s="967"/>
      <c r="G58" s="967"/>
      <c r="H58" s="967"/>
      <c r="I58" s="967"/>
      <c r="J58" s="967"/>
      <c r="K58" s="967"/>
      <c r="L58" s="967"/>
      <c r="M58" s="967"/>
      <c r="N58" s="967"/>
      <c r="O58" s="967"/>
      <c r="P58" s="967"/>
      <c r="Q58" s="967"/>
      <c r="R58" s="967"/>
      <c r="S58" s="967"/>
      <c r="T58" s="968"/>
    </row>
    <row r="59" spans="1:20">
      <c r="A59" s="966"/>
      <c r="B59" s="967"/>
      <c r="C59" s="967"/>
      <c r="D59" s="967"/>
      <c r="E59" s="967"/>
      <c r="F59" s="967"/>
      <c r="G59" s="967"/>
      <c r="H59" s="967"/>
      <c r="I59" s="967"/>
      <c r="J59" s="967"/>
      <c r="K59" s="967"/>
      <c r="L59" s="967"/>
      <c r="M59" s="967"/>
      <c r="N59" s="967"/>
      <c r="O59" s="967"/>
      <c r="P59" s="967"/>
      <c r="Q59" s="967"/>
      <c r="R59" s="967"/>
      <c r="S59" s="967"/>
      <c r="T59" s="968"/>
    </row>
    <row r="60" spans="1:20">
      <c r="A60" s="966"/>
      <c r="B60" s="967"/>
      <c r="C60" s="967"/>
      <c r="D60" s="967"/>
      <c r="E60" s="967"/>
      <c r="F60" s="967"/>
      <c r="G60" s="967"/>
      <c r="H60" s="967"/>
      <c r="I60" s="967"/>
      <c r="J60" s="967"/>
      <c r="K60" s="967"/>
      <c r="L60" s="967"/>
      <c r="M60" s="967"/>
      <c r="N60" s="967"/>
      <c r="O60" s="967"/>
      <c r="P60" s="967"/>
      <c r="Q60" s="967"/>
      <c r="R60" s="967"/>
      <c r="S60" s="967"/>
      <c r="T60" s="968"/>
    </row>
  </sheetData>
  <mergeCells count="69">
    <mergeCell ref="A18:A22"/>
    <mergeCell ref="B18:B22"/>
    <mergeCell ref="C18:C22"/>
    <mergeCell ref="D18:D22"/>
    <mergeCell ref="B23:B25"/>
    <mergeCell ref="C23:C25"/>
    <mergeCell ref="D23:D30"/>
    <mergeCell ref="A26:A28"/>
    <mergeCell ref="A23:A25"/>
    <mergeCell ref="B26:B28"/>
    <mergeCell ref="C26:C28"/>
    <mergeCell ref="A29:A35"/>
    <mergeCell ref="B29:B39"/>
    <mergeCell ref="C29:C39"/>
    <mergeCell ref="D32:D35"/>
    <mergeCell ref="A36:A39"/>
    <mergeCell ref="Q15:Q16"/>
    <mergeCell ref="B15:B16"/>
    <mergeCell ref="C15:C16"/>
    <mergeCell ref="L15:L16"/>
    <mergeCell ref="M15:M16"/>
    <mergeCell ref="E15:E16"/>
    <mergeCell ref="F15:I15"/>
    <mergeCell ref="K15:K16"/>
    <mergeCell ref="J15:J16"/>
    <mergeCell ref="A3:E5"/>
    <mergeCell ref="F3:M3"/>
    <mergeCell ref="N3:T3"/>
    <mergeCell ref="F4:M5"/>
    <mergeCell ref="N4:T4"/>
    <mergeCell ref="N5:T5"/>
    <mergeCell ref="T15:T16"/>
    <mergeCell ref="A7:E7"/>
    <mergeCell ref="F7:M7"/>
    <mergeCell ref="A8:E8"/>
    <mergeCell ref="F8:M8"/>
    <mergeCell ref="A9:E9"/>
    <mergeCell ref="F9:M9"/>
    <mergeCell ref="R15:R16"/>
    <mergeCell ref="N15:P15"/>
    <mergeCell ref="A10:E10"/>
    <mergeCell ref="F10:M10"/>
    <mergeCell ref="A12:T12"/>
    <mergeCell ref="A14:L14"/>
    <mergeCell ref="M14:T14"/>
    <mergeCell ref="A15:A16"/>
    <mergeCell ref="D15:D16"/>
    <mergeCell ref="A50:T50"/>
    <mergeCell ref="A51:T51"/>
    <mergeCell ref="A52:T52"/>
    <mergeCell ref="A53:T53"/>
    <mergeCell ref="A54:T54"/>
    <mergeCell ref="A60:T60"/>
    <mergeCell ref="A55:T55"/>
    <mergeCell ref="A56:T56"/>
    <mergeCell ref="A57:T57"/>
    <mergeCell ref="A58:T58"/>
    <mergeCell ref="A59:T59"/>
    <mergeCell ref="D36:D39"/>
    <mergeCell ref="A40:A47"/>
    <mergeCell ref="B40:B47"/>
    <mergeCell ref="C40:C47"/>
    <mergeCell ref="D40:D47"/>
    <mergeCell ref="F45:I45"/>
    <mergeCell ref="F46:I46"/>
    <mergeCell ref="F41:I41"/>
    <mergeCell ref="F42:I42"/>
    <mergeCell ref="F43:I43"/>
    <mergeCell ref="F44:I44"/>
  </mergeCells>
  <conditionalFormatting sqref="P18:P39">
    <cfRule type="containsText" dxfId="127" priority="2" stopIfTrue="1" operator="containsText" text="P">
      <formula>NOT(ISERROR(SEARCH("P",P18)))</formula>
    </cfRule>
    <cfRule type="containsText" dxfId="126" priority="3" stopIfTrue="1" operator="containsText" text="R">
      <formula>NOT(ISERROR(SEARCH("R",P18)))</formula>
    </cfRule>
    <cfRule type="containsText" dxfId="125" priority="4" operator="containsText" text="T">
      <formula>NOT(ISERROR(SEARCH("T",P18)))</formula>
    </cfRule>
  </conditionalFormatting>
  <conditionalFormatting sqref="P30:P34">
    <cfRule type="iconSet" priority="5">
      <iconSet iconSet="3Symbols2">
        <cfvo type="percent" val="0"/>
        <cfvo type="percent" val="0.74"/>
        <cfvo type="percent" val="0.85"/>
      </iconSet>
    </cfRule>
  </conditionalFormatting>
  <conditionalFormatting sqref="P31">
    <cfRule type="iconSet" priority="1">
      <iconSet iconSet="3Symbols2">
        <cfvo type="percent" val="0"/>
        <cfvo type="percent" val="0.74"/>
        <cfvo type="percent" val="0.85"/>
      </iconSet>
    </cfRule>
  </conditionalFormatting>
  <conditionalFormatting sqref="P35:P39 P18:P29">
    <cfRule type="iconSet" priority="6">
      <iconSet iconSet="3Symbols2">
        <cfvo type="percent" val="0"/>
        <cfvo type="percent" val="0.74"/>
        <cfvo type="percent" val="0.85"/>
      </iconSet>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40"/>
  <sheetViews>
    <sheetView topLeftCell="D1" zoomScale="81" zoomScaleNormal="81" workbookViewId="0">
      <selection activeCell="H26" sqref="H26"/>
    </sheetView>
  </sheetViews>
  <sheetFormatPr baseColWidth="10" defaultColWidth="11.42578125" defaultRowHeight="13.5"/>
  <cols>
    <col min="1" max="1" width="6.28515625" style="1" customWidth="1"/>
    <col min="2" max="2" width="25.28515625" style="1" customWidth="1"/>
    <col min="3" max="3" width="29" style="1" customWidth="1"/>
    <col min="4" max="4" width="41.42578125" style="1" customWidth="1"/>
    <col min="5" max="5" width="45.42578125" style="1" customWidth="1"/>
    <col min="6" max="6" width="8.85546875" style="1" customWidth="1"/>
    <col min="7" max="7" width="6.5703125" style="1" customWidth="1"/>
    <col min="8" max="8" width="8.85546875" style="1" customWidth="1"/>
    <col min="9" max="9" width="6.28515625" style="1" customWidth="1"/>
    <col min="10" max="10" width="37.5703125" style="1" customWidth="1"/>
    <col min="11" max="11" width="19.42578125" style="1" customWidth="1"/>
    <col min="12" max="12" width="27.85546875" style="1" customWidth="1"/>
    <col min="13" max="13" width="11.42578125" style="1"/>
    <col min="14" max="14" width="15.140625" style="1" customWidth="1"/>
    <col min="15" max="16" width="11.42578125" style="1"/>
    <col min="17" max="17" width="30.28515625" style="1" customWidth="1"/>
    <col min="18" max="18" width="26.7109375" style="1" customWidth="1"/>
    <col min="19" max="19" width="25" style="1" customWidth="1"/>
    <col min="20" max="20" width="31.140625" style="1" customWidth="1"/>
    <col min="21" max="16384" width="11.42578125" style="1"/>
  </cols>
  <sheetData>
    <row r="1" spans="1:20" ht="14.25" thickBot="1"/>
    <row r="2" spans="1:20" ht="14.25" thickBot="1">
      <c r="A2" s="904"/>
      <c r="B2" s="905"/>
      <c r="C2" s="905"/>
      <c r="D2" s="905"/>
      <c r="E2" s="906"/>
      <c r="F2" s="913" t="s">
        <v>18</v>
      </c>
      <c r="G2" s="914"/>
      <c r="H2" s="914"/>
      <c r="I2" s="914"/>
      <c r="J2" s="914"/>
      <c r="K2" s="914"/>
      <c r="L2" s="914"/>
      <c r="M2" s="915"/>
      <c r="N2" s="882" t="s">
        <v>655</v>
      </c>
      <c r="O2" s="883"/>
      <c r="P2" s="883"/>
      <c r="Q2" s="883"/>
      <c r="R2" s="883"/>
      <c r="S2" s="883"/>
      <c r="T2" s="884"/>
    </row>
    <row r="3" spans="1:20" ht="14.25" thickBot="1">
      <c r="A3" s="907"/>
      <c r="B3" s="908"/>
      <c r="C3" s="908"/>
      <c r="D3" s="908"/>
      <c r="E3" s="909"/>
      <c r="F3" s="885" t="s">
        <v>17</v>
      </c>
      <c r="G3" s="886"/>
      <c r="H3" s="886"/>
      <c r="I3" s="886"/>
      <c r="J3" s="886"/>
      <c r="K3" s="886"/>
      <c r="L3" s="886"/>
      <c r="M3" s="887"/>
      <c r="N3" s="891" t="s">
        <v>23</v>
      </c>
      <c r="O3" s="892"/>
      <c r="P3" s="892"/>
      <c r="Q3" s="892"/>
      <c r="R3" s="892"/>
      <c r="S3" s="892"/>
      <c r="T3" s="893"/>
    </row>
    <row r="4" spans="1:20" ht="14.25" thickBot="1">
      <c r="A4" s="910"/>
      <c r="B4" s="911"/>
      <c r="C4" s="911"/>
      <c r="D4" s="911"/>
      <c r="E4" s="912"/>
      <c r="F4" s="888"/>
      <c r="G4" s="889"/>
      <c r="H4" s="889"/>
      <c r="I4" s="889"/>
      <c r="J4" s="889"/>
      <c r="K4" s="889"/>
      <c r="L4" s="889"/>
      <c r="M4" s="890"/>
      <c r="N4" s="894" t="s">
        <v>8</v>
      </c>
      <c r="O4" s="895"/>
      <c r="P4" s="895"/>
      <c r="Q4" s="895"/>
      <c r="R4" s="895"/>
      <c r="S4" s="895"/>
      <c r="T4" s="896"/>
    </row>
    <row r="5" spans="1:20">
      <c r="A5" s="2"/>
      <c r="B5" s="2"/>
      <c r="C5" s="2"/>
      <c r="D5" s="2"/>
      <c r="E5" s="2"/>
      <c r="F5" s="2"/>
      <c r="G5" s="2"/>
      <c r="H5" s="2"/>
      <c r="I5" s="2"/>
      <c r="J5" s="3"/>
      <c r="K5" s="3"/>
      <c r="L5" s="4"/>
      <c r="M5" s="4"/>
      <c r="N5" s="4"/>
      <c r="O5" s="4"/>
      <c r="P5" s="4"/>
      <c r="Q5" s="4"/>
      <c r="R5" s="4"/>
      <c r="S5" s="4"/>
      <c r="T5" s="4"/>
    </row>
    <row r="6" spans="1:20">
      <c r="A6" s="897" t="s">
        <v>10</v>
      </c>
      <c r="B6" s="897"/>
      <c r="C6" s="897"/>
      <c r="D6" s="897"/>
      <c r="E6" s="897"/>
      <c r="F6" s="901" t="s">
        <v>261</v>
      </c>
      <c r="G6" s="902"/>
      <c r="H6" s="902"/>
      <c r="I6" s="902"/>
      <c r="J6" s="902"/>
      <c r="K6" s="902"/>
      <c r="L6" s="902"/>
      <c r="M6" s="903"/>
      <c r="N6" s="4"/>
      <c r="O6" s="4"/>
      <c r="P6" s="4"/>
      <c r="Q6" s="4"/>
      <c r="R6" s="4"/>
      <c r="S6" s="4"/>
      <c r="T6" s="4"/>
    </row>
    <row r="7" spans="1:20" ht="15">
      <c r="A7" s="897" t="s">
        <v>25</v>
      </c>
      <c r="B7" s="897"/>
      <c r="C7" s="897"/>
      <c r="D7" s="897"/>
      <c r="E7" s="897"/>
      <c r="F7" s="898">
        <v>2024</v>
      </c>
      <c r="G7" s="899"/>
      <c r="H7" s="899"/>
      <c r="I7" s="899"/>
      <c r="J7" s="899"/>
      <c r="K7" s="899"/>
      <c r="L7" s="899"/>
      <c r="M7" s="900"/>
      <c r="N7" s="4"/>
      <c r="O7" s="4"/>
      <c r="P7" s="4"/>
      <c r="Q7" s="4"/>
      <c r="R7" s="4"/>
      <c r="S7" s="4"/>
      <c r="T7" s="4"/>
    </row>
    <row r="8" spans="1:20" ht="15">
      <c r="A8" s="897" t="s">
        <v>6</v>
      </c>
      <c r="B8" s="897"/>
      <c r="C8" s="897"/>
      <c r="D8" s="897"/>
      <c r="E8" s="897"/>
      <c r="F8" s="898" t="s">
        <v>731</v>
      </c>
      <c r="G8" s="899"/>
      <c r="H8" s="899"/>
      <c r="I8" s="899"/>
      <c r="J8" s="899"/>
      <c r="K8" s="899"/>
      <c r="L8" s="899"/>
      <c r="M8" s="900"/>
      <c r="N8" s="4"/>
      <c r="O8" s="4"/>
      <c r="P8" s="4"/>
      <c r="Q8" s="4"/>
      <c r="R8" s="4"/>
      <c r="S8" s="4"/>
      <c r="T8" s="4"/>
    </row>
    <row r="9" spans="1:20" ht="15">
      <c r="A9" s="897" t="s">
        <v>7</v>
      </c>
      <c r="B9" s="897"/>
      <c r="C9" s="897"/>
      <c r="D9" s="897"/>
      <c r="E9" s="897"/>
      <c r="F9" s="898" t="s">
        <v>1241</v>
      </c>
      <c r="G9" s="899"/>
      <c r="H9" s="899"/>
      <c r="I9" s="899"/>
      <c r="J9" s="899"/>
      <c r="K9" s="899"/>
      <c r="L9" s="899"/>
      <c r="M9" s="900"/>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926" t="s">
        <v>9</v>
      </c>
      <c r="B11" s="927"/>
      <c r="C11" s="927"/>
      <c r="D11" s="927"/>
      <c r="E11" s="927"/>
      <c r="F11" s="927"/>
      <c r="G11" s="927"/>
      <c r="H11" s="927"/>
      <c r="I11" s="927"/>
      <c r="J11" s="927"/>
      <c r="K11" s="927"/>
      <c r="L11" s="927"/>
      <c r="M11" s="927"/>
      <c r="N11" s="927"/>
      <c r="O11" s="927"/>
      <c r="P11" s="927"/>
      <c r="Q11" s="927"/>
      <c r="R11" s="927"/>
      <c r="S11" s="927"/>
      <c r="T11" s="928"/>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929" t="s">
        <v>16</v>
      </c>
      <c r="B13" s="930"/>
      <c r="C13" s="930"/>
      <c r="D13" s="930"/>
      <c r="E13" s="930"/>
      <c r="F13" s="930"/>
      <c r="G13" s="930"/>
      <c r="H13" s="930"/>
      <c r="I13" s="930"/>
      <c r="J13" s="930"/>
      <c r="K13" s="930"/>
      <c r="L13" s="931"/>
      <c r="M13" s="932" t="s">
        <v>1</v>
      </c>
      <c r="N13" s="932"/>
      <c r="O13" s="932"/>
      <c r="P13" s="932"/>
      <c r="Q13" s="932"/>
      <c r="R13" s="932"/>
      <c r="S13" s="932"/>
      <c r="T13" s="933"/>
    </row>
    <row r="14" spans="1:20" ht="14.25" thickBot="1">
      <c r="A14" s="938" t="s">
        <v>27</v>
      </c>
      <c r="B14" s="947" t="s">
        <v>293</v>
      </c>
      <c r="C14" s="947" t="s">
        <v>294</v>
      </c>
      <c r="D14" s="938" t="s">
        <v>26</v>
      </c>
      <c r="E14" s="942" t="s">
        <v>19</v>
      </c>
      <c r="F14" s="944" t="s">
        <v>11</v>
      </c>
      <c r="G14" s="945"/>
      <c r="H14" s="945"/>
      <c r="I14" s="946"/>
      <c r="J14" s="934" t="s">
        <v>20</v>
      </c>
      <c r="K14" s="934" t="s">
        <v>21</v>
      </c>
      <c r="L14" s="934" t="s">
        <v>2</v>
      </c>
      <c r="M14" s="936" t="s">
        <v>22</v>
      </c>
      <c r="N14" s="917" t="s">
        <v>3</v>
      </c>
      <c r="O14" s="918"/>
      <c r="P14" s="919"/>
      <c r="Q14" s="920" t="s">
        <v>188</v>
      </c>
      <c r="R14" s="922" t="s">
        <v>5</v>
      </c>
      <c r="S14" s="10" t="s">
        <v>29</v>
      </c>
      <c r="T14" s="924" t="s">
        <v>0</v>
      </c>
    </row>
    <row r="15" spans="1:20" ht="32.25" customHeight="1" thickBot="1">
      <c r="A15" s="939"/>
      <c r="B15" s="948"/>
      <c r="C15" s="948"/>
      <c r="D15" s="939"/>
      <c r="E15" s="943"/>
      <c r="F15" s="11" t="s">
        <v>12</v>
      </c>
      <c r="G15" s="11" t="s">
        <v>13</v>
      </c>
      <c r="H15" s="11" t="s">
        <v>14</v>
      </c>
      <c r="I15" s="11" t="s">
        <v>15</v>
      </c>
      <c r="J15" s="935"/>
      <c r="K15" s="935"/>
      <c r="L15" s="935"/>
      <c r="M15" s="937"/>
      <c r="N15" s="12" t="s">
        <v>30</v>
      </c>
      <c r="O15" s="13" t="s">
        <v>28</v>
      </c>
      <c r="P15" s="14" t="s">
        <v>31</v>
      </c>
      <c r="Q15" s="921"/>
      <c r="R15" s="923"/>
      <c r="S15" s="15"/>
      <c r="T15" s="925"/>
    </row>
    <row r="16" spans="1:20" ht="14.25" thickBot="1">
      <c r="A16" s="2"/>
      <c r="B16" s="2"/>
      <c r="C16" s="2"/>
      <c r="D16" s="2"/>
      <c r="E16" s="2"/>
      <c r="F16" s="2"/>
      <c r="G16" s="2"/>
      <c r="H16" s="2"/>
      <c r="I16" s="2"/>
      <c r="J16" s="2"/>
      <c r="K16" s="2"/>
      <c r="L16" s="16"/>
      <c r="M16" s="2"/>
      <c r="Q16" s="2"/>
      <c r="R16" s="2"/>
      <c r="S16" s="2"/>
      <c r="T16" s="2"/>
    </row>
    <row r="17" spans="1:20" ht="33" customHeight="1">
      <c r="A17" s="981">
        <v>1</v>
      </c>
      <c r="B17" s="996" t="s">
        <v>296</v>
      </c>
      <c r="C17" s="996" t="s">
        <v>361</v>
      </c>
      <c r="D17" s="996" t="s">
        <v>271</v>
      </c>
      <c r="E17" s="371" t="s">
        <v>262</v>
      </c>
      <c r="F17" s="985">
        <v>1</v>
      </c>
      <c r="G17" s="985">
        <v>1</v>
      </c>
      <c r="H17" s="993">
        <v>1</v>
      </c>
      <c r="I17" s="985"/>
      <c r="J17" s="989" t="s">
        <v>283</v>
      </c>
      <c r="K17" s="987" t="s">
        <v>284</v>
      </c>
      <c r="L17" s="987" t="s">
        <v>284</v>
      </c>
      <c r="M17" s="985">
        <v>1</v>
      </c>
      <c r="N17" s="991">
        <v>1</v>
      </c>
      <c r="O17" s="985">
        <f>M17/F17</f>
        <v>1</v>
      </c>
      <c r="P17" s="983" t="s">
        <v>393</v>
      </c>
      <c r="Q17" s="18"/>
      <c r="R17" s="19"/>
      <c r="S17" s="1003" t="s">
        <v>282</v>
      </c>
      <c r="T17" s="1004" t="s">
        <v>281</v>
      </c>
    </row>
    <row r="18" spans="1:20">
      <c r="A18" s="982"/>
      <c r="B18" s="997"/>
      <c r="C18" s="997"/>
      <c r="D18" s="997"/>
      <c r="E18" s="294" t="s">
        <v>263</v>
      </c>
      <c r="F18" s="986"/>
      <c r="G18" s="986"/>
      <c r="H18" s="994"/>
      <c r="I18" s="995"/>
      <c r="J18" s="990"/>
      <c r="K18" s="988"/>
      <c r="L18" s="988"/>
      <c r="M18" s="986"/>
      <c r="N18" s="992"/>
      <c r="O18" s="986"/>
      <c r="P18" s="984"/>
      <c r="Q18" s="21"/>
      <c r="R18" s="22"/>
      <c r="S18" s="1001"/>
      <c r="T18" s="1005"/>
    </row>
    <row r="19" spans="1:20" ht="24.75">
      <c r="A19" s="982"/>
      <c r="B19" s="997"/>
      <c r="C19" s="997"/>
      <c r="D19" s="997"/>
      <c r="E19" s="290" t="s">
        <v>264</v>
      </c>
      <c r="F19" s="295">
        <v>5</v>
      </c>
      <c r="G19" s="295">
        <v>4</v>
      </c>
      <c r="H19" s="838">
        <v>5</v>
      </c>
      <c r="I19" s="295"/>
      <c r="J19" s="309" t="s">
        <v>285</v>
      </c>
      <c r="K19" s="340" t="s">
        <v>284</v>
      </c>
      <c r="L19" s="340" t="s">
        <v>284</v>
      </c>
      <c r="M19" s="295">
        <v>5</v>
      </c>
      <c r="N19" s="267">
        <f t="shared" ref="N19:N26" si="0">IF(M19&lt;1,M19-AVERAGE(F19:I19),M19-(SUM(F19:I19)))</f>
        <v>-9</v>
      </c>
      <c r="O19" s="268">
        <f t="shared" ref="O19:O26" si="1">IF(M19&lt;1,(AVERAGE(F19:I19)/M19),SUM(F19:I19)/M19)</f>
        <v>2.8</v>
      </c>
      <c r="P19" s="23" t="str">
        <f t="shared" ref="P19:P26" si="2">IF(O19&lt;=V$17,"T",IF(O19&lt;$Y$17,"R",IF(O19&gt;=$Y$17,"P")))</f>
        <v>P</v>
      </c>
      <c r="Q19" s="24"/>
      <c r="R19" s="25"/>
      <c r="S19" s="1001"/>
      <c r="T19" s="1005"/>
    </row>
    <row r="20" spans="1:20" ht="42.75" customHeight="1">
      <c r="A20" s="982"/>
      <c r="B20" s="997"/>
      <c r="C20" s="997"/>
      <c r="D20" s="997"/>
      <c r="E20" s="290" t="s">
        <v>265</v>
      </c>
      <c r="F20" s="295">
        <v>4</v>
      </c>
      <c r="G20" s="295">
        <v>6</v>
      </c>
      <c r="H20" s="839">
        <v>4</v>
      </c>
      <c r="I20" s="295"/>
      <c r="J20" s="309" t="s">
        <v>290</v>
      </c>
      <c r="K20" s="340" t="s">
        <v>284</v>
      </c>
      <c r="L20" s="340" t="s">
        <v>284</v>
      </c>
      <c r="M20" s="295">
        <v>3</v>
      </c>
      <c r="N20" s="267">
        <f t="shared" si="0"/>
        <v>-11</v>
      </c>
      <c r="O20" s="268">
        <f>F20/M20</f>
        <v>1.3333333333333333</v>
      </c>
      <c r="P20" s="23" t="str">
        <f t="shared" si="2"/>
        <v>P</v>
      </c>
      <c r="Q20" s="24"/>
      <c r="R20" s="25"/>
      <c r="S20" s="1002"/>
      <c r="T20" s="1006"/>
    </row>
    <row r="21" spans="1:20" ht="29.25" customHeight="1">
      <c r="A21" s="980"/>
      <c r="B21" s="997"/>
      <c r="C21" s="997"/>
      <c r="D21" s="865"/>
      <c r="E21" s="309" t="s">
        <v>368</v>
      </c>
      <c r="F21" s="268">
        <v>1</v>
      </c>
      <c r="G21" s="268">
        <v>1</v>
      </c>
      <c r="H21" s="840">
        <v>1</v>
      </c>
      <c r="I21" s="369"/>
      <c r="J21" s="309" t="s">
        <v>286</v>
      </c>
      <c r="K21" s="340" t="s">
        <v>284</v>
      </c>
      <c r="L21" s="340" t="s">
        <v>284</v>
      </c>
      <c r="M21" s="268">
        <v>1</v>
      </c>
      <c r="N21" s="292">
        <f t="shared" si="0"/>
        <v>-2</v>
      </c>
      <c r="O21" s="268">
        <f t="shared" si="1"/>
        <v>3</v>
      </c>
      <c r="P21" s="23" t="str">
        <f t="shared" si="2"/>
        <v>P</v>
      </c>
      <c r="Q21" s="24"/>
      <c r="R21" s="25"/>
      <c r="S21" s="1000" t="s">
        <v>278</v>
      </c>
      <c r="T21" s="1009" t="s">
        <v>279</v>
      </c>
    </row>
    <row r="22" spans="1:20" ht="24.75">
      <c r="A22" s="979">
        <v>2</v>
      </c>
      <c r="B22" s="997"/>
      <c r="C22" s="997"/>
      <c r="D22" s="864" t="s">
        <v>272</v>
      </c>
      <c r="E22" s="309" t="s">
        <v>266</v>
      </c>
      <c r="F22" s="268">
        <v>1</v>
      </c>
      <c r="G22" s="268">
        <v>1</v>
      </c>
      <c r="H22" s="840">
        <v>1</v>
      </c>
      <c r="I22" s="369"/>
      <c r="J22" s="309" t="s">
        <v>291</v>
      </c>
      <c r="K22" s="340" t="s">
        <v>284</v>
      </c>
      <c r="L22" s="340" t="s">
        <v>284</v>
      </c>
      <c r="M22" s="268">
        <v>1</v>
      </c>
      <c r="N22" s="267">
        <f t="shared" si="0"/>
        <v>-2</v>
      </c>
      <c r="O22" s="268">
        <f t="shared" si="1"/>
        <v>3</v>
      </c>
      <c r="P22" s="23" t="str">
        <f t="shared" si="2"/>
        <v>P</v>
      </c>
      <c r="Q22" s="24"/>
      <c r="R22" s="25"/>
      <c r="S22" s="1001"/>
      <c r="T22" s="1006"/>
    </row>
    <row r="23" spans="1:20" ht="24.75">
      <c r="A23" s="980"/>
      <c r="B23" s="997"/>
      <c r="C23" s="997"/>
      <c r="D23" s="865"/>
      <c r="E23" s="309" t="s">
        <v>267</v>
      </c>
      <c r="F23" s="268">
        <v>1</v>
      </c>
      <c r="G23" s="268">
        <v>1</v>
      </c>
      <c r="H23" s="840">
        <v>1</v>
      </c>
      <c r="I23" s="369"/>
      <c r="J23" s="309" t="s">
        <v>287</v>
      </c>
      <c r="K23" s="340" t="s">
        <v>284</v>
      </c>
      <c r="L23" s="340" t="s">
        <v>284</v>
      </c>
      <c r="M23" s="268">
        <v>1</v>
      </c>
      <c r="N23" s="292">
        <f t="shared" si="0"/>
        <v>-2</v>
      </c>
      <c r="O23" s="268">
        <f t="shared" si="1"/>
        <v>3</v>
      </c>
      <c r="P23" s="23" t="str">
        <f t="shared" si="2"/>
        <v>P</v>
      </c>
      <c r="Q23" s="24"/>
      <c r="R23" s="25"/>
      <c r="S23" s="1002"/>
      <c r="T23" s="531" t="s">
        <v>280</v>
      </c>
    </row>
    <row r="24" spans="1:20" ht="24.75">
      <c r="A24" s="971">
        <v>3</v>
      </c>
      <c r="B24" s="865"/>
      <c r="C24" s="865"/>
      <c r="D24" s="956" t="s">
        <v>273</v>
      </c>
      <c r="E24" s="309" t="s">
        <v>268</v>
      </c>
      <c r="F24" s="295">
        <v>2</v>
      </c>
      <c r="G24" s="295">
        <v>1</v>
      </c>
      <c r="H24" s="838">
        <v>2</v>
      </c>
      <c r="I24" s="340"/>
      <c r="J24" s="309" t="s">
        <v>292</v>
      </c>
      <c r="K24" s="340"/>
      <c r="L24" s="340" t="s">
        <v>284</v>
      </c>
      <c r="M24" s="295">
        <v>1</v>
      </c>
      <c r="N24" s="267">
        <f t="shared" si="0"/>
        <v>-4</v>
      </c>
      <c r="O24" s="268">
        <f t="shared" si="1"/>
        <v>5</v>
      </c>
      <c r="P24" s="23" t="str">
        <f t="shared" si="2"/>
        <v>P</v>
      </c>
      <c r="Q24" s="24"/>
      <c r="R24" s="25"/>
      <c r="S24" s="558" t="s">
        <v>274</v>
      </c>
      <c r="T24" s="531" t="s">
        <v>276</v>
      </c>
    </row>
    <row r="25" spans="1:20" ht="38.25" customHeight="1">
      <c r="A25" s="971"/>
      <c r="B25" s="1011" t="s">
        <v>299</v>
      </c>
      <c r="C25" s="956" t="s">
        <v>362</v>
      </c>
      <c r="D25" s="956"/>
      <c r="E25" s="275" t="s">
        <v>269</v>
      </c>
      <c r="F25" s="295">
        <v>2</v>
      </c>
      <c r="G25" s="295">
        <v>1</v>
      </c>
      <c r="H25" s="838">
        <v>2</v>
      </c>
      <c r="I25" s="340"/>
      <c r="J25" s="313" t="s">
        <v>288</v>
      </c>
      <c r="K25" s="340" t="s">
        <v>284</v>
      </c>
      <c r="L25" s="340" t="s">
        <v>284</v>
      </c>
      <c r="M25" s="295">
        <v>1</v>
      </c>
      <c r="N25" s="267">
        <f t="shared" si="0"/>
        <v>-4</v>
      </c>
      <c r="O25" s="268">
        <f t="shared" si="1"/>
        <v>5</v>
      </c>
      <c r="P25" s="23" t="str">
        <f t="shared" si="2"/>
        <v>P</v>
      </c>
      <c r="Q25" s="24"/>
      <c r="R25" s="24"/>
      <c r="S25" s="1007" t="s">
        <v>275</v>
      </c>
      <c r="T25" s="1009" t="s">
        <v>277</v>
      </c>
    </row>
    <row r="26" spans="1:20" ht="28.5" customHeight="1" thickBot="1">
      <c r="A26" s="999"/>
      <c r="B26" s="1012"/>
      <c r="C26" s="998"/>
      <c r="D26" s="998"/>
      <c r="E26" s="372" t="s">
        <v>270</v>
      </c>
      <c r="F26" s="373">
        <v>93</v>
      </c>
      <c r="G26" s="373">
        <v>48</v>
      </c>
      <c r="H26" s="838">
        <v>64</v>
      </c>
      <c r="I26" s="374"/>
      <c r="J26" s="347" t="s">
        <v>289</v>
      </c>
      <c r="K26" s="374" t="s">
        <v>284</v>
      </c>
      <c r="L26" s="374" t="s">
        <v>284</v>
      </c>
      <c r="M26" s="373">
        <v>12</v>
      </c>
      <c r="N26" s="358">
        <f t="shared" si="0"/>
        <v>-193</v>
      </c>
      <c r="O26" s="337">
        <f t="shared" si="1"/>
        <v>17.083333333333332</v>
      </c>
      <c r="P26" s="28" t="str">
        <f t="shared" si="2"/>
        <v>P</v>
      </c>
      <c r="Q26" s="29"/>
      <c r="R26" s="29"/>
      <c r="S26" s="1008"/>
      <c r="T26" s="1010"/>
    </row>
    <row r="27" spans="1:20">
      <c r="A27" s="2"/>
      <c r="B27" s="2"/>
      <c r="C27" s="2"/>
      <c r="D27" s="2"/>
      <c r="E27" s="2"/>
      <c r="F27" s="2"/>
      <c r="G27" s="2"/>
      <c r="H27" s="745"/>
      <c r="I27" s="2"/>
      <c r="J27" s="2"/>
      <c r="K27" s="2"/>
      <c r="L27" s="30"/>
      <c r="M27" s="2"/>
      <c r="N27" s="2"/>
      <c r="O27" s="2"/>
      <c r="P27" s="2"/>
      <c r="Q27" s="2"/>
      <c r="R27" s="2"/>
      <c r="S27" s="2"/>
      <c r="T27" s="2"/>
    </row>
    <row r="28" spans="1:20">
      <c r="A28" s="31" t="s">
        <v>24</v>
      </c>
      <c r="B28" s="31"/>
      <c r="C28" s="31"/>
      <c r="D28" s="31"/>
      <c r="E28" s="2"/>
      <c r="F28" s="2"/>
      <c r="G28" s="2"/>
      <c r="H28" s="2"/>
      <c r="I28" s="2"/>
      <c r="J28" s="2"/>
      <c r="K28" s="2"/>
      <c r="L28" s="2"/>
      <c r="M28" s="2"/>
      <c r="N28" s="2"/>
      <c r="O28" s="2"/>
      <c r="P28" s="2"/>
      <c r="Q28" s="2"/>
      <c r="R28" s="2"/>
      <c r="S28" s="2"/>
      <c r="T28" s="2"/>
    </row>
    <row r="29" spans="1:20">
      <c r="A29" s="2"/>
      <c r="B29" s="2"/>
      <c r="C29" s="2"/>
      <c r="D29" s="2"/>
      <c r="E29" s="2"/>
      <c r="F29" s="2"/>
      <c r="G29" s="2"/>
      <c r="H29" s="2"/>
      <c r="I29" s="2"/>
      <c r="J29" s="2"/>
      <c r="K29" s="2"/>
      <c r="L29" s="2"/>
      <c r="M29" s="2"/>
      <c r="N29" s="2"/>
      <c r="O29" s="2"/>
      <c r="P29" s="2"/>
      <c r="Q29" s="2"/>
      <c r="R29" s="2"/>
      <c r="S29" s="2"/>
      <c r="T29" s="2"/>
    </row>
    <row r="30" spans="1:20">
      <c r="A30" s="966"/>
      <c r="B30" s="967"/>
      <c r="C30" s="967"/>
      <c r="D30" s="967"/>
      <c r="E30" s="967"/>
      <c r="F30" s="967"/>
      <c r="G30" s="967"/>
      <c r="H30" s="967"/>
      <c r="I30" s="967"/>
      <c r="J30" s="967"/>
      <c r="K30" s="967"/>
      <c r="L30" s="967"/>
      <c r="M30" s="967"/>
      <c r="N30" s="967"/>
      <c r="O30" s="967"/>
      <c r="P30" s="967"/>
      <c r="Q30" s="967"/>
      <c r="R30" s="967"/>
      <c r="S30" s="967"/>
      <c r="T30" s="968"/>
    </row>
    <row r="31" spans="1:20">
      <c r="A31" s="966"/>
      <c r="B31" s="967"/>
      <c r="C31" s="967"/>
      <c r="D31" s="967"/>
      <c r="E31" s="967"/>
      <c r="F31" s="967"/>
      <c r="G31" s="967"/>
      <c r="H31" s="967"/>
      <c r="I31" s="967"/>
      <c r="J31" s="967"/>
      <c r="K31" s="967"/>
      <c r="L31" s="967"/>
      <c r="M31" s="967"/>
      <c r="N31" s="967"/>
      <c r="O31" s="967"/>
      <c r="P31" s="967"/>
      <c r="Q31" s="967"/>
      <c r="R31" s="967"/>
      <c r="S31" s="967"/>
      <c r="T31" s="968"/>
    </row>
    <row r="32" spans="1:20">
      <c r="A32" s="966"/>
      <c r="B32" s="967"/>
      <c r="C32" s="967"/>
      <c r="D32" s="967"/>
      <c r="E32" s="967"/>
      <c r="F32" s="967"/>
      <c r="G32" s="967"/>
      <c r="H32" s="967"/>
      <c r="I32" s="967"/>
      <c r="J32" s="967"/>
      <c r="K32" s="967"/>
      <c r="L32" s="967"/>
      <c r="M32" s="967"/>
      <c r="N32" s="967"/>
      <c r="O32" s="967"/>
      <c r="P32" s="967"/>
      <c r="Q32" s="967"/>
      <c r="R32" s="967"/>
      <c r="S32" s="967"/>
      <c r="T32" s="968"/>
    </row>
    <row r="33" spans="1:20">
      <c r="A33" s="966"/>
      <c r="B33" s="967"/>
      <c r="C33" s="967"/>
      <c r="D33" s="967"/>
      <c r="E33" s="967"/>
      <c r="F33" s="967"/>
      <c r="G33" s="967"/>
      <c r="H33" s="967"/>
      <c r="I33" s="967"/>
      <c r="J33" s="967"/>
      <c r="K33" s="967"/>
      <c r="L33" s="967"/>
      <c r="M33" s="967"/>
      <c r="N33" s="967"/>
      <c r="O33" s="967"/>
      <c r="P33" s="967"/>
      <c r="Q33" s="967"/>
      <c r="R33" s="967"/>
      <c r="S33" s="967"/>
      <c r="T33" s="968"/>
    </row>
    <row r="34" spans="1:20">
      <c r="A34" s="966"/>
      <c r="B34" s="967"/>
      <c r="C34" s="967"/>
      <c r="D34" s="967"/>
      <c r="E34" s="967"/>
      <c r="F34" s="967"/>
      <c r="G34" s="967"/>
      <c r="H34" s="967"/>
      <c r="I34" s="967"/>
      <c r="J34" s="967"/>
      <c r="K34" s="967"/>
      <c r="L34" s="967"/>
      <c r="M34" s="967"/>
      <c r="N34" s="967"/>
      <c r="O34" s="967"/>
      <c r="P34" s="967"/>
      <c r="Q34" s="967"/>
      <c r="R34" s="967"/>
      <c r="S34" s="967"/>
      <c r="T34" s="968"/>
    </row>
    <row r="35" spans="1:20">
      <c r="A35" s="966"/>
      <c r="B35" s="967"/>
      <c r="C35" s="967"/>
      <c r="D35" s="967"/>
      <c r="E35" s="967"/>
      <c r="F35" s="967"/>
      <c r="G35" s="967"/>
      <c r="H35" s="967"/>
      <c r="I35" s="967"/>
      <c r="J35" s="967"/>
      <c r="K35" s="967"/>
      <c r="L35" s="967"/>
      <c r="M35" s="967"/>
      <c r="N35" s="967"/>
      <c r="O35" s="967"/>
      <c r="P35" s="967"/>
      <c r="Q35" s="967"/>
      <c r="R35" s="967"/>
      <c r="S35" s="967"/>
      <c r="T35" s="968"/>
    </row>
    <row r="36" spans="1:20">
      <c r="A36" s="966"/>
      <c r="B36" s="967"/>
      <c r="C36" s="967"/>
      <c r="D36" s="967"/>
      <c r="E36" s="967"/>
      <c r="F36" s="967"/>
      <c r="G36" s="967"/>
      <c r="H36" s="967"/>
      <c r="I36" s="967"/>
      <c r="J36" s="967"/>
      <c r="K36" s="967"/>
      <c r="L36" s="967"/>
      <c r="M36" s="967"/>
      <c r="N36" s="967"/>
      <c r="O36" s="967"/>
      <c r="P36" s="967"/>
      <c r="Q36" s="967"/>
      <c r="R36" s="967"/>
      <c r="S36" s="967"/>
      <c r="T36" s="968"/>
    </row>
    <row r="37" spans="1:20">
      <c r="A37" s="966"/>
      <c r="B37" s="967"/>
      <c r="C37" s="967"/>
      <c r="D37" s="967"/>
      <c r="E37" s="967"/>
      <c r="F37" s="967"/>
      <c r="G37" s="967"/>
      <c r="H37" s="967"/>
      <c r="I37" s="967"/>
      <c r="J37" s="967"/>
      <c r="K37" s="967"/>
      <c r="L37" s="967"/>
      <c r="M37" s="967"/>
      <c r="N37" s="967"/>
      <c r="O37" s="967"/>
      <c r="P37" s="967"/>
      <c r="Q37" s="967"/>
      <c r="R37" s="967"/>
      <c r="S37" s="967"/>
      <c r="T37" s="968"/>
    </row>
    <row r="38" spans="1:20">
      <c r="A38" s="966"/>
      <c r="B38" s="967"/>
      <c r="C38" s="967"/>
      <c r="D38" s="967"/>
      <c r="E38" s="967"/>
      <c r="F38" s="967"/>
      <c r="G38" s="967"/>
      <c r="H38" s="967"/>
      <c r="I38" s="967"/>
      <c r="J38" s="967"/>
      <c r="K38" s="967"/>
      <c r="L38" s="967"/>
      <c r="M38" s="967"/>
      <c r="N38" s="967"/>
      <c r="O38" s="967"/>
      <c r="P38" s="967"/>
      <c r="Q38" s="967"/>
      <c r="R38" s="967"/>
      <c r="S38" s="967"/>
      <c r="T38" s="968"/>
    </row>
    <row r="39" spans="1:20">
      <c r="A39" s="966"/>
      <c r="B39" s="967"/>
      <c r="C39" s="967"/>
      <c r="D39" s="967"/>
      <c r="E39" s="967"/>
      <c r="F39" s="967"/>
      <c r="G39" s="967"/>
      <c r="H39" s="967"/>
      <c r="I39" s="967"/>
      <c r="J39" s="967"/>
      <c r="K39" s="967"/>
      <c r="L39" s="967"/>
      <c r="M39" s="967"/>
      <c r="N39" s="967"/>
      <c r="O39" s="967"/>
      <c r="P39" s="967"/>
      <c r="Q39" s="967"/>
      <c r="R39" s="967"/>
      <c r="S39" s="967"/>
      <c r="T39" s="968"/>
    </row>
    <row r="40" spans="1:20">
      <c r="A40" s="966"/>
      <c r="B40" s="967"/>
      <c r="C40" s="967"/>
      <c r="D40" s="967"/>
      <c r="E40" s="967"/>
      <c r="F40" s="967"/>
      <c r="G40" s="967"/>
      <c r="H40" s="967"/>
      <c r="I40" s="967"/>
      <c r="J40" s="967"/>
      <c r="K40" s="967"/>
      <c r="L40" s="967"/>
      <c r="M40" s="967"/>
      <c r="N40" s="967"/>
      <c r="O40" s="967"/>
      <c r="P40" s="967"/>
      <c r="Q40" s="967"/>
      <c r="R40" s="967"/>
      <c r="S40" s="967"/>
      <c r="T40" s="968"/>
    </row>
  </sheetData>
  <mergeCells count="69">
    <mergeCell ref="S25:S26"/>
    <mergeCell ref="T25:T26"/>
    <mergeCell ref="T21:T22"/>
    <mergeCell ref="B14:B15"/>
    <mergeCell ref="C14:C15"/>
    <mergeCell ref="B25:B26"/>
    <mergeCell ref="C25:C26"/>
    <mergeCell ref="B17:B24"/>
    <mergeCell ref="C17:C24"/>
    <mergeCell ref="T14:T15"/>
    <mergeCell ref="L14:L15"/>
    <mergeCell ref="M14:M15"/>
    <mergeCell ref="N14:P14"/>
    <mergeCell ref="Q14:Q15"/>
    <mergeCell ref="R14:R15"/>
    <mergeCell ref="M17:M18"/>
    <mergeCell ref="A40:T40"/>
    <mergeCell ref="D24:D26"/>
    <mergeCell ref="A24:A26"/>
    <mergeCell ref="S21:S23"/>
    <mergeCell ref="S17:S20"/>
    <mergeCell ref="T17:T20"/>
    <mergeCell ref="A34:T34"/>
    <mergeCell ref="A35:T35"/>
    <mergeCell ref="A36:T36"/>
    <mergeCell ref="A37:T37"/>
    <mergeCell ref="A38:T38"/>
    <mergeCell ref="A39:T39"/>
    <mergeCell ref="A30:T30"/>
    <mergeCell ref="A31:T31"/>
    <mergeCell ref="A32:T32"/>
    <mergeCell ref="A33:T33"/>
    <mergeCell ref="K14:K15"/>
    <mergeCell ref="A14:A15"/>
    <mergeCell ref="D14:D15"/>
    <mergeCell ref="E14:E15"/>
    <mergeCell ref="F14:I14"/>
    <mergeCell ref="J14:J15"/>
    <mergeCell ref="D22:D23"/>
    <mergeCell ref="A22:A23"/>
    <mergeCell ref="A17:A21"/>
    <mergeCell ref="P17:P18"/>
    <mergeCell ref="G17:G18"/>
    <mergeCell ref="L17:L18"/>
    <mergeCell ref="J17:J18"/>
    <mergeCell ref="N17:N18"/>
    <mergeCell ref="O17:O18"/>
    <mergeCell ref="F17:F18"/>
    <mergeCell ref="H17:H18"/>
    <mergeCell ref="I17:I18"/>
    <mergeCell ref="K17:K18"/>
    <mergeCell ref="D17:D21"/>
    <mergeCell ref="A9:E9"/>
    <mergeCell ref="F9:M9"/>
    <mergeCell ref="A11:T11"/>
    <mergeCell ref="A13:L13"/>
    <mergeCell ref="M13:T13"/>
    <mergeCell ref="A2:E4"/>
    <mergeCell ref="F2:M2"/>
    <mergeCell ref="N2:T2"/>
    <mergeCell ref="F3:M4"/>
    <mergeCell ref="N3:T3"/>
    <mergeCell ref="N4:T4"/>
    <mergeCell ref="A6:E6"/>
    <mergeCell ref="F6:M6"/>
    <mergeCell ref="A7:E7"/>
    <mergeCell ref="F7:M7"/>
    <mergeCell ref="A8:E8"/>
    <mergeCell ref="F8:M8"/>
  </mergeCells>
  <conditionalFormatting sqref="P17 P19:P26">
    <cfRule type="containsText" dxfId="124" priority="1" stopIfTrue="1" operator="containsText" text="P">
      <formula>NOT(ISERROR(SEARCH("P",P17)))</formula>
    </cfRule>
    <cfRule type="containsText" dxfId="123" priority="2" stopIfTrue="1" operator="containsText" text="R">
      <formula>NOT(ISERROR(SEARCH("R",P17)))</formula>
    </cfRule>
    <cfRule type="containsText" dxfId="122" priority="3" operator="containsText" text="T">
      <formula>NOT(ISERROR(SEARCH("T",P17)))</formula>
    </cfRule>
    <cfRule type="iconSet" priority="73">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T37"/>
  <sheetViews>
    <sheetView topLeftCell="C1" zoomScaleNormal="100" workbookViewId="0">
      <selection activeCell="E19" sqref="E19"/>
    </sheetView>
  </sheetViews>
  <sheetFormatPr baseColWidth="10" defaultColWidth="11.42578125" defaultRowHeight="15"/>
  <cols>
    <col min="2" max="2" width="14.7109375" customWidth="1"/>
    <col min="3" max="3" width="17.85546875" customWidth="1"/>
    <col min="4" max="4" width="22" customWidth="1"/>
    <col min="5" max="5" width="38.5703125" customWidth="1"/>
    <col min="6" max="6" width="7.85546875" customWidth="1"/>
    <col min="7" max="7" width="6.42578125" customWidth="1"/>
    <col min="8" max="8" width="7.42578125" customWidth="1"/>
    <col min="9" max="9" width="7.85546875" customWidth="1"/>
    <col min="10" max="10" width="62.140625" customWidth="1"/>
    <col min="11" max="11" width="8.85546875" customWidth="1"/>
    <col min="12" max="12" width="15.7109375" customWidth="1"/>
    <col min="14" max="14" width="14" customWidth="1"/>
    <col min="17" max="17" width="25.28515625" customWidth="1"/>
    <col min="18" max="18" width="17" customWidth="1"/>
    <col min="19" max="19" width="28.140625" customWidth="1"/>
    <col min="20" max="20" width="32.42578125" customWidth="1"/>
  </cols>
  <sheetData>
    <row r="2" spans="1:20" ht="15.75" thickBot="1">
      <c r="A2" s="1"/>
      <c r="B2" s="1"/>
      <c r="C2" s="1"/>
      <c r="D2" s="1"/>
      <c r="E2" s="1"/>
      <c r="F2" s="1"/>
      <c r="G2" s="1"/>
      <c r="H2" s="1"/>
      <c r="I2" s="1"/>
      <c r="J2" s="1"/>
      <c r="K2" s="1"/>
      <c r="L2" s="1"/>
      <c r="M2" s="1"/>
      <c r="N2" s="1"/>
      <c r="O2" s="1"/>
      <c r="P2" s="1"/>
      <c r="Q2" s="1"/>
      <c r="R2" s="1"/>
      <c r="S2" s="1"/>
      <c r="T2" s="1"/>
    </row>
    <row r="3" spans="1:20" ht="15.75" thickBot="1">
      <c r="A3" s="904"/>
      <c r="B3" s="905"/>
      <c r="C3" s="905"/>
      <c r="D3" s="905"/>
      <c r="E3" s="906"/>
      <c r="F3" s="913" t="s">
        <v>18</v>
      </c>
      <c r="G3" s="914"/>
      <c r="H3" s="914"/>
      <c r="I3" s="914"/>
      <c r="J3" s="914"/>
      <c r="K3" s="914"/>
      <c r="L3" s="914"/>
      <c r="M3" s="915"/>
      <c r="N3" s="882" t="s">
        <v>656</v>
      </c>
      <c r="O3" s="883"/>
      <c r="P3" s="883"/>
      <c r="Q3" s="883"/>
      <c r="R3" s="883"/>
      <c r="S3" s="883"/>
      <c r="T3" s="884"/>
    </row>
    <row r="4" spans="1:20" ht="15.75" thickBot="1">
      <c r="A4" s="907"/>
      <c r="B4" s="908"/>
      <c r="C4" s="908"/>
      <c r="D4" s="908"/>
      <c r="E4" s="909"/>
      <c r="F4" s="885" t="s">
        <v>17</v>
      </c>
      <c r="G4" s="886"/>
      <c r="H4" s="886"/>
      <c r="I4" s="886"/>
      <c r="J4" s="886"/>
      <c r="K4" s="886"/>
      <c r="L4" s="886"/>
      <c r="M4" s="887"/>
      <c r="N4" s="891" t="s">
        <v>23</v>
      </c>
      <c r="O4" s="892"/>
      <c r="P4" s="892"/>
      <c r="Q4" s="892"/>
      <c r="R4" s="892"/>
      <c r="S4" s="892"/>
      <c r="T4" s="893"/>
    </row>
    <row r="5" spans="1:20" ht="15.75" thickBot="1">
      <c r="A5" s="910"/>
      <c r="B5" s="911"/>
      <c r="C5" s="911"/>
      <c r="D5" s="911"/>
      <c r="E5" s="912"/>
      <c r="F5" s="888"/>
      <c r="G5" s="889"/>
      <c r="H5" s="889"/>
      <c r="I5" s="889"/>
      <c r="J5" s="889"/>
      <c r="K5" s="889"/>
      <c r="L5" s="889"/>
      <c r="M5" s="890"/>
      <c r="N5" s="894" t="s">
        <v>8</v>
      </c>
      <c r="O5" s="895"/>
      <c r="P5" s="895"/>
      <c r="Q5" s="895"/>
      <c r="R5" s="895"/>
      <c r="S5" s="895"/>
      <c r="T5" s="896"/>
    </row>
    <row r="6" spans="1:20">
      <c r="A6" s="2"/>
      <c r="B6" s="2"/>
      <c r="C6" s="2"/>
      <c r="D6" s="2"/>
      <c r="E6" s="2"/>
      <c r="F6" s="2"/>
      <c r="G6" s="2"/>
      <c r="H6" s="2"/>
      <c r="I6" s="2"/>
      <c r="J6" s="3"/>
      <c r="K6" s="3"/>
      <c r="L6" s="4"/>
      <c r="M6" s="4"/>
      <c r="N6" s="4"/>
      <c r="O6" s="4"/>
      <c r="P6" s="4"/>
      <c r="Q6" s="4"/>
      <c r="R6" s="4"/>
      <c r="S6" s="4"/>
      <c r="T6" s="4"/>
    </row>
    <row r="7" spans="1:20">
      <c r="A7" s="897" t="s">
        <v>10</v>
      </c>
      <c r="B7" s="897"/>
      <c r="C7" s="897"/>
      <c r="D7" s="897"/>
      <c r="E7" s="897"/>
      <c r="F7" s="901" t="s">
        <v>295</v>
      </c>
      <c r="G7" s="902"/>
      <c r="H7" s="902"/>
      <c r="I7" s="902"/>
      <c r="J7" s="902"/>
      <c r="K7" s="902"/>
      <c r="L7" s="902"/>
      <c r="M7" s="903"/>
      <c r="N7" s="4"/>
      <c r="O7" s="4"/>
      <c r="P7" s="4"/>
      <c r="Q7" s="4"/>
      <c r="R7" s="4"/>
      <c r="S7" s="4"/>
      <c r="T7" s="4"/>
    </row>
    <row r="8" spans="1:20">
      <c r="A8" s="897" t="s">
        <v>25</v>
      </c>
      <c r="B8" s="897"/>
      <c r="C8" s="897"/>
      <c r="D8" s="897"/>
      <c r="E8" s="897"/>
      <c r="F8" s="898">
        <v>2024</v>
      </c>
      <c r="G8" s="899"/>
      <c r="H8" s="899"/>
      <c r="I8" s="899"/>
      <c r="J8" s="899"/>
      <c r="K8" s="899"/>
      <c r="L8" s="899"/>
      <c r="M8" s="900"/>
      <c r="N8" s="4"/>
      <c r="O8" s="4"/>
      <c r="P8" s="4"/>
      <c r="Q8" s="4"/>
      <c r="R8" s="4"/>
      <c r="S8" s="4"/>
      <c r="T8" s="4"/>
    </row>
    <row r="9" spans="1:20">
      <c r="A9" s="897" t="s">
        <v>6</v>
      </c>
      <c r="B9" s="897"/>
      <c r="C9" s="897"/>
      <c r="D9" s="897"/>
      <c r="E9" s="897"/>
      <c r="F9" s="898" t="s">
        <v>731</v>
      </c>
      <c r="G9" s="899"/>
      <c r="H9" s="899"/>
      <c r="I9" s="899"/>
      <c r="J9" s="899"/>
      <c r="K9" s="899"/>
      <c r="L9" s="899"/>
      <c r="M9" s="900"/>
      <c r="N9" s="4"/>
      <c r="O9" s="4"/>
      <c r="P9" s="4"/>
      <c r="Q9" s="4"/>
      <c r="R9" s="4"/>
      <c r="S9" s="4"/>
      <c r="T9" s="4"/>
    </row>
    <row r="10" spans="1:20">
      <c r="A10" s="897" t="s">
        <v>7</v>
      </c>
      <c r="B10" s="897"/>
      <c r="C10" s="897"/>
      <c r="D10" s="897"/>
      <c r="E10" s="897"/>
      <c r="F10" s="898" t="s">
        <v>1241</v>
      </c>
      <c r="G10" s="899"/>
      <c r="H10" s="899"/>
      <c r="I10" s="899"/>
      <c r="J10" s="899"/>
      <c r="K10" s="899"/>
      <c r="L10" s="899"/>
      <c r="M10" s="900"/>
      <c r="N10" s="4"/>
      <c r="O10" s="4"/>
      <c r="P10" s="4"/>
      <c r="Q10" s="4"/>
      <c r="R10" s="4"/>
      <c r="S10" s="4"/>
      <c r="T10" s="4"/>
    </row>
    <row r="11" spans="1:20" ht="15.75" thickBot="1">
      <c r="A11" s="5"/>
      <c r="B11" s="5"/>
      <c r="C11" s="5"/>
      <c r="D11" s="5"/>
      <c r="E11" s="5"/>
      <c r="F11" s="5"/>
      <c r="G11" s="5"/>
      <c r="H11" s="5"/>
      <c r="I11" s="5"/>
      <c r="J11" s="3"/>
      <c r="K11" s="3"/>
      <c r="L11" s="3"/>
      <c r="M11" s="3"/>
      <c r="N11" s="4"/>
      <c r="O11" s="4"/>
      <c r="P11" s="4"/>
      <c r="Q11" s="4"/>
      <c r="R11" s="4"/>
      <c r="S11" s="4"/>
      <c r="T11" s="4"/>
    </row>
    <row r="12" spans="1:20" ht="15.75" thickBot="1">
      <c r="A12" s="926" t="s">
        <v>9</v>
      </c>
      <c r="B12" s="927"/>
      <c r="C12" s="927"/>
      <c r="D12" s="927"/>
      <c r="E12" s="927"/>
      <c r="F12" s="927"/>
      <c r="G12" s="927"/>
      <c r="H12" s="927"/>
      <c r="I12" s="927"/>
      <c r="J12" s="927"/>
      <c r="K12" s="927"/>
      <c r="L12" s="927"/>
      <c r="M12" s="927"/>
      <c r="N12" s="927"/>
      <c r="O12" s="927"/>
      <c r="P12" s="927"/>
      <c r="Q12" s="927"/>
      <c r="R12" s="927"/>
      <c r="S12" s="927"/>
      <c r="T12" s="928"/>
    </row>
    <row r="13" spans="1:20" ht="15.75" thickBot="1">
      <c r="A13" s="6"/>
      <c r="B13" s="7"/>
      <c r="C13" s="7"/>
      <c r="D13" s="7"/>
      <c r="E13" s="7"/>
      <c r="F13" s="7"/>
      <c r="G13" s="7"/>
      <c r="H13" s="7"/>
      <c r="I13" s="7"/>
      <c r="J13" s="7"/>
      <c r="K13" s="7"/>
      <c r="L13" s="7"/>
      <c r="M13" s="7"/>
      <c r="N13" s="7"/>
      <c r="O13" s="7"/>
      <c r="P13" s="7"/>
      <c r="Q13" s="7"/>
      <c r="R13" s="7"/>
      <c r="S13" s="7"/>
      <c r="T13" s="8"/>
    </row>
    <row r="14" spans="1:20" ht="15.75" thickBot="1">
      <c r="A14" s="929" t="s">
        <v>16</v>
      </c>
      <c r="B14" s="930"/>
      <c r="C14" s="930"/>
      <c r="D14" s="930"/>
      <c r="E14" s="930"/>
      <c r="F14" s="930"/>
      <c r="G14" s="930"/>
      <c r="H14" s="930"/>
      <c r="I14" s="930"/>
      <c r="J14" s="930"/>
      <c r="K14" s="930"/>
      <c r="L14" s="931"/>
      <c r="M14" s="932" t="s">
        <v>1</v>
      </c>
      <c r="N14" s="932"/>
      <c r="O14" s="932"/>
      <c r="P14" s="932"/>
      <c r="Q14" s="932"/>
      <c r="R14" s="932"/>
      <c r="S14" s="932"/>
      <c r="T14" s="933"/>
    </row>
    <row r="15" spans="1:20" ht="26.25" customHeight="1" thickBot="1">
      <c r="A15" s="938" t="s">
        <v>27</v>
      </c>
      <c r="B15" s="947" t="s">
        <v>293</v>
      </c>
      <c r="C15" s="947" t="s">
        <v>294</v>
      </c>
      <c r="D15" s="938" t="s">
        <v>26</v>
      </c>
      <c r="E15" s="942" t="s">
        <v>19</v>
      </c>
      <c r="F15" s="944" t="s">
        <v>11</v>
      </c>
      <c r="G15" s="945"/>
      <c r="H15" s="945"/>
      <c r="I15" s="946"/>
      <c r="J15" s="934" t="s">
        <v>20</v>
      </c>
      <c r="K15" s="934" t="s">
        <v>21</v>
      </c>
      <c r="L15" s="934" t="s">
        <v>2</v>
      </c>
      <c r="M15" s="936" t="s">
        <v>22</v>
      </c>
      <c r="N15" s="917" t="s">
        <v>3</v>
      </c>
      <c r="O15" s="918"/>
      <c r="P15" s="919"/>
      <c r="Q15" s="920" t="s">
        <v>188</v>
      </c>
      <c r="R15" s="922" t="s">
        <v>5</v>
      </c>
      <c r="S15" s="10" t="s">
        <v>29</v>
      </c>
      <c r="T15" s="924" t="s">
        <v>0</v>
      </c>
    </row>
    <row r="16" spans="1:20" ht="27" customHeight="1" thickBot="1">
      <c r="A16" s="939"/>
      <c r="B16" s="948"/>
      <c r="C16" s="948"/>
      <c r="D16" s="939"/>
      <c r="E16" s="943"/>
      <c r="F16" s="11" t="s">
        <v>12</v>
      </c>
      <c r="G16" s="11" t="s">
        <v>13</v>
      </c>
      <c r="H16" s="11" t="s">
        <v>14</v>
      </c>
      <c r="I16" s="11" t="s">
        <v>15</v>
      </c>
      <c r="J16" s="935"/>
      <c r="K16" s="935"/>
      <c r="L16" s="935"/>
      <c r="M16" s="937"/>
      <c r="N16" s="12" t="s">
        <v>30</v>
      </c>
      <c r="O16" s="13" t="s">
        <v>28</v>
      </c>
      <c r="P16" s="14" t="s">
        <v>31</v>
      </c>
      <c r="Q16" s="921"/>
      <c r="R16" s="923"/>
      <c r="S16" s="15"/>
      <c r="T16" s="925"/>
    </row>
    <row r="17" spans="1:20" ht="15.75" thickBot="1">
      <c r="A17" s="2"/>
      <c r="B17" s="2"/>
      <c r="C17" s="2"/>
      <c r="D17" s="2"/>
      <c r="E17" s="2"/>
      <c r="F17" s="2"/>
      <c r="G17" s="2"/>
      <c r="H17" s="2"/>
      <c r="I17" s="2"/>
      <c r="J17" s="2"/>
      <c r="K17" s="2"/>
      <c r="L17" s="16"/>
      <c r="M17" s="2"/>
      <c r="N17" s="1"/>
      <c r="O17" s="1"/>
      <c r="P17" s="1"/>
      <c r="Q17" s="2"/>
      <c r="R17" s="2"/>
      <c r="S17" s="2"/>
      <c r="T17" s="2"/>
    </row>
    <row r="18" spans="1:20" ht="33" customHeight="1" thickBot="1">
      <c r="A18" s="1017">
        <v>1</v>
      </c>
      <c r="B18" s="1020" t="s">
        <v>296</v>
      </c>
      <c r="C18" s="1020" t="s">
        <v>371</v>
      </c>
      <c r="D18" s="270" t="s">
        <v>762</v>
      </c>
      <c r="E18" s="325" t="s">
        <v>763</v>
      </c>
      <c r="F18" s="532">
        <v>1</v>
      </c>
      <c r="G18" s="532">
        <v>1</v>
      </c>
      <c r="H18" s="810">
        <v>1</v>
      </c>
      <c r="I18" s="533"/>
      <c r="J18" s="325" t="s">
        <v>768</v>
      </c>
      <c r="K18" s="453" t="s">
        <v>696</v>
      </c>
      <c r="L18" s="453" t="s">
        <v>696</v>
      </c>
      <c r="M18" s="303">
        <v>1</v>
      </c>
      <c r="N18" s="287">
        <v>0</v>
      </c>
      <c r="O18" s="398">
        <v>1</v>
      </c>
      <c r="P18" s="17" t="str">
        <f t="shared" ref="P18:P23" si="0">IF(O18&lt;=V$17,"T",IF(O18&lt;$Y$17,"R",IF(O18&gt;=$Y$17,"P")))</f>
        <v>P</v>
      </c>
      <c r="Q18" s="18"/>
      <c r="R18" s="19"/>
      <c r="S18" s="351" t="s">
        <v>407</v>
      </c>
      <c r="T18" s="559" t="s">
        <v>982</v>
      </c>
    </row>
    <row r="19" spans="1:20">
      <c r="A19" s="1018"/>
      <c r="B19" s="865"/>
      <c r="C19" s="865"/>
      <c r="D19" s="1013" t="s">
        <v>697</v>
      </c>
      <c r="E19" s="290" t="s">
        <v>764</v>
      </c>
      <c r="F19" s="534">
        <v>1</v>
      </c>
      <c r="G19" s="534">
        <v>1</v>
      </c>
      <c r="H19" s="809">
        <v>1</v>
      </c>
      <c r="I19" s="641"/>
      <c r="J19" s="330"/>
      <c r="K19" s="642"/>
      <c r="L19" s="642"/>
      <c r="M19" s="643">
        <v>1</v>
      </c>
      <c r="N19" s="363"/>
      <c r="O19" s="632">
        <v>1</v>
      </c>
      <c r="P19" s="17" t="str">
        <f t="shared" si="0"/>
        <v>P</v>
      </c>
      <c r="Q19" s="21"/>
      <c r="R19" s="22"/>
      <c r="S19" s="351"/>
      <c r="T19" s="559"/>
    </row>
    <row r="20" spans="1:20" ht="27.75" customHeight="1">
      <c r="A20" s="1019"/>
      <c r="B20" s="956"/>
      <c r="C20" s="956"/>
      <c r="D20" s="1014"/>
      <c r="E20" s="290" t="s">
        <v>1088</v>
      </c>
      <c r="F20" s="534"/>
      <c r="G20" s="534">
        <v>1</v>
      </c>
      <c r="H20" s="809">
        <v>0.2</v>
      </c>
      <c r="I20" s="535"/>
      <c r="J20" s="289" t="s">
        <v>1087</v>
      </c>
      <c r="K20" s="340" t="s">
        <v>696</v>
      </c>
      <c r="L20" s="340" t="s">
        <v>696</v>
      </c>
      <c r="M20" s="268">
        <v>1</v>
      </c>
      <c r="N20" s="292">
        <v>0</v>
      </c>
      <c r="O20" s="268">
        <v>1</v>
      </c>
      <c r="P20" s="23" t="str">
        <f t="shared" si="0"/>
        <v>P</v>
      </c>
      <c r="Q20" s="24"/>
      <c r="R20" s="25"/>
      <c r="S20" s="351" t="s">
        <v>407</v>
      </c>
      <c r="T20" s="531"/>
    </row>
    <row r="21" spans="1:20" ht="30.75" customHeight="1">
      <c r="A21" s="1019"/>
      <c r="B21" s="956"/>
      <c r="C21" s="956"/>
      <c r="D21" s="1015"/>
      <c r="E21" s="290" t="s">
        <v>765</v>
      </c>
      <c r="F21" s="534">
        <v>1</v>
      </c>
      <c r="G21" s="534">
        <v>1</v>
      </c>
      <c r="H21" s="808">
        <v>1</v>
      </c>
      <c r="I21" s="536"/>
      <c r="J21" s="289" t="s">
        <v>769</v>
      </c>
      <c r="K21" s="454">
        <v>0</v>
      </c>
      <c r="L21" s="454">
        <v>0</v>
      </c>
      <c r="M21" s="311">
        <v>1</v>
      </c>
      <c r="N21" s="267">
        <f>G21-M21</f>
        <v>0</v>
      </c>
      <c r="O21" s="268">
        <v>1</v>
      </c>
      <c r="P21" s="23" t="str">
        <f t="shared" si="0"/>
        <v>P</v>
      </c>
      <c r="Q21" s="24"/>
      <c r="R21" s="25"/>
      <c r="S21" s="351" t="s">
        <v>407</v>
      </c>
      <c r="T21" s="531"/>
    </row>
    <row r="22" spans="1:20">
      <c r="A22" s="636"/>
      <c r="B22" s="864"/>
      <c r="C22" s="864"/>
      <c r="D22" s="1013" t="s">
        <v>766</v>
      </c>
      <c r="E22" s="631" t="s">
        <v>1086</v>
      </c>
      <c r="F22" s="637"/>
      <c r="G22" s="637">
        <v>1</v>
      </c>
      <c r="H22" s="637"/>
      <c r="I22" s="638"/>
      <c r="J22" s="634"/>
      <c r="K22" s="639"/>
      <c r="L22" s="639"/>
      <c r="M22" s="646">
        <v>1</v>
      </c>
      <c r="N22" s="635"/>
      <c r="O22" s="279">
        <v>0.01</v>
      </c>
      <c r="P22" s="23" t="str">
        <f t="shared" si="0"/>
        <v>P</v>
      </c>
      <c r="Q22" s="50"/>
      <c r="R22" s="640"/>
      <c r="S22" s="351"/>
      <c r="T22" s="633"/>
    </row>
    <row r="23" spans="1:20" ht="24.75" thickBot="1">
      <c r="A23" s="455">
        <v>2</v>
      </c>
      <c r="B23" s="998"/>
      <c r="C23" s="998"/>
      <c r="D23" s="1016"/>
      <c r="E23" s="372" t="s">
        <v>767</v>
      </c>
      <c r="F23" s="537">
        <v>1</v>
      </c>
      <c r="G23" s="538">
        <v>1</v>
      </c>
      <c r="H23" s="538"/>
      <c r="I23" s="539"/>
      <c r="J23" s="393" t="s">
        <v>770</v>
      </c>
      <c r="K23" s="374">
        <v>0</v>
      </c>
      <c r="L23" s="456">
        <v>2000</v>
      </c>
      <c r="M23" s="365">
        <v>1</v>
      </c>
      <c r="N23" s="358">
        <v>1</v>
      </c>
      <c r="O23" s="337">
        <v>1</v>
      </c>
      <c r="P23" s="28" t="str">
        <f t="shared" si="0"/>
        <v>P</v>
      </c>
      <c r="Q23" s="29"/>
      <c r="R23" s="438"/>
      <c r="S23" s="351" t="s">
        <v>407</v>
      </c>
      <c r="T23" s="540"/>
    </row>
    <row r="24" spans="1:20">
      <c r="A24" s="3"/>
      <c r="B24" s="3"/>
      <c r="C24" s="3"/>
      <c r="D24" s="3"/>
      <c r="E24" s="3"/>
      <c r="F24" s="3"/>
      <c r="G24" s="3"/>
      <c r="H24" s="3"/>
      <c r="I24" s="3"/>
      <c r="J24" s="3"/>
      <c r="K24" s="3"/>
      <c r="L24" s="3"/>
      <c r="M24" s="3"/>
      <c r="N24" s="3"/>
      <c r="O24" s="3"/>
      <c r="P24" s="219"/>
      <c r="Q24" s="3"/>
      <c r="R24" s="3"/>
      <c r="S24" s="3"/>
      <c r="T24" s="3"/>
    </row>
    <row r="25" spans="1:20">
      <c r="A25" s="31" t="s">
        <v>24</v>
      </c>
      <c r="B25" s="457"/>
      <c r="C25" s="457"/>
      <c r="D25" s="457"/>
      <c r="E25" s="458"/>
      <c r="F25" s="457"/>
      <c r="G25" s="457"/>
      <c r="H25" s="457"/>
      <c r="I25" s="457"/>
      <c r="J25" s="457"/>
      <c r="K25" s="457"/>
      <c r="L25" s="457"/>
      <c r="M25" s="457"/>
      <c r="N25" s="457"/>
      <c r="O25" s="216"/>
      <c r="P25" s="216"/>
      <c r="Q25" s="216"/>
      <c r="R25" s="216"/>
      <c r="S25" s="216"/>
      <c r="T25" s="218"/>
    </row>
    <row r="26" spans="1:20">
      <c r="A26" s="65"/>
      <c r="B26" s="66"/>
      <c r="C26" s="66"/>
      <c r="D26" s="66"/>
      <c r="E26" s="66"/>
      <c r="F26" s="66"/>
      <c r="G26" s="66"/>
      <c r="H26" s="66"/>
      <c r="I26" s="66"/>
      <c r="J26" s="66"/>
      <c r="K26" s="66"/>
      <c r="L26" s="66"/>
      <c r="M26" s="66"/>
      <c r="N26" s="66"/>
      <c r="O26" s="66"/>
      <c r="P26" s="66"/>
      <c r="Q26" s="66"/>
      <c r="R26" s="66"/>
      <c r="S26" s="66"/>
      <c r="T26" s="67"/>
    </row>
    <row r="27" spans="1:20">
      <c r="A27" s="65"/>
      <c r="B27" s="66"/>
      <c r="C27" s="66"/>
      <c r="D27" s="66"/>
      <c r="E27" s="66"/>
      <c r="F27" s="66"/>
      <c r="G27" s="66"/>
      <c r="H27" s="66"/>
      <c r="I27" s="66"/>
      <c r="J27" s="66"/>
      <c r="K27" s="66"/>
      <c r="L27" s="66"/>
      <c r="M27" s="66"/>
      <c r="N27" s="66"/>
      <c r="O27" s="66"/>
      <c r="P27" s="66"/>
      <c r="Q27" s="66"/>
      <c r="R27" s="66"/>
      <c r="S27" s="66"/>
      <c r="T27" s="67"/>
    </row>
    <row r="28" spans="1:20">
      <c r="A28" s="65"/>
      <c r="B28" s="66"/>
      <c r="C28" s="66"/>
      <c r="D28" s="66"/>
      <c r="E28" s="66"/>
      <c r="F28" s="66"/>
      <c r="G28" s="66"/>
      <c r="H28" s="66"/>
      <c r="I28" s="66"/>
      <c r="J28" s="66"/>
      <c r="K28" s="66"/>
      <c r="L28" s="66"/>
      <c r="M28" s="66"/>
      <c r="N28" s="66"/>
      <c r="O28" s="66"/>
      <c r="P28" s="66"/>
      <c r="Q28" s="66"/>
      <c r="R28" s="66"/>
      <c r="S28" s="66"/>
      <c r="T28" s="67"/>
    </row>
    <row r="29" spans="1:20">
      <c r="A29" s="65"/>
      <c r="B29" s="66"/>
      <c r="C29" s="66"/>
      <c r="D29" s="66"/>
      <c r="E29" s="66"/>
      <c r="F29" s="66"/>
      <c r="G29" s="66"/>
      <c r="H29" s="66"/>
      <c r="I29" s="66"/>
      <c r="J29" s="66"/>
      <c r="K29" s="66"/>
      <c r="L29" s="66"/>
      <c r="M29" s="66"/>
      <c r="N29" s="66"/>
      <c r="O29" s="66"/>
      <c r="P29" s="66"/>
      <c r="Q29" s="66"/>
      <c r="R29" s="66"/>
      <c r="S29" s="66"/>
      <c r="T29" s="67"/>
    </row>
    <row r="30" spans="1:20">
      <c r="A30" s="65"/>
      <c r="B30" s="66"/>
      <c r="C30" s="66"/>
      <c r="D30" s="66"/>
      <c r="E30" s="66"/>
      <c r="F30" s="66"/>
      <c r="G30" s="66"/>
      <c r="H30" s="66"/>
      <c r="I30" s="66"/>
      <c r="J30" s="66"/>
      <c r="K30" s="66"/>
      <c r="L30" s="66"/>
      <c r="M30" s="66"/>
      <c r="N30" s="66"/>
      <c r="O30" s="66"/>
      <c r="P30" s="66"/>
      <c r="Q30" s="66"/>
      <c r="R30" s="66"/>
      <c r="S30" s="66"/>
      <c r="T30" s="67"/>
    </row>
    <row r="31" spans="1:20">
      <c r="A31" s="65"/>
      <c r="B31" s="66"/>
      <c r="C31" s="66"/>
      <c r="D31" s="66"/>
      <c r="E31" s="66"/>
      <c r="F31" s="66"/>
      <c r="G31" s="66"/>
      <c r="H31" s="66"/>
      <c r="I31" s="66"/>
      <c r="J31" s="66"/>
      <c r="K31" s="66"/>
      <c r="L31" s="66"/>
      <c r="M31" s="66"/>
      <c r="N31" s="66"/>
      <c r="O31" s="66"/>
      <c r="P31" s="66"/>
      <c r="Q31" s="66"/>
      <c r="R31" s="66"/>
      <c r="S31" s="66"/>
      <c r="T31" s="67"/>
    </row>
    <row r="32" spans="1:20">
      <c r="A32" s="65"/>
      <c r="B32" s="66"/>
      <c r="C32" s="66"/>
      <c r="D32" s="66"/>
      <c r="E32" s="66"/>
      <c r="F32" s="66"/>
      <c r="G32" s="66"/>
      <c r="H32" s="66"/>
      <c r="I32" s="66"/>
      <c r="J32" s="66"/>
      <c r="K32" s="66"/>
      <c r="L32" s="66"/>
      <c r="M32" s="66"/>
      <c r="N32" s="66"/>
      <c r="O32" s="66"/>
      <c r="P32" s="66"/>
      <c r="Q32" s="66"/>
      <c r="R32" s="66"/>
      <c r="S32" s="66"/>
      <c r="T32" s="67"/>
    </row>
    <row r="33" spans="1:20">
      <c r="A33" s="65"/>
      <c r="B33" s="66"/>
      <c r="C33" s="66"/>
      <c r="D33" s="66"/>
      <c r="E33" s="66"/>
      <c r="F33" s="66"/>
      <c r="G33" s="66"/>
      <c r="H33" s="66"/>
      <c r="I33" s="66"/>
      <c r="J33" s="66"/>
      <c r="K33" s="66"/>
      <c r="L33" s="66"/>
      <c r="M33" s="66"/>
      <c r="N33" s="66"/>
      <c r="O33" s="66"/>
      <c r="P33" s="66"/>
      <c r="Q33" s="66"/>
      <c r="R33" s="66"/>
      <c r="S33" s="66"/>
      <c r="T33" s="67"/>
    </row>
    <row r="34" spans="1:20">
      <c r="A34" s="65"/>
      <c r="B34" s="66"/>
      <c r="C34" s="66"/>
      <c r="D34" s="66"/>
      <c r="E34" s="66"/>
      <c r="F34" s="66"/>
      <c r="G34" s="66"/>
      <c r="H34" s="66"/>
      <c r="I34" s="66"/>
      <c r="J34" s="66"/>
      <c r="K34" s="66"/>
      <c r="L34" s="66"/>
      <c r="M34" s="66"/>
      <c r="N34" s="66"/>
      <c r="O34" s="66"/>
      <c r="P34" s="66"/>
      <c r="Q34" s="66"/>
      <c r="R34" s="66"/>
      <c r="S34" s="66"/>
      <c r="T34" s="67"/>
    </row>
    <row r="35" spans="1:20">
      <c r="A35" s="65"/>
      <c r="B35" s="66"/>
      <c r="C35" s="66"/>
      <c r="D35" s="66"/>
      <c r="E35" s="66"/>
      <c r="F35" s="66"/>
      <c r="G35" s="66"/>
      <c r="H35" s="66"/>
      <c r="I35" s="66"/>
      <c r="J35" s="66"/>
      <c r="K35" s="66"/>
      <c r="L35" s="66"/>
      <c r="M35" s="66"/>
      <c r="N35" s="66"/>
      <c r="O35" s="66"/>
      <c r="P35" s="66"/>
      <c r="Q35" s="66"/>
      <c r="R35" s="66"/>
      <c r="S35" s="66"/>
      <c r="T35" s="67"/>
    </row>
    <row r="36" spans="1:20">
      <c r="J36" s="3"/>
    </row>
    <row r="37" spans="1:20">
      <c r="J37" s="3"/>
    </row>
  </sheetData>
  <mergeCells count="36">
    <mergeCell ref="F10:M10"/>
    <mergeCell ref="A12:T12"/>
    <mergeCell ref="A14:L14"/>
    <mergeCell ref="M14:T14"/>
    <mergeCell ref="D15:D16"/>
    <mergeCell ref="E15:E16"/>
    <mergeCell ref="F15:I15"/>
    <mergeCell ref="A10:E10"/>
    <mergeCell ref="A3:E5"/>
    <mergeCell ref="F3:M3"/>
    <mergeCell ref="N3:T3"/>
    <mergeCell ref="F4:M5"/>
    <mergeCell ref="N4:T4"/>
    <mergeCell ref="N5:T5"/>
    <mergeCell ref="A7:E7"/>
    <mergeCell ref="F7:M7"/>
    <mergeCell ref="A8:E8"/>
    <mergeCell ref="F8:M8"/>
    <mergeCell ref="A9:E9"/>
    <mergeCell ref="F9:M9"/>
    <mergeCell ref="D19:D21"/>
    <mergeCell ref="D22:D23"/>
    <mergeCell ref="A18:A21"/>
    <mergeCell ref="T15:T16"/>
    <mergeCell ref="K15:K16"/>
    <mergeCell ref="L15:L16"/>
    <mergeCell ref="M15:M16"/>
    <mergeCell ref="N15:P15"/>
    <mergeCell ref="Q15:Q16"/>
    <mergeCell ref="R15:R16"/>
    <mergeCell ref="A15:A16"/>
    <mergeCell ref="J15:J16"/>
    <mergeCell ref="C18:C23"/>
    <mergeCell ref="B18:B23"/>
    <mergeCell ref="B15:B16"/>
    <mergeCell ref="C15:C16"/>
  </mergeCells>
  <conditionalFormatting sqref="P18:P23">
    <cfRule type="containsText" dxfId="121" priority="248" stopIfTrue="1" operator="containsText" text="P">
      <formula>NOT(ISERROR(SEARCH("P",P18)))</formula>
    </cfRule>
    <cfRule type="containsText" dxfId="120" priority="249" stopIfTrue="1" operator="containsText" text="R">
      <formula>NOT(ISERROR(SEARCH("R",P18)))</formula>
    </cfRule>
    <cfRule type="containsText" dxfId="119" priority="250" operator="containsText" text="T">
      <formula>NOT(ISERROR(SEARCH("T",P18)))</formula>
    </cfRule>
    <cfRule type="iconSet" priority="251">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T2385"/>
  <sheetViews>
    <sheetView zoomScale="63" zoomScaleNormal="63" workbookViewId="0">
      <selection activeCell="D43" sqref="D43:D44"/>
    </sheetView>
  </sheetViews>
  <sheetFormatPr baseColWidth="10" defaultColWidth="11.42578125" defaultRowHeight="13.5"/>
  <cols>
    <col min="1" max="1" width="10.7109375" style="20" customWidth="1"/>
    <col min="2" max="2" width="21.140625" style="1" customWidth="1"/>
    <col min="3" max="3" width="23.85546875" style="1" customWidth="1"/>
    <col min="4" max="4" width="62.85546875" style="1" customWidth="1"/>
    <col min="5" max="5" width="38.28515625" style="1" customWidth="1"/>
    <col min="6" max="6" width="4.42578125" style="1" bestFit="1" customWidth="1"/>
    <col min="7" max="7" width="5" style="1" bestFit="1" customWidth="1"/>
    <col min="8" max="8" width="6.140625" style="1" customWidth="1"/>
    <col min="9" max="9" width="4.85546875" style="1" bestFit="1" customWidth="1"/>
    <col min="10" max="10" width="31.7109375" style="1" customWidth="1"/>
    <col min="11" max="11" width="16.140625" style="1" bestFit="1" customWidth="1"/>
    <col min="12" max="12" width="24.5703125" style="1" customWidth="1"/>
    <col min="13" max="13" width="7.28515625" style="1" bestFit="1" customWidth="1"/>
    <col min="14" max="14" width="14.42578125" style="1" customWidth="1"/>
    <col min="15" max="15" width="9.42578125" style="1" customWidth="1"/>
    <col min="16" max="16" width="9.7109375" style="1" bestFit="1" customWidth="1"/>
    <col min="17" max="17" width="31.5703125" style="1" customWidth="1"/>
    <col min="18" max="18" width="29.85546875" style="1" customWidth="1"/>
    <col min="19" max="19" width="29.140625" style="1" customWidth="1"/>
    <col min="20" max="20" width="35.85546875" style="1" customWidth="1"/>
    <col min="21" max="16384" width="11.42578125" style="1"/>
  </cols>
  <sheetData>
    <row r="1" spans="1:20" ht="14.25" thickBot="1"/>
    <row r="2" spans="1:20" ht="14.25" thickBot="1">
      <c r="A2" s="904"/>
      <c r="B2" s="905"/>
      <c r="C2" s="905"/>
      <c r="D2" s="905"/>
      <c r="E2" s="906"/>
      <c r="F2" s="913" t="s">
        <v>18</v>
      </c>
      <c r="G2" s="914"/>
      <c r="H2" s="914"/>
      <c r="I2" s="914"/>
      <c r="J2" s="914"/>
      <c r="K2" s="914"/>
      <c r="L2" s="914"/>
      <c r="M2" s="915"/>
      <c r="N2" s="882" t="s">
        <v>656</v>
      </c>
      <c r="O2" s="883"/>
      <c r="P2" s="883"/>
      <c r="Q2" s="883"/>
      <c r="R2" s="883"/>
      <c r="S2" s="883"/>
      <c r="T2" s="884"/>
    </row>
    <row r="3" spans="1:20" ht="14.25" thickBot="1">
      <c r="A3" s="907"/>
      <c r="B3" s="908"/>
      <c r="C3" s="908"/>
      <c r="D3" s="908"/>
      <c r="E3" s="909"/>
      <c r="F3" s="885" t="s">
        <v>17</v>
      </c>
      <c r="G3" s="886"/>
      <c r="H3" s="886"/>
      <c r="I3" s="886"/>
      <c r="J3" s="886"/>
      <c r="K3" s="886"/>
      <c r="L3" s="886"/>
      <c r="M3" s="887"/>
      <c r="N3" s="891" t="s">
        <v>96</v>
      </c>
      <c r="O3" s="892"/>
      <c r="P3" s="892"/>
      <c r="Q3" s="892"/>
      <c r="R3" s="892"/>
      <c r="S3" s="892"/>
      <c r="T3" s="893"/>
    </row>
    <row r="4" spans="1:20" ht="14.25" thickBot="1">
      <c r="A4" s="910"/>
      <c r="B4" s="911"/>
      <c r="C4" s="911"/>
      <c r="D4" s="911"/>
      <c r="E4" s="912"/>
      <c r="F4" s="888"/>
      <c r="G4" s="889"/>
      <c r="H4" s="889"/>
      <c r="I4" s="889"/>
      <c r="J4" s="889"/>
      <c r="K4" s="889"/>
      <c r="L4" s="889"/>
      <c r="M4" s="890"/>
      <c r="N4" s="894" t="s">
        <v>8</v>
      </c>
      <c r="O4" s="895"/>
      <c r="P4" s="895"/>
      <c r="Q4" s="895"/>
      <c r="R4" s="895"/>
      <c r="S4" s="895"/>
      <c r="T4" s="896"/>
    </row>
    <row r="5" spans="1:20">
      <c r="A5" s="24"/>
      <c r="B5" s="2"/>
      <c r="C5" s="2"/>
      <c r="D5" s="2"/>
      <c r="E5" s="2"/>
      <c r="F5" s="2"/>
      <c r="G5" s="2"/>
      <c r="H5" s="2"/>
      <c r="I5" s="2"/>
      <c r="J5" s="3"/>
      <c r="K5" s="3"/>
      <c r="L5" s="4"/>
      <c r="M5" s="4"/>
      <c r="N5" s="4"/>
      <c r="O5" s="4"/>
      <c r="P5" s="4"/>
      <c r="Q5" s="4"/>
      <c r="R5" s="4"/>
      <c r="S5" s="4"/>
      <c r="T5" s="4"/>
    </row>
    <row r="6" spans="1:20">
      <c r="A6" s="897" t="s">
        <v>10</v>
      </c>
      <c r="B6" s="897"/>
      <c r="C6" s="897"/>
      <c r="D6" s="897"/>
      <c r="E6" s="897"/>
      <c r="F6" s="901" t="s">
        <v>97</v>
      </c>
      <c r="G6" s="902"/>
      <c r="H6" s="902"/>
      <c r="I6" s="902"/>
      <c r="J6" s="902"/>
      <c r="K6" s="902"/>
      <c r="L6" s="902"/>
      <c r="M6" s="903"/>
      <c r="N6" s="4"/>
      <c r="O6" s="4"/>
      <c r="P6" s="4"/>
      <c r="Q6" s="4"/>
      <c r="R6" s="4"/>
      <c r="S6" s="4"/>
      <c r="T6" s="4"/>
    </row>
    <row r="7" spans="1:20" ht="15">
      <c r="A7" s="897" t="s">
        <v>25</v>
      </c>
      <c r="B7" s="897"/>
      <c r="C7" s="897"/>
      <c r="D7" s="897"/>
      <c r="E7" s="897"/>
      <c r="F7" s="898">
        <v>2024</v>
      </c>
      <c r="G7" s="899"/>
      <c r="H7" s="899"/>
      <c r="I7" s="899"/>
      <c r="J7" s="899"/>
      <c r="K7" s="899"/>
      <c r="L7" s="899"/>
      <c r="M7" s="900"/>
      <c r="N7" s="4"/>
      <c r="O7" s="4"/>
      <c r="P7" s="4"/>
      <c r="Q7" s="4"/>
      <c r="R7" s="4"/>
      <c r="S7" s="4"/>
      <c r="T7" s="4"/>
    </row>
    <row r="8" spans="1:20" ht="15">
      <c r="A8" s="897" t="s">
        <v>6</v>
      </c>
      <c r="B8" s="897"/>
      <c r="C8" s="897"/>
      <c r="D8" s="897"/>
      <c r="E8" s="897"/>
      <c r="F8" s="898" t="s">
        <v>731</v>
      </c>
      <c r="G8" s="899"/>
      <c r="H8" s="899"/>
      <c r="I8" s="899"/>
      <c r="J8" s="899"/>
      <c r="K8" s="899"/>
      <c r="L8" s="899"/>
      <c r="M8" s="900"/>
      <c r="N8" s="4"/>
      <c r="O8" s="4"/>
      <c r="P8" s="4"/>
      <c r="Q8" s="4"/>
      <c r="R8" s="4"/>
      <c r="S8" s="4"/>
      <c r="T8" s="4"/>
    </row>
    <row r="9" spans="1:20" ht="15">
      <c r="A9" s="897" t="s">
        <v>7</v>
      </c>
      <c r="B9" s="897"/>
      <c r="C9" s="897"/>
      <c r="D9" s="897"/>
      <c r="E9" s="897"/>
      <c r="F9" s="898" t="s">
        <v>1241</v>
      </c>
      <c r="G9" s="899"/>
      <c r="H9" s="899"/>
      <c r="I9" s="899"/>
      <c r="J9" s="899"/>
      <c r="K9" s="899"/>
      <c r="L9" s="899"/>
      <c r="M9" s="900"/>
      <c r="N9" s="4"/>
      <c r="O9" s="4"/>
      <c r="P9" s="4"/>
      <c r="Q9" s="4"/>
      <c r="R9" s="4"/>
      <c r="S9" s="4"/>
      <c r="T9" s="4"/>
    </row>
    <row r="10" spans="1:20" ht="14.25" thickBot="1">
      <c r="A10" s="383"/>
      <c r="B10" s="5"/>
      <c r="C10" s="5"/>
      <c r="D10" s="5"/>
      <c r="E10" s="5"/>
      <c r="F10" s="5"/>
      <c r="G10" s="5"/>
      <c r="H10" s="5"/>
      <c r="I10" s="5"/>
      <c r="J10" s="3"/>
      <c r="K10" s="3"/>
      <c r="L10" s="3"/>
      <c r="M10" s="3"/>
      <c r="N10" s="4"/>
      <c r="O10" s="4"/>
      <c r="P10" s="4"/>
      <c r="Q10" s="4"/>
      <c r="R10" s="4"/>
      <c r="S10" s="4"/>
      <c r="T10" s="4"/>
    </row>
    <row r="11" spans="1:20" ht="14.25" thickBot="1">
      <c r="A11" s="926" t="s">
        <v>9</v>
      </c>
      <c r="B11" s="927"/>
      <c r="C11" s="927"/>
      <c r="D11" s="927"/>
      <c r="E11" s="927"/>
      <c r="F11" s="927"/>
      <c r="G11" s="927"/>
      <c r="H11" s="927"/>
      <c r="I11" s="927"/>
      <c r="J11" s="927"/>
      <c r="K11" s="927"/>
      <c r="L11" s="927"/>
      <c r="M11" s="927"/>
      <c r="N11" s="927"/>
      <c r="O11" s="927"/>
      <c r="P11" s="927"/>
      <c r="Q11" s="927"/>
      <c r="R11" s="927"/>
      <c r="S11" s="927"/>
      <c r="T11" s="928"/>
    </row>
    <row r="12" spans="1:20" ht="14.25" thickBot="1">
      <c r="A12" s="384"/>
      <c r="B12" s="7"/>
      <c r="C12" s="7"/>
      <c r="D12" s="7"/>
      <c r="E12" s="7"/>
      <c r="F12" s="7"/>
      <c r="G12" s="7"/>
      <c r="H12" s="7"/>
      <c r="I12" s="7"/>
      <c r="J12" s="7"/>
      <c r="K12" s="7"/>
      <c r="L12" s="7"/>
      <c r="M12" s="7"/>
      <c r="N12" s="7"/>
      <c r="O12" s="7"/>
      <c r="P12" s="7"/>
      <c r="Q12" s="7"/>
      <c r="R12" s="7"/>
      <c r="S12" s="7"/>
      <c r="T12" s="8"/>
    </row>
    <row r="13" spans="1:20" ht="14.25" thickBot="1">
      <c r="A13" s="929" t="s">
        <v>16</v>
      </c>
      <c r="B13" s="930"/>
      <c r="C13" s="930"/>
      <c r="D13" s="930"/>
      <c r="E13" s="930"/>
      <c r="F13" s="930"/>
      <c r="G13" s="930"/>
      <c r="H13" s="930"/>
      <c r="I13" s="930"/>
      <c r="J13" s="930"/>
      <c r="K13" s="930"/>
      <c r="L13" s="931"/>
      <c r="M13" s="932" t="s">
        <v>1</v>
      </c>
      <c r="N13" s="932"/>
      <c r="O13" s="932"/>
      <c r="P13" s="932"/>
      <c r="Q13" s="932"/>
      <c r="R13" s="932"/>
      <c r="S13" s="932"/>
      <c r="T13" s="933"/>
    </row>
    <row r="14" spans="1:20" ht="14.25" thickBot="1">
      <c r="A14" s="1033" t="s">
        <v>27</v>
      </c>
      <c r="B14" s="1025" t="s">
        <v>293</v>
      </c>
      <c r="C14" s="947" t="s">
        <v>294</v>
      </c>
      <c r="D14" s="938" t="s">
        <v>26</v>
      </c>
      <c r="E14" s="942" t="s">
        <v>19</v>
      </c>
      <c r="F14" s="944" t="s">
        <v>11</v>
      </c>
      <c r="G14" s="945"/>
      <c r="H14" s="945"/>
      <c r="I14" s="946"/>
      <c r="J14" s="934" t="s">
        <v>20</v>
      </c>
      <c r="K14" s="934" t="s">
        <v>21</v>
      </c>
      <c r="L14" s="934" t="s">
        <v>2</v>
      </c>
      <c r="M14" s="936" t="s">
        <v>22</v>
      </c>
      <c r="N14" s="917" t="s">
        <v>3</v>
      </c>
      <c r="O14" s="918"/>
      <c r="P14" s="919"/>
      <c r="Q14" s="920" t="s">
        <v>188</v>
      </c>
      <c r="R14" s="922" t="s">
        <v>5</v>
      </c>
      <c r="S14" s="10" t="s">
        <v>29</v>
      </c>
      <c r="T14" s="924" t="s">
        <v>0</v>
      </c>
    </row>
    <row r="15" spans="1:20" ht="48" customHeight="1" thickBot="1">
      <c r="A15" s="1033"/>
      <c r="B15" s="1026"/>
      <c r="C15" s="948"/>
      <c r="D15" s="939"/>
      <c r="E15" s="943"/>
      <c r="F15" s="11" t="s">
        <v>12</v>
      </c>
      <c r="G15" s="11" t="s">
        <v>13</v>
      </c>
      <c r="H15" s="11" t="s">
        <v>14</v>
      </c>
      <c r="I15" s="11" t="s">
        <v>15</v>
      </c>
      <c r="J15" s="935"/>
      <c r="K15" s="935"/>
      <c r="L15" s="935"/>
      <c r="M15" s="937"/>
      <c r="N15" s="37" t="s">
        <v>30</v>
      </c>
      <c r="O15" s="13" t="s">
        <v>28</v>
      </c>
      <c r="P15" s="14" t="s">
        <v>31</v>
      </c>
      <c r="Q15" s="921"/>
      <c r="R15" s="923"/>
      <c r="S15" s="15"/>
      <c r="T15" s="925"/>
    </row>
    <row r="16" spans="1:20" ht="14.25" thickBot="1">
      <c r="A16" s="50"/>
      <c r="B16" s="2"/>
      <c r="C16" s="2"/>
      <c r="D16" s="2"/>
      <c r="E16" s="2"/>
      <c r="F16" s="2"/>
      <c r="G16" s="2"/>
      <c r="H16" s="2"/>
      <c r="I16" s="2"/>
      <c r="J16" s="2"/>
      <c r="K16" s="2"/>
      <c r="L16" s="16"/>
      <c r="M16" s="2"/>
      <c r="Q16" s="2"/>
      <c r="R16" s="2"/>
      <c r="S16" s="2"/>
      <c r="T16" s="2"/>
    </row>
    <row r="17" spans="1:20" ht="64.5" customHeight="1">
      <c r="A17" s="1075">
        <v>1</v>
      </c>
      <c r="B17" s="1020" t="s">
        <v>298</v>
      </c>
      <c r="C17" s="1027" t="s">
        <v>363</v>
      </c>
      <c r="D17" s="1020" t="s">
        <v>518</v>
      </c>
      <c r="E17" s="371" t="s">
        <v>519</v>
      </c>
      <c r="F17" s="1050">
        <v>3</v>
      </c>
      <c r="G17" s="1050">
        <v>3</v>
      </c>
      <c r="H17" s="1043">
        <v>3</v>
      </c>
      <c r="I17" s="1050"/>
      <c r="J17" s="1051" t="s">
        <v>520</v>
      </c>
      <c r="K17" s="1052">
        <v>0</v>
      </c>
      <c r="L17" s="1052">
        <v>0</v>
      </c>
      <c r="M17" s="1053">
        <v>3</v>
      </c>
      <c r="N17" s="1039">
        <v>0</v>
      </c>
      <c r="O17" s="1048">
        <f>IF(M17&lt;1,(AVERAGE(F17:I17)/M17),SUM(F17:I17)/M17)</f>
        <v>3</v>
      </c>
      <c r="P17" s="1046" t="str">
        <f>IF(O17&lt;=V$18,"T",IF(O17&lt;$Y$18,"R",IF(O17&gt;=$Y$18,"P")))</f>
        <v>P</v>
      </c>
      <c r="Q17" s="1031" t="s">
        <v>104</v>
      </c>
      <c r="R17" s="1022" t="s">
        <v>992</v>
      </c>
      <c r="S17" s="1022" t="s">
        <v>99</v>
      </c>
      <c r="T17" s="1022" t="s">
        <v>999</v>
      </c>
    </row>
    <row r="18" spans="1:20" ht="51.75" customHeight="1">
      <c r="A18" s="1076"/>
      <c r="B18" s="956"/>
      <c r="C18" s="1028"/>
      <c r="D18" s="956"/>
      <c r="E18" s="275" t="s">
        <v>521</v>
      </c>
      <c r="F18" s="1037"/>
      <c r="G18" s="1037"/>
      <c r="H18" s="1044"/>
      <c r="I18" s="1037"/>
      <c r="J18" s="1029"/>
      <c r="K18" s="1034"/>
      <c r="L18" s="1034"/>
      <c r="M18" s="1036"/>
      <c r="N18" s="1030"/>
      <c r="O18" s="1049"/>
      <c r="P18" s="1047"/>
      <c r="Q18" s="1032"/>
      <c r="R18" s="1021"/>
      <c r="S18" s="1021"/>
      <c r="T18" s="1021"/>
    </row>
    <row r="19" spans="1:20" ht="39.75" customHeight="1">
      <c r="A19" s="1076"/>
      <c r="B19" s="956"/>
      <c r="C19" s="1028"/>
      <c r="D19" s="956"/>
      <c r="E19" s="275" t="s">
        <v>522</v>
      </c>
      <c r="F19" s="1037"/>
      <c r="G19" s="1037"/>
      <c r="H19" s="1044"/>
      <c r="I19" s="1037"/>
      <c r="J19" s="1029"/>
      <c r="K19" s="1034"/>
      <c r="L19" s="1034"/>
      <c r="M19" s="1036"/>
      <c r="N19" s="1030"/>
      <c r="O19" s="1049"/>
      <c r="P19" s="1047"/>
      <c r="Q19" s="1032"/>
      <c r="R19" s="1021"/>
      <c r="S19" s="1021"/>
      <c r="T19" s="1021"/>
    </row>
    <row r="20" spans="1:20" ht="39.75" customHeight="1" thickBot="1">
      <c r="A20" s="1076"/>
      <c r="B20" s="956"/>
      <c r="C20" s="1028"/>
      <c r="D20" s="956"/>
      <c r="E20" s="275" t="s">
        <v>523</v>
      </c>
      <c r="F20" s="1037"/>
      <c r="G20" s="1037"/>
      <c r="H20" s="1045"/>
      <c r="I20" s="1037"/>
      <c r="J20" s="1029"/>
      <c r="K20" s="1034"/>
      <c r="L20" s="1034"/>
      <c r="M20" s="1036"/>
      <c r="N20" s="1030"/>
      <c r="O20" s="1049"/>
      <c r="P20" s="1047"/>
      <c r="Q20" s="1032"/>
      <c r="R20" s="1023"/>
      <c r="S20" s="1023"/>
      <c r="T20" s="1023"/>
    </row>
    <row r="21" spans="1:20" ht="39.75" customHeight="1">
      <c r="A21" s="1076"/>
      <c r="B21" s="956"/>
      <c r="C21" s="1028"/>
      <c r="D21" s="1029" t="s">
        <v>524</v>
      </c>
      <c r="E21" s="275" t="s">
        <v>525</v>
      </c>
      <c r="F21" s="1037">
        <v>3</v>
      </c>
      <c r="G21" s="1037">
        <v>3</v>
      </c>
      <c r="H21" s="1040">
        <v>3</v>
      </c>
      <c r="I21" s="1037"/>
      <c r="J21" s="1029" t="s">
        <v>526</v>
      </c>
      <c r="K21" s="1034">
        <v>0</v>
      </c>
      <c r="L21" s="1034">
        <v>0</v>
      </c>
      <c r="M21" s="1036">
        <v>3</v>
      </c>
      <c r="N21" s="1030">
        <v>0</v>
      </c>
      <c r="O21" s="1049">
        <v>1</v>
      </c>
      <c r="P21" s="1047" t="str">
        <f>IF(O21&lt;=V$18,"T",IF(O21&lt;$Y$18,"R",IF(O21&gt;=$Y$18,"P")))</f>
        <v>P</v>
      </c>
      <c r="Q21" s="976" t="e">
        <f>L22/K22</f>
        <v>#DIV/0!</v>
      </c>
      <c r="R21" s="1024" t="s">
        <v>100</v>
      </c>
      <c r="S21" s="1024" t="s">
        <v>101</v>
      </c>
      <c r="T21" s="1024" t="s">
        <v>1000</v>
      </c>
    </row>
    <row r="22" spans="1:20" ht="39.75" customHeight="1">
      <c r="A22" s="1076"/>
      <c r="B22" s="956"/>
      <c r="C22" s="1028"/>
      <c r="D22" s="1029"/>
      <c r="E22" s="275" t="s">
        <v>527</v>
      </c>
      <c r="F22" s="1037"/>
      <c r="G22" s="1037"/>
      <c r="H22" s="1041"/>
      <c r="I22" s="1037"/>
      <c r="J22" s="1029"/>
      <c r="K22" s="1034"/>
      <c r="L22" s="1034"/>
      <c r="M22" s="1036"/>
      <c r="N22" s="1030"/>
      <c r="O22" s="1049"/>
      <c r="P22" s="1047"/>
      <c r="Q22" s="976"/>
      <c r="R22" s="1021"/>
      <c r="S22" s="1021"/>
      <c r="T22" s="1021"/>
    </row>
    <row r="23" spans="1:20" ht="39.75" customHeight="1">
      <c r="A23" s="1076"/>
      <c r="B23" s="956"/>
      <c r="C23" s="1028"/>
      <c r="D23" s="1029"/>
      <c r="E23" s="275" t="s">
        <v>528</v>
      </c>
      <c r="F23" s="1037"/>
      <c r="G23" s="1037"/>
      <c r="H23" s="1041"/>
      <c r="I23" s="1037"/>
      <c r="J23" s="1029"/>
      <c r="K23" s="1034"/>
      <c r="L23" s="1034"/>
      <c r="M23" s="1036"/>
      <c r="N23" s="1030"/>
      <c r="O23" s="1049"/>
      <c r="P23" s="1047"/>
      <c r="Q23" s="976"/>
      <c r="R23" s="1021"/>
      <c r="S23" s="1021"/>
      <c r="T23" s="1021"/>
    </row>
    <row r="24" spans="1:20" ht="39.75" customHeight="1">
      <c r="A24" s="1076"/>
      <c r="B24" s="956"/>
      <c r="C24" s="1028"/>
      <c r="D24" s="1029"/>
      <c r="E24" s="275" t="s">
        <v>529</v>
      </c>
      <c r="F24" s="1037"/>
      <c r="G24" s="1037"/>
      <c r="H24" s="1041"/>
      <c r="I24" s="1037"/>
      <c r="J24" s="1029"/>
      <c r="K24" s="1034"/>
      <c r="L24" s="1034"/>
      <c r="M24" s="1036"/>
      <c r="N24" s="1030"/>
      <c r="O24" s="1049"/>
      <c r="P24" s="1047"/>
      <c r="Q24" s="976"/>
      <c r="R24" s="1021"/>
      <c r="S24" s="1021"/>
      <c r="T24" s="1021"/>
    </row>
    <row r="25" spans="1:20" ht="39.75" customHeight="1">
      <c r="A25" s="1076"/>
      <c r="B25" s="956"/>
      <c r="C25" s="1028"/>
      <c r="D25" s="1029"/>
      <c r="E25" s="275" t="s">
        <v>530</v>
      </c>
      <c r="F25" s="1037"/>
      <c r="G25" s="1037"/>
      <c r="H25" s="1041"/>
      <c r="I25" s="1037"/>
      <c r="J25" s="1029"/>
      <c r="K25" s="1034"/>
      <c r="L25" s="1034"/>
      <c r="M25" s="1036"/>
      <c r="N25" s="1030"/>
      <c r="O25" s="1049"/>
      <c r="P25" s="1047"/>
      <c r="Q25" s="976"/>
      <c r="R25" s="1021"/>
      <c r="S25" s="1021"/>
      <c r="T25" s="1021"/>
    </row>
    <row r="26" spans="1:20" ht="39" customHeight="1">
      <c r="A26" s="1076"/>
      <c r="B26" s="956"/>
      <c r="C26" s="1028"/>
      <c r="D26" s="1029"/>
      <c r="E26" s="275" t="s">
        <v>531</v>
      </c>
      <c r="F26" s="1037"/>
      <c r="G26" s="1037"/>
      <c r="H26" s="1042"/>
      <c r="I26" s="1037"/>
      <c r="J26" s="1029"/>
      <c r="K26" s="1034"/>
      <c r="L26" s="1034"/>
      <c r="M26" s="1036"/>
      <c r="N26" s="1030"/>
      <c r="O26" s="1049"/>
      <c r="P26" s="1047"/>
      <c r="Q26" s="976"/>
      <c r="R26" s="1021"/>
      <c r="S26" s="1021"/>
      <c r="T26" s="1021"/>
    </row>
    <row r="27" spans="1:20" ht="26.25" customHeight="1">
      <c r="A27" s="971">
        <v>2</v>
      </c>
      <c r="B27" s="1062" t="s">
        <v>300</v>
      </c>
      <c r="C27" s="1060" t="s">
        <v>369</v>
      </c>
      <c r="D27" s="956" t="s">
        <v>532</v>
      </c>
      <c r="E27" s="275" t="s">
        <v>533</v>
      </c>
      <c r="F27" s="1037">
        <v>12</v>
      </c>
      <c r="G27" s="1037">
        <v>12</v>
      </c>
      <c r="H27" s="1040">
        <v>12</v>
      </c>
      <c r="I27" s="1037"/>
      <c r="J27" s="1029" t="s">
        <v>534</v>
      </c>
      <c r="K27" s="1034">
        <v>0</v>
      </c>
      <c r="L27" s="1034">
        <v>0</v>
      </c>
      <c r="M27" s="1036">
        <v>12</v>
      </c>
      <c r="N27" s="1030">
        <v>0</v>
      </c>
      <c r="O27" s="1049">
        <f>IF(M27&lt;1,(AVERAGE(F27:I27)/M27),SUM(F27:I27)/M27)</f>
        <v>3</v>
      </c>
      <c r="P27" s="1047" t="str">
        <f>IF(O27&lt;=V$18,"T",IF(O27&lt;$Y$18,"R",IF(O27&gt;=$Y$18,"P")))</f>
        <v>P</v>
      </c>
      <c r="Q27" s="1032">
        <v>0.11624352106789818</v>
      </c>
      <c r="R27" s="1021" t="s">
        <v>102</v>
      </c>
      <c r="S27" s="1021" t="s">
        <v>983</v>
      </c>
      <c r="T27" s="1021" t="s">
        <v>1001</v>
      </c>
    </row>
    <row r="28" spans="1:20" ht="39" customHeight="1">
      <c r="A28" s="971"/>
      <c r="B28" s="1062"/>
      <c r="C28" s="1060"/>
      <c r="D28" s="956"/>
      <c r="E28" s="275" t="s">
        <v>535</v>
      </c>
      <c r="F28" s="1037"/>
      <c r="G28" s="1037"/>
      <c r="H28" s="1041"/>
      <c r="I28" s="1037"/>
      <c r="J28" s="1029"/>
      <c r="K28" s="1034"/>
      <c r="L28" s="1034"/>
      <c r="M28" s="1036"/>
      <c r="N28" s="1030"/>
      <c r="O28" s="1049"/>
      <c r="P28" s="1047"/>
      <c r="Q28" s="1032"/>
      <c r="R28" s="1021"/>
      <c r="S28" s="1021"/>
      <c r="T28" s="1021"/>
    </row>
    <row r="29" spans="1:20" ht="26.25" customHeight="1">
      <c r="A29" s="971"/>
      <c r="B29" s="1062"/>
      <c r="C29" s="1060"/>
      <c r="D29" s="956"/>
      <c r="E29" s="275" t="s">
        <v>536</v>
      </c>
      <c r="F29" s="1037"/>
      <c r="G29" s="1037"/>
      <c r="H29" s="1041"/>
      <c r="I29" s="1037"/>
      <c r="J29" s="1029"/>
      <c r="K29" s="1034"/>
      <c r="L29" s="1034"/>
      <c r="M29" s="1036"/>
      <c r="N29" s="1030"/>
      <c r="O29" s="1049"/>
      <c r="P29" s="1047"/>
      <c r="Q29" s="1032"/>
      <c r="R29" s="1021"/>
      <c r="S29" s="1021"/>
      <c r="T29" s="1021"/>
    </row>
    <row r="30" spans="1:20" ht="15" customHeight="1">
      <c r="A30" s="971"/>
      <c r="B30" s="1062"/>
      <c r="C30" s="1060"/>
      <c r="D30" s="956"/>
      <c r="E30" s="290" t="s">
        <v>537</v>
      </c>
      <c r="F30" s="1037"/>
      <c r="G30" s="1037"/>
      <c r="H30" s="1042"/>
      <c r="I30" s="1037"/>
      <c r="J30" s="1029"/>
      <c r="K30" s="1034"/>
      <c r="L30" s="1034"/>
      <c r="M30" s="1036"/>
      <c r="N30" s="1030"/>
      <c r="O30" s="1049"/>
      <c r="P30" s="1047"/>
      <c r="Q30" s="1032"/>
      <c r="R30" s="1021"/>
      <c r="S30" s="1021"/>
      <c r="T30" s="1021"/>
    </row>
    <row r="31" spans="1:20" ht="44.25" customHeight="1">
      <c r="A31" s="971"/>
      <c r="B31" s="1062"/>
      <c r="C31" s="1060"/>
      <c r="D31" s="541" t="s">
        <v>435</v>
      </c>
      <c r="E31" s="290" t="s">
        <v>103</v>
      </c>
      <c r="F31" s="345">
        <v>3</v>
      </c>
      <c r="G31" s="345">
        <v>3</v>
      </c>
      <c r="H31" s="345">
        <v>3</v>
      </c>
      <c r="I31" s="345"/>
      <c r="J31" s="290" t="s">
        <v>538</v>
      </c>
      <c r="K31" s="276">
        <v>0</v>
      </c>
      <c r="L31" s="276">
        <v>0</v>
      </c>
      <c r="M31" s="367">
        <v>3</v>
      </c>
      <c r="N31" s="367">
        <v>0</v>
      </c>
      <c r="O31" s="368">
        <v>1</v>
      </c>
      <c r="P31" s="23" t="str">
        <f>IF(O31&lt;=V$18,"T",IF(O31&lt;$Y$18,"R",IF(O31&gt;=$Y$18,"P")))</f>
        <v>P</v>
      </c>
      <c r="Q31" s="24"/>
      <c r="R31" s="560" t="s">
        <v>993</v>
      </c>
      <c r="S31" s="560" t="s">
        <v>984</v>
      </c>
      <c r="T31" s="560" t="s">
        <v>1002</v>
      </c>
    </row>
    <row r="32" spans="1:20" ht="69" customHeight="1">
      <c r="A32" s="971"/>
      <c r="B32" s="1062"/>
      <c r="C32" s="1060"/>
      <c r="D32" s="956" t="s">
        <v>436</v>
      </c>
      <c r="E32" s="275" t="s">
        <v>539</v>
      </c>
      <c r="F32" s="1037">
        <v>12</v>
      </c>
      <c r="G32" s="1038">
        <v>12</v>
      </c>
      <c r="H32" s="1040">
        <v>12</v>
      </c>
      <c r="I32" s="1037"/>
      <c r="J32" s="1029" t="s">
        <v>540</v>
      </c>
      <c r="K32" s="1034">
        <v>0</v>
      </c>
      <c r="L32" s="1035">
        <v>0</v>
      </c>
      <c r="M32" s="1036">
        <v>12</v>
      </c>
      <c r="N32" s="1030">
        <v>0</v>
      </c>
      <c r="O32" s="1049" t="e">
        <f>IF(M33&lt;1,(AVERAGE(F33:I33)/M33),SUM(F33:I33)/M33)</f>
        <v>#DIV/0!</v>
      </c>
      <c r="P32" s="1047" t="s">
        <v>393</v>
      </c>
      <c r="Q32" s="1032">
        <v>0.116243521067898</v>
      </c>
      <c r="R32" s="1021" t="s">
        <v>106</v>
      </c>
      <c r="S32" s="1021" t="s">
        <v>985</v>
      </c>
      <c r="T32" s="1021" t="s">
        <v>1003</v>
      </c>
    </row>
    <row r="33" spans="1:20" ht="54" customHeight="1">
      <c r="A33" s="971"/>
      <c r="B33" s="1062"/>
      <c r="C33" s="1060"/>
      <c r="D33" s="956"/>
      <c r="E33" s="275" t="s">
        <v>541</v>
      </c>
      <c r="F33" s="1037"/>
      <c r="G33" s="1038"/>
      <c r="H33" s="1041"/>
      <c r="I33" s="1037"/>
      <c r="J33" s="1029"/>
      <c r="K33" s="1034"/>
      <c r="L33" s="1035"/>
      <c r="M33" s="1036"/>
      <c r="N33" s="1030"/>
      <c r="O33" s="1049"/>
      <c r="P33" s="1047"/>
      <c r="Q33" s="1032"/>
      <c r="R33" s="1021"/>
      <c r="S33" s="1021"/>
      <c r="T33" s="1021"/>
    </row>
    <row r="34" spans="1:20" ht="39" customHeight="1">
      <c r="A34" s="971"/>
      <c r="B34" s="1062"/>
      <c r="C34" s="1060"/>
      <c r="D34" s="956"/>
      <c r="E34" s="275" t="s">
        <v>542</v>
      </c>
      <c r="F34" s="1037"/>
      <c r="G34" s="1038"/>
      <c r="H34" s="1042"/>
      <c r="I34" s="1037"/>
      <c r="J34" s="1029"/>
      <c r="K34" s="1034"/>
      <c r="L34" s="1035"/>
      <c r="M34" s="1036"/>
      <c r="N34" s="1030"/>
      <c r="O34" s="1049"/>
      <c r="P34" s="1047"/>
      <c r="Q34" s="1032"/>
      <c r="R34" s="1021"/>
      <c r="S34" s="1021"/>
      <c r="T34" s="1021"/>
    </row>
    <row r="35" spans="1:20" ht="39" customHeight="1">
      <c r="A35" s="971"/>
      <c r="B35" s="1062"/>
      <c r="C35" s="1060"/>
      <c r="D35" s="956" t="s">
        <v>543</v>
      </c>
      <c r="E35" s="275" t="s">
        <v>544</v>
      </c>
      <c r="F35" s="1037">
        <v>3</v>
      </c>
      <c r="G35" s="1037">
        <v>3</v>
      </c>
      <c r="H35" s="1040">
        <v>3</v>
      </c>
      <c r="I35" s="1037"/>
      <c r="J35" s="1054" t="s">
        <v>108</v>
      </c>
      <c r="K35" s="1034">
        <v>0</v>
      </c>
      <c r="L35" s="1035">
        <v>0</v>
      </c>
      <c r="M35" s="1036">
        <v>3</v>
      </c>
      <c r="N35" s="1030">
        <v>0</v>
      </c>
      <c r="O35" s="1049">
        <v>1</v>
      </c>
      <c r="P35" s="1047" t="str">
        <f>IF(O35&lt;=V$18,"T",IF(O35&lt;$Y$18,"R",IF(O35&gt;=$Y$18,"P")))</f>
        <v>P</v>
      </c>
      <c r="Q35" s="1032"/>
      <c r="R35" s="1021" t="s">
        <v>109</v>
      </c>
      <c r="S35" s="1021" t="s">
        <v>986</v>
      </c>
      <c r="T35" s="1021" t="s">
        <v>1004</v>
      </c>
    </row>
    <row r="36" spans="1:20" ht="15" customHeight="1">
      <c r="A36" s="971"/>
      <c r="B36" s="1062"/>
      <c r="C36" s="1060"/>
      <c r="D36" s="956"/>
      <c r="E36" s="275" t="s">
        <v>545</v>
      </c>
      <c r="F36" s="1037"/>
      <c r="G36" s="1037"/>
      <c r="H36" s="1042"/>
      <c r="I36" s="1037"/>
      <c r="J36" s="1054"/>
      <c r="K36" s="1034"/>
      <c r="L36" s="1035"/>
      <c r="M36" s="1036"/>
      <c r="N36" s="1030"/>
      <c r="O36" s="1049"/>
      <c r="P36" s="1047"/>
      <c r="Q36" s="1032"/>
      <c r="R36" s="1021"/>
      <c r="S36" s="1021"/>
      <c r="T36" s="1021"/>
    </row>
    <row r="37" spans="1:20" ht="39" customHeight="1">
      <c r="A37" s="971"/>
      <c r="B37" s="1062"/>
      <c r="C37" s="1060"/>
      <c r="D37" s="956" t="s">
        <v>546</v>
      </c>
      <c r="E37" s="956" t="s">
        <v>547</v>
      </c>
      <c r="F37" s="1037">
        <v>3</v>
      </c>
      <c r="G37" s="1037">
        <v>3</v>
      </c>
      <c r="H37" s="1040">
        <v>1</v>
      </c>
      <c r="I37" s="1037"/>
      <c r="J37" s="1029" t="s">
        <v>548</v>
      </c>
      <c r="K37" s="1034">
        <v>0</v>
      </c>
      <c r="L37" s="1035">
        <v>0</v>
      </c>
      <c r="M37" s="1036">
        <v>1</v>
      </c>
      <c r="N37" s="1030">
        <v>0</v>
      </c>
      <c r="O37" s="1049">
        <v>2</v>
      </c>
      <c r="P37" s="1047" t="str">
        <f>IF(O37&lt;=V$18,"T",IF(O37&lt;$Y$18,"R",IF(O37&gt;=$Y$18,"P")))</f>
        <v>P</v>
      </c>
      <c r="Q37" s="1032"/>
      <c r="R37" s="1021" t="s">
        <v>994</v>
      </c>
      <c r="S37" s="1021" t="s">
        <v>987</v>
      </c>
      <c r="T37" s="1021" t="s">
        <v>1005</v>
      </c>
    </row>
    <row r="38" spans="1:20" ht="15" customHeight="1">
      <c r="A38" s="971"/>
      <c r="B38" s="1062"/>
      <c r="C38" s="1060"/>
      <c r="D38" s="956"/>
      <c r="E38" s="956"/>
      <c r="F38" s="1037"/>
      <c r="G38" s="1037"/>
      <c r="H38" s="1042"/>
      <c r="I38" s="1037"/>
      <c r="J38" s="1029"/>
      <c r="K38" s="1034"/>
      <c r="L38" s="1035"/>
      <c r="M38" s="1036"/>
      <c r="N38" s="1030"/>
      <c r="O38" s="1049"/>
      <c r="P38" s="1047"/>
      <c r="Q38" s="1032"/>
      <c r="R38" s="1021"/>
      <c r="S38" s="1021"/>
      <c r="T38" s="1021"/>
    </row>
    <row r="39" spans="1:20" ht="39" customHeight="1">
      <c r="A39" s="971"/>
      <c r="B39" s="1062"/>
      <c r="C39" s="1060"/>
      <c r="D39" s="1065" t="s">
        <v>549</v>
      </c>
      <c r="E39" s="1065" t="s">
        <v>550</v>
      </c>
      <c r="F39" s="1066">
        <v>1</v>
      </c>
      <c r="G39" s="1066">
        <v>1</v>
      </c>
      <c r="H39" s="1067">
        <v>1</v>
      </c>
      <c r="I39" s="1066"/>
      <c r="J39" s="1029" t="s">
        <v>551</v>
      </c>
      <c r="K39" s="1034">
        <v>0</v>
      </c>
      <c r="L39" s="1035">
        <v>0</v>
      </c>
      <c r="M39" s="1036">
        <v>1</v>
      </c>
      <c r="N39" s="1030">
        <v>0</v>
      </c>
      <c r="O39" s="1049">
        <v>1</v>
      </c>
      <c r="P39" s="1047" t="str">
        <f>IF(O39&lt;=V$18,"T",IF(O39&lt;$Y$18,"R",IF(O39&gt;=$Y$18,"P")))</f>
        <v>P</v>
      </c>
      <c r="Q39" s="1032"/>
      <c r="R39" s="1021" t="s">
        <v>995</v>
      </c>
      <c r="S39" s="1021" t="s">
        <v>988</v>
      </c>
      <c r="T39" s="1021" t="s">
        <v>1006</v>
      </c>
    </row>
    <row r="40" spans="1:20" ht="39" customHeight="1">
      <c r="A40" s="971"/>
      <c r="B40" s="1062"/>
      <c r="C40" s="1060"/>
      <c r="D40" s="1065"/>
      <c r="E40" s="1065"/>
      <c r="F40" s="1066"/>
      <c r="G40" s="1066"/>
      <c r="H40" s="1068"/>
      <c r="I40" s="1066"/>
      <c r="J40" s="1029"/>
      <c r="K40" s="1034"/>
      <c r="L40" s="1035"/>
      <c r="M40" s="1036"/>
      <c r="N40" s="1030"/>
      <c r="O40" s="1049"/>
      <c r="P40" s="1047"/>
      <c r="Q40" s="1032"/>
      <c r="R40" s="1021"/>
      <c r="S40" s="1021"/>
      <c r="T40" s="1021"/>
    </row>
    <row r="41" spans="1:20" ht="39" customHeight="1">
      <c r="A41" s="971"/>
      <c r="B41" s="1062"/>
      <c r="C41" s="1060"/>
      <c r="D41" s="956" t="s">
        <v>552</v>
      </c>
      <c r="E41" s="956" t="s">
        <v>553</v>
      </c>
      <c r="F41" s="1037">
        <v>12</v>
      </c>
      <c r="G41" s="1037">
        <v>12</v>
      </c>
      <c r="H41" s="1040">
        <v>12</v>
      </c>
      <c r="I41" s="1037"/>
      <c r="J41" s="1029" t="s">
        <v>554</v>
      </c>
      <c r="K41" s="1034">
        <v>0</v>
      </c>
      <c r="L41" s="1035">
        <v>0</v>
      </c>
      <c r="M41" s="1036">
        <v>12</v>
      </c>
      <c r="N41" s="1030">
        <v>0</v>
      </c>
      <c r="O41" s="1049">
        <v>1</v>
      </c>
      <c r="P41" s="1047" t="str">
        <f>IF(O41&lt;=V$18,"T",IF(O41&lt;$Y$18,"R",IF(O41&gt;=$Y$18,"P")))</f>
        <v>P</v>
      </c>
      <c r="Q41" s="1032">
        <v>0.11624352106789818</v>
      </c>
      <c r="R41" s="1021" t="s">
        <v>996</v>
      </c>
      <c r="S41" s="1021" t="s">
        <v>989</v>
      </c>
      <c r="T41" s="1021" t="s">
        <v>1007</v>
      </c>
    </row>
    <row r="42" spans="1:20" ht="26.25" customHeight="1">
      <c r="A42" s="971"/>
      <c r="B42" s="1062"/>
      <c r="C42" s="1060"/>
      <c r="D42" s="956"/>
      <c r="E42" s="956"/>
      <c r="F42" s="1037"/>
      <c r="G42" s="1037"/>
      <c r="H42" s="1042"/>
      <c r="I42" s="1037"/>
      <c r="J42" s="1029"/>
      <c r="K42" s="1034"/>
      <c r="L42" s="1035"/>
      <c r="M42" s="1036"/>
      <c r="N42" s="1030"/>
      <c r="O42" s="1049"/>
      <c r="P42" s="1047"/>
      <c r="Q42" s="1032"/>
      <c r="R42" s="1021"/>
      <c r="S42" s="1021"/>
      <c r="T42" s="1021"/>
    </row>
    <row r="43" spans="1:20" ht="15" customHeight="1">
      <c r="A43" s="971"/>
      <c r="B43" s="1062"/>
      <c r="C43" s="1060"/>
      <c r="D43" s="956" t="s">
        <v>555</v>
      </c>
      <c r="E43" s="956" t="s">
        <v>556</v>
      </c>
      <c r="F43" s="1037">
        <v>3</v>
      </c>
      <c r="G43" s="1037">
        <v>3</v>
      </c>
      <c r="H43" s="1040">
        <v>3</v>
      </c>
      <c r="I43" s="1037"/>
      <c r="J43" s="1029" t="s">
        <v>557</v>
      </c>
      <c r="K43" s="1034">
        <v>0</v>
      </c>
      <c r="L43" s="1035">
        <v>0</v>
      </c>
      <c r="M43" s="1036">
        <v>3</v>
      </c>
      <c r="N43" s="1030">
        <v>0</v>
      </c>
      <c r="O43" s="1049">
        <v>100</v>
      </c>
      <c r="P43" s="1047" t="str">
        <f>IF(O43&lt;=V$18,"T",IF(O43&lt;$Y$18,"R",IF(O43&gt;=$Y$18,"P")))</f>
        <v>P</v>
      </c>
      <c r="Q43" s="1032">
        <v>0.11624352106789818</v>
      </c>
      <c r="R43" s="1021" t="s">
        <v>997</v>
      </c>
      <c r="S43" s="1021" t="s">
        <v>990</v>
      </c>
      <c r="T43" s="1021" t="s">
        <v>1008</v>
      </c>
    </row>
    <row r="44" spans="1:20" ht="42" customHeight="1">
      <c r="A44" s="971"/>
      <c r="B44" s="1062"/>
      <c r="C44" s="1060"/>
      <c r="D44" s="956"/>
      <c r="E44" s="956"/>
      <c r="F44" s="1037"/>
      <c r="G44" s="1037"/>
      <c r="H44" s="1042"/>
      <c r="I44" s="1037"/>
      <c r="J44" s="1029"/>
      <c r="K44" s="1034"/>
      <c r="L44" s="1035"/>
      <c r="M44" s="1036"/>
      <c r="N44" s="1030"/>
      <c r="O44" s="1049"/>
      <c r="P44" s="1047"/>
      <c r="Q44" s="1032"/>
      <c r="R44" s="1021"/>
      <c r="S44" s="1021"/>
      <c r="T44" s="1021"/>
    </row>
    <row r="45" spans="1:20" ht="26.25" customHeight="1">
      <c r="A45" s="971"/>
      <c r="B45" s="1062"/>
      <c r="C45" s="1060"/>
      <c r="D45" s="956" t="s">
        <v>558</v>
      </c>
      <c r="E45" s="275" t="s">
        <v>559</v>
      </c>
      <c r="F45" s="1037">
        <v>1</v>
      </c>
      <c r="G45" s="1037">
        <v>1</v>
      </c>
      <c r="H45" s="1040">
        <v>1</v>
      </c>
      <c r="I45" s="1037"/>
      <c r="J45" s="1029" t="s">
        <v>560</v>
      </c>
      <c r="K45" s="1034">
        <v>0</v>
      </c>
      <c r="L45" s="1035">
        <v>0</v>
      </c>
      <c r="M45" s="1036">
        <v>1</v>
      </c>
      <c r="N45" s="1030">
        <v>0</v>
      </c>
      <c r="O45" s="1049">
        <v>1</v>
      </c>
      <c r="P45" s="1047" t="str">
        <f t="shared" ref="P45" si="0">IF(O45&lt;=V$18,"T",IF(O45&lt;$Y$18,"R",IF(O45&gt;=$Y$18,"P")))</f>
        <v>P</v>
      </c>
      <c r="Q45" s="1032">
        <v>0.11624352106789818</v>
      </c>
      <c r="R45" s="1021" t="s">
        <v>998</v>
      </c>
      <c r="S45" s="1021" t="s">
        <v>991</v>
      </c>
      <c r="T45" s="1021" t="s">
        <v>1009</v>
      </c>
    </row>
    <row r="46" spans="1:20" ht="26.25" customHeight="1">
      <c r="A46" s="971"/>
      <c r="B46" s="1062"/>
      <c r="C46" s="1060"/>
      <c r="D46" s="956"/>
      <c r="E46" s="275" t="s">
        <v>561</v>
      </c>
      <c r="F46" s="1037"/>
      <c r="G46" s="1037"/>
      <c r="H46" s="1041"/>
      <c r="I46" s="1037"/>
      <c r="J46" s="1029"/>
      <c r="K46" s="1034"/>
      <c r="L46" s="1035"/>
      <c r="M46" s="1036"/>
      <c r="N46" s="1030"/>
      <c r="O46" s="1049"/>
      <c r="P46" s="1047"/>
      <c r="Q46" s="1032"/>
      <c r="R46" s="1021"/>
      <c r="S46" s="1021"/>
      <c r="T46" s="1021"/>
    </row>
    <row r="47" spans="1:20" ht="15" customHeight="1">
      <c r="A47" s="971"/>
      <c r="B47" s="1062"/>
      <c r="C47" s="1060"/>
      <c r="D47" s="956"/>
      <c r="E47" s="275" t="s">
        <v>562</v>
      </c>
      <c r="F47" s="1037"/>
      <c r="G47" s="1037"/>
      <c r="H47" s="1041"/>
      <c r="I47" s="1037"/>
      <c r="J47" s="1029"/>
      <c r="K47" s="1034"/>
      <c r="L47" s="1035"/>
      <c r="M47" s="1036"/>
      <c r="N47" s="1030"/>
      <c r="O47" s="1049"/>
      <c r="P47" s="1047"/>
      <c r="Q47" s="1032"/>
      <c r="R47" s="1021"/>
      <c r="S47" s="1021"/>
      <c r="T47" s="1021"/>
    </row>
    <row r="48" spans="1:20" ht="15" customHeight="1">
      <c r="A48" s="971"/>
      <c r="B48" s="1062"/>
      <c r="C48" s="1060"/>
      <c r="D48" s="956"/>
      <c r="E48" s="275" t="s">
        <v>563</v>
      </c>
      <c r="F48" s="1037"/>
      <c r="G48" s="1037"/>
      <c r="H48" s="1041"/>
      <c r="I48" s="1037"/>
      <c r="J48" s="1029"/>
      <c r="K48" s="1034"/>
      <c r="L48" s="1035"/>
      <c r="M48" s="1036"/>
      <c r="N48" s="1030"/>
      <c r="O48" s="1049"/>
      <c r="P48" s="1047"/>
      <c r="Q48" s="1032"/>
      <c r="R48" s="1021"/>
      <c r="S48" s="1021"/>
      <c r="T48" s="1021"/>
    </row>
    <row r="49" spans="1:20" ht="26.25" customHeight="1">
      <c r="A49" s="971"/>
      <c r="B49" s="1062"/>
      <c r="C49" s="1060"/>
      <c r="D49" s="956"/>
      <c r="E49" s="275" t="s">
        <v>564</v>
      </c>
      <c r="F49" s="1037"/>
      <c r="G49" s="1037"/>
      <c r="H49" s="1041"/>
      <c r="I49" s="1037"/>
      <c r="J49" s="1029"/>
      <c r="K49" s="1034"/>
      <c r="L49" s="1035"/>
      <c r="M49" s="1036"/>
      <c r="N49" s="1030"/>
      <c r="O49" s="1049"/>
      <c r="P49" s="1047"/>
      <c r="Q49" s="1032"/>
      <c r="R49" s="1021"/>
      <c r="S49" s="1021"/>
      <c r="T49" s="1021"/>
    </row>
    <row r="50" spans="1:20" ht="39" customHeight="1" thickBot="1">
      <c r="A50" s="999"/>
      <c r="B50" s="1063"/>
      <c r="C50" s="1061"/>
      <c r="D50" s="998"/>
      <c r="E50" s="372" t="s">
        <v>565</v>
      </c>
      <c r="F50" s="1064"/>
      <c r="G50" s="1064"/>
      <c r="H50" s="1069"/>
      <c r="I50" s="1064"/>
      <c r="J50" s="1070"/>
      <c r="K50" s="1071"/>
      <c r="L50" s="1072"/>
      <c r="M50" s="1073"/>
      <c r="N50" s="1074"/>
      <c r="O50" s="1077"/>
      <c r="P50" s="1078"/>
      <c r="Q50" s="1079"/>
      <c r="R50" s="1021"/>
      <c r="S50" s="1021"/>
      <c r="T50" s="1021"/>
    </row>
    <row r="51" spans="1:20">
      <c r="A51" s="1058"/>
      <c r="B51" s="916"/>
      <c r="C51" s="916"/>
      <c r="D51" s="916"/>
      <c r="E51" s="916"/>
      <c r="F51" s="916"/>
      <c r="G51" s="916"/>
      <c r="H51" s="916"/>
      <c r="I51" s="916"/>
      <c r="J51" s="916"/>
      <c r="K51" s="916"/>
      <c r="L51" s="916"/>
      <c r="M51" s="916"/>
      <c r="N51" s="916"/>
      <c r="O51" s="916"/>
      <c r="P51" s="916"/>
      <c r="Q51" s="916"/>
      <c r="R51" s="916"/>
      <c r="S51" s="916"/>
      <c r="T51" s="1059"/>
    </row>
    <row r="52" spans="1:20">
      <c r="A52" s="901" t="s">
        <v>24</v>
      </c>
      <c r="B52" s="902"/>
      <c r="C52" s="902"/>
      <c r="D52" s="902"/>
      <c r="E52" s="902"/>
      <c r="F52" s="902"/>
      <c r="G52" s="902"/>
      <c r="H52" s="902"/>
      <c r="I52" s="902"/>
      <c r="J52" s="902"/>
      <c r="K52" s="902"/>
      <c r="L52" s="902"/>
      <c r="M52" s="902"/>
      <c r="N52" s="902"/>
      <c r="O52" s="902"/>
      <c r="P52" s="902"/>
      <c r="Q52" s="902"/>
      <c r="R52" s="902"/>
      <c r="S52" s="902"/>
      <c r="T52" s="903"/>
    </row>
    <row r="53" spans="1:20">
      <c r="A53" s="966"/>
      <c r="B53" s="967"/>
      <c r="C53" s="967"/>
      <c r="D53" s="967"/>
      <c r="E53" s="967"/>
      <c r="F53" s="967"/>
      <c r="G53" s="967"/>
      <c r="H53" s="967"/>
      <c r="I53" s="967"/>
      <c r="J53" s="967"/>
      <c r="K53" s="967"/>
      <c r="L53" s="967"/>
      <c r="M53" s="967"/>
      <c r="N53" s="967"/>
      <c r="O53" s="967"/>
      <c r="P53" s="967"/>
      <c r="Q53" s="967"/>
      <c r="R53" s="967"/>
      <c r="S53" s="967"/>
      <c r="T53" s="968"/>
    </row>
    <row r="54" spans="1:20">
      <c r="A54" s="966"/>
      <c r="B54" s="967"/>
      <c r="C54" s="967"/>
      <c r="D54" s="967"/>
      <c r="E54" s="967"/>
      <c r="F54" s="967"/>
      <c r="G54" s="967"/>
      <c r="H54" s="967"/>
      <c r="I54" s="967"/>
      <c r="J54" s="967"/>
      <c r="K54" s="967"/>
      <c r="L54" s="967"/>
      <c r="M54" s="967"/>
      <c r="N54" s="967"/>
      <c r="O54" s="967"/>
      <c r="P54" s="967"/>
      <c r="Q54" s="967"/>
      <c r="R54" s="967"/>
      <c r="S54" s="967"/>
      <c r="T54" s="968"/>
    </row>
    <row r="55" spans="1:20">
      <c r="A55" s="966"/>
      <c r="B55" s="967"/>
      <c r="C55" s="967"/>
      <c r="D55" s="967"/>
      <c r="E55" s="967"/>
      <c r="F55" s="967"/>
      <c r="G55" s="967"/>
      <c r="H55" s="967"/>
      <c r="I55" s="967"/>
      <c r="J55" s="967"/>
      <c r="K55" s="967"/>
      <c r="L55" s="967"/>
      <c r="M55" s="967"/>
      <c r="N55" s="967"/>
      <c r="O55" s="967"/>
      <c r="P55" s="967"/>
      <c r="Q55" s="967"/>
      <c r="R55" s="967"/>
      <c r="S55" s="967"/>
      <c r="T55" s="968"/>
    </row>
    <row r="56" spans="1:20">
      <c r="A56" s="966"/>
      <c r="B56" s="967"/>
      <c r="C56" s="967"/>
      <c r="D56" s="967"/>
      <c r="E56" s="967"/>
      <c r="F56" s="967"/>
      <c r="G56" s="967"/>
      <c r="H56" s="967"/>
      <c r="I56" s="967"/>
      <c r="J56" s="967"/>
      <c r="K56" s="967"/>
      <c r="L56" s="967"/>
      <c r="M56" s="967"/>
      <c r="N56" s="967"/>
      <c r="O56" s="967"/>
      <c r="P56" s="967"/>
      <c r="Q56" s="967"/>
      <c r="R56" s="967"/>
      <c r="S56" s="967"/>
      <c r="T56" s="968"/>
    </row>
    <row r="57" spans="1:20">
      <c r="A57" s="966"/>
      <c r="B57" s="967"/>
      <c r="C57" s="967"/>
      <c r="D57" s="967"/>
      <c r="E57" s="967"/>
      <c r="F57" s="967"/>
      <c r="G57" s="967"/>
      <c r="H57" s="967"/>
      <c r="I57" s="967"/>
      <c r="J57" s="967"/>
      <c r="K57" s="967"/>
      <c r="L57" s="967"/>
      <c r="M57" s="967"/>
      <c r="N57" s="967"/>
      <c r="O57" s="967"/>
      <c r="P57" s="967"/>
      <c r="Q57" s="967"/>
      <c r="R57" s="967"/>
      <c r="S57" s="967"/>
      <c r="T57" s="968"/>
    </row>
    <row r="58" spans="1:20">
      <c r="A58" s="1055"/>
      <c r="B58" s="1056"/>
      <c r="C58" s="1056"/>
      <c r="D58" s="1056"/>
      <c r="E58" s="1056"/>
      <c r="F58" s="1056"/>
      <c r="G58" s="1056"/>
      <c r="H58" s="1056"/>
      <c r="I58" s="1056"/>
      <c r="J58" s="1056"/>
      <c r="K58" s="1056"/>
      <c r="L58" s="1056"/>
      <c r="M58" s="1056"/>
      <c r="N58" s="1056"/>
      <c r="O58" s="1056"/>
      <c r="P58" s="1056"/>
      <c r="Q58" s="1056"/>
      <c r="R58" s="1056"/>
      <c r="S58" s="1056"/>
      <c r="T58" s="1057"/>
    </row>
    <row r="59" spans="1:20">
      <c r="A59" s="1"/>
    </row>
    <row r="60" spans="1:20">
      <c r="A60" s="1"/>
    </row>
    <row r="61" spans="1:20">
      <c r="A61" s="1"/>
    </row>
    <row r="62" spans="1:20">
      <c r="A62" s="1"/>
    </row>
    <row r="63" spans="1:20">
      <c r="A63" s="1"/>
    </row>
    <row r="64" spans="1:20">
      <c r="A64" s="1"/>
    </row>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1" customFormat="1"/>
    <row r="98" s="1" customFormat="1"/>
    <row r="99" s="1" customFormat="1"/>
    <row r="100" s="1" customFormat="1"/>
    <row r="101" s="1" customFormat="1"/>
    <row r="102" s="1" customFormat="1"/>
    <row r="103" s="1" customFormat="1"/>
    <row r="104" s="1" customFormat="1"/>
    <row r="105" s="1" customFormat="1"/>
    <row r="106" s="1" customFormat="1"/>
    <row r="107" s="1" customFormat="1"/>
    <row r="108" s="1" customFormat="1"/>
    <row r="109" s="1" customFormat="1"/>
    <row r="110" s="1" customFormat="1"/>
    <row r="111" s="1" customFormat="1"/>
    <row r="112" s="1" customFormat="1"/>
    <row r="113" s="1" customFormat="1"/>
    <row r="114" s="1" customFormat="1"/>
    <row r="115" s="1" customFormat="1"/>
    <row r="116" s="1" customFormat="1"/>
    <row r="117" s="1" customFormat="1"/>
    <row r="118" s="1" customFormat="1"/>
    <row r="119" s="1" customFormat="1"/>
    <row r="120" s="1" customFormat="1"/>
    <row r="121" s="1" customFormat="1"/>
    <row r="122" s="1" customFormat="1"/>
    <row r="123" s="1" customFormat="1"/>
    <row r="124" s="1" customFormat="1"/>
    <row r="125" s="1" customFormat="1"/>
    <row r="126" s="1" customFormat="1"/>
    <row r="127" s="1" customFormat="1"/>
    <row r="128" s="1" customFormat="1"/>
    <row r="129" s="1" customFormat="1"/>
    <row r="130" s="1" customFormat="1"/>
    <row r="131" s="1" customFormat="1"/>
    <row r="132" s="1" customFormat="1"/>
    <row r="133" s="1" customFormat="1"/>
    <row r="134" s="1" customFormat="1"/>
    <row r="135" s="1" customFormat="1"/>
    <row r="136" s="1" customFormat="1"/>
    <row r="137" s="1" customFormat="1"/>
    <row r="138" s="1" customFormat="1"/>
    <row r="139" s="1" customFormat="1"/>
    <row r="140" s="1" customFormat="1"/>
    <row r="141" s="1" customFormat="1"/>
    <row r="142" s="1" customFormat="1"/>
    <row r="143" s="1" customFormat="1"/>
    <row r="144" s="1" customFormat="1"/>
    <row r="145" s="1" customFormat="1"/>
    <row r="146" s="1" customFormat="1"/>
    <row r="147" s="1" customFormat="1"/>
    <row r="148" s="1" customFormat="1"/>
    <row r="149" s="1" customFormat="1"/>
    <row r="150" s="1" customFormat="1"/>
    <row r="151" s="1" customFormat="1"/>
    <row r="152" s="1" customFormat="1"/>
    <row r="153" s="1" customFormat="1"/>
    <row r="154" s="1" customFormat="1"/>
    <row r="155" s="1" customFormat="1"/>
    <row r="156" s="1" customFormat="1"/>
    <row r="157" s="1" customFormat="1"/>
    <row r="158" s="1" customFormat="1"/>
    <row r="159" s="1" customFormat="1"/>
    <row r="160" s="1" customFormat="1"/>
    <row r="161" s="1" customFormat="1"/>
    <row r="162" s="1" customFormat="1"/>
    <row r="163" s="1" customFormat="1"/>
    <row r="164" s="1" customFormat="1"/>
    <row r="165" s="1" customFormat="1"/>
    <row r="166" s="1" customFormat="1"/>
    <row r="167" s="1" customFormat="1"/>
    <row r="168" s="1" customFormat="1"/>
    <row r="169" s="1" customFormat="1"/>
    <row r="170" s="1" customFormat="1"/>
    <row r="171" s="1" customFormat="1"/>
    <row r="172" s="1" customFormat="1"/>
    <row r="173" s="1" customFormat="1"/>
    <row r="174" s="1" customFormat="1"/>
    <row r="175" s="1" customFormat="1"/>
    <row r="176" s="1" customFormat="1"/>
    <row r="177" s="1" customFormat="1"/>
    <row r="178" s="1" customFormat="1"/>
    <row r="179" s="1" customFormat="1"/>
    <row r="180" s="1" customFormat="1"/>
    <row r="181" s="1" customFormat="1"/>
    <row r="182" s="1" customFormat="1"/>
    <row r="183" s="1" customFormat="1"/>
    <row r="184" s="1" customFormat="1"/>
    <row r="185" s="1" customFormat="1"/>
    <row r="186" s="1" customFormat="1"/>
    <row r="187" s="1" customFormat="1"/>
    <row r="188" s="1" customFormat="1"/>
    <row r="189" s="1" customFormat="1"/>
    <row r="190" s="1" customFormat="1"/>
    <row r="191" s="1" customFormat="1"/>
    <row r="192" s="1" customFormat="1"/>
    <row r="193" s="1" customFormat="1"/>
    <row r="194" s="1" customFormat="1"/>
    <row r="195" s="1" customFormat="1"/>
    <row r="196" s="1" customFormat="1"/>
    <row r="197" s="1" customFormat="1"/>
    <row r="198" s="1" customFormat="1"/>
    <row r="199" s="1" customFormat="1"/>
    <row r="200" s="1" customFormat="1"/>
    <row r="201" s="1" customFormat="1"/>
    <row r="202" s="1" customFormat="1"/>
    <row r="203" s="1" customFormat="1"/>
    <row r="204" s="1" customFormat="1"/>
    <row r="205" s="1" customFormat="1"/>
    <row r="206" s="1" customFormat="1"/>
    <row r="207" s="1" customFormat="1"/>
    <row r="208" s="1" customFormat="1"/>
    <row r="209" s="1" customFormat="1"/>
    <row r="210" s="1" customFormat="1"/>
    <row r="211" s="1" customFormat="1"/>
    <row r="212" s="1" customFormat="1"/>
    <row r="213" s="1" customFormat="1"/>
    <row r="214" s="1" customFormat="1"/>
    <row r="215" s="1" customFormat="1"/>
    <row r="216" s="1" customFormat="1"/>
    <row r="217" s="1" customFormat="1"/>
    <row r="218" s="1" customFormat="1"/>
    <row r="219" s="1" customFormat="1"/>
    <row r="220" s="1" customFormat="1"/>
    <row r="221" s="1" customFormat="1"/>
    <row r="222" s="1" customFormat="1"/>
    <row r="223" s="1" customFormat="1"/>
    <row r="224" s="1" customFormat="1"/>
    <row r="225" s="1" customFormat="1"/>
    <row r="226" s="1" customFormat="1"/>
    <row r="227" s="1" customFormat="1"/>
    <row r="228" s="1" customFormat="1"/>
    <row r="229" s="1" customFormat="1"/>
    <row r="230" s="1" customFormat="1"/>
    <row r="231" s="1" customFormat="1"/>
    <row r="232" s="1" customFormat="1"/>
    <row r="233" s="1" customFormat="1"/>
    <row r="234" s="1" customFormat="1"/>
    <row r="235" s="1" customFormat="1"/>
    <row r="236" s="1" customFormat="1"/>
    <row r="237" s="1" customFormat="1"/>
    <row r="238" s="1" customFormat="1"/>
    <row r="239" s="1" customFormat="1"/>
    <row r="240" s="1" customFormat="1"/>
    <row r="241" s="1" customFormat="1"/>
    <row r="242" s="1" customFormat="1"/>
    <row r="243" s="1" customFormat="1"/>
    <row r="244" s="1" customFormat="1"/>
    <row r="245" s="1" customFormat="1"/>
    <row r="246" s="1" customFormat="1"/>
    <row r="247" s="1" customFormat="1"/>
    <row r="248" s="1" customFormat="1"/>
    <row r="249" s="1" customFormat="1"/>
    <row r="250" s="1" customFormat="1"/>
    <row r="251" s="1" customFormat="1"/>
    <row r="252" s="1" customFormat="1"/>
    <row r="253" s="1" customFormat="1"/>
    <row r="254" s="1" customFormat="1"/>
    <row r="255" s="1" customFormat="1"/>
    <row r="256" s="1" customFormat="1"/>
    <row r="257" s="1" customFormat="1"/>
    <row r="258" s="1" customFormat="1"/>
    <row r="259" s="1" customFormat="1"/>
    <row r="260" s="1" customFormat="1"/>
    <row r="261" s="1" customFormat="1"/>
    <row r="262" s="1" customFormat="1"/>
    <row r="263" s="1" customFormat="1"/>
    <row r="264" s="1" customFormat="1"/>
    <row r="265" s="1" customFormat="1"/>
    <row r="266" s="1" customFormat="1"/>
    <row r="267" s="1" customFormat="1"/>
    <row r="268" s="1" customFormat="1"/>
    <row r="269" s="1" customFormat="1"/>
    <row r="270" s="1" customFormat="1"/>
    <row r="271" s="1" customFormat="1"/>
    <row r="272" s="1" customFormat="1"/>
    <row r="273" s="1" customFormat="1"/>
    <row r="274" s="1" customFormat="1"/>
    <row r="275" s="1" customFormat="1"/>
    <row r="276" s="1" customFormat="1"/>
    <row r="277" s="1" customFormat="1"/>
    <row r="278" s="1" customFormat="1"/>
    <row r="279" s="1" customFormat="1"/>
    <row r="280" s="1" customFormat="1"/>
    <row r="281" s="1" customFormat="1"/>
    <row r="282" s="1" customFormat="1"/>
    <row r="283" s="1" customFormat="1"/>
    <row r="284" s="1" customFormat="1"/>
    <row r="285" s="1" customFormat="1"/>
    <row r="286" s="1" customFormat="1"/>
    <row r="287" s="1" customFormat="1"/>
    <row r="288" s="1" customFormat="1"/>
    <row r="289" s="1" customFormat="1"/>
    <row r="290" s="1" customFormat="1"/>
    <row r="291" s="1" customFormat="1"/>
    <row r="292" s="1" customFormat="1"/>
    <row r="293" s="1" customFormat="1"/>
    <row r="294" s="1" customFormat="1"/>
    <row r="295" s="1" customFormat="1"/>
    <row r="296" s="1" customFormat="1"/>
    <row r="297" s="1" customFormat="1"/>
    <row r="298" s="1" customFormat="1"/>
    <row r="299" s="1" customFormat="1"/>
    <row r="300" s="1" customFormat="1"/>
    <row r="301" s="1" customFormat="1"/>
    <row r="302" s="1" customFormat="1"/>
    <row r="303" s="1" customFormat="1"/>
    <row r="304" s="1" customFormat="1"/>
    <row r="305" s="1" customFormat="1"/>
    <row r="306" s="1" customFormat="1"/>
    <row r="307" s="1" customFormat="1"/>
    <row r="308" s="1" customFormat="1"/>
    <row r="309" s="1" customFormat="1"/>
    <row r="310" s="1" customFormat="1"/>
    <row r="311" s="1" customFormat="1"/>
    <row r="312" s="1" customFormat="1"/>
    <row r="313" s="1" customFormat="1"/>
    <row r="314" s="1" customFormat="1"/>
    <row r="315" s="1" customFormat="1"/>
    <row r="316" s="1" customFormat="1"/>
    <row r="317" s="1" customFormat="1"/>
    <row r="318" s="1" customFormat="1"/>
    <row r="319" s="1" customFormat="1"/>
    <row r="320" s="1" customFormat="1"/>
    <row r="321" s="1" customFormat="1"/>
    <row r="322" s="1" customFormat="1"/>
    <row r="323" s="1" customFormat="1"/>
    <row r="324" s="1" customFormat="1"/>
    <row r="325" s="1" customFormat="1"/>
    <row r="326" s="1" customFormat="1"/>
    <row r="327" s="1" customFormat="1"/>
    <row r="328" s="1" customFormat="1"/>
    <row r="329" s="1" customFormat="1"/>
    <row r="330" s="1" customFormat="1"/>
    <row r="331" s="1" customFormat="1"/>
    <row r="332" s="1" customFormat="1"/>
    <row r="333" s="1" customFormat="1"/>
    <row r="334" s="1" customFormat="1"/>
    <row r="335" s="1" customFormat="1"/>
    <row r="336" s="1" customFormat="1"/>
    <row r="337" s="1" customFormat="1"/>
    <row r="338" s="1" customFormat="1"/>
    <row r="339" s="1" customFormat="1"/>
    <row r="340" s="1" customFormat="1"/>
    <row r="341" s="1" customFormat="1"/>
    <row r="342" s="1" customFormat="1"/>
    <row r="343" s="1" customFormat="1"/>
    <row r="344" s="1" customFormat="1"/>
    <row r="345" s="1" customFormat="1"/>
    <row r="346" s="1" customFormat="1"/>
    <row r="347" s="1" customFormat="1"/>
    <row r="348" s="1" customFormat="1"/>
    <row r="349" s="1" customFormat="1"/>
    <row r="350" s="1" customFormat="1"/>
    <row r="351" s="1" customFormat="1"/>
    <row r="352" s="1" customFormat="1"/>
    <row r="353" s="1" customFormat="1"/>
    <row r="354" s="1" customFormat="1"/>
    <row r="355" s="1" customFormat="1"/>
    <row r="356" s="1" customFormat="1"/>
    <row r="357" s="1" customFormat="1"/>
    <row r="358" s="1" customFormat="1"/>
    <row r="359" s="1" customFormat="1"/>
    <row r="360" s="1" customFormat="1"/>
    <row r="361" s="1" customFormat="1"/>
    <row r="362" s="1" customFormat="1"/>
    <row r="363" s="1" customFormat="1"/>
    <row r="364" s="1" customFormat="1"/>
    <row r="365" s="1" customFormat="1"/>
    <row r="366" s="1" customFormat="1"/>
    <row r="367" s="1" customFormat="1"/>
    <row r="368" s="1" customFormat="1"/>
    <row r="369" s="1" customFormat="1"/>
    <row r="370" s="1" customFormat="1"/>
    <row r="371" s="1" customFormat="1"/>
    <row r="372" s="1" customFormat="1"/>
    <row r="373" s="1" customFormat="1"/>
    <row r="374" s="1" customFormat="1"/>
    <row r="375" s="1" customFormat="1"/>
    <row r="376" s="1" customFormat="1"/>
    <row r="377" s="1" customFormat="1"/>
    <row r="378" s="1" customFormat="1"/>
    <row r="379" s="1" customFormat="1"/>
    <row r="380" s="1" customFormat="1"/>
    <row r="381" s="1" customFormat="1"/>
    <row r="382" s="1" customFormat="1"/>
    <row r="383" s="1" customFormat="1"/>
    <row r="384" s="1" customFormat="1"/>
    <row r="385" s="1" customFormat="1"/>
    <row r="386" s="1" customFormat="1"/>
    <row r="387" s="1" customFormat="1"/>
    <row r="388" s="1" customFormat="1"/>
    <row r="389" s="1" customFormat="1"/>
    <row r="390" s="1" customFormat="1"/>
    <row r="391" s="1" customFormat="1"/>
    <row r="392" s="1" customFormat="1"/>
    <row r="393" s="1" customFormat="1"/>
    <row r="394" s="1" customFormat="1"/>
    <row r="395" s="1" customFormat="1"/>
    <row r="396" s="1" customFormat="1"/>
    <row r="397" s="1" customFormat="1"/>
    <row r="398" s="1" customFormat="1"/>
    <row r="399" s="1" customFormat="1"/>
    <row r="400" s="1" customFormat="1"/>
    <row r="401" s="1" customFormat="1"/>
    <row r="402" s="1" customFormat="1"/>
    <row r="403" s="1" customFormat="1"/>
    <row r="404" s="1" customFormat="1"/>
    <row r="405" s="1" customFormat="1"/>
    <row r="406" s="1" customFormat="1"/>
    <row r="407" s="1" customFormat="1"/>
    <row r="408" s="1" customFormat="1"/>
    <row r="409" s="1" customFormat="1"/>
    <row r="410" s="1" customFormat="1"/>
    <row r="411" s="1" customFormat="1"/>
    <row r="412" s="1" customFormat="1"/>
    <row r="413" s="1" customFormat="1"/>
    <row r="414" s="1" customFormat="1"/>
    <row r="415" s="1" customFormat="1"/>
    <row r="416" s="1" customFormat="1"/>
    <row r="417" s="1" customFormat="1"/>
    <row r="418" s="1" customFormat="1"/>
    <row r="419" s="1" customFormat="1"/>
    <row r="420" s="1" customFormat="1"/>
    <row r="421" s="1" customFormat="1"/>
    <row r="422" s="1" customFormat="1"/>
    <row r="423" s="1" customFormat="1"/>
    <row r="424" s="1" customFormat="1"/>
    <row r="425" s="1" customFormat="1"/>
    <row r="426" s="1" customFormat="1"/>
    <row r="427" s="1" customFormat="1"/>
    <row r="428" s="1" customFormat="1"/>
    <row r="429" s="1" customFormat="1"/>
    <row r="430" s="1" customFormat="1"/>
    <row r="431" s="1" customFormat="1"/>
    <row r="432" s="1" customFormat="1"/>
    <row r="433" s="1" customFormat="1"/>
    <row r="434" s="1" customFormat="1"/>
    <row r="435" s="1" customFormat="1"/>
    <row r="436" s="1" customFormat="1"/>
    <row r="437" s="1" customFormat="1"/>
    <row r="438" s="1" customFormat="1"/>
    <row r="439" s="1" customFormat="1"/>
    <row r="440" s="1" customFormat="1"/>
    <row r="441" s="1" customFormat="1"/>
    <row r="442" s="1" customFormat="1"/>
    <row r="443" s="1" customFormat="1"/>
    <row r="444" s="1" customFormat="1"/>
    <row r="445" s="1" customFormat="1"/>
    <row r="446" s="1" customFormat="1"/>
    <row r="447" s="1" customFormat="1"/>
    <row r="448" s="1" customFormat="1"/>
    <row r="449" s="1" customFormat="1"/>
    <row r="450" s="1" customFormat="1"/>
    <row r="451" s="1" customFormat="1"/>
    <row r="452" s="1" customFormat="1"/>
    <row r="453" s="1" customFormat="1"/>
    <row r="454" s="1" customFormat="1"/>
    <row r="455" s="1" customFormat="1"/>
    <row r="456" s="1" customFormat="1"/>
    <row r="457" s="1" customFormat="1"/>
    <row r="458" s="1" customFormat="1"/>
    <row r="459" s="1" customFormat="1"/>
    <row r="460" s="1" customFormat="1"/>
    <row r="461" s="1" customFormat="1"/>
    <row r="462" s="1" customFormat="1"/>
    <row r="463" s="1" customFormat="1"/>
    <row r="464" s="1" customFormat="1"/>
    <row r="465" s="1" customFormat="1"/>
    <row r="466" s="1" customFormat="1"/>
    <row r="467" s="1" customFormat="1"/>
    <row r="468" s="1" customFormat="1"/>
    <row r="469" s="1" customFormat="1"/>
    <row r="470" s="1" customFormat="1"/>
    <row r="471" s="1" customFormat="1"/>
    <row r="472" s="1" customFormat="1"/>
    <row r="473" s="1" customFormat="1"/>
    <row r="474" s="1" customFormat="1"/>
    <row r="475" s="1" customFormat="1"/>
    <row r="476" s="1" customFormat="1"/>
    <row r="477" s="1" customFormat="1"/>
    <row r="478" s="1" customFormat="1"/>
    <row r="479" s="1" customFormat="1"/>
    <row r="480" s="1" customFormat="1"/>
    <row r="481" s="1" customFormat="1"/>
    <row r="482" s="1" customFormat="1"/>
    <row r="483" s="1" customFormat="1"/>
    <row r="484" s="1" customFormat="1"/>
    <row r="485" s="1" customFormat="1"/>
    <row r="486" s="1" customFormat="1"/>
    <row r="487" s="1" customFormat="1"/>
    <row r="488" s="1" customFormat="1"/>
    <row r="489" s="1" customFormat="1"/>
    <row r="490" s="1" customFormat="1"/>
    <row r="491" s="1" customFormat="1"/>
    <row r="492" s="1" customFormat="1"/>
    <row r="493" s="1" customFormat="1"/>
    <row r="494" s="1" customFormat="1"/>
    <row r="495" s="1" customFormat="1"/>
    <row r="496" s="1" customFormat="1"/>
    <row r="497" s="1" customFormat="1"/>
    <row r="498" s="1" customFormat="1"/>
    <row r="499" s="1" customFormat="1"/>
    <row r="500" s="1" customFormat="1"/>
    <row r="501" s="1" customFormat="1"/>
    <row r="502" s="1" customFormat="1"/>
    <row r="503" s="1" customFormat="1"/>
    <row r="504" s="1" customFormat="1"/>
    <row r="505" s="1" customFormat="1"/>
    <row r="506" s="1" customFormat="1"/>
    <row r="507" s="1" customFormat="1"/>
    <row r="508" s="1" customFormat="1"/>
    <row r="509" s="1" customFormat="1"/>
    <row r="510" s="1" customFormat="1"/>
    <row r="511" s="1" customFormat="1"/>
    <row r="512" s="1" customFormat="1"/>
    <row r="513" s="1" customFormat="1"/>
    <row r="514" s="1" customFormat="1"/>
    <row r="515" s="1" customFormat="1"/>
    <row r="516" s="1" customFormat="1"/>
    <row r="517" s="1" customFormat="1"/>
    <row r="518" s="1" customFormat="1"/>
    <row r="519" s="1" customFormat="1"/>
    <row r="520" s="1" customFormat="1"/>
    <row r="521" s="1" customFormat="1"/>
    <row r="522" s="1" customFormat="1"/>
    <row r="523" s="1" customFormat="1"/>
    <row r="524" s="1" customFormat="1"/>
    <row r="525" s="1" customFormat="1"/>
    <row r="526" s="1" customFormat="1"/>
    <row r="527" s="1" customFormat="1"/>
    <row r="528" s="1" customFormat="1"/>
    <row r="529" s="1" customFormat="1"/>
    <row r="530" s="1" customFormat="1"/>
    <row r="531" s="1" customFormat="1"/>
    <row r="532" s="1" customFormat="1"/>
    <row r="533" s="1" customFormat="1"/>
    <row r="534" s="1" customFormat="1"/>
    <row r="535" s="1" customFormat="1"/>
    <row r="536" s="1" customFormat="1"/>
    <row r="537" s="1" customFormat="1"/>
    <row r="538" s="1" customFormat="1"/>
    <row r="539" s="1" customFormat="1"/>
    <row r="540" s="1" customFormat="1"/>
    <row r="541" s="1" customFormat="1"/>
    <row r="542" s="1" customFormat="1"/>
    <row r="543" s="1" customFormat="1"/>
    <row r="544" s="1" customFormat="1"/>
    <row r="545" s="1" customFormat="1"/>
    <row r="546" s="1" customFormat="1"/>
    <row r="547" s="1" customFormat="1"/>
    <row r="548" s="1" customFormat="1"/>
    <row r="549" s="1" customFormat="1"/>
    <row r="550" s="1" customFormat="1"/>
    <row r="551" s="1" customFormat="1"/>
    <row r="552" s="1" customFormat="1"/>
    <row r="553" s="1" customFormat="1"/>
    <row r="554" s="1" customFormat="1"/>
    <row r="555" s="1" customFormat="1"/>
    <row r="556" s="1" customFormat="1"/>
    <row r="557" s="1" customFormat="1"/>
    <row r="558" s="1" customFormat="1"/>
    <row r="559" s="1" customFormat="1"/>
    <row r="560" s="1" customFormat="1"/>
    <row r="561" s="1" customFormat="1"/>
    <row r="562" s="1" customFormat="1"/>
    <row r="563" s="1" customFormat="1"/>
    <row r="564" s="1" customFormat="1"/>
    <row r="565" s="1" customFormat="1"/>
    <row r="566" s="1" customFormat="1"/>
    <row r="567" s="1" customFormat="1"/>
    <row r="568" s="1" customFormat="1"/>
    <row r="569" s="1" customFormat="1"/>
    <row r="570" s="1" customFormat="1"/>
    <row r="571" s="1" customFormat="1"/>
    <row r="572" s="1" customFormat="1"/>
    <row r="573" s="1" customFormat="1"/>
    <row r="574" s="1" customFormat="1"/>
    <row r="575" s="1" customFormat="1"/>
    <row r="576" s="1" customFormat="1"/>
    <row r="577" s="1" customFormat="1"/>
    <row r="578" s="1" customFormat="1"/>
    <row r="579" s="1" customFormat="1"/>
    <row r="580" s="1" customFormat="1"/>
    <row r="581" s="1" customFormat="1"/>
    <row r="582" s="1" customFormat="1"/>
    <row r="583" s="1" customFormat="1"/>
    <row r="584" s="1" customFormat="1"/>
    <row r="585" s="1" customFormat="1"/>
    <row r="586" s="1" customFormat="1"/>
    <row r="587" s="1" customFormat="1"/>
    <row r="588" s="1" customFormat="1"/>
    <row r="589" s="1" customFormat="1"/>
    <row r="590" s="1" customFormat="1"/>
    <row r="591" s="1" customFormat="1"/>
    <row r="592" s="1" customFormat="1"/>
    <row r="593" s="1" customFormat="1"/>
    <row r="594" s="1" customFormat="1"/>
    <row r="595" s="1" customFormat="1"/>
    <row r="596" s="1" customFormat="1"/>
    <row r="597" s="1" customFormat="1"/>
    <row r="598" s="1" customFormat="1"/>
    <row r="599" s="1" customFormat="1"/>
    <row r="600" s="1" customFormat="1"/>
    <row r="601" s="1" customFormat="1"/>
    <row r="602" s="1" customFormat="1"/>
    <row r="603" s="1" customFormat="1"/>
    <row r="604" s="1" customFormat="1"/>
    <row r="605" s="1" customFormat="1"/>
    <row r="606" s="1" customFormat="1"/>
    <row r="607" s="1" customFormat="1"/>
    <row r="608" s="1" customFormat="1"/>
    <row r="609" s="1" customFormat="1"/>
    <row r="610" s="1" customFormat="1"/>
    <row r="611" s="1" customFormat="1"/>
    <row r="612" s="1" customFormat="1"/>
    <row r="613" s="1" customFormat="1"/>
    <row r="614" s="1" customFormat="1"/>
    <row r="615" s="1" customFormat="1"/>
    <row r="616" s="1" customFormat="1"/>
    <row r="617" s="1" customFormat="1"/>
    <row r="618" s="1" customFormat="1"/>
    <row r="619" s="1" customFormat="1"/>
    <row r="620" s="1" customFormat="1"/>
    <row r="621" s="1" customFormat="1"/>
    <row r="622" s="1" customFormat="1"/>
    <row r="623" s="1" customFormat="1"/>
    <row r="624" s="1" customFormat="1"/>
    <row r="625" s="1" customFormat="1"/>
    <row r="626" s="1" customFormat="1"/>
    <row r="627" s="1" customFormat="1"/>
    <row r="628" s="1" customFormat="1"/>
    <row r="629" s="1" customFormat="1"/>
    <row r="630" s="1" customFormat="1"/>
    <row r="631" s="1" customFormat="1"/>
    <row r="632" s="1" customFormat="1"/>
    <row r="633" s="1" customFormat="1"/>
    <row r="634" s="1" customFormat="1"/>
    <row r="635" s="1" customFormat="1"/>
    <row r="636" s="1" customFormat="1"/>
    <row r="637" s="1" customFormat="1"/>
    <row r="638" s="1" customFormat="1"/>
    <row r="639" s="1" customFormat="1"/>
    <row r="640" s="1" customFormat="1"/>
    <row r="641" s="1" customFormat="1"/>
    <row r="642" s="1" customFormat="1"/>
    <row r="643" s="1" customFormat="1"/>
    <row r="644" s="1" customFormat="1"/>
    <row r="645" s="1" customFormat="1"/>
    <row r="646" s="1" customFormat="1"/>
    <row r="647" s="1" customFormat="1"/>
    <row r="648" s="1" customFormat="1"/>
    <row r="649" s="1" customFormat="1"/>
    <row r="650" s="1" customFormat="1"/>
    <row r="651" s="1" customFormat="1"/>
    <row r="652" s="1" customFormat="1"/>
    <row r="653" s="1" customFormat="1"/>
    <row r="654" s="1" customFormat="1"/>
    <row r="655" s="1" customFormat="1"/>
    <row r="656" s="1" customFormat="1"/>
    <row r="657" s="1" customFormat="1"/>
    <row r="658" s="1" customFormat="1"/>
    <row r="659" s="1" customFormat="1"/>
    <row r="660" s="1" customFormat="1"/>
    <row r="661" s="1" customFormat="1"/>
    <row r="662" s="1" customFormat="1"/>
    <row r="663" s="1" customFormat="1"/>
    <row r="664" s="1" customFormat="1"/>
    <row r="665" s="1" customFormat="1"/>
    <row r="666" s="1" customFormat="1"/>
    <row r="667" s="1" customFormat="1"/>
    <row r="668" s="1" customFormat="1"/>
    <row r="669" s="1" customFormat="1"/>
    <row r="670" s="1" customFormat="1"/>
    <row r="671" s="1" customFormat="1"/>
    <row r="672" s="1" customFormat="1"/>
    <row r="673" s="1" customFormat="1"/>
    <row r="674" s="1" customFormat="1"/>
    <row r="675" s="1" customFormat="1"/>
    <row r="676" s="1" customFormat="1"/>
    <row r="677" s="1" customFormat="1"/>
    <row r="678" s="1" customFormat="1"/>
    <row r="679" s="1" customFormat="1"/>
    <row r="680" s="1" customFormat="1"/>
    <row r="681" s="1" customFormat="1"/>
    <row r="682" s="1" customFormat="1"/>
    <row r="683" s="1" customFormat="1"/>
    <row r="684" s="1" customFormat="1"/>
    <row r="685" s="1" customFormat="1"/>
    <row r="686" s="1" customFormat="1"/>
    <row r="687" s="1" customFormat="1"/>
    <row r="688" s="1" customFormat="1"/>
    <row r="689" s="1" customFormat="1"/>
    <row r="690" s="1" customFormat="1"/>
    <row r="691" s="1" customFormat="1"/>
    <row r="692" s="1" customFormat="1"/>
    <row r="693" s="1" customFormat="1"/>
    <row r="694" s="1" customFormat="1"/>
    <row r="695" s="1" customFormat="1"/>
    <row r="696" s="1" customFormat="1"/>
    <row r="697" s="1" customFormat="1"/>
    <row r="698" s="1" customFormat="1"/>
    <row r="699" s="1" customFormat="1"/>
    <row r="700" s="1" customFormat="1"/>
    <row r="701" s="1" customFormat="1"/>
    <row r="702" s="1" customFormat="1"/>
    <row r="703" s="1" customFormat="1"/>
    <row r="704" s="1" customFormat="1"/>
    <row r="705" s="1" customFormat="1"/>
    <row r="706" s="1" customFormat="1"/>
    <row r="707" s="1" customFormat="1"/>
    <row r="708" s="1" customFormat="1"/>
    <row r="709" s="1" customFormat="1"/>
    <row r="710" s="1" customFormat="1"/>
    <row r="711" s="1" customFormat="1"/>
    <row r="712" s="1" customFormat="1"/>
    <row r="713" s="1" customFormat="1"/>
    <row r="714" s="1" customFormat="1"/>
    <row r="715" s="1" customFormat="1"/>
    <row r="716" s="1" customFormat="1"/>
    <row r="717" s="1" customFormat="1"/>
    <row r="718" s="1" customFormat="1"/>
    <row r="719" s="1" customFormat="1"/>
    <row r="720" s="1" customFormat="1"/>
    <row r="721" s="1" customFormat="1"/>
    <row r="722" s="1" customFormat="1"/>
    <row r="723" s="1" customFormat="1"/>
    <row r="724" s="1" customFormat="1"/>
    <row r="725" s="1" customFormat="1"/>
    <row r="726" s="1" customFormat="1"/>
    <row r="727" s="1" customFormat="1"/>
    <row r="728" s="1" customFormat="1"/>
    <row r="729" s="1" customFormat="1"/>
    <row r="730" s="1" customFormat="1"/>
    <row r="731" s="1" customFormat="1"/>
    <row r="732" s="1" customFormat="1"/>
    <row r="733" s="1" customFormat="1"/>
    <row r="734" s="1" customFormat="1"/>
    <row r="735" s="1" customFormat="1"/>
    <row r="736" s="1" customFormat="1"/>
    <row r="737" s="1" customFormat="1"/>
    <row r="738" s="1" customFormat="1"/>
    <row r="739" s="1" customFormat="1"/>
    <row r="740" s="1" customFormat="1"/>
    <row r="741" s="1" customFormat="1"/>
    <row r="742" s="1" customFormat="1"/>
    <row r="743" s="1" customFormat="1"/>
    <row r="744" s="1" customFormat="1"/>
    <row r="745" s="1" customFormat="1"/>
    <row r="746" s="1" customFormat="1"/>
    <row r="747" s="1" customFormat="1"/>
    <row r="748" s="1" customFormat="1"/>
    <row r="749" s="1" customFormat="1"/>
    <row r="750" s="1" customFormat="1"/>
    <row r="751" s="1" customFormat="1"/>
    <row r="752" s="1" customFormat="1"/>
    <row r="753" s="1" customFormat="1"/>
    <row r="754" s="1" customFormat="1"/>
    <row r="755" s="1" customFormat="1"/>
    <row r="756" s="1" customFormat="1"/>
    <row r="757" s="1" customFormat="1"/>
    <row r="758" s="1" customFormat="1"/>
    <row r="759" s="1" customFormat="1"/>
    <row r="760" s="1" customFormat="1"/>
    <row r="761" s="1" customFormat="1"/>
    <row r="762" s="1" customFormat="1"/>
    <row r="763" s="1" customFormat="1"/>
    <row r="764" s="1" customFormat="1"/>
    <row r="765" s="1" customFormat="1"/>
    <row r="766" s="1" customFormat="1"/>
    <row r="767" s="1" customFormat="1"/>
    <row r="768" s="1" customFormat="1"/>
    <row r="769" s="1" customFormat="1"/>
    <row r="770" s="1" customFormat="1"/>
    <row r="771" s="1" customFormat="1"/>
    <row r="772" s="1" customFormat="1"/>
    <row r="773" s="1" customFormat="1"/>
    <row r="774" s="1" customFormat="1"/>
    <row r="775" s="1" customFormat="1"/>
    <row r="776" s="1" customFormat="1"/>
    <row r="777" s="1" customFormat="1"/>
    <row r="778" s="1" customFormat="1"/>
    <row r="779" s="1" customFormat="1"/>
    <row r="780" s="1" customFormat="1"/>
    <row r="781" s="1" customFormat="1"/>
    <row r="782" s="1" customFormat="1"/>
    <row r="783" s="1" customFormat="1"/>
    <row r="784" s="1" customFormat="1"/>
    <row r="785" s="1" customFormat="1"/>
    <row r="786" s="1" customFormat="1"/>
    <row r="787" s="1" customFormat="1"/>
    <row r="788" s="1" customFormat="1"/>
    <row r="789" s="1" customFormat="1"/>
    <row r="790" s="1" customFormat="1"/>
    <row r="791" s="1" customFormat="1"/>
    <row r="792" s="1" customFormat="1"/>
    <row r="793" s="1" customFormat="1"/>
    <row r="794" s="1" customFormat="1"/>
    <row r="795" s="1" customFormat="1"/>
    <row r="796" s="1" customFormat="1"/>
    <row r="797" s="1" customFormat="1"/>
    <row r="798" s="1" customFormat="1"/>
    <row r="799" s="1" customFormat="1"/>
    <row r="800" s="1" customFormat="1"/>
    <row r="801" s="1" customFormat="1"/>
    <row r="802" s="1" customFormat="1"/>
    <row r="803" s="1" customFormat="1"/>
    <row r="804" s="1" customFormat="1"/>
    <row r="805" s="1" customFormat="1"/>
    <row r="806" s="1" customFormat="1"/>
    <row r="807" s="1" customFormat="1"/>
    <row r="808" s="1" customFormat="1"/>
    <row r="809" s="1" customFormat="1"/>
    <row r="810" s="1" customFormat="1"/>
    <row r="811" s="1" customFormat="1"/>
    <row r="812" s="1" customFormat="1"/>
    <row r="813" s="1" customFormat="1"/>
    <row r="814" s="1" customFormat="1"/>
    <row r="815" s="1" customFormat="1"/>
    <row r="816" s="1" customFormat="1"/>
    <row r="817" s="1" customFormat="1"/>
    <row r="818" s="1" customFormat="1"/>
    <row r="819" s="1" customFormat="1"/>
    <row r="820" s="1" customFormat="1"/>
    <row r="821" s="1" customFormat="1"/>
    <row r="822" s="1" customFormat="1"/>
    <row r="823" s="1" customFormat="1"/>
    <row r="824" s="1" customFormat="1"/>
    <row r="825" s="1" customFormat="1"/>
    <row r="826" s="1" customFormat="1"/>
    <row r="827" s="1" customFormat="1"/>
    <row r="828" s="1" customFormat="1"/>
    <row r="829" s="1" customFormat="1"/>
    <row r="830" s="1" customFormat="1"/>
    <row r="831" s="1" customFormat="1"/>
    <row r="832" s="1" customFormat="1"/>
    <row r="833" s="1" customFormat="1"/>
    <row r="834" s="1" customFormat="1"/>
    <row r="835" s="1" customFormat="1"/>
    <row r="836" s="1" customFormat="1"/>
    <row r="837" s="1" customFormat="1"/>
    <row r="838" s="1" customFormat="1"/>
    <row r="839" s="1" customFormat="1"/>
    <row r="840" s="1" customFormat="1"/>
    <row r="841" s="1" customFormat="1"/>
    <row r="842" s="1" customFormat="1"/>
    <row r="843" s="1" customFormat="1"/>
    <row r="844" s="1" customFormat="1"/>
    <row r="845" s="1" customFormat="1"/>
    <row r="846" s="1" customFormat="1"/>
    <row r="847" s="1" customFormat="1"/>
    <row r="848" s="1" customFormat="1"/>
    <row r="849" s="1" customFormat="1"/>
    <row r="850" s="1" customFormat="1"/>
    <row r="851" s="1" customFormat="1"/>
    <row r="852" s="1" customFormat="1"/>
    <row r="853" s="1" customFormat="1"/>
    <row r="854" s="1" customFormat="1"/>
    <row r="855" s="1" customFormat="1"/>
    <row r="856" s="1" customFormat="1"/>
    <row r="857" s="1" customFormat="1"/>
    <row r="858" s="1" customFormat="1"/>
    <row r="859" s="1" customFormat="1"/>
    <row r="860" s="1" customFormat="1"/>
    <row r="861" s="1" customFormat="1"/>
    <row r="862" s="1" customFormat="1"/>
    <row r="863" s="1" customFormat="1"/>
    <row r="864" s="1" customFormat="1"/>
    <row r="865" s="1" customFormat="1"/>
    <row r="866" s="1" customFormat="1"/>
    <row r="867" s="1" customFormat="1"/>
    <row r="868" s="1" customFormat="1"/>
    <row r="869" s="1" customFormat="1"/>
    <row r="870" s="1" customFormat="1"/>
    <row r="871" s="1" customFormat="1"/>
    <row r="872" s="1" customFormat="1"/>
    <row r="873" s="1" customFormat="1"/>
    <row r="874" s="1" customFormat="1"/>
    <row r="875" s="1" customFormat="1"/>
    <row r="876" s="1" customFormat="1"/>
    <row r="877" s="1" customFormat="1"/>
    <row r="878" s="1" customFormat="1"/>
    <row r="879" s="1" customFormat="1"/>
    <row r="880" s="1" customFormat="1"/>
    <row r="881" s="1" customFormat="1"/>
    <row r="882" s="1" customFormat="1"/>
    <row r="883" s="1" customFormat="1"/>
    <row r="884" s="1" customFormat="1"/>
    <row r="885" s="1" customFormat="1"/>
    <row r="886" s="1" customFormat="1"/>
    <row r="887" s="1" customFormat="1"/>
    <row r="888" s="1" customFormat="1"/>
    <row r="889" s="1" customFormat="1"/>
    <row r="890" s="1" customFormat="1"/>
    <row r="891" s="1" customFormat="1"/>
    <row r="892" s="1" customFormat="1"/>
    <row r="893" s="1" customFormat="1"/>
    <row r="894" s="1" customFormat="1"/>
    <row r="895" s="1" customFormat="1"/>
    <row r="896" s="1" customFormat="1"/>
    <row r="897" s="1" customFormat="1"/>
    <row r="898" s="1" customFormat="1"/>
    <row r="899" s="1" customFormat="1"/>
    <row r="900" s="1" customFormat="1"/>
    <row r="901" s="1" customFormat="1"/>
    <row r="902" s="1" customFormat="1"/>
    <row r="903" s="1" customFormat="1"/>
    <row r="904" s="1" customFormat="1"/>
    <row r="905" s="1" customFormat="1"/>
    <row r="906" s="1" customFormat="1"/>
    <row r="907" s="1" customFormat="1"/>
    <row r="908" s="1" customFormat="1"/>
    <row r="909" s="1" customFormat="1"/>
    <row r="910" s="1" customFormat="1"/>
    <row r="911" s="1" customFormat="1"/>
    <row r="912" s="1" customFormat="1"/>
    <row r="913" s="1" customFormat="1"/>
    <row r="914" s="1" customFormat="1"/>
    <row r="915" s="1" customFormat="1"/>
    <row r="916" s="1" customFormat="1"/>
    <row r="917" s="1" customFormat="1"/>
    <row r="918" s="1" customFormat="1"/>
    <row r="919" s="1" customFormat="1"/>
    <row r="920" s="1" customFormat="1"/>
    <row r="921" s="1" customFormat="1"/>
    <row r="922" s="1" customFormat="1"/>
    <row r="923" s="1" customFormat="1"/>
    <row r="924" s="1" customFormat="1"/>
    <row r="925" s="1" customFormat="1"/>
    <row r="926" s="1" customFormat="1"/>
    <row r="927" s="1" customFormat="1"/>
    <row r="928" s="1" customFormat="1"/>
    <row r="929" s="1" customFormat="1"/>
    <row r="930" s="1" customFormat="1"/>
    <row r="931" s="1" customFormat="1"/>
    <row r="932" s="1" customFormat="1"/>
    <row r="933" s="1" customFormat="1"/>
    <row r="934" s="1" customFormat="1"/>
    <row r="935" s="1" customFormat="1"/>
    <row r="936" s="1" customFormat="1"/>
    <row r="937" s="1" customFormat="1"/>
    <row r="938" s="1" customFormat="1"/>
    <row r="939" s="1" customFormat="1"/>
    <row r="940" s="1" customFormat="1"/>
    <row r="941" s="1" customFormat="1"/>
    <row r="942" s="1" customFormat="1"/>
    <row r="943" s="1" customFormat="1"/>
    <row r="944" s="1" customFormat="1"/>
    <row r="945" s="1" customFormat="1"/>
    <row r="946" s="1" customFormat="1"/>
    <row r="947" s="1" customFormat="1"/>
    <row r="948" s="1" customFormat="1"/>
    <row r="949" s="1" customFormat="1"/>
    <row r="950" s="1" customFormat="1"/>
    <row r="951" s="1" customFormat="1"/>
    <row r="952" s="1" customFormat="1"/>
    <row r="953" s="1" customFormat="1"/>
    <row r="954" s="1" customFormat="1"/>
    <row r="955" s="1" customFormat="1"/>
    <row r="956" s="1" customFormat="1"/>
    <row r="957" s="1" customFormat="1"/>
    <row r="958" s="1" customFormat="1"/>
    <row r="959" s="1" customFormat="1"/>
    <row r="960" s="1" customFormat="1"/>
    <row r="961" s="1" customFormat="1"/>
    <row r="962" s="1" customFormat="1"/>
    <row r="963" s="1" customFormat="1"/>
    <row r="964" s="1" customFormat="1"/>
    <row r="965" s="1" customFormat="1"/>
    <row r="966" s="1" customFormat="1"/>
    <row r="967" s="1" customFormat="1"/>
    <row r="968" s="1" customFormat="1"/>
    <row r="969" s="1" customFormat="1"/>
    <row r="970" s="1" customFormat="1"/>
    <row r="971" s="1" customFormat="1"/>
    <row r="972" s="1" customFormat="1"/>
    <row r="973" s="1" customFormat="1"/>
    <row r="974" s="1" customFormat="1"/>
    <row r="975" s="1" customFormat="1"/>
    <row r="976" s="1" customFormat="1"/>
    <row r="977" s="1" customFormat="1"/>
    <row r="978" s="1" customFormat="1"/>
    <row r="979" s="1" customFormat="1"/>
    <row r="980" s="1" customFormat="1"/>
    <row r="981" s="1" customFormat="1"/>
    <row r="982" s="1" customFormat="1"/>
    <row r="983" s="1" customFormat="1"/>
    <row r="984" s="1" customFormat="1"/>
    <row r="985" s="1" customFormat="1"/>
    <row r="986" s="1" customFormat="1"/>
    <row r="987" s="1" customFormat="1"/>
    <row r="988" s="1" customFormat="1"/>
    <row r="989" s="1" customFormat="1"/>
    <row r="990" s="1" customFormat="1"/>
    <row r="991" s="1" customFormat="1"/>
    <row r="992" s="1" customFormat="1"/>
    <row r="993" s="1" customFormat="1"/>
    <row r="994" s="1" customFormat="1"/>
    <row r="995" s="1" customFormat="1"/>
    <row r="996" s="1" customFormat="1"/>
    <row r="997" s="1" customFormat="1"/>
    <row r="998" s="1" customFormat="1"/>
    <row r="999" s="1" customFormat="1"/>
    <row r="1000" s="1" customFormat="1"/>
    <row r="1001" s="1" customFormat="1"/>
    <row r="1002" s="1" customFormat="1"/>
    <row r="1003" s="1" customFormat="1"/>
    <row r="1004" s="1" customFormat="1"/>
    <row r="1005" s="1" customFormat="1"/>
    <row r="1006" s="1" customFormat="1"/>
    <row r="1007" s="1" customFormat="1"/>
    <row r="1008" s="1" customFormat="1"/>
    <row r="1009" s="1" customFormat="1"/>
    <row r="1010" s="1" customFormat="1"/>
    <row r="1011" s="1" customFormat="1"/>
    <row r="1012" s="1" customFormat="1"/>
    <row r="1013" s="1" customFormat="1"/>
    <row r="1014" s="1" customFormat="1"/>
    <row r="1015" s="1" customFormat="1"/>
    <row r="1016" s="1" customFormat="1"/>
    <row r="1017" s="1" customFormat="1"/>
    <row r="1018" s="1" customFormat="1"/>
    <row r="1019" s="1" customFormat="1"/>
    <row r="1020" s="1" customFormat="1"/>
    <row r="1021" s="1" customFormat="1"/>
    <row r="1022" s="1" customFormat="1"/>
    <row r="1023" s="1" customFormat="1"/>
    <row r="1024" s="1" customFormat="1"/>
    <row r="1025" s="1" customFormat="1"/>
    <row r="1026" s="1" customFormat="1"/>
    <row r="1027" s="1" customFormat="1"/>
    <row r="1028" s="1" customFormat="1"/>
    <row r="1029" s="1" customFormat="1"/>
    <row r="1030" s="1" customFormat="1"/>
    <row r="1031" s="1" customFormat="1"/>
    <row r="1032" s="1" customFormat="1"/>
    <row r="1033" s="1" customFormat="1"/>
    <row r="1034" s="1" customFormat="1"/>
    <row r="1035" s="1" customFormat="1"/>
    <row r="1036" s="1" customFormat="1"/>
    <row r="1037" s="1" customFormat="1"/>
    <row r="1038" s="1" customFormat="1"/>
    <row r="1039" s="1" customFormat="1"/>
    <row r="1040" s="1" customFormat="1"/>
    <row r="1041" s="1" customFormat="1"/>
    <row r="1042" s="1" customFormat="1"/>
    <row r="1043" s="1" customFormat="1"/>
    <row r="1044" s="1" customFormat="1"/>
    <row r="1045" s="1" customFormat="1"/>
    <row r="1046" s="1" customFormat="1"/>
    <row r="1047" s="1" customFormat="1"/>
    <row r="1048" s="1" customFormat="1"/>
    <row r="1049" s="1" customFormat="1"/>
    <row r="1050" s="1" customFormat="1"/>
    <row r="1051" s="1" customFormat="1"/>
    <row r="1052" s="1" customFormat="1"/>
    <row r="1053" s="1" customFormat="1"/>
    <row r="1054" s="1" customFormat="1"/>
    <row r="1055" s="1" customFormat="1"/>
    <row r="1056" s="1" customFormat="1"/>
    <row r="1057" s="1" customFormat="1"/>
    <row r="1058" s="1" customFormat="1"/>
    <row r="1059" s="1" customFormat="1"/>
    <row r="1060" s="1" customFormat="1"/>
    <row r="1061" s="1" customFormat="1"/>
    <row r="1062" s="1" customFormat="1"/>
    <row r="1063" s="1" customFormat="1"/>
    <row r="1064" s="1" customFormat="1"/>
    <row r="1065" s="1" customFormat="1"/>
    <row r="1066" s="1" customFormat="1"/>
    <row r="1067" s="1" customFormat="1"/>
    <row r="1068" s="1" customFormat="1"/>
    <row r="1069" s="1" customFormat="1"/>
    <row r="1070" s="1" customFormat="1"/>
    <row r="1071" s="1" customFormat="1"/>
    <row r="1072" s="1" customFormat="1"/>
    <row r="1073" s="1" customFormat="1"/>
    <row r="1074" s="1" customFormat="1"/>
    <row r="1075" s="1" customFormat="1"/>
    <row r="1076" s="1" customFormat="1"/>
    <row r="1077" s="1" customFormat="1"/>
    <row r="1078" s="1" customFormat="1"/>
    <row r="1079" s="1" customFormat="1"/>
    <row r="1080" s="1" customFormat="1"/>
    <row r="1081" s="1" customFormat="1"/>
    <row r="1082" s="1" customFormat="1"/>
    <row r="1083" s="1" customFormat="1"/>
    <row r="1084" s="1" customFormat="1"/>
    <row r="1085" s="1" customFormat="1"/>
    <row r="1086" s="1" customFormat="1"/>
    <row r="1087" s="1" customFormat="1"/>
    <row r="1088" s="1" customFormat="1"/>
    <row r="1089" s="1" customFormat="1"/>
    <row r="1090" s="1" customFormat="1"/>
    <row r="1091" s="1" customFormat="1"/>
    <row r="1092" s="1" customFormat="1"/>
    <row r="1093" s="1" customFormat="1"/>
    <row r="1094" s="1" customFormat="1"/>
    <row r="1095" s="1" customFormat="1"/>
    <row r="1096" s="1" customFormat="1"/>
    <row r="1097" s="1" customFormat="1"/>
    <row r="1098" s="1" customFormat="1"/>
    <row r="1099" s="1" customFormat="1"/>
    <row r="1100" s="1" customFormat="1"/>
    <row r="1101" s="1" customFormat="1"/>
    <row r="1102" s="1" customFormat="1"/>
    <row r="1103" s="1" customFormat="1"/>
    <row r="1104" s="1" customFormat="1"/>
    <row r="1105" s="1" customFormat="1"/>
    <row r="1106" s="1" customFormat="1"/>
    <row r="1107" s="1" customFormat="1"/>
    <row r="1108" s="1" customFormat="1"/>
    <row r="1109" s="1" customFormat="1"/>
    <row r="1110" s="1" customFormat="1"/>
    <row r="1111" s="1" customFormat="1"/>
    <row r="1112" s="1" customFormat="1"/>
    <row r="1113" s="1" customFormat="1"/>
    <row r="1114" s="1" customFormat="1"/>
    <row r="1115" s="1" customFormat="1"/>
    <row r="1116" s="1" customFormat="1"/>
    <row r="1117" s="1" customFormat="1"/>
    <row r="1118" s="1" customFormat="1"/>
    <row r="1119" s="1" customFormat="1"/>
    <row r="1120" s="1" customFormat="1"/>
    <row r="1121" s="1" customFormat="1"/>
    <row r="1122" s="1" customFormat="1"/>
    <row r="1123" s="1" customFormat="1"/>
    <row r="1124" s="1" customFormat="1"/>
    <row r="1125" s="1" customFormat="1"/>
    <row r="1126" s="1" customFormat="1"/>
    <row r="1127" s="1" customFormat="1"/>
    <row r="1128" s="1" customFormat="1"/>
    <row r="1129" s="1" customFormat="1"/>
    <row r="1130" s="1" customFormat="1"/>
    <row r="1131" s="1" customFormat="1"/>
    <row r="1132" s="1" customFormat="1"/>
    <row r="1133" s="1" customFormat="1"/>
    <row r="1134" s="1" customFormat="1"/>
    <row r="1135" s="1" customFormat="1"/>
    <row r="1136" s="1" customFormat="1"/>
    <row r="1137" s="1" customFormat="1"/>
    <row r="1138" s="1" customFormat="1"/>
    <row r="1139" s="1" customFormat="1"/>
    <row r="1140" s="1" customFormat="1"/>
    <row r="1141" s="1" customFormat="1"/>
    <row r="1142" s="1" customFormat="1"/>
    <row r="1143" s="1" customFormat="1"/>
    <row r="1144" s="1" customFormat="1"/>
    <row r="1145" s="1" customFormat="1"/>
    <row r="1146" s="1" customFormat="1"/>
    <row r="1147" s="1" customFormat="1"/>
    <row r="1148" s="1" customFormat="1"/>
    <row r="1149" s="1" customFormat="1"/>
    <row r="1150" s="1" customFormat="1"/>
    <row r="1151" s="1" customFormat="1"/>
    <row r="1152" s="1" customFormat="1"/>
    <row r="1153" s="1" customFormat="1"/>
    <row r="1154" s="1" customFormat="1"/>
    <row r="1155" s="1" customFormat="1"/>
    <row r="1156" s="1" customFormat="1"/>
    <row r="1157" s="1" customFormat="1"/>
    <row r="1158" s="1" customFormat="1"/>
    <row r="1159" s="1" customFormat="1"/>
    <row r="1160" s="1" customFormat="1"/>
    <row r="1161" s="1" customFormat="1"/>
    <row r="1162" s="1" customFormat="1"/>
    <row r="1163" s="1" customFormat="1"/>
    <row r="1164" s="1" customFormat="1"/>
    <row r="1165" s="1" customFormat="1"/>
    <row r="1166" s="1" customFormat="1"/>
    <row r="1167" s="1" customFormat="1"/>
    <row r="1168" s="1" customFormat="1"/>
    <row r="1169" s="1" customFormat="1"/>
    <row r="1170" s="1" customFormat="1"/>
    <row r="1171" s="1" customFormat="1"/>
    <row r="1172" s="1" customFormat="1"/>
    <row r="1173" s="1" customFormat="1"/>
    <row r="1174" s="1" customFormat="1"/>
    <row r="1175" s="1" customFormat="1"/>
    <row r="1176" s="1" customFormat="1"/>
    <row r="1177" s="1" customFormat="1"/>
    <row r="1178" s="1" customFormat="1"/>
    <row r="1179" s="1" customFormat="1"/>
    <row r="1180" s="1" customFormat="1"/>
    <row r="1181" s="1" customFormat="1"/>
    <row r="1182" s="1" customFormat="1"/>
    <row r="1183" s="1" customFormat="1"/>
    <row r="1184" s="1" customFormat="1"/>
    <row r="1185" s="1" customFormat="1"/>
    <row r="1186" s="1" customFormat="1"/>
    <row r="1187" s="1" customFormat="1"/>
    <row r="1188" s="1" customFormat="1"/>
    <row r="1189" s="1" customFormat="1"/>
    <row r="1190" s="1" customFormat="1"/>
    <row r="1191" s="1" customFormat="1"/>
    <row r="1192" s="1" customFormat="1"/>
    <row r="1193" s="1" customFormat="1"/>
    <row r="1194" s="1" customFormat="1"/>
    <row r="1195" s="1" customFormat="1"/>
    <row r="1196" s="1" customFormat="1"/>
    <row r="1197" s="1" customFormat="1"/>
    <row r="1198" s="1" customFormat="1"/>
    <row r="1199" s="1" customFormat="1"/>
    <row r="1200" s="1" customFormat="1"/>
    <row r="1201" s="1" customFormat="1"/>
    <row r="1202" s="1" customFormat="1"/>
    <row r="1203" s="1" customFormat="1"/>
    <row r="1204" s="1" customFormat="1"/>
    <row r="1205" s="1" customFormat="1"/>
    <row r="1206" s="1" customFormat="1"/>
    <row r="1207" s="1" customFormat="1"/>
    <row r="1208" s="1" customFormat="1"/>
    <row r="1209" s="1" customFormat="1"/>
    <row r="1210" s="1" customFormat="1"/>
    <row r="1211" s="1" customFormat="1"/>
    <row r="1212" s="1" customFormat="1"/>
    <row r="1213" s="1" customFormat="1"/>
    <row r="1214" s="1" customFormat="1"/>
    <row r="1215" s="1" customFormat="1"/>
    <row r="1216" s="1" customFormat="1"/>
    <row r="1217" s="1" customFormat="1"/>
    <row r="1218" s="1" customFormat="1"/>
    <row r="1219" s="1" customFormat="1"/>
    <row r="1220" s="1" customFormat="1"/>
    <row r="1221" s="1" customFormat="1"/>
    <row r="1222" s="1" customFormat="1"/>
    <row r="1223" s="1" customFormat="1"/>
    <row r="1224" s="1" customFormat="1"/>
    <row r="1225" s="1" customFormat="1"/>
    <row r="1226" s="1" customFormat="1"/>
    <row r="1227" s="1" customFormat="1"/>
    <row r="1228" s="1" customFormat="1"/>
    <row r="1229" s="1" customFormat="1"/>
    <row r="1230" s="1" customFormat="1"/>
    <row r="1231" s="1" customFormat="1"/>
    <row r="1232" s="1" customFormat="1"/>
    <row r="1233" s="1" customFormat="1"/>
    <row r="1234" s="1" customFormat="1"/>
    <row r="1235" s="1" customFormat="1"/>
    <row r="1236" s="1" customFormat="1"/>
    <row r="1237" s="1" customFormat="1"/>
    <row r="1238" s="1" customFormat="1"/>
    <row r="1239" s="1" customFormat="1"/>
    <row r="1240" s="1" customFormat="1"/>
    <row r="1241" s="1" customFormat="1"/>
    <row r="1242" s="1" customFormat="1"/>
    <row r="1243" s="1" customFormat="1"/>
    <row r="1244" s="1" customFormat="1"/>
    <row r="1245" s="1" customFormat="1"/>
    <row r="1246" s="1" customFormat="1"/>
    <row r="1247" s="1" customFormat="1"/>
    <row r="1248" s="1" customFormat="1"/>
    <row r="1249" s="1" customFormat="1"/>
    <row r="1250" s="1" customFormat="1"/>
    <row r="1251" s="1" customFormat="1"/>
    <row r="1252" s="1" customFormat="1"/>
    <row r="1253" s="1" customFormat="1"/>
    <row r="1254" s="1" customFormat="1"/>
    <row r="1255" s="1" customFormat="1"/>
    <row r="1256" s="1" customFormat="1"/>
    <row r="1257" s="1" customFormat="1"/>
    <row r="1258" s="1" customFormat="1"/>
    <row r="1259" s="1" customFormat="1"/>
    <row r="1260" s="1" customFormat="1"/>
    <row r="1261" s="1" customFormat="1"/>
    <row r="1262" s="1" customFormat="1"/>
    <row r="1263" s="1" customFormat="1"/>
    <row r="1264" s="1" customFormat="1"/>
    <row r="1265" s="1" customFormat="1"/>
    <row r="1266" s="1" customFormat="1"/>
    <row r="1267" s="1" customFormat="1"/>
    <row r="1268" s="1" customFormat="1"/>
    <row r="1269" s="1" customFormat="1"/>
    <row r="1270" s="1" customFormat="1"/>
    <row r="1271" s="1" customFormat="1"/>
    <row r="1272" s="1" customFormat="1"/>
    <row r="1273" s="1" customFormat="1"/>
    <row r="1274" s="1" customFormat="1"/>
    <row r="1275" s="1" customFormat="1"/>
    <row r="1276" s="1" customFormat="1"/>
    <row r="1277" s="1" customFormat="1"/>
    <row r="1278" s="1" customFormat="1"/>
    <row r="1279" s="1" customFormat="1"/>
    <row r="1280" s="1" customFormat="1"/>
    <row r="1281" s="1" customFormat="1"/>
    <row r="1282" s="1" customFormat="1"/>
    <row r="1283" s="1" customFormat="1"/>
    <row r="1284" s="1" customFormat="1"/>
    <row r="1285" s="1" customFormat="1"/>
    <row r="1286" s="1" customFormat="1"/>
    <row r="1287" s="1" customFormat="1"/>
    <row r="1288" s="1" customFormat="1"/>
    <row r="1289" s="1" customFormat="1"/>
    <row r="1290" s="1" customFormat="1"/>
    <row r="1291" s="1" customFormat="1"/>
    <row r="1292" s="1" customFormat="1"/>
    <row r="1293" s="1" customFormat="1"/>
    <row r="1294" s="1" customFormat="1"/>
    <row r="1295" s="1" customFormat="1"/>
    <row r="1296" s="1" customFormat="1"/>
    <row r="1297" s="1" customFormat="1"/>
    <row r="1298" s="1" customFormat="1"/>
    <row r="1299" s="1" customFormat="1"/>
    <row r="1300" s="1" customFormat="1"/>
    <row r="1301" s="1" customFormat="1"/>
    <row r="1302" s="1" customFormat="1"/>
    <row r="1303" s="1" customFormat="1"/>
    <row r="1304" s="1" customFormat="1"/>
    <row r="1305" s="1" customFormat="1"/>
    <row r="1306" s="1" customFormat="1"/>
    <row r="1307" s="1" customFormat="1"/>
    <row r="1308" s="1" customFormat="1"/>
    <row r="1309" s="1" customFormat="1"/>
    <row r="1310" s="1" customFormat="1"/>
    <row r="1311" s="1" customFormat="1"/>
    <row r="1312" s="1" customFormat="1"/>
    <row r="1313" s="1" customFormat="1"/>
    <row r="1314" s="1" customFormat="1"/>
    <row r="1315" s="1" customFormat="1"/>
    <row r="1316" s="1" customFormat="1"/>
    <row r="1317" s="1" customFormat="1"/>
    <row r="1318" s="1" customFormat="1"/>
    <row r="1319" s="1" customFormat="1"/>
    <row r="1320" s="1" customFormat="1"/>
    <row r="1321" s="1" customFormat="1"/>
    <row r="1322" s="1" customFormat="1"/>
    <row r="1323" s="1" customFormat="1"/>
    <row r="1324" s="1" customFormat="1"/>
    <row r="1325" s="1" customFormat="1"/>
    <row r="1326" s="1" customFormat="1"/>
    <row r="1327" s="1" customFormat="1"/>
    <row r="1328" s="1" customFormat="1"/>
    <row r="1329" s="1" customFormat="1"/>
    <row r="1330" s="1" customFormat="1"/>
    <row r="1331" s="1" customFormat="1"/>
    <row r="1332" s="1" customFormat="1"/>
    <row r="1333" s="1" customFormat="1"/>
    <row r="1334" s="1" customFormat="1"/>
    <row r="1335" s="1" customFormat="1"/>
    <row r="1336" s="1" customFormat="1"/>
    <row r="1337" s="1" customFormat="1"/>
    <row r="1338" s="1" customFormat="1"/>
    <row r="1339" s="1" customFormat="1"/>
    <row r="1340" s="1" customFormat="1"/>
    <row r="1341" s="1" customFormat="1"/>
    <row r="1342" s="1" customFormat="1"/>
    <row r="1343" s="1" customFormat="1"/>
    <row r="1344" s="1" customFormat="1"/>
    <row r="1345" s="1" customFormat="1"/>
    <row r="1346" s="1" customFormat="1"/>
    <row r="1347" s="1" customFormat="1"/>
    <row r="1348" s="1" customFormat="1"/>
    <row r="1349" s="1" customFormat="1"/>
    <row r="1350" s="1" customFormat="1"/>
    <row r="1351" s="1" customFormat="1"/>
    <row r="1352" s="1" customFormat="1"/>
    <row r="1353" s="1" customFormat="1"/>
    <row r="1354" s="1" customFormat="1"/>
    <row r="1355" s="1" customFormat="1"/>
    <row r="1356" s="1" customFormat="1"/>
    <row r="1357" s="1" customFormat="1"/>
    <row r="1358" s="1" customFormat="1"/>
    <row r="1359" s="1" customFormat="1"/>
    <row r="1360" s="1" customFormat="1"/>
    <row r="1361" s="1" customFormat="1"/>
    <row r="1362" s="1" customFormat="1"/>
    <row r="1363" s="1" customFormat="1"/>
    <row r="1364" s="1" customFormat="1"/>
    <row r="1365" s="1" customFormat="1"/>
    <row r="1366" s="1" customFormat="1"/>
    <row r="1367" s="1" customFormat="1"/>
    <row r="1368" s="1" customFormat="1"/>
    <row r="1369" s="1" customFormat="1"/>
    <row r="1370" s="1" customFormat="1"/>
    <row r="1371" s="1" customFormat="1"/>
    <row r="1372" s="1" customFormat="1"/>
    <row r="1373" s="1" customFormat="1"/>
    <row r="1374" s="1" customFormat="1"/>
    <row r="1375" s="1" customFormat="1"/>
    <row r="1376" s="1" customFormat="1"/>
    <row r="1377" s="1" customFormat="1"/>
    <row r="1378" s="1" customFormat="1"/>
    <row r="1379" s="1" customFormat="1"/>
    <row r="1380" s="1" customFormat="1"/>
    <row r="1381" s="1" customFormat="1"/>
    <row r="1382" s="1" customFormat="1"/>
    <row r="1383" s="1" customFormat="1"/>
    <row r="1384" s="1" customFormat="1"/>
    <row r="1385" s="1" customFormat="1"/>
    <row r="1386" s="1" customFormat="1"/>
    <row r="1387" s="1" customFormat="1"/>
    <row r="1388" s="1" customFormat="1"/>
    <row r="1389" s="1" customFormat="1"/>
    <row r="1390" s="1" customFormat="1"/>
    <row r="1391" s="1" customFormat="1"/>
    <row r="1392" s="1" customFormat="1"/>
    <row r="1393" s="1" customFormat="1"/>
    <row r="1394" s="1" customFormat="1"/>
    <row r="1395" s="1" customFormat="1"/>
    <row r="1396" s="1" customFormat="1"/>
    <row r="1397" s="1" customFormat="1"/>
    <row r="1398" s="1" customFormat="1"/>
    <row r="1399" s="1" customFormat="1"/>
    <row r="1400" s="1" customFormat="1"/>
    <row r="1401" s="1" customFormat="1"/>
    <row r="1402" s="1" customFormat="1"/>
    <row r="1403" s="1" customFormat="1"/>
    <row r="1404" s="1" customFormat="1"/>
    <row r="1405" s="1" customFormat="1"/>
    <row r="1406" s="1" customFormat="1"/>
    <row r="1407" s="1" customFormat="1"/>
    <row r="1408" s="1" customFormat="1"/>
    <row r="1409" s="1" customFormat="1"/>
    <row r="1410" s="1" customFormat="1"/>
    <row r="1411" s="1" customFormat="1"/>
    <row r="1412" s="1" customFormat="1"/>
    <row r="1413" s="1" customFormat="1"/>
    <row r="1414" s="1" customFormat="1"/>
    <row r="1415" s="1" customFormat="1"/>
    <row r="1416" s="1" customFormat="1"/>
    <row r="1417" s="1" customFormat="1"/>
    <row r="1418" s="1" customFormat="1"/>
    <row r="1419" s="1" customFormat="1"/>
    <row r="1420" s="1" customFormat="1"/>
    <row r="1421" s="1" customFormat="1"/>
    <row r="1422" s="1" customFormat="1"/>
    <row r="1423" s="1" customFormat="1"/>
    <row r="1424" s="1" customFormat="1"/>
    <row r="1425" s="1" customFormat="1"/>
    <row r="1426" s="1" customFormat="1"/>
    <row r="1427" s="1" customFormat="1"/>
    <row r="1428" s="1" customFormat="1"/>
    <row r="1429" s="1" customFormat="1"/>
    <row r="1430" s="1" customFormat="1"/>
    <row r="1431" s="1" customFormat="1"/>
    <row r="1432" s="1" customFormat="1"/>
    <row r="1433" s="1" customFormat="1"/>
    <row r="1434" s="1" customFormat="1"/>
    <row r="1435" s="1" customFormat="1"/>
    <row r="1436" s="1" customFormat="1"/>
    <row r="1437" s="1" customFormat="1"/>
    <row r="1438" s="1" customFormat="1"/>
    <row r="1439" s="1" customFormat="1"/>
    <row r="1440" s="1" customFormat="1"/>
    <row r="1441" s="1" customFormat="1"/>
    <row r="1442" s="1" customFormat="1"/>
    <row r="1443" s="1" customFormat="1"/>
    <row r="1444" s="1" customFormat="1"/>
    <row r="1445" s="1" customFormat="1"/>
    <row r="1446" s="1" customFormat="1"/>
    <row r="1447" s="1" customFormat="1"/>
    <row r="1448" s="1" customFormat="1"/>
    <row r="1449" s="1" customFormat="1"/>
    <row r="1450" s="1" customFormat="1"/>
    <row r="1451" s="1" customFormat="1"/>
    <row r="1452" s="1" customFormat="1"/>
    <row r="1453" s="1" customFormat="1"/>
    <row r="1454" s="1" customFormat="1"/>
    <row r="1455" s="1" customFormat="1"/>
    <row r="1456" s="1" customFormat="1"/>
    <row r="1457" s="1" customFormat="1"/>
    <row r="1458" s="1" customFormat="1"/>
    <row r="1459" s="1" customFormat="1"/>
    <row r="1460" s="1" customFormat="1"/>
    <row r="1461" s="1" customFormat="1"/>
    <row r="1462" s="1" customFormat="1"/>
    <row r="1463" s="1" customFormat="1"/>
    <row r="1464" s="1" customFormat="1"/>
    <row r="1465" s="1" customFormat="1"/>
    <row r="1466" s="1" customFormat="1"/>
    <row r="1467" s="1" customFormat="1"/>
    <row r="1468" s="1" customFormat="1"/>
    <row r="1469" s="1" customFormat="1"/>
    <row r="1470" s="1" customFormat="1"/>
    <row r="1471" s="1" customFormat="1"/>
    <row r="1472" s="1" customFormat="1"/>
    <row r="1473" s="1" customFormat="1"/>
    <row r="1474" s="1" customFormat="1"/>
    <row r="1475" s="1" customFormat="1"/>
    <row r="1476" s="1" customFormat="1"/>
    <row r="1477" s="1" customFormat="1"/>
    <row r="1478" s="1" customFormat="1"/>
    <row r="1479" s="1" customFormat="1"/>
    <row r="1480" s="1" customFormat="1"/>
    <row r="1481" s="1" customFormat="1"/>
    <row r="1482" s="1" customFormat="1"/>
    <row r="1483" s="1" customFormat="1"/>
    <row r="1484" s="1" customFormat="1"/>
    <row r="1485" s="1" customFormat="1"/>
    <row r="1486" s="1" customFormat="1"/>
    <row r="1487" s="1" customFormat="1"/>
    <row r="1488" s="1" customFormat="1"/>
    <row r="1489" s="1" customFormat="1"/>
    <row r="1490" s="1" customFormat="1"/>
    <row r="1491" s="1" customFormat="1"/>
    <row r="1492" s="1" customFormat="1"/>
    <row r="1493" s="1" customFormat="1"/>
    <row r="1494" s="1" customFormat="1"/>
    <row r="1495" s="1" customFormat="1"/>
    <row r="1496" s="1" customFormat="1"/>
    <row r="1497" s="1" customFormat="1"/>
    <row r="1498" s="1" customFormat="1"/>
    <row r="1499" s="1" customFormat="1"/>
    <row r="1500" s="1" customFormat="1"/>
    <row r="1501" s="1" customFormat="1"/>
    <row r="1502" s="1" customFormat="1"/>
    <row r="1503" s="1" customFormat="1"/>
    <row r="1504" s="1" customFormat="1"/>
    <row r="1505" s="1" customFormat="1"/>
    <row r="1506" s="1" customFormat="1"/>
    <row r="1507" s="1" customFormat="1"/>
    <row r="1508" s="1" customFormat="1"/>
    <row r="1509" s="1" customFormat="1"/>
    <row r="1510" s="1" customFormat="1"/>
    <row r="1511" s="1" customFormat="1"/>
    <row r="1512" s="1" customFormat="1"/>
    <row r="1513" s="1" customFormat="1"/>
    <row r="1514" s="1" customFormat="1"/>
    <row r="1515" s="1" customFormat="1"/>
    <row r="1516" s="1" customFormat="1"/>
    <row r="1517" s="1" customFormat="1"/>
    <row r="1518" s="1" customFormat="1"/>
    <row r="1519" s="1" customFormat="1"/>
    <row r="1520" s="1" customFormat="1"/>
    <row r="1521" s="1" customFormat="1"/>
    <row r="1522" s="1" customFormat="1"/>
    <row r="1523" s="1" customFormat="1"/>
    <row r="1524" s="1" customFormat="1"/>
    <row r="1525" s="1" customFormat="1"/>
    <row r="1526" s="1" customFormat="1"/>
    <row r="1527" s="1" customFormat="1"/>
    <row r="1528" s="1" customFormat="1"/>
    <row r="1529" s="1" customFormat="1"/>
    <row r="1530" s="1" customFormat="1"/>
    <row r="1531" s="1" customFormat="1"/>
    <row r="1532" s="1" customFormat="1"/>
    <row r="1533" s="1" customFormat="1"/>
    <row r="1534" s="1" customFormat="1"/>
    <row r="1535" s="1" customFormat="1"/>
    <row r="1536" s="1" customFormat="1"/>
    <row r="1537" s="1" customFormat="1"/>
    <row r="1538" s="1" customFormat="1"/>
    <row r="1539" s="1" customFormat="1"/>
    <row r="1540" s="1" customFormat="1"/>
    <row r="1541" s="1" customFormat="1"/>
    <row r="1542" s="1" customFormat="1"/>
    <row r="1543" s="1" customFormat="1"/>
    <row r="1544" s="1" customFormat="1"/>
    <row r="1545" s="1" customFormat="1"/>
    <row r="1546" s="1" customFormat="1"/>
    <row r="1547" s="1" customFormat="1"/>
    <row r="1548" s="1" customFormat="1"/>
    <row r="1549" s="1" customFormat="1"/>
    <row r="1550" s="1" customFormat="1"/>
    <row r="1551" s="1" customFormat="1"/>
    <row r="1552" s="1" customFormat="1"/>
    <row r="1553" s="1" customFormat="1"/>
    <row r="1554" s="1" customFormat="1"/>
    <row r="1555" s="1" customFormat="1"/>
    <row r="1556" s="1" customFormat="1"/>
    <row r="1557" s="1" customFormat="1"/>
    <row r="1558" s="1" customFormat="1"/>
    <row r="1559" s="1" customFormat="1"/>
    <row r="1560" s="1" customFormat="1"/>
    <row r="1561" s="1" customFormat="1"/>
    <row r="1562" s="1" customFormat="1"/>
    <row r="1563" s="1" customFormat="1"/>
    <row r="1564" s="1" customFormat="1"/>
    <row r="1565" s="1" customFormat="1"/>
    <row r="1566" s="1" customFormat="1"/>
    <row r="1567" s="1" customFormat="1"/>
    <row r="1568" s="1" customFormat="1"/>
    <row r="1569" s="1" customFormat="1"/>
    <row r="1570" s="1" customFormat="1"/>
    <row r="1571" s="1" customFormat="1"/>
    <row r="1572" s="1" customFormat="1"/>
    <row r="1573" s="1" customFormat="1"/>
    <row r="1574" s="1" customFormat="1"/>
    <row r="1575" s="1" customFormat="1"/>
    <row r="1576" s="1" customFormat="1"/>
    <row r="1577" s="1" customFormat="1"/>
    <row r="1578" s="1" customFormat="1"/>
    <row r="1579" s="1" customFormat="1"/>
    <row r="1580" s="1" customFormat="1"/>
    <row r="1581" s="1" customFormat="1"/>
    <row r="1582" s="1" customFormat="1"/>
    <row r="1583" s="1" customFormat="1"/>
    <row r="1584" s="1" customFormat="1"/>
    <row r="1585" s="1" customFormat="1"/>
    <row r="1586" s="1" customFormat="1"/>
    <row r="1587" s="1" customFormat="1"/>
    <row r="1588" s="1" customFormat="1"/>
    <row r="1589" s="1" customFormat="1"/>
    <row r="1590" s="1" customFormat="1"/>
    <row r="1591" s="1" customFormat="1"/>
    <row r="1592" s="1" customFormat="1"/>
    <row r="1593" s="1" customFormat="1"/>
    <row r="1594" s="1" customFormat="1"/>
    <row r="1595" s="1" customFormat="1"/>
    <row r="1596" s="1" customFormat="1"/>
    <row r="1597" s="1" customFormat="1"/>
    <row r="1598" s="1" customFormat="1"/>
    <row r="1599" s="1" customFormat="1"/>
    <row r="1600" s="1" customFormat="1"/>
    <row r="1601" s="1" customFormat="1"/>
    <row r="1602" s="1" customFormat="1"/>
    <row r="1603" s="1" customFormat="1"/>
    <row r="1604" s="1" customFormat="1"/>
    <row r="1605" s="1" customFormat="1"/>
    <row r="1606" s="1" customFormat="1"/>
    <row r="1607" s="1" customFormat="1"/>
    <row r="1608" s="1" customFormat="1"/>
    <row r="1609" s="1" customFormat="1"/>
    <row r="1610" s="1" customFormat="1"/>
    <row r="1611" s="1" customFormat="1"/>
    <row r="1612" s="1" customFormat="1"/>
    <row r="1613" s="1" customFormat="1"/>
    <row r="1614" s="1" customFormat="1"/>
    <row r="1615" s="1" customFormat="1"/>
    <row r="1616" s="1" customFormat="1"/>
    <row r="1617" s="1" customFormat="1"/>
    <row r="1618" s="1" customFormat="1"/>
    <row r="1619" s="1" customFormat="1"/>
    <row r="1620" s="1" customFormat="1"/>
    <row r="1621" s="1" customFormat="1"/>
    <row r="1622" s="1" customFormat="1"/>
    <row r="1623" s="1" customFormat="1"/>
    <row r="1624" s="1" customFormat="1"/>
    <row r="1625" s="1" customFormat="1"/>
    <row r="1626" s="1" customFormat="1"/>
    <row r="1627" s="1" customFormat="1"/>
    <row r="1628" s="1" customFormat="1"/>
    <row r="1629" s="1" customFormat="1"/>
    <row r="1630" s="1" customFormat="1"/>
    <row r="1631" s="1" customFormat="1"/>
    <row r="1632" s="1" customFormat="1"/>
    <row r="1633" s="1" customFormat="1"/>
    <row r="1634" s="1" customFormat="1"/>
    <row r="1635" s="1" customFormat="1"/>
    <row r="1636" s="1" customFormat="1"/>
    <row r="1637" s="1" customFormat="1"/>
    <row r="1638" s="1" customFormat="1"/>
    <row r="1639" s="1" customFormat="1"/>
    <row r="1640" s="1" customFormat="1"/>
    <row r="1641" s="1" customFormat="1"/>
    <row r="1642" s="1" customFormat="1"/>
    <row r="1643" s="1" customFormat="1"/>
    <row r="1644" s="1" customFormat="1"/>
    <row r="1645" s="1" customFormat="1"/>
    <row r="1646" s="1" customFormat="1"/>
    <row r="1647" s="1" customFormat="1"/>
    <row r="1648" s="1" customFormat="1"/>
    <row r="1649" s="1" customFormat="1"/>
    <row r="1650" s="1" customFormat="1"/>
    <row r="1651" s="1" customFormat="1"/>
    <row r="1652" s="1" customFormat="1"/>
    <row r="1653" s="1" customFormat="1"/>
    <row r="1654" s="1" customFormat="1"/>
    <row r="1655" s="1" customFormat="1"/>
    <row r="1656" s="1" customFormat="1"/>
    <row r="1657" s="1" customFormat="1"/>
    <row r="1658" s="1" customFormat="1"/>
    <row r="1659" s="1" customFormat="1"/>
    <row r="1660" s="1" customFormat="1"/>
    <row r="1661" s="1" customFormat="1"/>
    <row r="1662" s="1" customFormat="1"/>
    <row r="1663" s="1" customFormat="1"/>
    <row r="1664" s="1" customFormat="1"/>
    <row r="1665" s="1" customFormat="1"/>
    <row r="1666" s="1" customFormat="1"/>
    <row r="1667" s="1" customFormat="1"/>
    <row r="1668" s="1" customFormat="1"/>
    <row r="1669" s="1" customFormat="1"/>
    <row r="1670" s="1" customFormat="1"/>
    <row r="1671" s="1" customFormat="1"/>
    <row r="1672" s="1" customFormat="1"/>
    <row r="1673" s="1" customFormat="1"/>
    <row r="1674" s="1" customFormat="1"/>
    <row r="1675" s="1" customFormat="1"/>
    <row r="1676" s="1" customFormat="1"/>
    <row r="1677" s="1" customFormat="1"/>
    <row r="1678" s="1" customFormat="1"/>
    <row r="1679" s="1" customFormat="1"/>
    <row r="1680" s="1" customFormat="1"/>
    <row r="1681" s="1" customFormat="1"/>
    <row r="1682" s="1" customFormat="1"/>
    <row r="1683" s="1" customFormat="1"/>
    <row r="1684" s="1" customFormat="1"/>
    <row r="1685" s="1" customFormat="1"/>
    <row r="1686" s="1" customFormat="1"/>
    <row r="1687" s="1" customFormat="1"/>
    <row r="1688" s="1" customFormat="1"/>
    <row r="1689" s="1" customFormat="1"/>
    <row r="1690" s="1" customFormat="1"/>
    <row r="1691" s="1" customFormat="1"/>
    <row r="1692" s="1" customFormat="1"/>
    <row r="1693" s="1" customFormat="1"/>
    <row r="1694" s="1" customFormat="1"/>
    <row r="1695" s="1" customFormat="1"/>
    <row r="1696" s="1" customFormat="1"/>
    <row r="1697" s="1" customFormat="1"/>
    <row r="1698" s="1" customFormat="1"/>
    <row r="1699" s="1" customFormat="1"/>
    <row r="1700" s="1" customFormat="1"/>
    <row r="1701" s="1" customFormat="1"/>
    <row r="1702" s="1" customFormat="1"/>
    <row r="1703" s="1" customFormat="1"/>
    <row r="1704" s="1" customFormat="1"/>
    <row r="1705" s="1" customFormat="1"/>
    <row r="1706" s="1" customFormat="1"/>
    <row r="1707" s="1" customFormat="1"/>
    <row r="1708" s="1" customFormat="1"/>
    <row r="1709" s="1" customFormat="1"/>
    <row r="1710" s="1" customFormat="1"/>
    <row r="1711" s="1" customFormat="1"/>
    <row r="1712" s="1" customFormat="1"/>
    <row r="1713" s="1" customFormat="1"/>
    <row r="1714" s="1" customFormat="1"/>
    <row r="1715" s="1" customFormat="1"/>
    <row r="1716" s="1" customFormat="1"/>
    <row r="1717" s="1" customFormat="1"/>
    <row r="1718" s="1" customFormat="1"/>
    <row r="1719" s="1" customFormat="1"/>
    <row r="1720" s="1" customFormat="1"/>
    <row r="1721" s="1" customFormat="1"/>
    <row r="1722" s="1" customFormat="1"/>
    <row r="1723" s="1" customFormat="1"/>
    <row r="1724" s="1" customFormat="1"/>
    <row r="1725" s="1" customFormat="1"/>
    <row r="1726" s="1" customFormat="1"/>
    <row r="1727" s="1" customFormat="1"/>
    <row r="1728" s="1" customFormat="1"/>
    <row r="1729" s="1" customFormat="1"/>
    <row r="1730" s="1" customFormat="1"/>
    <row r="1731" s="1" customFormat="1"/>
    <row r="1732" s="1" customFormat="1"/>
    <row r="1733" s="1" customFormat="1"/>
    <row r="1734" s="1" customFormat="1"/>
    <row r="1735" s="1" customFormat="1"/>
    <row r="1736" s="1" customFormat="1"/>
    <row r="1737" s="1" customFormat="1"/>
    <row r="1738" s="1" customFormat="1"/>
    <row r="1739" s="1" customFormat="1"/>
    <row r="1740" s="1" customFormat="1"/>
    <row r="1741" s="1" customFormat="1"/>
    <row r="1742" s="1" customFormat="1"/>
    <row r="1743" s="1" customFormat="1"/>
    <row r="1744" s="1" customFormat="1"/>
    <row r="1745" s="1" customFormat="1"/>
    <row r="1746" s="1" customFormat="1"/>
    <row r="1747" s="1" customFormat="1"/>
    <row r="1748" s="1" customFormat="1"/>
    <row r="1749" s="1" customFormat="1"/>
    <row r="1750" s="1" customFormat="1"/>
    <row r="1751" s="1" customFormat="1"/>
    <row r="1752" s="1" customFormat="1"/>
    <row r="1753" s="1" customFormat="1"/>
    <row r="1754" s="1" customFormat="1"/>
    <row r="1755" s="1" customFormat="1"/>
    <row r="1756" s="1" customFormat="1"/>
    <row r="1757" s="1" customFormat="1"/>
    <row r="1758" s="1" customFormat="1"/>
    <row r="1759" s="1" customFormat="1"/>
    <row r="1760" s="1" customFormat="1"/>
    <row r="1761" s="1" customFormat="1"/>
    <row r="1762" s="1" customFormat="1"/>
    <row r="1763" s="1" customFormat="1"/>
    <row r="1764" s="1" customFormat="1"/>
    <row r="1765" s="1" customFormat="1"/>
    <row r="1766" s="1" customFormat="1"/>
    <row r="1767" s="1" customFormat="1"/>
    <row r="1768" s="1" customFormat="1"/>
    <row r="1769" s="1" customFormat="1"/>
    <row r="1770" s="1" customFormat="1"/>
    <row r="1771" s="1" customFormat="1"/>
    <row r="1772" s="1" customFormat="1"/>
    <row r="1773" s="1" customFormat="1"/>
    <row r="1774" s="1" customFormat="1"/>
    <row r="1775" s="1" customFormat="1"/>
    <row r="1776" s="1" customFormat="1"/>
    <row r="1777" s="1" customFormat="1"/>
    <row r="1778" s="1" customFormat="1"/>
    <row r="1779" s="1" customFormat="1"/>
    <row r="1780" s="1" customFormat="1"/>
    <row r="1781" s="1" customFormat="1"/>
    <row r="1782" s="1" customFormat="1"/>
    <row r="1783" s="1" customFormat="1"/>
    <row r="1784" s="1" customFormat="1"/>
    <row r="1785" s="1" customFormat="1"/>
    <row r="1786" s="1" customFormat="1"/>
    <row r="1787" s="1" customFormat="1"/>
    <row r="1788" s="1" customFormat="1"/>
    <row r="1789" s="1" customFormat="1"/>
    <row r="1790" s="1" customFormat="1"/>
    <row r="1791" s="1" customFormat="1"/>
    <row r="1792" s="1" customFormat="1"/>
    <row r="1793" s="1" customFormat="1"/>
    <row r="1794" s="1" customFormat="1"/>
    <row r="1795" s="1" customFormat="1"/>
    <row r="1796" s="1" customFormat="1"/>
    <row r="1797" s="1" customFormat="1"/>
    <row r="1798" s="1" customFormat="1"/>
    <row r="1799" s="1" customFormat="1"/>
    <row r="1800" s="1" customFormat="1"/>
    <row r="1801" s="1" customFormat="1"/>
    <row r="1802" s="1" customFormat="1"/>
    <row r="1803" s="1" customFormat="1"/>
    <row r="1804" s="1" customFormat="1"/>
    <row r="1805" s="1" customFormat="1"/>
    <row r="1806" s="1" customFormat="1"/>
    <row r="1807" s="1" customFormat="1"/>
    <row r="1808" s="1" customFormat="1"/>
    <row r="1809" s="1" customFormat="1"/>
    <row r="1810" s="1" customFormat="1"/>
    <row r="1811" s="1" customFormat="1"/>
    <row r="1812" s="1" customFormat="1"/>
    <row r="1813" s="1" customFormat="1"/>
    <row r="1814" s="1" customFormat="1"/>
    <row r="1815" s="1" customFormat="1"/>
    <row r="1816" s="1" customFormat="1"/>
    <row r="1817" s="1" customFormat="1"/>
    <row r="1818" s="1" customFormat="1"/>
    <row r="1819" s="1" customFormat="1"/>
    <row r="1820" s="1" customFormat="1"/>
    <row r="1821" s="1" customFormat="1"/>
    <row r="1822" s="1" customFormat="1"/>
    <row r="1823" s="1" customFormat="1"/>
    <row r="1824" s="1" customFormat="1"/>
    <row r="1825" s="1" customFormat="1"/>
    <row r="1826" s="1" customFormat="1"/>
    <row r="1827" s="1" customFormat="1"/>
    <row r="1828" s="1" customFormat="1"/>
    <row r="1829" s="1" customFormat="1"/>
    <row r="1830" s="1" customFormat="1"/>
    <row r="1831" s="1" customFormat="1"/>
    <row r="1832" s="1" customFormat="1"/>
    <row r="1833" s="1" customFormat="1"/>
    <row r="1834" s="1" customFormat="1"/>
    <row r="1835" s="1" customFormat="1"/>
    <row r="1836" s="1" customFormat="1"/>
    <row r="1837" s="1" customFormat="1"/>
    <row r="1838" s="1" customFormat="1"/>
    <row r="1839" s="1" customFormat="1"/>
    <row r="1840" s="1" customFormat="1"/>
    <row r="1841" s="1" customFormat="1"/>
    <row r="1842" s="1" customFormat="1"/>
    <row r="1843" s="1" customFormat="1"/>
    <row r="1844" s="1" customFormat="1"/>
    <row r="1845" s="1" customFormat="1"/>
    <row r="1846" s="1" customFormat="1"/>
    <row r="1847" s="1" customFormat="1"/>
    <row r="1848" s="1" customFormat="1"/>
    <row r="1849" s="1" customFormat="1"/>
    <row r="1850" s="1" customFormat="1"/>
    <row r="1851" s="1" customFormat="1"/>
    <row r="1852" s="1" customFormat="1"/>
    <row r="1853" s="1" customFormat="1"/>
    <row r="1854" s="1" customFormat="1"/>
    <row r="1855" s="1" customFormat="1"/>
    <row r="1856" s="1" customFormat="1"/>
    <row r="1857" s="1" customFormat="1"/>
    <row r="1858" s="1" customFormat="1"/>
    <row r="1859" s="1" customFormat="1"/>
    <row r="1860" s="1" customFormat="1"/>
    <row r="1861" s="1" customFormat="1"/>
    <row r="1862" s="1" customFormat="1"/>
    <row r="1863" s="1" customFormat="1"/>
    <row r="1864" s="1" customFormat="1"/>
    <row r="1865" s="1" customFormat="1"/>
    <row r="1866" s="1" customFormat="1"/>
    <row r="1867" s="1" customFormat="1"/>
    <row r="1868" s="1" customFormat="1"/>
    <row r="1869" s="1" customFormat="1"/>
    <row r="1870" s="1" customFormat="1"/>
    <row r="1871" s="1" customFormat="1"/>
    <row r="1872" s="1" customFormat="1"/>
    <row r="1873" s="1" customFormat="1"/>
    <row r="1874" s="1" customFormat="1"/>
    <row r="1875" s="1" customFormat="1"/>
    <row r="1876" s="1" customFormat="1"/>
    <row r="1877" s="1" customFormat="1"/>
    <row r="1878" s="1" customFormat="1"/>
    <row r="1879" s="1" customFormat="1"/>
    <row r="1880" s="1" customFormat="1"/>
    <row r="1881" s="1" customFormat="1"/>
    <row r="1882" s="1" customFormat="1"/>
    <row r="1883" s="1" customFormat="1"/>
    <row r="1884" s="1" customFormat="1"/>
    <row r="1885" s="1" customFormat="1"/>
    <row r="1886" s="1" customFormat="1"/>
    <row r="1887" s="1" customFormat="1"/>
    <row r="1888" s="1" customFormat="1"/>
    <row r="1889" s="1" customFormat="1"/>
    <row r="1890" s="1" customFormat="1"/>
    <row r="1891" s="1" customFormat="1"/>
    <row r="1892" s="1" customFormat="1"/>
    <row r="1893" s="1" customFormat="1"/>
    <row r="1894" s="1" customFormat="1"/>
    <row r="1895" s="1" customFormat="1"/>
    <row r="1896" s="1" customFormat="1"/>
    <row r="1897" s="1" customFormat="1"/>
    <row r="1898" s="1" customFormat="1"/>
    <row r="1899" s="1" customFormat="1"/>
    <row r="1900" s="1" customFormat="1"/>
    <row r="1901" s="1" customFormat="1"/>
    <row r="1902" s="1" customFormat="1"/>
    <row r="1903" s="1" customFormat="1"/>
    <row r="1904" s="1" customFormat="1"/>
    <row r="1905" s="1" customFormat="1"/>
    <row r="1906" s="1" customFormat="1"/>
    <row r="1907" s="1" customFormat="1"/>
    <row r="1908" s="1" customFormat="1"/>
    <row r="1909" s="1" customFormat="1"/>
    <row r="1910" s="1" customFormat="1"/>
    <row r="1911" s="1" customFormat="1"/>
    <row r="1912" s="1" customFormat="1"/>
    <row r="1913" s="1" customFormat="1"/>
    <row r="1914" s="1" customFormat="1"/>
    <row r="1915" s="1" customFormat="1"/>
    <row r="1916" s="1" customFormat="1"/>
    <row r="1917" s="1" customFormat="1"/>
    <row r="1918" s="1" customFormat="1"/>
    <row r="1919" s="1" customFormat="1"/>
    <row r="1920" s="1" customFormat="1"/>
    <row r="1921" s="1" customFormat="1"/>
    <row r="1922" s="1" customFormat="1"/>
    <row r="1923" s="1" customFormat="1"/>
    <row r="1924" s="1" customFormat="1"/>
    <row r="1925" s="1" customFormat="1"/>
    <row r="1926" s="1" customFormat="1"/>
    <row r="1927" s="1" customFormat="1"/>
    <row r="1928" s="1" customFormat="1"/>
    <row r="1929" s="1" customFormat="1"/>
    <row r="1930" s="1" customFormat="1"/>
    <row r="1931" s="1" customFormat="1"/>
    <row r="1932" s="1" customFormat="1"/>
    <row r="1933" s="1" customFormat="1"/>
    <row r="1934" s="1" customFormat="1"/>
    <row r="1935" s="1" customFormat="1"/>
    <row r="1936" s="1" customFormat="1"/>
    <row r="1937" s="1" customFormat="1"/>
    <row r="1938" s="1" customFormat="1"/>
    <row r="1939" s="1" customFormat="1"/>
    <row r="1940" s="1" customFormat="1"/>
    <row r="1941" s="1" customFormat="1"/>
    <row r="1942" s="1" customFormat="1"/>
    <row r="1943" s="1" customFormat="1"/>
    <row r="1944" s="1" customFormat="1"/>
    <row r="1945" s="1" customFormat="1"/>
    <row r="1946" s="1" customFormat="1"/>
    <row r="1947" s="1" customFormat="1"/>
    <row r="1948" s="1" customFormat="1"/>
    <row r="1949" s="1" customFormat="1"/>
    <row r="1950" s="1" customFormat="1"/>
    <row r="1951" s="1" customFormat="1"/>
    <row r="1952" s="1" customFormat="1"/>
    <row r="1953" s="1" customFormat="1"/>
    <row r="1954" s="1" customFormat="1"/>
    <row r="1955" s="1" customFormat="1"/>
    <row r="1956" s="1" customFormat="1"/>
    <row r="1957" s="1" customFormat="1"/>
    <row r="1958" s="1" customFormat="1"/>
    <row r="1959" s="1" customFormat="1"/>
    <row r="1960" s="1" customFormat="1"/>
    <row r="1961" s="1" customFormat="1"/>
    <row r="1962" s="1" customFormat="1"/>
    <row r="1963" s="1" customFormat="1"/>
    <row r="1964" s="1" customFormat="1"/>
    <row r="1965" s="1" customFormat="1"/>
    <row r="1966" s="1" customFormat="1"/>
    <row r="1967" s="1" customFormat="1"/>
    <row r="1968" s="1" customFormat="1"/>
    <row r="1969" s="1" customFormat="1"/>
    <row r="1970" s="1" customFormat="1"/>
    <row r="1971" s="1" customFormat="1"/>
    <row r="1972" s="1" customFormat="1"/>
    <row r="1973" s="1" customFormat="1"/>
    <row r="1974" s="1" customFormat="1"/>
    <row r="1975" s="1" customFormat="1"/>
    <row r="1976" s="1" customFormat="1"/>
    <row r="1977" s="1" customFormat="1"/>
    <row r="1978" s="1" customFormat="1"/>
    <row r="1979" s="1" customFormat="1"/>
    <row r="1980" s="1" customFormat="1"/>
    <row r="1981" s="1" customFormat="1"/>
    <row r="1982" s="1" customFormat="1"/>
    <row r="1983" s="1" customFormat="1"/>
    <row r="1984" s="1" customFormat="1"/>
    <row r="1985" s="1" customFormat="1"/>
    <row r="1986" s="1" customFormat="1"/>
    <row r="1987" s="1" customFormat="1"/>
    <row r="1988" s="1" customFormat="1"/>
    <row r="1989" s="1" customFormat="1"/>
    <row r="1990" s="1" customFormat="1"/>
    <row r="1991" s="1" customFormat="1"/>
    <row r="1992" s="1" customFormat="1"/>
    <row r="1993" s="1" customFormat="1"/>
    <row r="1994" s="1" customFormat="1"/>
    <row r="1995" s="1" customFormat="1"/>
    <row r="1996" s="1" customFormat="1"/>
    <row r="1997" s="1" customFormat="1"/>
    <row r="1998" s="1" customFormat="1"/>
    <row r="1999" s="1" customFormat="1"/>
    <row r="2000" s="1" customFormat="1"/>
    <row r="2001" s="1" customFormat="1"/>
    <row r="2002" s="1" customFormat="1"/>
    <row r="2003" s="1" customFormat="1"/>
    <row r="2004" s="1" customFormat="1"/>
    <row r="2005" s="1" customFormat="1"/>
    <row r="2006" s="1" customFormat="1"/>
    <row r="2007" s="1" customFormat="1"/>
    <row r="2008" s="1" customFormat="1"/>
    <row r="2009" s="1" customFormat="1"/>
    <row r="2010" s="1" customFormat="1"/>
    <row r="2011" s="1" customFormat="1"/>
    <row r="2012" s="1" customFormat="1"/>
    <row r="2013" s="1" customFormat="1"/>
    <row r="2014" s="1" customFormat="1"/>
    <row r="2015" s="1" customFormat="1"/>
    <row r="2016" s="1" customFormat="1"/>
    <row r="2017" s="1" customFormat="1"/>
    <row r="2018" s="1" customFormat="1"/>
    <row r="2019" s="1" customFormat="1"/>
    <row r="2020" s="1" customFormat="1"/>
    <row r="2021" s="1" customFormat="1"/>
    <row r="2022" s="1" customFormat="1"/>
    <row r="2023" s="1" customFormat="1"/>
    <row r="2024" s="1" customFormat="1"/>
    <row r="2025" s="1" customFormat="1"/>
    <row r="2026" s="1" customFormat="1"/>
    <row r="2027" s="1" customFormat="1"/>
    <row r="2028" s="1" customFormat="1"/>
    <row r="2029" s="1" customFormat="1"/>
    <row r="2030" s="1" customFormat="1"/>
    <row r="2031" s="1" customFormat="1"/>
    <row r="2032" s="1" customFormat="1"/>
    <row r="2033" s="1" customFormat="1"/>
    <row r="2034" s="1" customFormat="1"/>
    <row r="2035" s="1" customFormat="1"/>
    <row r="2036" s="1" customFormat="1"/>
    <row r="2037" s="1" customFormat="1"/>
    <row r="2038" s="1" customFormat="1"/>
    <row r="2039" s="1" customFormat="1"/>
    <row r="2040" s="1" customFormat="1"/>
    <row r="2041" s="1" customFormat="1"/>
    <row r="2042" s="1" customFormat="1"/>
    <row r="2043" s="1" customFormat="1"/>
    <row r="2044" s="1" customFormat="1"/>
    <row r="2045" s="1" customFormat="1"/>
    <row r="2046" s="1" customFormat="1"/>
    <row r="2047" s="1" customFormat="1"/>
    <row r="2048" s="1" customFormat="1"/>
    <row r="2049" s="1" customFormat="1"/>
    <row r="2050" s="1" customFormat="1"/>
    <row r="2051" s="1" customFormat="1"/>
    <row r="2052" s="1" customFormat="1"/>
    <row r="2053" s="1" customFormat="1"/>
    <row r="2054" s="1" customFormat="1"/>
    <row r="2055" s="1" customFormat="1"/>
    <row r="2056" s="1" customFormat="1"/>
    <row r="2057" s="1" customFormat="1"/>
    <row r="2058" s="1" customFormat="1"/>
    <row r="2059" s="1" customFormat="1"/>
    <row r="2060" s="1" customFormat="1"/>
    <row r="2061" s="1" customFormat="1"/>
    <row r="2062" s="1" customFormat="1"/>
    <row r="2063" s="1" customFormat="1"/>
    <row r="2064" s="1" customFormat="1"/>
    <row r="2065" s="1" customFormat="1"/>
    <row r="2066" s="1" customFormat="1"/>
    <row r="2067" s="1" customFormat="1"/>
    <row r="2068" s="1" customFormat="1"/>
    <row r="2069" s="1" customFormat="1"/>
    <row r="2070" s="1" customFormat="1"/>
    <row r="2071" s="1" customFormat="1"/>
    <row r="2072" s="1" customFormat="1"/>
    <row r="2073" s="1" customFormat="1"/>
    <row r="2074" s="1" customFormat="1"/>
    <row r="2075" s="1" customFormat="1"/>
    <row r="2076" s="1" customFormat="1"/>
    <row r="2077" s="1" customFormat="1"/>
    <row r="2078" s="1" customFormat="1"/>
    <row r="2079" s="1" customFormat="1"/>
    <row r="2080" s="1" customFormat="1"/>
    <row r="2081" s="1" customFormat="1"/>
    <row r="2082" s="1" customFormat="1"/>
    <row r="2083" s="1" customFormat="1"/>
    <row r="2084" s="1" customFormat="1"/>
    <row r="2085" s="1" customFormat="1"/>
    <row r="2086" s="1" customFormat="1"/>
    <row r="2087" s="1" customFormat="1"/>
    <row r="2088" s="1" customFormat="1"/>
    <row r="2089" s="1" customFormat="1"/>
    <row r="2090" s="1" customFormat="1"/>
    <row r="2091" s="1" customFormat="1"/>
    <row r="2092" s="1" customFormat="1"/>
    <row r="2093" s="1" customFormat="1"/>
    <row r="2094" s="1" customFormat="1"/>
    <row r="2095" s="1" customFormat="1"/>
    <row r="2096" s="1" customFormat="1"/>
    <row r="2097" s="1" customFormat="1"/>
    <row r="2098" s="1" customFormat="1"/>
    <row r="2099" s="1" customFormat="1"/>
    <row r="2100" s="1" customFormat="1"/>
    <row r="2101" s="1" customFormat="1"/>
    <row r="2102" s="1" customFormat="1"/>
    <row r="2103" s="1" customFormat="1"/>
    <row r="2104" s="1" customFormat="1"/>
    <row r="2105" s="1" customFormat="1"/>
    <row r="2106" s="1" customFormat="1"/>
    <row r="2107" s="1" customFormat="1"/>
    <row r="2108" s="1" customFormat="1"/>
    <row r="2109" s="1" customFormat="1"/>
    <row r="2110" s="1" customFormat="1"/>
    <row r="2111" s="1" customFormat="1"/>
    <row r="2112" s="1" customFormat="1"/>
    <row r="2113" s="1" customFormat="1"/>
    <row r="2114" s="1" customFormat="1"/>
    <row r="2115" s="1" customFormat="1"/>
    <row r="2116" s="1" customFormat="1"/>
    <row r="2117" s="1" customFormat="1"/>
    <row r="2118" s="1" customFormat="1"/>
    <row r="2119" s="1" customFormat="1"/>
    <row r="2120" s="1" customFormat="1"/>
    <row r="2121" s="1" customFormat="1"/>
    <row r="2122" s="1" customFormat="1"/>
    <row r="2123" s="1" customFormat="1"/>
    <row r="2124" s="1" customFormat="1"/>
    <row r="2125" s="1" customFormat="1"/>
    <row r="2126" s="1" customFormat="1"/>
    <row r="2127" s="1" customFormat="1"/>
    <row r="2128" s="1" customFormat="1"/>
    <row r="2129" s="1" customFormat="1"/>
    <row r="2130" s="1" customFormat="1"/>
    <row r="2131" s="1" customFormat="1"/>
    <row r="2132" s="1" customFormat="1"/>
    <row r="2133" s="1" customFormat="1"/>
    <row r="2134" s="1" customFormat="1"/>
    <row r="2135" s="1" customFormat="1"/>
    <row r="2136" s="1" customFormat="1"/>
    <row r="2137" s="1" customFormat="1"/>
    <row r="2138" s="1" customFormat="1"/>
    <row r="2139" s="1" customFormat="1"/>
    <row r="2140" s="1" customFormat="1"/>
    <row r="2141" s="1" customFormat="1"/>
    <row r="2142" s="1" customFormat="1"/>
    <row r="2143" s="1" customFormat="1"/>
    <row r="2144" s="1" customFormat="1"/>
    <row r="2145" s="1" customFormat="1"/>
    <row r="2146" s="1" customFormat="1"/>
    <row r="2147" s="1" customFormat="1"/>
    <row r="2148" s="1" customFormat="1"/>
    <row r="2149" s="1" customFormat="1"/>
    <row r="2150" s="1" customFormat="1"/>
    <row r="2151" s="1" customFormat="1"/>
    <row r="2152" s="1" customFormat="1"/>
    <row r="2153" s="1" customFormat="1"/>
    <row r="2154" s="1" customFormat="1"/>
    <row r="2155" s="1" customFormat="1"/>
    <row r="2156" s="1" customFormat="1"/>
    <row r="2157" s="1" customFormat="1"/>
    <row r="2158" s="1" customFormat="1"/>
    <row r="2159" s="1" customFormat="1"/>
    <row r="2160" s="1" customFormat="1"/>
    <row r="2161" s="1" customFormat="1"/>
    <row r="2162" s="1" customFormat="1"/>
    <row r="2163" s="1" customFormat="1"/>
    <row r="2164" s="1" customFormat="1"/>
    <row r="2165" s="1" customFormat="1"/>
    <row r="2166" s="1" customFormat="1"/>
    <row r="2167" s="1" customFormat="1"/>
    <row r="2168" s="1" customFormat="1"/>
    <row r="2169" s="1" customFormat="1"/>
    <row r="2170" s="1" customFormat="1"/>
    <row r="2171" s="1" customFormat="1"/>
    <row r="2172" s="1" customFormat="1"/>
    <row r="2173" s="1" customFormat="1"/>
    <row r="2174" s="1" customFormat="1"/>
    <row r="2175" s="1" customFormat="1"/>
    <row r="2176" s="1" customFormat="1"/>
    <row r="2177" s="1" customFormat="1"/>
    <row r="2178" s="1" customFormat="1"/>
    <row r="2179" s="1" customFormat="1"/>
    <row r="2180" s="1" customFormat="1"/>
    <row r="2181" s="1" customFormat="1"/>
    <row r="2182" s="1" customFormat="1"/>
    <row r="2183" s="1" customFormat="1"/>
    <row r="2184" s="1" customFormat="1"/>
    <row r="2185" s="1" customFormat="1"/>
    <row r="2186" s="1" customFormat="1"/>
    <row r="2187" s="1" customFormat="1"/>
    <row r="2188" s="1" customFormat="1"/>
    <row r="2189" s="1" customFormat="1"/>
    <row r="2190" s="1" customFormat="1"/>
    <row r="2191" s="1" customFormat="1"/>
    <row r="2192" s="1" customFormat="1"/>
    <row r="2193" s="1" customFormat="1"/>
    <row r="2194" s="1" customFormat="1"/>
    <row r="2195" s="1" customFormat="1"/>
    <row r="2196" s="1" customFormat="1"/>
    <row r="2197" s="1" customFormat="1"/>
    <row r="2198" s="1" customFormat="1"/>
    <row r="2199" s="1" customFormat="1"/>
    <row r="2200" s="1" customFormat="1"/>
    <row r="2201" s="1" customFormat="1"/>
    <row r="2202" s="1" customFormat="1"/>
    <row r="2203" s="1" customFormat="1"/>
    <row r="2204" s="1" customFormat="1"/>
    <row r="2205" s="1" customFormat="1"/>
    <row r="2206" s="1" customFormat="1"/>
    <row r="2207" s="1" customFormat="1"/>
    <row r="2208" s="1" customFormat="1"/>
    <row r="2209" s="1" customFormat="1"/>
    <row r="2210" s="1" customFormat="1"/>
    <row r="2211" s="1" customFormat="1"/>
    <row r="2212" s="1" customFormat="1"/>
    <row r="2213" s="1" customFormat="1"/>
    <row r="2214" s="1" customFormat="1"/>
    <row r="2215" s="1" customFormat="1"/>
    <row r="2216" s="1" customFormat="1"/>
    <row r="2217" s="1" customFormat="1"/>
    <row r="2218" s="1" customFormat="1"/>
    <row r="2219" s="1" customFormat="1"/>
    <row r="2220" s="1" customFormat="1"/>
    <row r="2221" s="1" customFormat="1"/>
    <row r="2222" s="1" customFormat="1"/>
    <row r="2223" s="1" customFormat="1"/>
    <row r="2224" s="1" customFormat="1"/>
    <row r="2225" s="1" customFormat="1"/>
    <row r="2226" s="1" customFormat="1"/>
    <row r="2227" s="1" customFormat="1"/>
    <row r="2228" s="1" customFormat="1"/>
    <row r="2229" s="1" customFormat="1"/>
    <row r="2230" s="1" customFormat="1"/>
    <row r="2231" s="1" customFormat="1"/>
    <row r="2232" s="1" customFormat="1"/>
    <row r="2233" s="1" customFormat="1"/>
    <row r="2234" s="1" customFormat="1"/>
    <row r="2235" s="1" customFormat="1"/>
    <row r="2236" s="1" customFormat="1"/>
    <row r="2237" s="1" customFormat="1"/>
    <row r="2238" s="1" customFormat="1"/>
    <row r="2239" s="1" customFormat="1"/>
    <row r="2240" s="1" customFormat="1"/>
    <row r="2241" s="1" customFormat="1"/>
    <row r="2242" s="1" customFormat="1"/>
    <row r="2243" s="1" customFormat="1"/>
    <row r="2244" s="1" customFormat="1"/>
    <row r="2245" s="1" customFormat="1"/>
    <row r="2246" s="1" customFormat="1"/>
    <row r="2247" s="1" customFormat="1"/>
    <row r="2248" s="1" customFormat="1"/>
    <row r="2249" s="1" customFormat="1"/>
    <row r="2250" s="1" customFormat="1"/>
    <row r="2251" s="1" customFormat="1"/>
    <row r="2252" s="1" customFormat="1"/>
    <row r="2253" s="1" customFormat="1"/>
    <row r="2254" s="1" customFormat="1"/>
    <row r="2255" s="1" customFormat="1"/>
    <row r="2256" s="1" customFormat="1"/>
    <row r="2257" s="1" customFormat="1"/>
    <row r="2258" s="1" customFormat="1"/>
    <row r="2259" s="1" customFormat="1"/>
    <row r="2260" s="1" customFormat="1"/>
    <row r="2261" s="1" customFormat="1"/>
    <row r="2262" s="1" customFormat="1"/>
    <row r="2263" s="1" customFormat="1"/>
    <row r="2264" s="1" customFormat="1"/>
    <row r="2265" s="1" customFormat="1"/>
    <row r="2266" s="1" customFormat="1"/>
    <row r="2267" s="1" customFormat="1"/>
    <row r="2268" s="1" customFormat="1"/>
    <row r="2269" s="1" customFormat="1"/>
    <row r="2270" s="1" customFormat="1"/>
    <row r="2271" s="1" customFormat="1"/>
    <row r="2272" s="1" customFormat="1"/>
    <row r="2273" s="1" customFormat="1"/>
    <row r="2274" s="1" customFormat="1"/>
    <row r="2275" s="1" customFormat="1"/>
    <row r="2276" s="1" customFormat="1"/>
    <row r="2277" s="1" customFormat="1"/>
    <row r="2278" s="1" customFormat="1"/>
    <row r="2279" s="1" customFormat="1"/>
    <row r="2280" s="1" customFormat="1"/>
    <row r="2281" s="1" customFormat="1"/>
    <row r="2282" s="1" customFormat="1"/>
    <row r="2283" s="1" customFormat="1"/>
    <row r="2284" s="1" customFormat="1"/>
    <row r="2285" s="1" customFormat="1"/>
    <row r="2286" s="1" customFormat="1"/>
    <row r="2287" s="1" customFormat="1"/>
    <row r="2288" s="1" customFormat="1"/>
    <row r="2289" s="1" customFormat="1"/>
    <row r="2290" s="1" customFormat="1"/>
    <row r="2291" s="1" customFormat="1"/>
    <row r="2292" s="1" customFormat="1"/>
    <row r="2293" s="1" customFormat="1"/>
    <row r="2294" s="1" customFormat="1"/>
    <row r="2295" s="1" customFormat="1"/>
    <row r="2296" s="1" customFormat="1"/>
    <row r="2297" s="1" customFormat="1"/>
    <row r="2298" s="1" customFormat="1"/>
    <row r="2299" s="1" customFormat="1"/>
    <row r="2300" s="1" customFormat="1"/>
    <row r="2301" s="1" customFormat="1"/>
    <row r="2302" s="1" customFormat="1"/>
    <row r="2303" s="1" customFormat="1"/>
    <row r="2304" s="1" customFormat="1"/>
    <row r="2305" s="1" customFormat="1"/>
    <row r="2306" s="1" customFormat="1"/>
    <row r="2307" s="1" customFormat="1"/>
    <row r="2308" s="1" customFormat="1"/>
    <row r="2309" s="1" customFormat="1"/>
    <row r="2310" s="1" customFormat="1"/>
    <row r="2311" s="1" customFormat="1"/>
    <row r="2312" s="1" customFormat="1"/>
    <row r="2313" s="1" customFormat="1"/>
    <row r="2314" s="1" customFormat="1"/>
    <row r="2315" s="1" customFormat="1"/>
    <row r="2316" s="1" customFormat="1"/>
    <row r="2317" s="1" customFormat="1"/>
    <row r="2318" s="1" customFormat="1"/>
    <row r="2319" s="1" customFormat="1"/>
    <row r="2320" s="1" customFormat="1"/>
    <row r="2321" s="1" customFormat="1"/>
    <row r="2322" s="1" customFormat="1"/>
    <row r="2323" s="1" customFormat="1"/>
    <row r="2324" s="1" customFormat="1"/>
    <row r="2325" s="1" customFormat="1"/>
    <row r="2326" s="1" customFormat="1"/>
    <row r="2327" s="1" customFormat="1"/>
    <row r="2328" s="1" customFormat="1"/>
    <row r="2329" s="1" customFormat="1"/>
    <row r="2330" s="1" customFormat="1"/>
    <row r="2331" s="1" customFormat="1"/>
    <row r="2332" s="1" customFormat="1"/>
    <row r="2333" s="1" customFormat="1"/>
    <row r="2334" s="1" customFormat="1"/>
    <row r="2335" s="1" customFormat="1"/>
    <row r="2336" s="1" customFormat="1"/>
    <row r="2337" s="1" customFormat="1"/>
    <row r="2338" s="1" customFormat="1"/>
    <row r="2339" s="1" customFormat="1"/>
    <row r="2340" s="1" customFormat="1"/>
    <row r="2341" s="1" customFormat="1"/>
    <row r="2342" s="1" customFormat="1"/>
    <row r="2343" s="1" customFormat="1"/>
    <row r="2344" s="1" customFormat="1"/>
    <row r="2345" s="1" customFormat="1"/>
    <row r="2346" s="1" customFormat="1"/>
    <row r="2347" s="1" customFormat="1"/>
    <row r="2348" s="1" customFormat="1"/>
    <row r="2349" s="1" customFormat="1"/>
    <row r="2350" s="1" customFormat="1"/>
    <row r="2351" s="1" customFormat="1"/>
    <row r="2352" s="1" customFormat="1"/>
    <row r="2353" s="1" customFormat="1"/>
    <row r="2354" s="1" customFormat="1"/>
    <row r="2355" s="1" customFormat="1"/>
    <row r="2356" s="1" customFormat="1"/>
    <row r="2357" s="1" customFormat="1"/>
    <row r="2358" s="1" customFormat="1"/>
    <row r="2359" s="1" customFormat="1"/>
    <row r="2360" s="1" customFormat="1"/>
    <row r="2361" s="1" customFormat="1"/>
    <row r="2362" s="1" customFormat="1"/>
    <row r="2363" s="1" customFormat="1"/>
    <row r="2364" s="1" customFormat="1"/>
    <row r="2365" s="1" customFormat="1"/>
    <row r="2366" s="1" customFormat="1"/>
    <row r="2367" s="1" customFormat="1"/>
    <row r="2368" s="1" customFormat="1"/>
    <row r="2369" s="1" customFormat="1"/>
    <row r="2370" s="1" customFormat="1"/>
    <row r="2371" s="1" customFormat="1"/>
    <row r="2372" s="1" customFormat="1"/>
    <row r="2373" s="1" customFormat="1"/>
    <row r="2374" s="1" customFormat="1"/>
    <row r="2375" s="1" customFormat="1"/>
    <row r="2376" s="1" customFormat="1"/>
    <row r="2377" s="1" customFormat="1"/>
    <row r="2378" s="1" customFormat="1"/>
    <row r="2379" s="1" customFormat="1"/>
    <row r="2380" s="1" customFormat="1"/>
    <row r="2381" s="1" customFormat="1"/>
    <row r="2382" s="1" customFormat="1"/>
    <row r="2383" s="1" customFormat="1"/>
    <row r="2384" s="1" customFormat="1"/>
    <row r="2385" s="1" customFormat="1"/>
  </sheetData>
  <mergeCells count="209">
    <mergeCell ref="A17:A26"/>
    <mergeCell ref="A27:A50"/>
    <mergeCell ref="O41:O42"/>
    <mergeCell ref="O43:O44"/>
    <mergeCell ref="O45:O50"/>
    <mergeCell ref="P45:P50"/>
    <mergeCell ref="Q27:Q30"/>
    <mergeCell ref="P27:P30"/>
    <mergeCell ref="O32:O34"/>
    <mergeCell ref="P32:P34"/>
    <mergeCell ref="O35:O36"/>
    <mergeCell ref="P35:P36"/>
    <mergeCell ref="O39:O40"/>
    <mergeCell ref="P39:P40"/>
    <mergeCell ref="P41:P42"/>
    <mergeCell ref="Q32:Q34"/>
    <mergeCell ref="Q35:Q36"/>
    <mergeCell ref="Q39:Q40"/>
    <mergeCell ref="Q41:Q42"/>
    <mergeCell ref="Q43:Q44"/>
    <mergeCell ref="Q45:Q50"/>
    <mergeCell ref="P43:P44"/>
    <mergeCell ref="D17:D20"/>
    <mergeCell ref="F17:F20"/>
    <mergeCell ref="D27:D30"/>
    <mergeCell ref="I37:I38"/>
    <mergeCell ref="J37:J38"/>
    <mergeCell ref="K45:K50"/>
    <mergeCell ref="L45:L50"/>
    <mergeCell ref="M45:M50"/>
    <mergeCell ref="N45:N50"/>
    <mergeCell ref="K43:K44"/>
    <mergeCell ref="M37:M38"/>
    <mergeCell ref="N37:N38"/>
    <mergeCell ref="K37:K38"/>
    <mergeCell ref="L37:L38"/>
    <mergeCell ref="N39:N40"/>
    <mergeCell ref="I39:I40"/>
    <mergeCell ref="M39:M40"/>
    <mergeCell ref="D39:D40"/>
    <mergeCell ref="G35:G36"/>
    <mergeCell ref="H35:H36"/>
    <mergeCell ref="D35:D36"/>
    <mergeCell ref="D32:D34"/>
    <mergeCell ref="I32:I34"/>
    <mergeCell ref="J32:J34"/>
    <mergeCell ref="H32:H34"/>
    <mergeCell ref="D37:D38"/>
    <mergeCell ref="A55:T55"/>
    <mergeCell ref="A56:T56"/>
    <mergeCell ref="I41:I42"/>
    <mergeCell ref="J41:J42"/>
    <mergeCell ref="K41:K42"/>
    <mergeCell ref="L41:L42"/>
    <mergeCell ref="M41:M42"/>
    <mergeCell ref="N41:N42"/>
    <mergeCell ref="F43:F44"/>
    <mergeCell ref="I43:I44"/>
    <mergeCell ref="J43:J44"/>
    <mergeCell ref="G43:G44"/>
    <mergeCell ref="H43:H44"/>
    <mergeCell ref="L43:L44"/>
    <mergeCell ref="M43:M44"/>
    <mergeCell ref="N43:N44"/>
    <mergeCell ref="G45:G50"/>
    <mergeCell ref="H45:H50"/>
    <mergeCell ref="I45:I50"/>
    <mergeCell ref="J45:J50"/>
    <mergeCell ref="D45:D50"/>
    <mergeCell ref="A57:T57"/>
    <mergeCell ref="A58:T58"/>
    <mergeCell ref="A51:T51"/>
    <mergeCell ref="A52:T52"/>
    <mergeCell ref="A53:T53"/>
    <mergeCell ref="A54:T54"/>
    <mergeCell ref="C27:C50"/>
    <mergeCell ref="B27:B50"/>
    <mergeCell ref="D41:D42"/>
    <mergeCell ref="E41:E42"/>
    <mergeCell ref="F41:F42"/>
    <mergeCell ref="G41:G42"/>
    <mergeCell ref="H41:H42"/>
    <mergeCell ref="F45:F50"/>
    <mergeCell ref="E39:E40"/>
    <mergeCell ref="F39:F40"/>
    <mergeCell ref="G39:G40"/>
    <mergeCell ref="H39:H40"/>
    <mergeCell ref="D43:D44"/>
    <mergeCell ref="E43:E44"/>
    <mergeCell ref="F35:F36"/>
    <mergeCell ref="J39:J40"/>
    <mergeCell ref="K39:K40"/>
    <mergeCell ref="L39:L40"/>
    <mergeCell ref="R37:R38"/>
    <mergeCell ref="S37:S38"/>
    <mergeCell ref="T37:T38"/>
    <mergeCell ref="O37:O38"/>
    <mergeCell ref="I35:I36"/>
    <mergeCell ref="J35:J36"/>
    <mergeCell ref="K35:K36"/>
    <mergeCell ref="L35:L36"/>
    <mergeCell ref="M35:M36"/>
    <mergeCell ref="N35:N36"/>
    <mergeCell ref="R35:R36"/>
    <mergeCell ref="E37:E38"/>
    <mergeCell ref="F37:F38"/>
    <mergeCell ref="G37:G38"/>
    <mergeCell ref="H37:H38"/>
    <mergeCell ref="Q21:Q26"/>
    <mergeCell ref="O21:O26"/>
    <mergeCell ref="F27:F30"/>
    <mergeCell ref="I17:I20"/>
    <mergeCell ref="J17:J20"/>
    <mergeCell ref="K17:K20"/>
    <mergeCell ref="L17:L20"/>
    <mergeCell ref="O27:O30"/>
    <mergeCell ref="P37:P38"/>
    <mergeCell ref="Q37:Q38"/>
    <mergeCell ref="G17:G20"/>
    <mergeCell ref="M17:M20"/>
    <mergeCell ref="I27:I30"/>
    <mergeCell ref="F21:F26"/>
    <mergeCell ref="G21:G26"/>
    <mergeCell ref="H21:H26"/>
    <mergeCell ref="I21:I26"/>
    <mergeCell ref="J21:J26"/>
    <mergeCell ref="K21:K26"/>
    <mergeCell ref="L21:L26"/>
    <mergeCell ref="R27:R30"/>
    <mergeCell ref="K32:K34"/>
    <mergeCell ref="L32:L34"/>
    <mergeCell ref="M32:M34"/>
    <mergeCell ref="F32:F34"/>
    <mergeCell ref="G32:G34"/>
    <mergeCell ref="N27:N30"/>
    <mergeCell ref="N32:N34"/>
    <mergeCell ref="N17:N20"/>
    <mergeCell ref="G27:G30"/>
    <mergeCell ref="H27:H30"/>
    <mergeCell ref="H17:H20"/>
    <mergeCell ref="P17:P20"/>
    <mergeCell ref="O17:O20"/>
    <mergeCell ref="P21:P26"/>
    <mergeCell ref="R32:R34"/>
    <mergeCell ref="M21:M26"/>
    <mergeCell ref="J27:J30"/>
    <mergeCell ref="K27:K30"/>
    <mergeCell ref="L27:L30"/>
    <mergeCell ref="M27:M30"/>
    <mergeCell ref="A14:A15"/>
    <mergeCell ref="D14:D15"/>
    <mergeCell ref="E14:E15"/>
    <mergeCell ref="F14:I14"/>
    <mergeCell ref="J14:J15"/>
    <mergeCell ref="T14:T15"/>
    <mergeCell ref="K14:K15"/>
    <mergeCell ref="L14:L15"/>
    <mergeCell ref="M14:M15"/>
    <mergeCell ref="N14:P14"/>
    <mergeCell ref="Q14:Q15"/>
    <mergeCell ref="R14:R15"/>
    <mergeCell ref="A2:E4"/>
    <mergeCell ref="F2:M2"/>
    <mergeCell ref="N2:T2"/>
    <mergeCell ref="F3:M4"/>
    <mergeCell ref="N3:T3"/>
    <mergeCell ref="N4:T4"/>
    <mergeCell ref="B14:B15"/>
    <mergeCell ref="C14:C15"/>
    <mergeCell ref="B17:B26"/>
    <mergeCell ref="C17:C26"/>
    <mergeCell ref="D21:D26"/>
    <mergeCell ref="A6:E6"/>
    <mergeCell ref="F6:M6"/>
    <mergeCell ref="A7:E7"/>
    <mergeCell ref="F7:M7"/>
    <mergeCell ref="A8:E8"/>
    <mergeCell ref="F8:M8"/>
    <mergeCell ref="N21:N26"/>
    <mergeCell ref="Q17:Q20"/>
    <mergeCell ref="A9:E9"/>
    <mergeCell ref="F9:M9"/>
    <mergeCell ref="A11:T11"/>
    <mergeCell ref="A13:L13"/>
    <mergeCell ref="M13:T13"/>
    <mergeCell ref="R39:R40"/>
    <mergeCell ref="R41:R42"/>
    <mergeCell ref="R43:R44"/>
    <mergeCell ref="R45:R50"/>
    <mergeCell ref="T17:T20"/>
    <mergeCell ref="T21:T26"/>
    <mergeCell ref="T27:T30"/>
    <mergeCell ref="T32:T34"/>
    <mergeCell ref="T35:T36"/>
    <mergeCell ref="T39:T40"/>
    <mergeCell ref="T41:T42"/>
    <mergeCell ref="T43:T44"/>
    <mergeCell ref="T45:T50"/>
    <mergeCell ref="S17:S20"/>
    <mergeCell ref="S21:S26"/>
    <mergeCell ref="S27:S30"/>
    <mergeCell ref="S32:S34"/>
    <mergeCell ref="S35:S36"/>
    <mergeCell ref="S39:S40"/>
    <mergeCell ref="S41:S42"/>
    <mergeCell ref="S43:S44"/>
    <mergeCell ref="S45:S50"/>
    <mergeCell ref="R17:R20"/>
    <mergeCell ref="R21:R26"/>
  </mergeCells>
  <conditionalFormatting sqref="P17 P21">
    <cfRule type="containsText" dxfId="118" priority="9" stopIfTrue="1" operator="containsText" text="P">
      <formula>NOT(ISERROR(SEARCH("P",P17)))</formula>
    </cfRule>
    <cfRule type="containsText" dxfId="117" priority="10" stopIfTrue="1" operator="containsText" text="R">
      <formula>NOT(ISERROR(SEARCH("R",P17)))</formula>
    </cfRule>
    <cfRule type="containsText" dxfId="116" priority="11" operator="containsText" text="T">
      <formula>NOT(ISERROR(SEARCH("T",P17)))</formula>
    </cfRule>
    <cfRule type="iconSet" priority="12">
      <iconSet iconSet="3Symbols2">
        <cfvo type="percent" val="0"/>
        <cfvo type="percent" val="0.74"/>
        <cfvo type="percent" val="0.85"/>
      </iconSet>
    </cfRule>
  </conditionalFormatting>
  <conditionalFormatting sqref="P27 P31:P32 P39 P41 P43 P45">
    <cfRule type="containsText" dxfId="115" priority="13" stopIfTrue="1" operator="containsText" text="P">
      <formula>NOT(ISERROR(SEARCH("P",P27)))</formula>
    </cfRule>
    <cfRule type="containsText" dxfId="114" priority="14" stopIfTrue="1" operator="containsText" text="R">
      <formula>NOT(ISERROR(SEARCH("R",P27)))</formula>
    </cfRule>
    <cfRule type="containsText" dxfId="113" priority="15" operator="containsText" text="T">
      <formula>NOT(ISERROR(SEARCH("T",P27)))</formula>
    </cfRule>
  </conditionalFormatting>
  <conditionalFormatting sqref="P35 P37">
    <cfRule type="containsText" dxfId="112" priority="1" stopIfTrue="1" operator="containsText" text="P">
      <formula>NOT(ISERROR(SEARCH("P",P35)))</formula>
    </cfRule>
    <cfRule type="containsText" dxfId="111" priority="2" stopIfTrue="1" operator="containsText" text="R">
      <formula>NOT(ISERROR(SEARCH("R",P35)))</formula>
    </cfRule>
    <cfRule type="containsText" dxfId="110" priority="3" operator="containsText" text="T">
      <formula>NOT(ISERROR(SEARCH("T",P35)))</formula>
    </cfRule>
    <cfRule type="iconSet" priority="4">
      <iconSet iconSet="3Symbols2">
        <cfvo type="percent" val="0"/>
        <cfvo type="percent" val="0.74"/>
        <cfvo type="percent" val="0.85"/>
      </iconSet>
    </cfRule>
  </conditionalFormatting>
  <conditionalFormatting sqref="P41 P27 P39 P31:P32 P43 P45">
    <cfRule type="iconSet" priority="207">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76"/>
  <sheetViews>
    <sheetView view="pageBreakPreview" zoomScale="83" zoomScaleNormal="90" zoomScaleSheetLayoutView="83" workbookViewId="0">
      <selection activeCell="H27" sqref="H27:H30"/>
    </sheetView>
  </sheetViews>
  <sheetFormatPr baseColWidth="10" defaultColWidth="11.42578125" defaultRowHeight="12.75"/>
  <cols>
    <col min="1" max="1" width="11.140625" style="763" customWidth="1"/>
    <col min="2" max="2" width="21" style="763" customWidth="1"/>
    <col min="3" max="3" width="14.140625" style="763" customWidth="1"/>
    <col min="4" max="4" width="25.85546875" style="763" customWidth="1"/>
    <col min="5" max="5" width="55.28515625" style="763" customWidth="1"/>
    <col min="6" max="6" width="6.140625" style="763" customWidth="1"/>
    <col min="7" max="7" width="7.5703125" style="763" bestFit="1" customWidth="1"/>
    <col min="8" max="8" width="9.5703125" style="763" customWidth="1"/>
    <col min="9" max="9" width="7" style="763" customWidth="1"/>
    <col min="10" max="10" width="37.42578125" style="763" customWidth="1"/>
    <col min="11" max="11" width="15.28515625" style="763" customWidth="1"/>
    <col min="12" max="12" width="25.7109375" style="763" customWidth="1"/>
    <col min="13" max="13" width="9.140625" style="763" customWidth="1"/>
    <col min="14" max="14" width="13.28515625" style="763" customWidth="1"/>
    <col min="15" max="15" width="10" style="763" customWidth="1"/>
    <col min="16" max="16" width="12.28515625" style="763" customWidth="1"/>
    <col min="17" max="17" width="20.7109375" style="763" customWidth="1"/>
    <col min="18" max="18" width="29.7109375" style="763" customWidth="1"/>
    <col min="19" max="19" width="29" style="763" customWidth="1"/>
    <col min="20" max="20" width="33.85546875" style="763" customWidth="1"/>
    <col min="21" max="21" width="0.42578125" style="763" customWidth="1"/>
    <col min="22" max="16384" width="11.42578125" style="763"/>
  </cols>
  <sheetData>
    <row r="1" spans="1:20" ht="13.5" thickBot="1"/>
    <row r="2" spans="1:20" ht="13.5" thickBot="1">
      <c r="A2" s="1142"/>
      <c r="B2" s="1143"/>
      <c r="C2" s="1143"/>
      <c r="D2" s="1143"/>
      <c r="E2" s="1144"/>
      <c r="F2" s="1151" t="s">
        <v>18</v>
      </c>
      <c r="G2" s="1152"/>
      <c r="H2" s="1152"/>
      <c r="I2" s="1152"/>
      <c r="J2" s="1152"/>
      <c r="K2" s="1152"/>
      <c r="L2" s="1152"/>
      <c r="M2" s="1153"/>
      <c r="N2" s="1154" t="s">
        <v>655</v>
      </c>
      <c r="O2" s="1155"/>
      <c r="P2" s="1155"/>
      <c r="Q2" s="1155"/>
      <c r="R2" s="1155"/>
      <c r="S2" s="1155"/>
      <c r="T2" s="1156"/>
    </row>
    <row r="3" spans="1:20" ht="13.5" thickBot="1">
      <c r="A3" s="1145"/>
      <c r="B3" s="1146"/>
      <c r="C3" s="1146"/>
      <c r="D3" s="1146"/>
      <c r="E3" s="1147"/>
      <c r="F3" s="1157" t="s">
        <v>17</v>
      </c>
      <c r="G3" s="1158"/>
      <c r="H3" s="1158"/>
      <c r="I3" s="1158"/>
      <c r="J3" s="1158"/>
      <c r="K3" s="1158"/>
      <c r="L3" s="1158"/>
      <c r="M3" s="1159"/>
      <c r="N3" s="1163" t="s">
        <v>23</v>
      </c>
      <c r="O3" s="1164"/>
      <c r="P3" s="1164"/>
      <c r="Q3" s="1164"/>
      <c r="R3" s="1164"/>
      <c r="S3" s="1164"/>
      <c r="T3" s="1165"/>
    </row>
    <row r="4" spans="1:20" ht="13.5" thickBot="1">
      <c r="A4" s="1148"/>
      <c r="B4" s="1149"/>
      <c r="C4" s="1149"/>
      <c r="D4" s="1149"/>
      <c r="E4" s="1150"/>
      <c r="F4" s="1160"/>
      <c r="G4" s="1161"/>
      <c r="H4" s="1161"/>
      <c r="I4" s="1161"/>
      <c r="J4" s="1161"/>
      <c r="K4" s="1161"/>
      <c r="L4" s="1161"/>
      <c r="M4" s="1162"/>
      <c r="N4" s="1166" t="s">
        <v>8</v>
      </c>
      <c r="O4" s="1167"/>
      <c r="P4" s="1167"/>
      <c r="Q4" s="1167"/>
      <c r="R4" s="1167"/>
      <c r="S4" s="1167"/>
      <c r="T4" s="1168"/>
    </row>
    <row r="5" spans="1:20">
      <c r="A5" s="491"/>
      <c r="B5" s="491"/>
      <c r="C5" s="491"/>
      <c r="D5" s="491"/>
      <c r="E5" s="491"/>
      <c r="F5" s="491"/>
      <c r="G5" s="491"/>
      <c r="H5" s="491"/>
      <c r="I5" s="491"/>
      <c r="J5" s="764"/>
      <c r="K5" s="764"/>
      <c r="L5" s="204"/>
      <c r="M5" s="204"/>
      <c r="N5" s="204"/>
      <c r="O5" s="204"/>
      <c r="P5" s="204"/>
      <c r="Q5" s="204"/>
      <c r="R5" s="204"/>
      <c r="S5" s="204"/>
      <c r="T5" s="204"/>
    </row>
    <row r="6" spans="1:20">
      <c r="A6" s="1169" t="s">
        <v>10</v>
      </c>
      <c r="B6" s="1169"/>
      <c r="C6" s="1169"/>
      <c r="D6" s="1169"/>
      <c r="E6" s="1169"/>
      <c r="F6" s="1170" t="s">
        <v>960</v>
      </c>
      <c r="G6" s="1171"/>
      <c r="H6" s="1171"/>
      <c r="I6" s="1171"/>
      <c r="J6" s="1171"/>
      <c r="K6" s="1171"/>
      <c r="L6" s="1171"/>
      <c r="M6" s="1172"/>
      <c r="N6" s="204"/>
      <c r="O6" s="204"/>
      <c r="P6" s="204"/>
      <c r="Q6" s="204"/>
      <c r="R6" s="204"/>
      <c r="S6" s="204"/>
      <c r="T6" s="204"/>
    </row>
    <row r="7" spans="1:20">
      <c r="A7" s="1169" t="s">
        <v>25</v>
      </c>
      <c r="B7" s="1169"/>
      <c r="C7" s="1169"/>
      <c r="D7" s="1169"/>
      <c r="E7" s="1169"/>
      <c r="F7" s="1170">
        <v>2024</v>
      </c>
      <c r="G7" s="1171"/>
      <c r="H7" s="1171"/>
      <c r="I7" s="1171"/>
      <c r="J7" s="1171"/>
      <c r="K7" s="1171"/>
      <c r="L7" s="1171"/>
      <c r="M7" s="1172"/>
      <c r="N7" s="204"/>
      <c r="O7" s="204"/>
      <c r="P7" s="204"/>
      <c r="Q7" s="204"/>
      <c r="R7" s="204"/>
      <c r="S7" s="204"/>
      <c r="T7" s="204"/>
    </row>
    <row r="8" spans="1:20">
      <c r="A8" s="1169" t="s">
        <v>6</v>
      </c>
      <c r="B8" s="1169"/>
      <c r="C8" s="1169"/>
      <c r="D8" s="1169"/>
      <c r="E8" s="1169"/>
      <c r="F8" s="1170" t="s">
        <v>731</v>
      </c>
      <c r="G8" s="1171"/>
      <c r="H8" s="1171"/>
      <c r="I8" s="1171"/>
      <c r="J8" s="1171"/>
      <c r="K8" s="1171"/>
      <c r="L8" s="1171"/>
      <c r="M8" s="1172"/>
      <c r="N8" s="204"/>
      <c r="O8" s="204"/>
      <c r="P8" s="204"/>
      <c r="Q8" s="204"/>
      <c r="R8" s="204"/>
      <c r="S8" s="204"/>
      <c r="T8" s="204"/>
    </row>
    <row r="9" spans="1:20">
      <c r="A9" s="1169" t="s">
        <v>7</v>
      </c>
      <c r="B9" s="1169"/>
      <c r="C9" s="1169"/>
      <c r="D9" s="1169"/>
      <c r="E9" s="1169"/>
      <c r="F9" s="1170" t="s">
        <v>1241</v>
      </c>
      <c r="G9" s="1171"/>
      <c r="H9" s="1171"/>
      <c r="I9" s="1171"/>
      <c r="J9" s="1171"/>
      <c r="K9" s="1171"/>
      <c r="L9" s="1171"/>
      <c r="M9" s="1172"/>
      <c r="N9" s="204"/>
      <c r="O9" s="204"/>
      <c r="P9" s="204"/>
      <c r="Q9" s="204"/>
      <c r="R9" s="204"/>
      <c r="S9" s="204"/>
      <c r="T9" s="204"/>
    </row>
    <row r="10" spans="1:20" ht="13.5" thickBot="1">
      <c r="A10" s="765"/>
      <c r="B10" s="765"/>
      <c r="C10" s="765"/>
      <c r="D10" s="765"/>
      <c r="E10" s="765"/>
      <c r="F10" s="765"/>
      <c r="G10" s="765"/>
      <c r="H10" s="765"/>
      <c r="I10" s="765"/>
      <c r="J10" s="764"/>
      <c r="K10" s="764"/>
      <c r="L10" s="764"/>
      <c r="M10" s="764"/>
      <c r="N10" s="204"/>
      <c r="O10" s="204"/>
      <c r="P10" s="204"/>
      <c r="Q10" s="204"/>
      <c r="R10" s="204"/>
      <c r="S10" s="204"/>
      <c r="T10" s="204"/>
    </row>
    <row r="11" spans="1:20" ht="13.5" thickBot="1">
      <c r="A11" s="1173" t="s">
        <v>9</v>
      </c>
      <c r="B11" s="1174"/>
      <c r="C11" s="1174"/>
      <c r="D11" s="1174"/>
      <c r="E11" s="1174"/>
      <c r="F11" s="1174"/>
      <c r="G11" s="1174"/>
      <c r="H11" s="1174"/>
      <c r="I11" s="1174"/>
      <c r="J11" s="1174"/>
      <c r="K11" s="1174"/>
      <c r="L11" s="1174"/>
      <c r="M11" s="1174"/>
      <c r="N11" s="1174"/>
      <c r="O11" s="1174"/>
      <c r="P11" s="1174"/>
      <c r="Q11" s="1174"/>
      <c r="R11" s="1174"/>
      <c r="S11" s="1174"/>
      <c r="T11" s="1175"/>
    </row>
    <row r="12" spans="1:20" ht="13.5" thickBot="1">
      <c r="A12" s="766"/>
      <c r="B12" s="767"/>
      <c r="C12" s="767"/>
      <c r="D12" s="769"/>
      <c r="E12" s="767"/>
      <c r="F12" s="767"/>
      <c r="G12" s="767"/>
      <c r="H12" s="767"/>
      <c r="I12" s="767"/>
      <c r="J12" s="767"/>
      <c r="K12" s="767"/>
      <c r="L12" s="767"/>
      <c r="M12" s="767"/>
      <c r="N12" s="767"/>
      <c r="O12" s="767"/>
      <c r="P12" s="767"/>
      <c r="Q12" s="767"/>
      <c r="R12" s="767"/>
      <c r="S12" s="767"/>
      <c r="T12" s="768"/>
    </row>
    <row r="13" spans="1:20" ht="13.5" thickBot="1">
      <c r="A13" s="1186" t="s">
        <v>16</v>
      </c>
      <c r="B13" s="1187"/>
      <c r="C13" s="1187"/>
      <c r="D13" s="1187"/>
      <c r="E13" s="1187"/>
      <c r="F13" s="1187"/>
      <c r="G13" s="1187"/>
      <c r="H13" s="1187"/>
      <c r="I13" s="1187"/>
      <c r="J13" s="1187"/>
      <c r="K13" s="1187"/>
      <c r="L13" s="1188"/>
      <c r="M13" s="1189" t="s">
        <v>1</v>
      </c>
      <c r="N13" s="1189"/>
      <c r="O13" s="1189"/>
      <c r="P13" s="1189"/>
      <c r="Q13" s="1189"/>
      <c r="R13" s="1189"/>
      <c r="S13" s="1189"/>
      <c r="T13" s="1190"/>
    </row>
    <row r="14" spans="1:20" ht="23.25" customHeight="1" thickBot="1">
      <c r="A14" s="1191" t="s">
        <v>27</v>
      </c>
      <c r="B14" s="1138" t="s">
        <v>293</v>
      </c>
      <c r="C14" s="1138" t="s">
        <v>294</v>
      </c>
      <c r="D14" s="1193" t="s">
        <v>26</v>
      </c>
      <c r="E14" s="1118" t="s">
        <v>19</v>
      </c>
      <c r="F14" s="1129" t="s">
        <v>11</v>
      </c>
      <c r="G14" s="1130"/>
      <c r="H14" s="1130"/>
      <c r="I14" s="1131"/>
      <c r="J14" s="1132" t="s">
        <v>20</v>
      </c>
      <c r="K14" s="1132" t="s">
        <v>21</v>
      </c>
      <c r="L14" s="1132" t="s">
        <v>2</v>
      </c>
      <c r="M14" s="1136" t="s">
        <v>22</v>
      </c>
      <c r="N14" s="1195" t="s">
        <v>3</v>
      </c>
      <c r="O14" s="1196"/>
      <c r="P14" s="1197"/>
      <c r="Q14" s="1198" t="s">
        <v>188</v>
      </c>
      <c r="R14" s="1176" t="s">
        <v>5</v>
      </c>
      <c r="S14" s="770" t="s">
        <v>29</v>
      </c>
      <c r="T14" s="1134" t="s">
        <v>0</v>
      </c>
    </row>
    <row r="15" spans="1:20" ht="45.75" customHeight="1" thickBot="1">
      <c r="A15" s="1192"/>
      <c r="B15" s="1139"/>
      <c r="C15" s="1139"/>
      <c r="D15" s="1194"/>
      <c r="E15" s="1119"/>
      <c r="F15" s="771" t="s">
        <v>12</v>
      </c>
      <c r="G15" s="771" t="s">
        <v>13</v>
      </c>
      <c r="H15" s="771" t="s">
        <v>14</v>
      </c>
      <c r="I15" s="771" t="s">
        <v>15</v>
      </c>
      <c r="J15" s="1133"/>
      <c r="K15" s="1133"/>
      <c r="L15" s="1133"/>
      <c r="M15" s="1137"/>
      <c r="N15" s="772" t="s">
        <v>30</v>
      </c>
      <c r="O15" s="773" t="s">
        <v>28</v>
      </c>
      <c r="P15" s="774" t="s">
        <v>31</v>
      </c>
      <c r="Q15" s="1199"/>
      <c r="R15" s="1177"/>
      <c r="S15" s="775"/>
      <c r="T15" s="1135"/>
    </row>
    <row r="16" spans="1:20" ht="13.5" thickBot="1">
      <c r="A16" s="491"/>
      <c r="B16" s="491"/>
      <c r="C16" s="491"/>
      <c r="D16" s="491"/>
      <c r="E16" s="491"/>
      <c r="F16" s="491"/>
      <c r="G16" s="491"/>
      <c r="H16" s="491"/>
      <c r="I16" s="491"/>
      <c r="J16" s="491"/>
      <c r="K16" s="491"/>
      <c r="L16" s="776"/>
      <c r="M16" s="491"/>
      <c r="Q16" s="491"/>
      <c r="R16" s="491"/>
      <c r="S16" s="491"/>
      <c r="T16" s="491"/>
    </row>
    <row r="17" spans="1:21" ht="12.75" customHeight="1">
      <c r="A17" s="1140">
        <v>1</v>
      </c>
      <c r="B17" s="1106" t="s">
        <v>300</v>
      </c>
      <c r="C17" s="1106" t="s">
        <v>369</v>
      </c>
      <c r="D17" s="1102" t="s">
        <v>690</v>
      </c>
      <c r="E17" s="820" t="s">
        <v>691</v>
      </c>
      <c r="F17" s="1108" t="s">
        <v>976</v>
      </c>
      <c r="G17" s="1203"/>
      <c r="H17" s="1108">
        <v>100</v>
      </c>
      <c r="I17" s="1117"/>
      <c r="J17" s="1184" t="s">
        <v>1272</v>
      </c>
      <c r="K17" s="1095">
        <v>0</v>
      </c>
      <c r="L17" s="1095">
        <v>0</v>
      </c>
      <c r="M17" s="1087">
        <v>1</v>
      </c>
      <c r="N17" s="1086"/>
      <c r="O17" s="1087">
        <f>IF(M17&lt;1,(AVERAGE(F17:I22)/M17),SUM(F17:I17)/M17)/100</f>
        <v>1</v>
      </c>
      <c r="P17" s="1088" t="str">
        <f>IF(O17&lt;=V$17,"T",IF(O17&lt;$X$17,"R",IF(O17&gt;=$X$17,"P")))</f>
        <v>P</v>
      </c>
      <c r="Q17" s="1178">
        <v>0</v>
      </c>
      <c r="R17" s="1182" t="s">
        <v>977</v>
      </c>
      <c r="S17" s="1122" t="s">
        <v>974</v>
      </c>
      <c r="T17" s="1120" t="s">
        <v>497</v>
      </c>
    </row>
    <row r="18" spans="1:21" ht="15" customHeight="1">
      <c r="A18" s="1141"/>
      <c r="B18" s="1106"/>
      <c r="C18" s="1106"/>
      <c r="D18" s="1102"/>
      <c r="E18" s="820" t="s">
        <v>571</v>
      </c>
      <c r="F18" s="1108"/>
      <c r="G18" s="1203"/>
      <c r="H18" s="1108"/>
      <c r="I18" s="1117"/>
      <c r="J18" s="1184"/>
      <c r="K18" s="1095"/>
      <c r="L18" s="1095"/>
      <c r="M18" s="1087"/>
      <c r="N18" s="1086"/>
      <c r="O18" s="1087"/>
      <c r="P18" s="1088"/>
      <c r="Q18" s="1179"/>
      <c r="R18" s="1127"/>
      <c r="S18" s="1123"/>
      <c r="T18" s="1121"/>
    </row>
    <row r="19" spans="1:21" ht="15" customHeight="1">
      <c r="A19" s="1141"/>
      <c r="B19" s="1106"/>
      <c r="C19" s="1106"/>
      <c r="D19" s="1102"/>
      <c r="E19" s="820" t="s">
        <v>214</v>
      </c>
      <c r="F19" s="1108"/>
      <c r="G19" s="1203"/>
      <c r="H19" s="1108"/>
      <c r="I19" s="1117"/>
      <c r="J19" s="1184"/>
      <c r="K19" s="1095"/>
      <c r="L19" s="1095"/>
      <c r="M19" s="1087"/>
      <c r="N19" s="1086"/>
      <c r="O19" s="1087"/>
      <c r="P19" s="1088"/>
      <c r="Q19" s="1179"/>
      <c r="R19" s="1127"/>
      <c r="S19" s="1123"/>
      <c r="T19" s="1121"/>
    </row>
    <row r="20" spans="1:21" ht="25.5" customHeight="1">
      <c r="A20" s="1141"/>
      <c r="B20" s="1106"/>
      <c r="C20" s="1106"/>
      <c r="D20" s="1102"/>
      <c r="E20" s="820" t="s">
        <v>568</v>
      </c>
      <c r="F20" s="1108"/>
      <c r="G20" s="1203"/>
      <c r="H20" s="1108"/>
      <c r="I20" s="1117"/>
      <c r="J20" s="1184"/>
      <c r="K20" s="1095"/>
      <c r="L20" s="1095"/>
      <c r="M20" s="1087"/>
      <c r="N20" s="1086"/>
      <c r="O20" s="1087"/>
      <c r="P20" s="1088"/>
      <c r="Q20" s="1179"/>
      <c r="R20" s="1127"/>
      <c r="S20" s="1123"/>
      <c r="T20" s="1200" t="s">
        <v>215</v>
      </c>
    </row>
    <row r="21" spans="1:21" ht="15" customHeight="1">
      <c r="A21" s="1141"/>
      <c r="B21" s="1106"/>
      <c r="C21" s="1106"/>
      <c r="D21" s="1102"/>
      <c r="E21" s="820" t="s">
        <v>569</v>
      </c>
      <c r="F21" s="1108"/>
      <c r="G21" s="1203"/>
      <c r="H21" s="1108"/>
      <c r="I21" s="1117"/>
      <c r="J21" s="1184"/>
      <c r="K21" s="1095"/>
      <c r="L21" s="1095"/>
      <c r="M21" s="1087"/>
      <c r="N21" s="1086"/>
      <c r="O21" s="1087"/>
      <c r="P21" s="1088"/>
      <c r="Q21" s="1179"/>
      <c r="R21" s="1127"/>
      <c r="S21" s="1123"/>
      <c r="T21" s="1200"/>
    </row>
    <row r="22" spans="1:21" ht="15.75" customHeight="1">
      <c r="A22" s="1141"/>
      <c r="B22" s="1106"/>
      <c r="C22" s="1106"/>
      <c r="D22" s="1102"/>
      <c r="E22" s="820" t="s">
        <v>570</v>
      </c>
      <c r="F22" s="1108"/>
      <c r="G22" s="1203"/>
      <c r="H22" s="1108"/>
      <c r="I22" s="1117"/>
      <c r="J22" s="1184"/>
      <c r="K22" s="1095"/>
      <c r="L22" s="1095"/>
      <c r="M22" s="1087"/>
      <c r="N22" s="1086"/>
      <c r="O22" s="1087"/>
      <c r="P22" s="1088"/>
      <c r="Q22" s="1179"/>
      <c r="R22" s="1127"/>
      <c r="S22" s="1123"/>
      <c r="T22" s="1200"/>
    </row>
    <row r="23" spans="1:21" ht="13.5" customHeight="1">
      <c r="A23" s="1141">
        <v>2</v>
      </c>
      <c r="B23" s="1106"/>
      <c r="C23" s="1106"/>
      <c r="D23" s="1099" t="s">
        <v>1254</v>
      </c>
      <c r="E23" s="820" t="s">
        <v>566</v>
      </c>
      <c r="F23" s="1108">
        <v>100</v>
      </c>
      <c r="G23" s="1203"/>
      <c r="H23" s="1108"/>
      <c r="I23" s="1185"/>
      <c r="J23" s="1098" t="s">
        <v>692</v>
      </c>
      <c r="K23" s="1095">
        <v>1200000</v>
      </c>
      <c r="L23" s="1095">
        <v>1024460</v>
      </c>
      <c r="M23" s="1087">
        <v>1</v>
      </c>
      <c r="N23" s="1086"/>
      <c r="O23" s="1087">
        <f>IF(M23&lt;1,(AVERAGE(F23:I26)/M23),SUM(F23:I23)/M23)/100</f>
        <v>1</v>
      </c>
      <c r="P23" s="1088" t="str">
        <f>IF(O23&lt;=V$17,"T",IF(O23&lt;$X$17,"R",IF(O23&gt;=$X$17,"P")))</f>
        <v>P</v>
      </c>
      <c r="Q23" s="1180">
        <f>L23/K23</f>
        <v>0.85371666666666668</v>
      </c>
      <c r="R23" s="1123" t="s">
        <v>978</v>
      </c>
      <c r="S23" s="1127"/>
      <c r="T23" s="1200"/>
    </row>
    <row r="24" spans="1:21" ht="25.5" customHeight="1">
      <c r="A24" s="1141"/>
      <c r="B24" s="1106"/>
      <c r="C24" s="1106"/>
      <c r="D24" s="1099"/>
      <c r="E24" s="820" t="s">
        <v>480</v>
      </c>
      <c r="F24" s="1108"/>
      <c r="G24" s="1203"/>
      <c r="H24" s="1108"/>
      <c r="I24" s="1185"/>
      <c r="J24" s="1098"/>
      <c r="K24" s="1095"/>
      <c r="L24" s="1095"/>
      <c r="M24" s="1087"/>
      <c r="N24" s="1086"/>
      <c r="O24" s="1087"/>
      <c r="P24" s="1088"/>
      <c r="Q24" s="1180"/>
      <c r="R24" s="1123"/>
      <c r="S24" s="1127"/>
      <c r="T24" s="1121" t="s">
        <v>216</v>
      </c>
    </row>
    <row r="25" spans="1:21" ht="15.75" customHeight="1" thickBot="1">
      <c r="A25" s="1141"/>
      <c r="B25" s="1106"/>
      <c r="C25" s="1106"/>
      <c r="D25" s="1099"/>
      <c r="E25" s="820" t="s">
        <v>217</v>
      </c>
      <c r="F25" s="1108"/>
      <c r="G25" s="1203"/>
      <c r="H25" s="1108"/>
      <c r="I25" s="1185"/>
      <c r="J25" s="1098"/>
      <c r="K25" s="1095"/>
      <c r="L25" s="1095"/>
      <c r="M25" s="1087"/>
      <c r="N25" s="1086"/>
      <c r="O25" s="1087"/>
      <c r="P25" s="1088"/>
      <c r="Q25" s="1180"/>
      <c r="R25" s="1123"/>
      <c r="S25" s="1127"/>
      <c r="T25" s="1126"/>
      <c r="U25" s="778"/>
    </row>
    <row r="26" spans="1:21" ht="15.75" customHeight="1">
      <c r="A26" s="1141"/>
      <c r="B26" s="1106"/>
      <c r="C26" s="1106"/>
      <c r="D26" s="1099"/>
      <c r="E26" s="820" t="s">
        <v>567</v>
      </c>
      <c r="F26" s="1108"/>
      <c r="G26" s="1203"/>
      <c r="H26" s="1108"/>
      <c r="I26" s="1185"/>
      <c r="J26" s="1098"/>
      <c r="K26" s="1095"/>
      <c r="L26" s="1095"/>
      <c r="M26" s="1087"/>
      <c r="N26" s="1086"/>
      <c r="O26" s="1087"/>
      <c r="P26" s="1088"/>
      <c r="Q26" s="1180"/>
      <c r="R26" s="1123"/>
      <c r="S26" s="1127"/>
      <c r="T26" s="1126"/>
      <c r="U26" s="779"/>
    </row>
    <row r="27" spans="1:21" ht="15" customHeight="1">
      <c r="A27" s="1141">
        <v>3</v>
      </c>
      <c r="B27" s="1106"/>
      <c r="C27" s="1106"/>
      <c r="D27" s="1099" t="s">
        <v>1082</v>
      </c>
      <c r="E27" s="820" t="s">
        <v>1255</v>
      </c>
      <c r="F27" s="1108"/>
      <c r="G27" s="1203">
        <v>60</v>
      </c>
      <c r="H27" s="1108">
        <v>40</v>
      </c>
      <c r="I27" s="1117"/>
      <c r="J27" s="1098" t="s">
        <v>1273</v>
      </c>
      <c r="K27" s="1095">
        <v>1757400</v>
      </c>
      <c r="L27" s="1095">
        <v>1757400</v>
      </c>
      <c r="M27" s="1087">
        <v>1</v>
      </c>
      <c r="N27" s="1086"/>
      <c r="O27" s="1087">
        <f>IF(M27&lt;1,(AVERAGE(F27:I30)/M27),SUM(F27:I27)/M27)/100</f>
        <v>1</v>
      </c>
      <c r="P27" s="1088" t="str">
        <f>IF(O27&lt;=V$17,"T",IF(O27&lt;$X$17,"R",IF(O27&gt;=$X$17,"P")))</f>
        <v>P</v>
      </c>
      <c r="Q27" s="1180">
        <f>L27/K27</f>
        <v>1</v>
      </c>
      <c r="R27" s="1123" t="s">
        <v>979</v>
      </c>
      <c r="S27" s="1123" t="s">
        <v>975</v>
      </c>
      <c r="T27" s="1128" t="s">
        <v>479</v>
      </c>
      <c r="U27" s="780"/>
    </row>
    <row r="28" spans="1:21" ht="13.5" customHeight="1">
      <c r="A28" s="1141"/>
      <c r="B28" s="1106"/>
      <c r="C28" s="1106"/>
      <c r="D28" s="1099"/>
      <c r="E28" s="820" t="s">
        <v>480</v>
      </c>
      <c r="F28" s="1108"/>
      <c r="G28" s="1203"/>
      <c r="H28" s="1108"/>
      <c r="I28" s="1117"/>
      <c r="J28" s="1098"/>
      <c r="K28" s="1095"/>
      <c r="L28" s="1095"/>
      <c r="M28" s="1087"/>
      <c r="N28" s="1086"/>
      <c r="O28" s="1087"/>
      <c r="P28" s="1088"/>
      <c r="Q28" s="1180"/>
      <c r="R28" s="1123"/>
      <c r="S28" s="1123"/>
      <c r="T28" s="1128"/>
    </row>
    <row r="29" spans="1:21" ht="13.5" customHeight="1">
      <c r="A29" s="1141"/>
      <c r="B29" s="1106"/>
      <c r="C29" s="1106"/>
      <c r="D29" s="1099"/>
      <c r="E29" s="820" t="s">
        <v>217</v>
      </c>
      <c r="F29" s="1108"/>
      <c r="G29" s="1203"/>
      <c r="H29" s="1108"/>
      <c r="I29" s="1117"/>
      <c r="J29" s="1098"/>
      <c r="K29" s="1095"/>
      <c r="L29" s="1095"/>
      <c r="M29" s="1087"/>
      <c r="N29" s="1086"/>
      <c r="O29" s="1087"/>
      <c r="P29" s="1088"/>
      <c r="Q29" s="1180"/>
      <c r="R29" s="1123"/>
      <c r="S29" s="1123"/>
      <c r="T29" s="1128"/>
    </row>
    <row r="30" spans="1:21" ht="14.25" customHeight="1">
      <c r="A30" s="1141"/>
      <c r="B30" s="1106"/>
      <c r="C30" s="1106"/>
      <c r="D30" s="1099"/>
      <c r="E30" s="820" t="s">
        <v>1256</v>
      </c>
      <c r="F30" s="1108"/>
      <c r="G30" s="1203"/>
      <c r="H30" s="1108"/>
      <c r="I30" s="1117"/>
      <c r="J30" s="1098"/>
      <c r="K30" s="1095"/>
      <c r="L30" s="1095"/>
      <c r="M30" s="1087"/>
      <c r="N30" s="1086"/>
      <c r="O30" s="1087"/>
      <c r="P30" s="1088"/>
      <c r="Q30" s="1180"/>
      <c r="R30" s="1123"/>
      <c r="S30" s="1123"/>
      <c r="T30" s="1128"/>
    </row>
    <row r="31" spans="1:21" ht="13.5" customHeight="1">
      <c r="A31" s="1141"/>
      <c r="B31" s="1106"/>
      <c r="C31" s="1106"/>
      <c r="D31" s="1204" t="s">
        <v>1257</v>
      </c>
      <c r="E31" s="819" t="s">
        <v>213</v>
      </c>
      <c r="F31" s="1113">
        <v>50</v>
      </c>
      <c r="G31" s="1112">
        <v>50</v>
      </c>
      <c r="H31" s="1113">
        <v>0</v>
      </c>
      <c r="I31" s="1117"/>
      <c r="J31" s="1083" t="s">
        <v>1274</v>
      </c>
      <c r="K31" s="1084">
        <v>1180000</v>
      </c>
      <c r="L31" s="1084">
        <v>902700</v>
      </c>
      <c r="M31" s="1090">
        <v>1</v>
      </c>
      <c r="N31" s="1089"/>
      <c r="O31" s="1090">
        <f>IF(M31&lt;1,(AVERAGE(F31:I34)/M31),SUM(F31:I31)/M31)/100</f>
        <v>1</v>
      </c>
      <c r="P31" s="1088" t="str">
        <f>IF(O31&lt;=V$17,"T",IF(O31&lt;$X$17,"R",IF(O31&gt;=$X$17,"P")))</f>
        <v>P</v>
      </c>
      <c r="Q31" s="1180"/>
      <c r="R31" s="1123"/>
      <c r="S31" s="1123"/>
      <c r="T31" s="1128"/>
    </row>
    <row r="32" spans="1:21" ht="14.25" customHeight="1">
      <c r="A32" s="1141"/>
      <c r="B32" s="1106"/>
      <c r="C32" s="1106"/>
      <c r="D32" s="1204"/>
      <c r="E32" s="819" t="s">
        <v>571</v>
      </c>
      <c r="F32" s="1113"/>
      <c r="G32" s="1112"/>
      <c r="H32" s="1113"/>
      <c r="I32" s="1117"/>
      <c r="J32" s="1083"/>
      <c r="K32" s="1084"/>
      <c r="L32" s="1084"/>
      <c r="M32" s="1090"/>
      <c r="N32" s="1089"/>
      <c r="O32" s="1090"/>
      <c r="P32" s="1088"/>
      <c r="Q32" s="1180"/>
      <c r="R32" s="1123"/>
      <c r="S32" s="1123"/>
      <c r="T32" s="1128"/>
    </row>
    <row r="33" spans="1:20" ht="32.25" customHeight="1">
      <c r="A33" s="1141">
        <v>4</v>
      </c>
      <c r="B33" s="1106"/>
      <c r="C33" s="1106"/>
      <c r="D33" s="1204"/>
      <c r="E33" s="819" t="s">
        <v>779</v>
      </c>
      <c r="F33" s="1113"/>
      <c r="G33" s="1112"/>
      <c r="H33" s="1113"/>
      <c r="I33" s="1181"/>
      <c r="J33" s="1083"/>
      <c r="K33" s="1084"/>
      <c r="L33" s="1084"/>
      <c r="M33" s="1090"/>
      <c r="N33" s="1089"/>
      <c r="O33" s="1090"/>
      <c r="P33" s="1088"/>
      <c r="Q33" s="1183">
        <v>0</v>
      </c>
      <c r="R33" s="1123"/>
      <c r="S33" s="1123"/>
      <c r="T33" s="761"/>
    </row>
    <row r="34" spans="1:20" ht="32.25" customHeight="1">
      <c r="A34" s="1141"/>
      <c r="B34" s="1106"/>
      <c r="C34" s="1106"/>
      <c r="D34" s="1204"/>
      <c r="E34" s="819" t="s">
        <v>780</v>
      </c>
      <c r="F34" s="1113"/>
      <c r="G34" s="1112"/>
      <c r="H34" s="1113"/>
      <c r="I34" s="1181"/>
      <c r="J34" s="1083"/>
      <c r="K34" s="1084"/>
      <c r="L34" s="1084"/>
      <c r="M34" s="1090"/>
      <c r="N34" s="1089"/>
      <c r="O34" s="1090"/>
      <c r="P34" s="1088"/>
      <c r="Q34" s="1183"/>
      <c r="R34" s="1123"/>
      <c r="S34" s="1123"/>
      <c r="T34" s="761"/>
    </row>
    <row r="35" spans="1:20" ht="32.25" customHeight="1">
      <c r="A35" s="1141"/>
      <c r="B35" s="1106"/>
      <c r="C35" s="1106"/>
      <c r="D35" s="1099" t="s">
        <v>1258</v>
      </c>
      <c r="E35" s="820" t="s">
        <v>1255</v>
      </c>
      <c r="F35" s="1108">
        <v>0</v>
      </c>
      <c r="G35" s="1203">
        <v>0</v>
      </c>
      <c r="H35" s="1108">
        <v>0</v>
      </c>
      <c r="I35" s="1181"/>
      <c r="J35" s="1098" t="s">
        <v>1275</v>
      </c>
      <c r="K35" s="1095">
        <v>650000</v>
      </c>
      <c r="L35" s="1095">
        <v>0</v>
      </c>
      <c r="M35" s="1087">
        <v>1</v>
      </c>
      <c r="N35" s="1086"/>
      <c r="O35" s="1087">
        <v>1</v>
      </c>
      <c r="P35" s="1088" t="str">
        <f>IF(O35&lt;=V$17,"T",IF(O35&lt;$X$17,"R",IF(O35&gt;=$X$17,"P")))</f>
        <v>P</v>
      </c>
      <c r="Q35" s="1183"/>
      <c r="R35" s="1123"/>
      <c r="S35" s="1123"/>
      <c r="T35" s="761"/>
    </row>
    <row r="36" spans="1:20" ht="32.25" customHeight="1">
      <c r="A36" s="1141"/>
      <c r="B36" s="1106"/>
      <c r="C36" s="1106"/>
      <c r="D36" s="1099"/>
      <c r="E36" s="820" t="s">
        <v>480</v>
      </c>
      <c r="F36" s="1108"/>
      <c r="G36" s="1203"/>
      <c r="H36" s="1108"/>
      <c r="I36" s="1181"/>
      <c r="J36" s="1098"/>
      <c r="K36" s="1095"/>
      <c r="L36" s="1095"/>
      <c r="M36" s="1087"/>
      <c r="N36" s="1086"/>
      <c r="O36" s="1087"/>
      <c r="P36" s="1088"/>
      <c r="Q36" s="1183"/>
      <c r="R36" s="1123"/>
      <c r="S36" s="1123"/>
      <c r="T36" s="761"/>
    </row>
    <row r="37" spans="1:20" ht="32.25" customHeight="1">
      <c r="A37" s="1141"/>
      <c r="B37" s="1106"/>
      <c r="C37" s="1106"/>
      <c r="D37" s="1099"/>
      <c r="E37" s="820" t="s">
        <v>217</v>
      </c>
      <c r="F37" s="1108"/>
      <c r="G37" s="1203"/>
      <c r="H37" s="1108"/>
      <c r="I37" s="1181"/>
      <c r="J37" s="1098"/>
      <c r="K37" s="1095"/>
      <c r="L37" s="1095"/>
      <c r="M37" s="1087"/>
      <c r="N37" s="1086"/>
      <c r="O37" s="1087"/>
      <c r="P37" s="1088"/>
      <c r="Q37" s="1183"/>
      <c r="R37" s="1123"/>
      <c r="S37" s="1123"/>
      <c r="T37" s="761"/>
    </row>
    <row r="38" spans="1:20" ht="32.25" customHeight="1">
      <c r="A38" s="1141"/>
      <c r="B38" s="1106"/>
      <c r="C38" s="1106"/>
      <c r="D38" s="1099"/>
      <c r="E38" s="820" t="s">
        <v>1256</v>
      </c>
      <c r="F38" s="1108"/>
      <c r="G38" s="1203"/>
      <c r="H38" s="1108"/>
      <c r="I38" s="1181"/>
      <c r="J38" s="1098"/>
      <c r="K38" s="1095"/>
      <c r="L38" s="1095"/>
      <c r="M38" s="1087"/>
      <c r="N38" s="1086"/>
      <c r="O38" s="1087"/>
      <c r="P38" s="1088"/>
      <c r="Q38" s="1183"/>
      <c r="R38" s="1123"/>
      <c r="S38" s="1123"/>
      <c r="T38" s="761"/>
    </row>
    <row r="39" spans="1:20" ht="32.25" customHeight="1">
      <c r="A39" s="1141"/>
      <c r="B39" s="1106"/>
      <c r="C39" s="1106"/>
      <c r="D39" s="1100" t="s">
        <v>781</v>
      </c>
      <c r="E39" s="821" t="s">
        <v>213</v>
      </c>
      <c r="F39" s="1110"/>
      <c r="G39" s="1109"/>
      <c r="H39" s="1110">
        <v>100</v>
      </c>
      <c r="I39" s="1181"/>
      <c r="J39" s="1184" t="s">
        <v>1276</v>
      </c>
      <c r="K39" s="1201">
        <v>0</v>
      </c>
      <c r="L39" s="1202">
        <v>0</v>
      </c>
      <c r="M39" s="1097">
        <v>1</v>
      </c>
      <c r="N39" s="1091"/>
      <c r="O39" s="1092">
        <f>IF(M39&lt;1,(AVERAGE(F39:I44)/M39),SUM(F39:I39)/M39)/100</f>
        <v>1</v>
      </c>
      <c r="P39" s="1088" t="str">
        <f>IF(O39&lt;=V$17,"T",IF(O39&lt;$X$17,"R",IF(O39&gt;=$X$17,"P")))</f>
        <v>P</v>
      </c>
      <c r="Q39" s="1183"/>
      <c r="R39" s="1123"/>
      <c r="S39" s="1123"/>
      <c r="T39" s="761"/>
    </row>
    <row r="40" spans="1:20" ht="23.25" customHeight="1">
      <c r="A40" s="1141"/>
      <c r="B40" s="1106"/>
      <c r="C40" s="1106"/>
      <c r="D40" s="1100"/>
      <c r="E40" s="821" t="s">
        <v>571</v>
      </c>
      <c r="F40" s="1110"/>
      <c r="G40" s="1109"/>
      <c r="H40" s="1110"/>
      <c r="I40" s="1181"/>
      <c r="J40" s="1184"/>
      <c r="K40" s="1201"/>
      <c r="L40" s="1202"/>
      <c r="M40" s="1097"/>
      <c r="N40" s="1091"/>
      <c r="O40" s="1092"/>
      <c r="P40" s="1088"/>
      <c r="Q40" s="1183"/>
      <c r="R40" s="1123"/>
      <c r="S40" s="1123"/>
      <c r="T40" s="761"/>
    </row>
    <row r="41" spans="1:20" ht="32.25" hidden="1" customHeight="1">
      <c r="A41" s="1141"/>
      <c r="B41" s="1106"/>
      <c r="C41" s="1106"/>
      <c r="D41" s="1100"/>
      <c r="E41" s="821" t="s">
        <v>1259</v>
      </c>
      <c r="F41" s="1110"/>
      <c r="G41" s="1109"/>
      <c r="H41" s="1110"/>
      <c r="I41" s="762"/>
      <c r="J41" s="1184"/>
      <c r="K41" s="1201"/>
      <c r="L41" s="1202"/>
      <c r="M41" s="1097"/>
      <c r="N41" s="1091"/>
      <c r="O41" s="1092"/>
      <c r="P41" s="1088"/>
      <c r="Q41" s="1183"/>
      <c r="R41" s="1123"/>
      <c r="S41" s="1123"/>
      <c r="T41" s="761"/>
    </row>
    <row r="42" spans="1:20" ht="32.25" hidden="1" customHeight="1" thickBot="1">
      <c r="A42" s="1141"/>
      <c r="B42" s="1106"/>
      <c r="C42" s="1106"/>
      <c r="D42" s="1100"/>
      <c r="E42" s="821" t="s">
        <v>568</v>
      </c>
      <c r="F42" s="1110"/>
      <c r="G42" s="1109"/>
      <c r="H42" s="1110"/>
      <c r="I42" s="762"/>
      <c r="J42" s="1184"/>
      <c r="K42" s="1201"/>
      <c r="L42" s="1202"/>
      <c r="M42" s="1097"/>
      <c r="N42" s="1091"/>
      <c r="O42" s="1092"/>
      <c r="P42" s="1088"/>
      <c r="Q42" s="1183"/>
      <c r="R42" s="1123"/>
      <c r="S42" s="1123"/>
      <c r="T42" s="761"/>
    </row>
    <row r="43" spans="1:20" ht="32.25" customHeight="1">
      <c r="A43" s="1141"/>
      <c r="B43" s="1106"/>
      <c r="C43" s="1106"/>
      <c r="D43" s="1100"/>
      <c r="E43" s="821" t="s">
        <v>569</v>
      </c>
      <c r="F43" s="1110"/>
      <c r="G43" s="1109"/>
      <c r="H43" s="1110"/>
      <c r="I43" s="1181"/>
      <c r="J43" s="1184"/>
      <c r="K43" s="1201"/>
      <c r="L43" s="1202"/>
      <c r="M43" s="1097"/>
      <c r="N43" s="1091"/>
      <c r="O43" s="1092"/>
      <c r="P43" s="1088"/>
      <c r="Q43" s="1183"/>
      <c r="R43" s="1123"/>
      <c r="S43" s="1123"/>
      <c r="T43" s="761"/>
    </row>
    <row r="44" spans="1:20" ht="32.25" customHeight="1">
      <c r="A44" s="1141"/>
      <c r="B44" s="1106"/>
      <c r="C44" s="1106"/>
      <c r="D44" s="1100"/>
      <c r="E44" s="821" t="s">
        <v>570</v>
      </c>
      <c r="F44" s="1110"/>
      <c r="G44" s="1109"/>
      <c r="H44" s="1110"/>
      <c r="I44" s="1181"/>
      <c r="J44" s="1184"/>
      <c r="K44" s="1201"/>
      <c r="L44" s="1202"/>
      <c r="M44" s="1097"/>
      <c r="N44" s="1091"/>
      <c r="O44" s="1092"/>
      <c r="P44" s="1088"/>
      <c r="Q44" s="1183"/>
      <c r="R44" s="1123"/>
      <c r="S44" s="1123"/>
      <c r="T44" s="761"/>
    </row>
    <row r="45" spans="1:20" ht="25.5" customHeight="1">
      <c r="A45" s="1141"/>
      <c r="B45" s="1106"/>
      <c r="C45" s="1106"/>
      <c r="D45" s="1101" t="s">
        <v>782</v>
      </c>
      <c r="E45" s="822" t="s">
        <v>1260</v>
      </c>
      <c r="F45" s="1111">
        <v>100</v>
      </c>
      <c r="G45" s="1111">
        <v>100</v>
      </c>
      <c r="H45" s="1111">
        <v>100</v>
      </c>
      <c r="I45" s="1181"/>
      <c r="J45" s="1184" t="s">
        <v>1277</v>
      </c>
      <c r="K45" s="1093">
        <v>0</v>
      </c>
      <c r="L45" s="1093">
        <v>0</v>
      </c>
      <c r="M45" s="1097">
        <v>1</v>
      </c>
      <c r="N45" s="1093">
        <v>0</v>
      </c>
      <c r="O45" s="1094">
        <v>1</v>
      </c>
      <c r="P45" s="1088" t="str">
        <f>IF(O45&lt;=V$17,"T",IF(O45&lt;$X$17,"R",IF(O45&gt;=$X$17,"P")))</f>
        <v>P</v>
      </c>
      <c r="Q45" s="1183"/>
      <c r="R45" s="1123"/>
      <c r="S45" s="1123"/>
      <c r="T45" s="761"/>
    </row>
    <row r="46" spans="1:20" ht="24.75" customHeight="1">
      <c r="A46" s="1141">
        <v>5</v>
      </c>
      <c r="B46" s="1106"/>
      <c r="C46" s="1106"/>
      <c r="D46" s="1101"/>
      <c r="E46" s="822" t="s">
        <v>1261</v>
      </c>
      <c r="F46" s="1111"/>
      <c r="G46" s="1111"/>
      <c r="H46" s="1111"/>
      <c r="I46" s="1181"/>
      <c r="J46" s="1184"/>
      <c r="K46" s="1093"/>
      <c r="L46" s="1093"/>
      <c r="M46" s="1097"/>
      <c r="N46" s="1093"/>
      <c r="O46" s="1094"/>
      <c r="P46" s="1088"/>
      <c r="Q46" s="1183">
        <v>0</v>
      </c>
      <c r="R46" s="1209" t="s">
        <v>980</v>
      </c>
      <c r="S46" s="1123" t="s">
        <v>975</v>
      </c>
      <c r="T46" s="761"/>
    </row>
    <row r="47" spans="1:20" ht="15" customHeight="1">
      <c r="A47" s="1141"/>
      <c r="B47" s="1106"/>
      <c r="C47" s="1106"/>
      <c r="D47" s="1101"/>
      <c r="E47" s="822" t="s">
        <v>1262</v>
      </c>
      <c r="F47" s="1111"/>
      <c r="G47" s="1111"/>
      <c r="H47" s="1111"/>
      <c r="I47" s="1181"/>
      <c r="J47" s="1184"/>
      <c r="K47" s="1093"/>
      <c r="L47" s="1093"/>
      <c r="M47" s="1097"/>
      <c r="N47" s="1093"/>
      <c r="O47" s="1094"/>
      <c r="P47" s="1088"/>
      <c r="Q47" s="1183"/>
      <c r="R47" s="1209"/>
      <c r="S47" s="1123"/>
      <c r="T47" s="761"/>
    </row>
    <row r="48" spans="1:20" ht="15" customHeight="1">
      <c r="A48" s="1141"/>
      <c r="B48" s="1106"/>
      <c r="C48" s="1106"/>
      <c r="D48" s="1101"/>
      <c r="E48" s="822" t="s">
        <v>1263</v>
      </c>
      <c r="F48" s="1111"/>
      <c r="G48" s="1111"/>
      <c r="H48" s="1111"/>
      <c r="I48" s="1181"/>
      <c r="J48" s="1184"/>
      <c r="K48" s="1093"/>
      <c r="L48" s="1093"/>
      <c r="M48" s="1097"/>
      <c r="N48" s="1093"/>
      <c r="O48" s="1094"/>
      <c r="P48" s="1088"/>
      <c r="Q48" s="1183"/>
      <c r="R48" s="1209"/>
      <c r="S48" s="1123"/>
      <c r="T48" s="761"/>
    </row>
    <row r="49" spans="1:20" ht="15" customHeight="1">
      <c r="A49" s="1141"/>
      <c r="B49" s="1106"/>
      <c r="C49" s="1106"/>
      <c r="D49" s="1101"/>
      <c r="E49" s="822"/>
      <c r="F49" s="1111"/>
      <c r="G49" s="1111"/>
      <c r="H49" s="1111"/>
      <c r="I49" s="1181"/>
      <c r="J49" s="1184"/>
      <c r="K49" s="1093"/>
      <c r="L49" s="1093"/>
      <c r="M49" s="1097"/>
      <c r="N49" s="1093"/>
      <c r="O49" s="1094"/>
      <c r="P49" s="1088"/>
      <c r="Q49" s="1183"/>
      <c r="R49" s="1209"/>
      <c r="S49" s="1123"/>
      <c r="T49" s="761"/>
    </row>
    <row r="50" spans="1:20" ht="27.75" customHeight="1">
      <c r="A50" s="1141">
        <v>6</v>
      </c>
      <c r="B50" s="1106"/>
      <c r="C50" s="1106"/>
      <c r="D50" s="1101"/>
      <c r="E50" s="822"/>
      <c r="F50" s="1111"/>
      <c r="G50" s="1111"/>
      <c r="H50" s="1111"/>
      <c r="I50" s="1181"/>
      <c r="J50" s="1184"/>
      <c r="K50" s="1093"/>
      <c r="L50" s="1093"/>
      <c r="M50" s="1097"/>
      <c r="N50" s="1093"/>
      <c r="O50" s="1094"/>
      <c r="P50" s="1088"/>
      <c r="Q50" s="1183">
        <v>0</v>
      </c>
      <c r="R50" s="1209"/>
      <c r="S50" s="1123"/>
      <c r="T50" s="761"/>
    </row>
    <row r="51" spans="1:20" ht="23.25" customHeight="1">
      <c r="A51" s="1141"/>
      <c r="B51" s="1106"/>
      <c r="C51" s="1106"/>
      <c r="D51" s="1101"/>
      <c r="E51" s="822"/>
      <c r="F51" s="1111"/>
      <c r="G51" s="1111"/>
      <c r="H51" s="1111"/>
      <c r="I51" s="1181"/>
      <c r="J51" s="1184"/>
      <c r="K51" s="1093"/>
      <c r="L51" s="1093"/>
      <c r="M51" s="1097"/>
      <c r="N51" s="1093"/>
      <c r="O51" s="1094"/>
      <c r="P51" s="1088"/>
      <c r="Q51" s="1183"/>
      <c r="R51" s="1209"/>
      <c r="S51" s="1123"/>
      <c r="T51" s="761"/>
    </row>
    <row r="52" spans="1:20" ht="15" customHeight="1">
      <c r="A52" s="1141"/>
      <c r="B52" s="1106"/>
      <c r="C52" s="1106"/>
      <c r="D52" s="1101"/>
      <c r="E52" s="822"/>
      <c r="F52" s="1111"/>
      <c r="G52" s="1111"/>
      <c r="H52" s="1111"/>
      <c r="I52" s="1181"/>
      <c r="J52" s="1184"/>
      <c r="K52" s="1093"/>
      <c r="L52" s="1093"/>
      <c r="M52" s="1097"/>
      <c r="N52" s="1093"/>
      <c r="O52" s="1094"/>
      <c r="P52" s="1088"/>
      <c r="Q52" s="1183"/>
      <c r="R52" s="1210" t="s">
        <v>981</v>
      </c>
      <c r="S52" s="1124" t="s">
        <v>976</v>
      </c>
      <c r="T52" s="761"/>
    </row>
    <row r="53" spans="1:20" ht="28.5" customHeight="1">
      <c r="A53" s="1141"/>
      <c r="B53" s="1106"/>
      <c r="C53" s="1106"/>
      <c r="D53" s="1102" t="s">
        <v>1264</v>
      </c>
      <c r="E53" s="823" t="s">
        <v>1083</v>
      </c>
      <c r="F53" s="1108">
        <v>25</v>
      </c>
      <c r="G53" s="1203">
        <v>25</v>
      </c>
      <c r="H53" s="1108">
        <v>25</v>
      </c>
      <c r="I53" s="1181"/>
      <c r="J53" s="1098" t="s">
        <v>1278</v>
      </c>
      <c r="K53" s="1095">
        <v>0</v>
      </c>
      <c r="L53" s="1095">
        <v>0</v>
      </c>
      <c r="M53" s="1097">
        <v>1</v>
      </c>
      <c r="N53" s="1091">
        <v>0</v>
      </c>
      <c r="O53" s="1087">
        <v>1</v>
      </c>
      <c r="P53" s="1096" t="str">
        <f>IF(O53&lt;=V$17,"T",IF(O45&lt;$X$17,"R",IF(O45&gt;=$X$17,"P")))</f>
        <v>P</v>
      </c>
      <c r="Q53" s="1183"/>
      <c r="R53" s="1211"/>
      <c r="S53" s="1125"/>
      <c r="T53" s="761"/>
    </row>
    <row r="54" spans="1:20" ht="24" customHeight="1">
      <c r="A54" s="1141">
        <v>7</v>
      </c>
      <c r="B54" s="1106"/>
      <c r="C54" s="1106"/>
      <c r="D54" s="1102"/>
      <c r="E54" s="823" t="s">
        <v>1084</v>
      </c>
      <c r="F54" s="1108"/>
      <c r="G54" s="1203"/>
      <c r="H54" s="1108"/>
      <c r="I54" s="1181"/>
      <c r="J54" s="1098"/>
      <c r="K54" s="1095"/>
      <c r="L54" s="1095"/>
      <c r="M54" s="1097"/>
      <c r="N54" s="1091"/>
      <c r="O54" s="1087"/>
      <c r="P54" s="964"/>
      <c r="Q54" s="1183">
        <v>0</v>
      </c>
      <c r="R54" s="1211"/>
      <c r="S54" s="1125"/>
      <c r="T54" s="761"/>
    </row>
    <row r="55" spans="1:20" ht="15" customHeight="1">
      <c r="A55" s="1141"/>
      <c r="B55" s="1106"/>
      <c r="C55" s="1106"/>
      <c r="D55" s="1102"/>
      <c r="E55" s="823" t="s">
        <v>1085</v>
      </c>
      <c r="F55" s="1108"/>
      <c r="G55" s="1203"/>
      <c r="H55" s="1108"/>
      <c r="I55" s="1181"/>
      <c r="J55" s="1098"/>
      <c r="K55" s="1095"/>
      <c r="L55" s="1095"/>
      <c r="M55" s="1097"/>
      <c r="N55" s="1091"/>
      <c r="O55" s="1087"/>
      <c r="P55" s="964"/>
      <c r="Q55" s="1183"/>
      <c r="R55" s="1211"/>
      <c r="S55" s="1125"/>
      <c r="T55" s="761"/>
    </row>
    <row r="56" spans="1:20" ht="15" customHeight="1">
      <c r="A56" s="1141"/>
      <c r="B56" s="1106"/>
      <c r="C56" s="1106"/>
      <c r="D56" s="1102" t="s">
        <v>783</v>
      </c>
      <c r="E56" s="822" t="s">
        <v>1265</v>
      </c>
      <c r="F56" s="1113">
        <v>100</v>
      </c>
      <c r="G56" s="1113">
        <v>100</v>
      </c>
      <c r="H56" s="1113">
        <v>100</v>
      </c>
      <c r="I56" s="1181"/>
      <c r="J56" s="1083" t="s">
        <v>1279</v>
      </c>
      <c r="K56" s="1084">
        <v>0</v>
      </c>
      <c r="L56" s="1084">
        <v>0</v>
      </c>
      <c r="M56" s="1085">
        <v>1</v>
      </c>
      <c r="N56" s="1080"/>
      <c r="O56" s="1081">
        <v>1</v>
      </c>
      <c r="P56" s="1096" t="str">
        <f>IF(O56&lt;=V$17,"T",IF(O56&lt;$X$17,"R",IF(O56&gt;=$X$17,"P")))</f>
        <v>P</v>
      </c>
      <c r="Q56" s="1183"/>
      <c r="R56" s="1211"/>
      <c r="S56" s="1125"/>
      <c r="T56" s="761"/>
    </row>
    <row r="57" spans="1:20" ht="15" customHeight="1">
      <c r="A57" s="1141"/>
      <c r="B57" s="1106"/>
      <c r="C57" s="1106"/>
      <c r="D57" s="1102"/>
      <c r="E57" s="822" t="s">
        <v>1266</v>
      </c>
      <c r="F57" s="1113"/>
      <c r="G57" s="1113"/>
      <c r="H57" s="1113"/>
      <c r="I57" s="1181"/>
      <c r="J57" s="1083"/>
      <c r="K57" s="1084"/>
      <c r="L57" s="1084"/>
      <c r="M57" s="1085"/>
      <c r="N57" s="1080"/>
      <c r="O57" s="1081"/>
      <c r="P57" s="1096"/>
      <c r="Q57" s="1183"/>
      <c r="R57" s="1212"/>
      <c r="S57" s="1125"/>
      <c r="T57" s="761"/>
    </row>
    <row r="58" spans="1:20" ht="15" customHeight="1">
      <c r="A58" s="1141"/>
      <c r="B58" s="1106"/>
      <c r="C58" s="1106"/>
      <c r="D58" s="1102"/>
      <c r="E58" s="822" t="s">
        <v>1267</v>
      </c>
      <c r="F58" s="1113"/>
      <c r="G58" s="1113"/>
      <c r="H58" s="1113"/>
      <c r="I58" s="1181"/>
      <c r="J58" s="1083"/>
      <c r="K58" s="1084"/>
      <c r="L58" s="1084"/>
      <c r="M58" s="1085"/>
      <c r="N58" s="1080"/>
      <c r="O58" s="1081"/>
      <c r="P58" s="1096"/>
      <c r="Q58" s="1183"/>
      <c r="R58" s="1212"/>
      <c r="S58" s="1125"/>
      <c r="T58" s="761"/>
    </row>
    <row r="59" spans="1:20" ht="15" customHeight="1">
      <c r="A59" s="1141"/>
      <c r="B59" s="1106"/>
      <c r="C59" s="1106"/>
      <c r="D59" s="1103"/>
      <c r="E59" s="822" t="s">
        <v>1268</v>
      </c>
      <c r="F59" s="1113"/>
      <c r="G59" s="1113"/>
      <c r="H59" s="1113"/>
      <c r="I59" s="1181"/>
      <c r="J59" s="1083"/>
      <c r="K59" s="1084"/>
      <c r="L59" s="1084"/>
      <c r="M59" s="1085"/>
      <c r="N59" s="1080"/>
      <c r="O59" s="1081"/>
      <c r="P59" s="1096"/>
      <c r="Q59" s="1183"/>
      <c r="R59" s="1212"/>
      <c r="S59" s="1125"/>
      <c r="T59" s="761"/>
    </row>
    <row r="60" spans="1:20" ht="14.25" customHeight="1">
      <c r="A60" s="1115">
        <v>8</v>
      </c>
      <c r="B60" s="1107" t="s">
        <v>372</v>
      </c>
      <c r="C60" s="1106"/>
      <c r="D60" s="1102" t="s">
        <v>784</v>
      </c>
      <c r="E60" s="822" t="s">
        <v>1269</v>
      </c>
      <c r="F60" s="1113">
        <v>100</v>
      </c>
      <c r="G60" s="1113">
        <v>100</v>
      </c>
      <c r="H60" s="1113">
        <v>100</v>
      </c>
      <c r="I60" s="1117"/>
      <c r="J60" s="1083" t="s">
        <v>1280</v>
      </c>
      <c r="K60" s="1084">
        <v>0</v>
      </c>
      <c r="L60" s="1084">
        <v>0</v>
      </c>
      <c r="M60" s="1085">
        <v>1</v>
      </c>
      <c r="N60" s="1080">
        <v>0</v>
      </c>
      <c r="O60" s="1081">
        <v>1</v>
      </c>
      <c r="P60" s="1082" t="str">
        <f>IF(O60&lt;=V$17,"T",IF(O60&lt;$X$17,"R",IF(O60&gt;=$X$17,"P")))</f>
        <v>P</v>
      </c>
      <c r="Q60" s="1206"/>
      <c r="R60" s="1209" t="s">
        <v>1233</v>
      </c>
      <c r="S60" s="777"/>
      <c r="T60" s="781"/>
    </row>
    <row r="61" spans="1:20" ht="14.25" customHeight="1">
      <c r="A61" s="1115"/>
      <c r="B61" s="1107"/>
      <c r="C61" s="1106"/>
      <c r="D61" s="1102"/>
      <c r="E61" s="822" t="s">
        <v>1270</v>
      </c>
      <c r="F61" s="1113"/>
      <c r="G61" s="1113"/>
      <c r="H61" s="1113"/>
      <c r="I61" s="1117"/>
      <c r="J61" s="1083"/>
      <c r="K61" s="1084"/>
      <c r="L61" s="1084"/>
      <c r="M61" s="1085"/>
      <c r="N61" s="1080"/>
      <c r="O61" s="1081"/>
      <c r="P61" s="1082"/>
      <c r="Q61" s="1207"/>
      <c r="R61" s="1211"/>
      <c r="S61" s="777"/>
      <c r="T61" s="781"/>
    </row>
    <row r="62" spans="1:20" ht="22.5" customHeight="1" thickBot="1">
      <c r="A62" s="1116"/>
      <c r="B62" s="1107"/>
      <c r="C62" s="1106"/>
      <c r="D62" s="1102"/>
      <c r="E62" s="822" t="s">
        <v>785</v>
      </c>
      <c r="F62" s="1113"/>
      <c r="G62" s="1113"/>
      <c r="H62" s="1113"/>
      <c r="I62" s="1117"/>
      <c r="J62" s="1083"/>
      <c r="K62" s="1084"/>
      <c r="L62" s="1084"/>
      <c r="M62" s="1085"/>
      <c r="N62" s="1080"/>
      <c r="O62" s="1081"/>
      <c r="P62" s="1082"/>
      <c r="Q62" s="1208"/>
      <c r="R62" s="1213"/>
      <c r="S62" s="782"/>
      <c r="T62" s="783"/>
    </row>
    <row r="63" spans="1:20" ht="14.25" customHeight="1">
      <c r="B63" s="1107"/>
      <c r="C63" s="1106"/>
      <c r="D63" s="1104"/>
      <c r="E63" s="822" t="s">
        <v>786</v>
      </c>
      <c r="F63" s="1113"/>
      <c r="G63" s="1113"/>
      <c r="H63" s="1113"/>
      <c r="I63" s="784"/>
      <c r="J63" s="1083"/>
      <c r="K63" s="1084"/>
      <c r="L63" s="1084"/>
      <c r="M63" s="1085"/>
      <c r="N63" s="1080"/>
      <c r="O63" s="1081"/>
      <c r="P63" s="1082"/>
      <c r="R63" s="1214"/>
      <c r="S63" s="1205"/>
    </row>
    <row r="64" spans="1:20" ht="24">
      <c r="B64" s="1107"/>
      <c r="C64" s="1106"/>
      <c r="D64" s="1105" t="s">
        <v>1271</v>
      </c>
      <c r="E64" s="822" t="s">
        <v>787</v>
      </c>
      <c r="F64" s="1113">
        <v>100</v>
      </c>
      <c r="G64" s="1113">
        <v>100</v>
      </c>
      <c r="H64" s="1113">
        <v>100</v>
      </c>
      <c r="I64" s="784"/>
      <c r="J64" s="1083" t="s">
        <v>793</v>
      </c>
      <c r="K64" s="1084">
        <v>0</v>
      </c>
      <c r="L64" s="1084">
        <v>0</v>
      </c>
      <c r="M64" s="1085">
        <v>1</v>
      </c>
      <c r="N64" s="1080">
        <v>0</v>
      </c>
      <c r="O64" s="1081">
        <v>1</v>
      </c>
      <c r="P64" s="1082" t="str">
        <f>IF(O64&lt;=V$17,"T",IF(O64&lt;$X$17,"R",IF(O64&gt;=$X$17,"P")))</f>
        <v>P</v>
      </c>
      <c r="R64" s="1214"/>
      <c r="S64" s="1205"/>
    </row>
    <row r="65" spans="2:19" ht="15" customHeight="1">
      <c r="B65" s="1107"/>
      <c r="C65" s="1106"/>
      <c r="D65" s="1105"/>
      <c r="E65" s="822" t="s">
        <v>788</v>
      </c>
      <c r="F65" s="1080"/>
      <c r="G65" s="1080"/>
      <c r="H65" s="1114"/>
      <c r="I65" s="784"/>
      <c r="J65" s="1083"/>
      <c r="K65" s="1084"/>
      <c r="L65" s="1084"/>
      <c r="M65" s="1085"/>
      <c r="N65" s="1080"/>
      <c r="O65" s="1081"/>
      <c r="P65" s="1082"/>
      <c r="R65" s="1214"/>
      <c r="S65" s="1205"/>
    </row>
    <row r="66" spans="2:19" ht="15" customHeight="1">
      <c r="B66" s="1107"/>
      <c r="C66" s="1106"/>
      <c r="D66" s="1105"/>
      <c r="E66" s="822" t="s">
        <v>789</v>
      </c>
      <c r="F66" s="1080"/>
      <c r="G66" s="1080"/>
      <c r="H66" s="1114"/>
      <c r="I66" s="784"/>
      <c r="J66" s="1083"/>
      <c r="K66" s="1084"/>
      <c r="L66" s="1084"/>
      <c r="M66" s="1085"/>
      <c r="N66" s="1080"/>
      <c r="O66" s="1081"/>
      <c r="P66" s="1082"/>
      <c r="R66" s="1214"/>
      <c r="S66" s="1205"/>
    </row>
    <row r="67" spans="2:19" ht="15" customHeight="1">
      <c r="B67" s="1107"/>
      <c r="C67" s="1106"/>
      <c r="D67" s="1105"/>
      <c r="E67" s="822" t="s">
        <v>790</v>
      </c>
      <c r="F67" s="1080"/>
      <c r="G67" s="1080"/>
      <c r="H67" s="1114"/>
      <c r="I67" s="784"/>
      <c r="J67" s="1083"/>
      <c r="K67" s="1084"/>
      <c r="L67" s="1084"/>
      <c r="M67" s="1085"/>
      <c r="N67" s="1080"/>
      <c r="O67" s="1081"/>
      <c r="P67" s="1082"/>
      <c r="R67" s="1214"/>
      <c r="S67" s="1205"/>
    </row>
    <row r="68" spans="2:19" ht="15" customHeight="1">
      <c r="B68" s="1107"/>
      <c r="C68" s="1106"/>
      <c r="D68" s="1105"/>
      <c r="E68" s="822" t="s">
        <v>791</v>
      </c>
      <c r="F68" s="1080"/>
      <c r="G68" s="1080"/>
      <c r="H68" s="1114"/>
      <c r="I68" s="784"/>
      <c r="J68" s="1083"/>
      <c r="K68" s="1084"/>
      <c r="L68" s="1084"/>
      <c r="M68" s="1085"/>
      <c r="N68" s="1080"/>
      <c r="O68" s="1081"/>
      <c r="P68" s="1082"/>
      <c r="R68" s="1214"/>
      <c r="S68" s="1205"/>
    </row>
    <row r="69" spans="2:19" ht="15.75" customHeight="1">
      <c r="B69" s="1107"/>
      <c r="C69" s="1106"/>
      <c r="D69" s="1105"/>
      <c r="E69" s="822" t="s">
        <v>792</v>
      </c>
      <c r="F69" s="1080"/>
      <c r="G69" s="1080"/>
      <c r="H69" s="1114"/>
      <c r="I69" s="784"/>
      <c r="J69" s="1083"/>
      <c r="K69" s="1084"/>
      <c r="L69" s="1084"/>
      <c r="M69" s="1085"/>
      <c r="N69" s="1080"/>
      <c r="O69" s="1081"/>
      <c r="P69" s="1082"/>
      <c r="R69" s="1214"/>
      <c r="S69" s="1205"/>
    </row>
    <row r="70" spans="2:19">
      <c r="R70" s="1214"/>
      <c r="S70" s="1205"/>
    </row>
    <row r="71" spans="2:19">
      <c r="R71" s="1214"/>
      <c r="S71" s="1205"/>
    </row>
    <row r="72" spans="2:19">
      <c r="R72" s="1214"/>
      <c r="S72" s="1205"/>
    </row>
    <row r="73" spans="2:19">
      <c r="R73" s="1214"/>
      <c r="S73" s="1205"/>
    </row>
    <row r="74" spans="2:19">
      <c r="R74" s="1214"/>
      <c r="S74" s="1205"/>
    </row>
    <row r="75" spans="2:19">
      <c r="R75" s="1214"/>
      <c r="S75" s="1205"/>
    </row>
    <row r="76" spans="2:19">
      <c r="R76" s="1214"/>
      <c r="S76" s="1205"/>
    </row>
  </sheetData>
  <mergeCells count="205">
    <mergeCell ref="S67:S70"/>
    <mergeCell ref="S71:S76"/>
    <mergeCell ref="R33:R45"/>
    <mergeCell ref="R46:R51"/>
    <mergeCell ref="R52:R56"/>
    <mergeCell ref="R57:R59"/>
    <mergeCell ref="R60:R62"/>
    <mergeCell ref="R63:R66"/>
    <mergeCell ref="R67:R70"/>
    <mergeCell ref="R71:R76"/>
    <mergeCell ref="F23:F26"/>
    <mergeCell ref="G23:G26"/>
    <mergeCell ref="H23:H26"/>
    <mergeCell ref="F17:F22"/>
    <mergeCell ref="G17:G22"/>
    <mergeCell ref="H17:H22"/>
    <mergeCell ref="D27:D30"/>
    <mergeCell ref="D31:D34"/>
    <mergeCell ref="S63:S66"/>
    <mergeCell ref="Q46:Q49"/>
    <mergeCell ref="Q50:Q53"/>
    <mergeCell ref="Q54:Q59"/>
    <mergeCell ref="P56:P59"/>
    <mergeCell ref="Q60:Q62"/>
    <mergeCell ref="F35:F38"/>
    <mergeCell ref="G35:G38"/>
    <mergeCell ref="H35:H38"/>
    <mergeCell ref="F31:F34"/>
    <mergeCell ref="F39:F44"/>
    <mergeCell ref="F53:F55"/>
    <mergeCell ref="G53:G55"/>
    <mergeCell ref="H53:H55"/>
    <mergeCell ref="F27:F30"/>
    <mergeCell ref="G27:G30"/>
    <mergeCell ref="A13:L13"/>
    <mergeCell ref="M13:T13"/>
    <mergeCell ref="A14:A15"/>
    <mergeCell ref="D14:D15"/>
    <mergeCell ref="N14:P14"/>
    <mergeCell ref="Q14:Q15"/>
    <mergeCell ref="T20:T23"/>
    <mergeCell ref="N17:N22"/>
    <mergeCell ref="O17:O22"/>
    <mergeCell ref="P17:P22"/>
    <mergeCell ref="M17:M22"/>
    <mergeCell ref="B17:B59"/>
    <mergeCell ref="L23:L26"/>
    <mergeCell ref="I33:I40"/>
    <mergeCell ref="H45:H52"/>
    <mergeCell ref="H31:H34"/>
    <mergeCell ref="J39:J44"/>
    <mergeCell ref="K39:K44"/>
    <mergeCell ref="L39:L44"/>
    <mergeCell ref="M39:M44"/>
    <mergeCell ref="J45:J52"/>
    <mergeCell ref="I46:I49"/>
    <mergeCell ref="I50:I53"/>
    <mergeCell ref="I54:I59"/>
    <mergeCell ref="R14:R15"/>
    <mergeCell ref="Q17:Q22"/>
    <mergeCell ref="Q23:Q26"/>
    <mergeCell ref="I43:I45"/>
    <mergeCell ref="R17:R22"/>
    <mergeCell ref="R23:R26"/>
    <mergeCell ref="R27:R32"/>
    <mergeCell ref="Q33:Q45"/>
    <mergeCell ref="Q27:Q32"/>
    <mergeCell ref="J17:J22"/>
    <mergeCell ref="K17:K22"/>
    <mergeCell ref="I27:I32"/>
    <mergeCell ref="I23:I26"/>
    <mergeCell ref="I17:I22"/>
    <mergeCell ref="J27:J30"/>
    <mergeCell ref="K27:K30"/>
    <mergeCell ref="L27:L30"/>
    <mergeCell ref="M27:M30"/>
    <mergeCell ref="J31:J34"/>
    <mergeCell ref="K31:K34"/>
    <mergeCell ref="L31:L34"/>
    <mergeCell ref="M31:M34"/>
    <mergeCell ref="J35:J38"/>
    <mergeCell ref="K35:K38"/>
    <mergeCell ref="A2:E4"/>
    <mergeCell ref="F2:M2"/>
    <mergeCell ref="N2:T2"/>
    <mergeCell ref="F3:M4"/>
    <mergeCell ref="N3:T3"/>
    <mergeCell ref="N4:T4"/>
    <mergeCell ref="A9:E9"/>
    <mergeCell ref="F9:M9"/>
    <mergeCell ref="A11:T11"/>
    <mergeCell ref="A6:E6"/>
    <mergeCell ref="F6:M6"/>
    <mergeCell ref="A7:E7"/>
    <mergeCell ref="F7:M7"/>
    <mergeCell ref="A8:E8"/>
    <mergeCell ref="F8:M8"/>
    <mergeCell ref="B14:B15"/>
    <mergeCell ref="C14:C15"/>
    <mergeCell ref="A17:A22"/>
    <mergeCell ref="A23:A26"/>
    <mergeCell ref="A27:A32"/>
    <mergeCell ref="A33:A45"/>
    <mergeCell ref="A46:A49"/>
    <mergeCell ref="A50:A53"/>
    <mergeCell ref="A54:A59"/>
    <mergeCell ref="E14:E15"/>
    <mergeCell ref="T17:T19"/>
    <mergeCell ref="S17:S22"/>
    <mergeCell ref="S46:S51"/>
    <mergeCell ref="S52:S56"/>
    <mergeCell ref="S57:S59"/>
    <mergeCell ref="T24:T26"/>
    <mergeCell ref="S23:S26"/>
    <mergeCell ref="S27:S32"/>
    <mergeCell ref="S33:S45"/>
    <mergeCell ref="T27:T32"/>
    <mergeCell ref="L17:L22"/>
    <mergeCell ref="N23:N26"/>
    <mergeCell ref="O23:O26"/>
    <mergeCell ref="P23:P26"/>
    <mergeCell ref="M23:M26"/>
    <mergeCell ref="F14:I14"/>
    <mergeCell ref="J14:J15"/>
    <mergeCell ref="T14:T15"/>
    <mergeCell ref="K14:K15"/>
    <mergeCell ref="J23:J26"/>
    <mergeCell ref="K23:K26"/>
    <mergeCell ref="L14:L15"/>
    <mergeCell ref="M14:M15"/>
    <mergeCell ref="A60:A62"/>
    <mergeCell ref="I60:I62"/>
    <mergeCell ref="J60:J63"/>
    <mergeCell ref="K60:K63"/>
    <mergeCell ref="L60:L63"/>
    <mergeCell ref="M60:M63"/>
    <mergeCell ref="N60:N63"/>
    <mergeCell ref="O60:O63"/>
    <mergeCell ref="P60:P63"/>
    <mergeCell ref="H27:H30"/>
    <mergeCell ref="G39:G44"/>
    <mergeCell ref="H39:H44"/>
    <mergeCell ref="F45:F52"/>
    <mergeCell ref="G45:G52"/>
    <mergeCell ref="G31:G34"/>
    <mergeCell ref="G56:G59"/>
    <mergeCell ref="F56:F59"/>
    <mergeCell ref="F64:F69"/>
    <mergeCell ref="G64:G69"/>
    <mergeCell ref="H64:H69"/>
    <mergeCell ref="F60:F63"/>
    <mergeCell ref="G60:G63"/>
    <mergeCell ref="H60:H63"/>
    <mergeCell ref="H56:H59"/>
    <mergeCell ref="D35:D38"/>
    <mergeCell ref="D39:D44"/>
    <mergeCell ref="D45:D52"/>
    <mergeCell ref="D53:D55"/>
    <mergeCell ref="D56:D59"/>
    <mergeCell ref="D60:D63"/>
    <mergeCell ref="D64:D69"/>
    <mergeCell ref="C17:C69"/>
    <mergeCell ref="B60:B69"/>
    <mergeCell ref="D17:D22"/>
    <mergeCell ref="D23:D26"/>
    <mergeCell ref="L35:L38"/>
    <mergeCell ref="M35:M38"/>
    <mergeCell ref="P53:P55"/>
    <mergeCell ref="N56:N59"/>
    <mergeCell ref="O56:O59"/>
    <mergeCell ref="K45:K52"/>
    <mergeCell ref="L45:L52"/>
    <mergeCell ref="M45:M52"/>
    <mergeCell ref="J53:J55"/>
    <mergeCell ref="K53:K55"/>
    <mergeCell ref="L53:L55"/>
    <mergeCell ref="M53:M55"/>
    <mergeCell ref="J56:J59"/>
    <mergeCell ref="K56:K59"/>
    <mergeCell ref="L56:L59"/>
    <mergeCell ref="M56:M59"/>
    <mergeCell ref="N64:N69"/>
    <mergeCell ref="O64:O69"/>
    <mergeCell ref="P64:P69"/>
    <mergeCell ref="J64:J69"/>
    <mergeCell ref="K64:K69"/>
    <mergeCell ref="L64:L69"/>
    <mergeCell ref="M64:M69"/>
    <mergeCell ref="N27:N30"/>
    <mergeCell ref="O27:O30"/>
    <mergeCell ref="P27:P30"/>
    <mergeCell ref="N31:N34"/>
    <mergeCell ref="O31:O34"/>
    <mergeCell ref="P31:P34"/>
    <mergeCell ref="N35:N38"/>
    <mergeCell ref="O35:O38"/>
    <mergeCell ref="P35:P38"/>
    <mergeCell ref="N39:N44"/>
    <mergeCell ref="O39:O44"/>
    <mergeCell ref="P39:P44"/>
    <mergeCell ref="N45:N52"/>
    <mergeCell ref="O45:O52"/>
    <mergeCell ref="P45:P52"/>
    <mergeCell ref="N53:N55"/>
    <mergeCell ref="O53:O55"/>
  </mergeCells>
  <conditionalFormatting sqref="P17">
    <cfRule type="containsText" dxfId="109" priority="5" stopIfTrue="1" operator="containsText" text="P">
      <formula>NOT(ISERROR(SEARCH("P",P17)))</formula>
    </cfRule>
    <cfRule type="containsText" dxfId="108" priority="6" stopIfTrue="1" operator="containsText" text="R">
      <formula>NOT(ISERROR(SEARCH("R",P17)))</formula>
    </cfRule>
    <cfRule type="containsText" dxfId="107" priority="7" operator="containsText" text="T">
      <formula>NOT(ISERROR(SEARCH("T",P17)))</formula>
    </cfRule>
    <cfRule type="iconSet" priority="8">
      <iconSet iconSet="3Symbols2">
        <cfvo type="percent" val="0"/>
        <cfvo type="percent" val="0.74"/>
        <cfvo type="percent" val="0.85"/>
      </iconSet>
    </cfRule>
  </conditionalFormatting>
  <conditionalFormatting sqref="P23 P27 P31 P35 P39 P53">
    <cfRule type="containsText" dxfId="106" priority="13" stopIfTrue="1" operator="containsText" text="P">
      <formula>NOT(ISERROR(SEARCH("P",P23)))</formula>
    </cfRule>
    <cfRule type="containsText" dxfId="105" priority="14" stopIfTrue="1" operator="containsText" text="R">
      <formula>NOT(ISERROR(SEARCH("R",P23)))</formula>
    </cfRule>
    <cfRule type="containsText" dxfId="104" priority="15" operator="containsText" text="T">
      <formula>NOT(ISERROR(SEARCH("T",P23)))</formula>
    </cfRule>
  </conditionalFormatting>
  <conditionalFormatting sqref="P27 P23 P31 P39 P35 P53">
    <cfRule type="iconSet" priority="16">
      <iconSet iconSet="3Symbols2">
        <cfvo type="percent" val="0"/>
        <cfvo type="percent" val="0.74"/>
        <cfvo type="percent" val="0.85"/>
      </iconSet>
    </cfRule>
  </conditionalFormatting>
  <conditionalFormatting sqref="P45">
    <cfRule type="containsText" dxfId="103" priority="9" stopIfTrue="1" operator="containsText" text="P">
      <formula>NOT(ISERROR(SEARCH("P",P45)))</formula>
    </cfRule>
    <cfRule type="containsText" dxfId="102" priority="10" stopIfTrue="1" operator="containsText" text="R">
      <formula>NOT(ISERROR(SEARCH("R",P45)))</formula>
    </cfRule>
    <cfRule type="containsText" dxfId="101" priority="11" operator="containsText" text="T">
      <formula>NOT(ISERROR(SEARCH("T",P45)))</formula>
    </cfRule>
    <cfRule type="iconSet" priority="12">
      <iconSet iconSet="3Symbols2">
        <cfvo type="percent" val="0"/>
        <cfvo type="percent" val="0.74"/>
        <cfvo type="percent" val="0.85"/>
      </iconSet>
    </cfRule>
  </conditionalFormatting>
  <conditionalFormatting sqref="P56">
    <cfRule type="containsText" dxfId="100" priority="1" stopIfTrue="1" operator="containsText" text="P">
      <formula>NOT(ISERROR(SEARCH("P",P56)))</formula>
    </cfRule>
    <cfRule type="containsText" dxfId="99" priority="2" stopIfTrue="1" operator="containsText" text="R">
      <formula>NOT(ISERROR(SEARCH("R",P56)))</formula>
    </cfRule>
    <cfRule type="containsText" dxfId="98" priority="3" operator="containsText" text="T">
      <formula>NOT(ISERROR(SEARCH("T",P56)))</formula>
    </cfRule>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61"/>
  <sheetViews>
    <sheetView topLeftCell="C1" zoomScaleNormal="100" workbookViewId="0">
      <selection activeCell="H39" sqref="H39"/>
    </sheetView>
  </sheetViews>
  <sheetFormatPr baseColWidth="10" defaultColWidth="11.42578125" defaultRowHeight="13.5"/>
  <cols>
    <col min="1" max="1" width="17" style="1" bestFit="1" customWidth="1"/>
    <col min="2" max="3" width="17" style="1" customWidth="1"/>
    <col min="4" max="4" width="28.140625" style="1" customWidth="1"/>
    <col min="5" max="5" width="45.42578125" style="1" customWidth="1"/>
    <col min="6" max="6" width="5.140625" style="1" bestFit="1" customWidth="1"/>
    <col min="7" max="7" width="4.42578125" style="1" bestFit="1" customWidth="1"/>
    <col min="8" max="8" width="5.140625" style="1" customWidth="1"/>
    <col min="9" max="9" width="3.5703125" style="1" bestFit="1" customWidth="1"/>
    <col min="10" max="10" width="57" style="1" customWidth="1"/>
    <col min="11" max="11" width="16.140625" style="1" bestFit="1" customWidth="1"/>
    <col min="12" max="12" width="23.28515625" style="1" customWidth="1"/>
    <col min="13" max="13" width="7.28515625" style="1" bestFit="1" customWidth="1"/>
    <col min="14" max="14" width="8.7109375" style="1" customWidth="1"/>
    <col min="15" max="15" width="7.5703125" style="1" customWidth="1"/>
    <col min="16" max="16" width="9.7109375" style="1" bestFit="1" customWidth="1"/>
    <col min="17" max="17" width="28.140625" style="1" customWidth="1"/>
    <col min="18" max="18" width="28.85546875" style="1" customWidth="1"/>
    <col min="19" max="19" width="14.28515625" style="1" bestFit="1" customWidth="1"/>
    <col min="20" max="20" width="29.140625" style="1" customWidth="1"/>
    <col min="21" max="16384" width="11.42578125" style="1"/>
  </cols>
  <sheetData>
    <row r="1" spans="1:20" ht="14.25" thickBot="1"/>
    <row r="2" spans="1:20" ht="14.25" thickBot="1">
      <c r="A2" s="904"/>
      <c r="B2" s="905"/>
      <c r="C2" s="905"/>
      <c r="D2" s="905"/>
      <c r="E2" s="906"/>
      <c r="F2" s="913" t="s">
        <v>18</v>
      </c>
      <c r="G2" s="914"/>
      <c r="H2" s="914"/>
      <c r="I2" s="914"/>
      <c r="J2" s="914"/>
      <c r="K2" s="914"/>
      <c r="L2" s="914"/>
      <c r="M2" s="915"/>
      <c r="N2" s="882" t="s">
        <v>655</v>
      </c>
      <c r="O2" s="883"/>
      <c r="P2" s="883"/>
      <c r="Q2" s="883"/>
      <c r="R2" s="883"/>
      <c r="S2" s="883"/>
      <c r="T2" s="884"/>
    </row>
    <row r="3" spans="1:20" ht="14.25" thickBot="1">
      <c r="A3" s="907"/>
      <c r="B3" s="908"/>
      <c r="C3" s="908"/>
      <c r="D3" s="908"/>
      <c r="E3" s="909"/>
      <c r="F3" s="885" t="s">
        <v>17</v>
      </c>
      <c r="G3" s="886"/>
      <c r="H3" s="886"/>
      <c r="I3" s="886"/>
      <c r="J3" s="886"/>
      <c r="K3" s="886"/>
      <c r="L3" s="886"/>
      <c r="M3" s="887"/>
      <c r="N3" s="891" t="s">
        <v>23</v>
      </c>
      <c r="O3" s="892"/>
      <c r="P3" s="892"/>
      <c r="Q3" s="892"/>
      <c r="R3" s="892"/>
      <c r="S3" s="892"/>
      <c r="T3" s="893"/>
    </row>
    <row r="4" spans="1:20" ht="14.25" thickBot="1">
      <c r="A4" s="910"/>
      <c r="B4" s="911"/>
      <c r="C4" s="911"/>
      <c r="D4" s="911"/>
      <c r="E4" s="912"/>
      <c r="F4" s="888"/>
      <c r="G4" s="889"/>
      <c r="H4" s="889"/>
      <c r="I4" s="889"/>
      <c r="J4" s="889"/>
      <c r="K4" s="889"/>
      <c r="L4" s="889"/>
      <c r="M4" s="890"/>
      <c r="N4" s="894" t="s">
        <v>8</v>
      </c>
      <c r="O4" s="895"/>
      <c r="P4" s="895"/>
      <c r="Q4" s="895"/>
      <c r="R4" s="895"/>
      <c r="S4" s="895"/>
      <c r="T4" s="896"/>
    </row>
    <row r="5" spans="1:20">
      <c r="A5" s="2"/>
      <c r="B5" s="2"/>
      <c r="C5" s="2"/>
      <c r="D5" s="2"/>
      <c r="E5" s="2"/>
      <c r="F5" s="2"/>
      <c r="G5" s="2"/>
      <c r="H5" s="2"/>
      <c r="I5" s="2"/>
      <c r="J5" s="3"/>
      <c r="K5" s="3"/>
      <c r="L5" s="4"/>
      <c r="M5" s="4"/>
      <c r="N5" s="4"/>
      <c r="O5" s="4"/>
      <c r="P5" s="4"/>
      <c r="Q5" s="4"/>
      <c r="R5" s="4"/>
      <c r="S5" s="4"/>
      <c r="T5" s="4"/>
    </row>
    <row r="6" spans="1:20">
      <c r="A6" s="897" t="s">
        <v>112</v>
      </c>
      <c r="B6" s="897"/>
      <c r="C6" s="897"/>
      <c r="D6" s="897"/>
      <c r="E6" s="897"/>
      <c r="F6" s="901" t="s">
        <v>113</v>
      </c>
      <c r="G6" s="902"/>
      <c r="H6" s="902"/>
      <c r="I6" s="902"/>
      <c r="J6" s="902"/>
      <c r="K6" s="902"/>
      <c r="L6" s="902"/>
      <c r="M6" s="903"/>
      <c r="N6" s="4"/>
      <c r="O6" s="4"/>
      <c r="P6" s="4"/>
      <c r="Q6" s="4"/>
      <c r="R6" s="4"/>
      <c r="S6" s="4"/>
      <c r="T6" s="4"/>
    </row>
    <row r="7" spans="1:20" ht="15">
      <c r="A7" s="897" t="s">
        <v>114</v>
      </c>
      <c r="B7" s="897"/>
      <c r="C7" s="897"/>
      <c r="D7" s="897"/>
      <c r="E7" s="897"/>
      <c r="F7" s="898">
        <v>2024</v>
      </c>
      <c r="G7" s="899"/>
      <c r="H7" s="899"/>
      <c r="I7" s="899"/>
      <c r="J7" s="899"/>
      <c r="K7" s="899"/>
      <c r="L7" s="899"/>
      <c r="M7" s="900"/>
      <c r="N7" s="4"/>
      <c r="O7" s="4"/>
      <c r="P7" s="4"/>
      <c r="Q7" s="4"/>
      <c r="R7" s="4"/>
      <c r="S7" s="4"/>
      <c r="T7" s="4"/>
    </row>
    <row r="8" spans="1:20" ht="15">
      <c r="A8" s="897" t="s">
        <v>115</v>
      </c>
      <c r="B8" s="897"/>
      <c r="C8" s="897"/>
      <c r="D8" s="897"/>
      <c r="E8" s="897"/>
      <c r="F8" s="898" t="s">
        <v>731</v>
      </c>
      <c r="G8" s="899"/>
      <c r="H8" s="899"/>
      <c r="I8" s="899"/>
      <c r="J8" s="899"/>
      <c r="K8" s="899"/>
      <c r="L8" s="899"/>
      <c r="M8" s="900"/>
      <c r="N8" s="4"/>
      <c r="O8" s="4"/>
      <c r="P8" s="4"/>
      <c r="Q8" s="4"/>
      <c r="R8" s="4"/>
      <c r="S8" s="4"/>
      <c r="T8" s="4"/>
    </row>
    <row r="9" spans="1:20" ht="15">
      <c r="A9" s="897" t="s">
        <v>7</v>
      </c>
      <c r="B9" s="897"/>
      <c r="C9" s="897"/>
      <c r="D9" s="897"/>
      <c r="E9" s="897"/>
      <c r="F9" s="898" t="s">
        <v>1241</v>
      </c>
      <c r="G9" s="899"/>
      <c r="H9" s="899"/>
      <c r="I9" s="899"/>
      <c r="J9" s="899"/>
      <c r="K9" s="899"/>
      <c r="L9" s="899"/>
      <c r="M9" s="900"/>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926" t="s">
        <v>9</v>
      </c>
      <c r="B11" s="927"/>
      <c r="C11" s="927"/>
      <c r="D11" s="927"/>
      <c r="E11" s="927"/>
      <c r="F11" s="927"/>
      <c r="G11" s="927"/>
      <c r="H11" s="927"/>
      <c r="I11" s="927"/>
      <c r="J11" s="927"/>
      <c r="K11" s="927"/>
      <c r="L11" s="927"/>
      <c r="M11" s="927"/>
      <c r="N11" s="927"/>
      <c r="O11" s="927"/>
      <c r="P11" s="927"/>
      <c r="Q11" s="927"/>
      <c r="R11" s="927"/>
      <c r="S11" s="927"/>
      <c r="T11" s="928"/>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929" t="s">
        <v>16</v>
      </c>
      <c r="B13" s="930"/>
      <c r="C13" s="930"/>
      <c r="D13" s="930"/>
      <c r="E13" s="930"/>
      <c r="F13" s="930"/>
      <c r="G13" s="930"/>
      <c r="H13" s="930"/>
      <c r="I13" s="930"/>
      <c r="J13" s="930"/>
      <c r="K13" s="930"/>
      <c r="L13" s="931"/>
      <c r="M13" s="932" t="s">
        <v>1</v>
      </c>
      <c r="N13" s="932"/>
      <c r="O13" s="932"/>
      <c r="P13" s="932"/>
      <c r="Q13" s="932"/>
      <c r="R13" s="932"/>
      <c r="S13" s="932"/>
      <c r="T13" s="933"/>
    </row>
    <row r="14" spans="1:20" ht="27" customHeight="1" thickBot="1">
      <c r="A14" s="938" t="s">
        <v>27</v>
      </c>
      <c r="B14" s="947" t="s">
        <v>293</v>
      </c>
      <c r="C14" s="947" t="s">
        <v>294</v>
      </c>
      <c r="D14" s="938" t="s">
        <v>26</v>
      </c>
      <c r="E14" s="942" t="s">
        <v>19</v>
      </c>
      <c r="F14" s="944" t="s">
        <v>11</v>
      </c>
      <c r="G14" s="945"/>
      <c r="H14" s="945"/>
      <c r="I14" s="946"/>
      <c r="J14" s="934" t="s">
        <v>20</v>
      </c>
      <c r="K14" s="934" t="s">
        <v>21</v>
      </c>
      <c r="L14" s="934" t="s">
        <v>2</v>
      </c>
      <c r="M14" s="936" t="s">
        <v>22</v>
      </c>
      <c r="N14" s="917" t="s">
        <v>3</v>
      </c>
      <c r="O14" s="918"/>
      <c r="P14" s="919"/>
      <c r="Q14" s="920" t="s">
        <v>188</v>
      </c>
      <c r="R14" s="922" t="s">
        <v>5</v>
      </c>
      <c r="S14" s="10" t="s">
        <v>29</v>
      </c>
      <c r="T14" s="924" t="s">
        <v>0</v>
      </c>
    </row>
    <row r="15" spans="1:20" ht="33.75" customHeight="1" thickBot="1">
      <c r="A15" s="939"/>
      <c r="B15" s="948"/>
      <c r="C15" s="948"/>
      <c r="D15" s="939"/>
      <c r="E15" s="943"/>
      <c r="F15" s="11" t="s">
        <v>12</v>
      </c>
      <c r="G15" s="11" t="s">
        <v>13</v>
      </c>
      <c r="H15" s="11" t="s">
        <v>14</v>
      </c>
      <c r="I15" s="11" t="s">
        <v>15</v>
      </c>
      <c r="J15" s="935"/>
      <c r="K15" s="935"/>
      <c r="L15" s="935"/>
      <c r="M15" s="937"/>
      <c r="N15" s="37" t="s">
        <v>30</v>
      </c>
      <c r="O15" s="13" t="s">
        <v>28</v>
      </c>
      <c r="P15" s="14" t="s">
        <v>31</v>
      </c>
      <c r="Q15" s="921"/>
      <c r="R15" s="923"/>
      <c r="S15" s="15"/>
      <c r="T15" s="925"/>
    </row>
    <row r="16" spans="1:20" ht="14.25" thickBot="1">
      <c r="A16" s="2"/>
      <c r="B16" s="2"/>
      <c r="C16" s="2"/>
      <c r="D16" s="2"/>
      <c r="E16" s="2"/>
      <c r="F16" s="2"/>
      <c r="G16" s="2"/>
      <c r="H16" s="51"/>
      <c r="I16" s="2"/>
      <c r="J16" s="2"/>
      <c r="K16" s="2"/>
      <c r="L16" s="16"/>
      <c r="M16" s="2"/>
      <c r="Q16" s="2"/>
      <c r="R16" s="2"/>
      <c r="S16" s="2"/>
      <c r="T16" s="2"/>
    </row>
    <row r="17" spans="1:20" ht="48" customHeight="1">
      <c r="A17" s="1261">
        <v>1</v>
      </c>
      <c r="B17" s="1217" t="s">
        <v>298</v>
      </c>
      <c r="C17" s="1217" t="s">
        <v>363</v>
      </c>
      <c r="D17" s="996" t="s">
        <v>116</v>
      </c>
      <c r="E17" s="299" t="s">
        <v>117</v>
      </c>
      <c r="F17" s="249">
        <v>3</v>
      </c>
      <c r="G17" s="249">
        <v>3</v>
      </c>
      <c r="H17" s="249">
        <v>3</v>
      </c>
      <c r="I17" s="284"/>
      <c r="J17" s="299" t="s">
        <v>118</v>
      </c>
      <c r="K17" s="359">
        <v>0</v>
      </c>
      <c r="L17" s="360"/>
      <c r="M17" s="343">
        <v>3</v>
      </c>
      <c r="N17" s="344">
        <f>IF(M17&lt;1,M17-AVERAGE(F17:I17),M17-(SUM(F17:I17)))</f>
        <v>-6</v>
      </c>
      <c r="O17" s="303">
        <f>IF(M17&lt;1,(AVERAGE(F17:I17)/M17),SUM(F17:I17)/M17)</f>
        <v>3</v>
      </c>
      <c r="P17" s="56" t="str">
        <f>IF(O17&lt;=V$16,"T",IF(O17&lt;$Y$16,"R",IF(O17&gt;=$Y$16,"P")))</f>
        <v>P</v>
      </c>
      <c r="Q17" s="39"/>
      <c r="R17" s="1228" t="s">
        <v>1010</v>
      </c>
      <c r="S17" s="1222" t="s">
        <v>1011</v>
      </c>
      <c r="T17" s="1225" t="s">
        <v>1012</v>
      </c>
    </row>
    <row r="18" spans="1:20" ht="48">
      <c r="A18" s="1262"/>
      <c r="B18" s="1014"/>
      <c r="C18" s="1014"/>
      <c r="D18" s="997"/>
      <c r="E18" s="290" t="s">
        <v>119</v>
      </c>
      <c r="F18" s="327">
        <v>3</v>
      </c>
      <c r="G18" s="327">
        <v>3</v>
      </c>
      <c r="H18" s="327">
        <v>3</v>
      </c>
      <c r="I18" s="249"/>
      <c r="J18" s="290" t="s">
        <v>120</v>
      </c>
      <c r="K18" s="361">
        <v>0</v>
      </c>
      <c r="L18" s="253"/>
      <c r="M18" s="349">
        <v>3</v>
      </c>
      <c r="N18" s="267">
        <f>IF(M18&lt;1,M18-AVERAGE(F18:I18),M18-(SUM(F18:I18)))</f>
        <v>-6</v>
      </c>
      <c r="O18" s="268">
        <v>1</v>
      </c>
      <c r="P18" s="40" t="str">
        <f t="shared" ref="P18:P43" si="0">IF(O18&lt;=V$16,"T",IF(O18&lt;$Y$16,"R",IF(O18&gt;=$Y$16,"P")))</f>
        <v>P</v>
      </c>
      <c r="Q18" s="24"/>
      <c r="R18" s="1226"/>
      <c r="S18" s="1223"/>
      <c r="T18" s="1226"/>
    </row>
    <row r="19" spans="1:20" ht="60">
      <c r="A19" s="1262"/>
      <c r="B19" s="1014"/>
      <c r="C19" s="1014"/>
      <c r="D19" s="997"/>
      <c r="E19" s="290" t="s">
        <v>121</v>
      </c>
      <c r="F19" s="277">
        <v>3</v>
      </c>
      <c r="G19" s="277">
        <v>3</v>
      </c>
      <c r="H19" s="277">
        <v>3</v>
      </c>
      <c r="I19" s="277"/>
      <c r="J19" s="290" t="s">
        <v>122</v>
      </c>
      <c r="K19" s="361">
        <v>0</v>
      </c>
      <c r="L19" s="253"/>
      <c r="M19" s="350">
        <v>3</v>
      </c>
      <c r="N19" s="267">
        <f t="shared" ref="N19:N28" si="1">IF(M19&lt;1,M19-AVERAGE(F19:I19),M19-(SUM(F19:I19)))</f>
        <v>-6</v>
      </c>
      <c r="O19" s="268">
        <v>1</v>
      </c>
      <c r="P19" s="40" t="str">
        <f t="shared" si="0"/>
        <v>P</v>
      </c>
      <c r="Q19" s="24"/>
      <c r="R19" s="1226"/>
      <c r="S19" s="1223"/>
      <c r="T19" s="1226"/>
    </row>
    <row r="20" spans="1:20" ht="36">
      <c r="A20" s="1262"/>
      <c r="B20" s="1014"/>
      <c r="C20" s="1014"/>
      <c r="D20" s="997"/>
      <c r="E20" s="290" t="s">
        <v>123</v>
      </c>
      <c r="F20" s="277">
        <v>8</v>
      </c>
      <c r="G20" s="277">
        <v>8</v>
      </c>
      <c r="H20" s="277">
        <v>8</v>
      </c>
      <c r="I20" s="277"/>
      <c r="J20" s="290" t="s">
        <v>124</v>
      </c>
      <c r="K20" s="361">
        <v>0</v>
      </c>
      <c r="L20" s="253"/>
      <c r="M20" s="350">
        <v>3</v>
      </c>
      <c r="N20" s="267">
        <f t="shared" si="1"/>
        <v>-21</v>
      </c>
      <c r="O20" s="268">
        <v>1</v>
      </c>
      <c r="P20" s="40" t="str">
        <f t="shared" si="0"/>
        <v>P</v>
      </c>
      <c r="Q20" s="24"/>
      <c r="R20" s="1226"/>
      <c r="S20" s="1223"/>
      <c r="T20" s="1226"/>
    </row>
    <row r="21" spans="1:20" ht="36">
      <c r="A21" s="1262"/>
      <c r="B21" s="1014"/>
      <c r="C21" s="1014"/>
      <c r="D21" s="997"/>
      <c r="E21" s="290" t="s">
        <v>125</v>
      </c>
      <c r="F21" s="277">
        <v>3</v>
      </c>
      <c r="G21" s="277">
        <v>3</v>
      </c>
      <c r="H21" s="277">
        <v>3</v>
      </c>
      <c r="I21" s="277"/>
      <c r="J21" s="290" t="s">
        <v>126</v>
      </c>
      <c r="K21" s="361">
        <v>0</v>
      </c>
      <c r="L21" s="253"/>
      <c r="M21" s="350">
        <v>3</v>
      </c>
      <c r="N21" s="267">
        <f t="shared" si="1"/>
        <v>-6</v>
      </c>
      <c r="O21" s="268">
        <v>1</v>
      </c>
      <c r="P21" s="40" t="str">
        <f t="shared" si="0"/>
        <v>P</v>
      </c>
      <c r="Q21" s="24"/>
      <c r="R21" s="1226"/>
      <c r="S21" s="1223"/>
      <c r="T21" s="1226"/>
    </row>
    <row r="22" spans="1:20" ht="36">
      <c r="A22" s="1262"/>
      <c r="B22" s="1014"/>
      <c r="C22" s="1014"/>
      <c r="D22" s="997"/>
      <c r="E22" s="290" t="s">
        <v>127</v>
      </c>
      <c r="F22" s="277">
        <v>3</v>
      </c>
      <c r="G22" s="277">
        <v>3</v>
      </c>
      <c r="H22" s="277">
        <v>3</v>
      </c>
      <c r="I22" s="277"/>
      <c r="J22" s="290" t="s">
        <v>128</v>
      </c>
      <c r="K22" s="361">
        <v>0</v>
      </c>
      <c r="L22" s="253"/>
      <c r="M22" s="350">
        <v>3</v>
      </c>
      <c r="N22" s="267">
        <f t="shared" si="1"/>
        <v>-6</v>
      </c>
      <c r="O22" s="268">
        <v>1</v>
      </c>
      <c r="P22" s="40" t="str">
        <f t="shared" si="0"/>
        <v>P</v>
      </c>
      <c r="Q22" s="24"/>
      <c r="R22" s="1226"/>
      <c r="S22" s="1223"/>
      <c r="T22" s="1226"/>
    </row>
    <row r="23" spans="1:20" ht="24.75" customHeight="1">
      <c r="A23" s="1262"/>
      <c r="B23" s="1014"/>
      <c r="C23" s="1014"/>
      <c r="D23" s="997"/>
      <c r="E23" s="275" t="s">
        <v>129</v>
      </c>
      <c r="F23" s="277">
        <v>3</v>
      </c>
      <c r="G23" s="277">
        <v>3</v>
      </c>
      <c r="H23" s="277">
        <v>3</v>
      </c>
      <c r="I23" s="277"/>
      <c r="J23" s="290" t="s">
        <v>130</v>
      </c>
      <c r="K23" s="361">
        <v>0</v>
      </c>
      <c r="L23" s="253"/>
      <c r="M23" s="350">
        <v>3</v>
      </c>
      <c r="N23" s="267">
        <f t="shared" si="1"/>
        <v>-6</v>
      </c>
      <c r="O23" s="268">
        <v>1</v>
      </c>
      <c r="P23" s="40" t="str">
        <f t="shared" si="0"/>
        <v>P</v>
      </c>
      <c r="Q23" s="24"/>
      <c r="R23" s="1226"/>
      <c r="S23" s="1223"/>
      <c r="T23" s="1226"/>
    </row>
    <row r="24" spans="1:20" ht="36">
      <c r="A24" s="1262"/>
      <c r="B24" s="1014"/>
      <c r="C24" s="1014"/>
      <c r="D24" s="865"/>
      <c r="E24" s="275" t="s">
        <v>131</v>
      </c>
      <c r="F24" s="277">
        <v>3</v>
      </c>
      <c r="G24" s="277">
        <v>3</v>
      </c>
      <c r="H24" s="277">
        <v>3</v>
      </c>
      <c r="I24" s="277"/>
      <c r="J24" s="290" t="s">
        <v>132</v>
      </c>
      <c r="K24" s="361">
        <v>0</v>
      </c>
      <c r="L24" s="253"/>
      <c r="M24" s="350"/>
      <c r="N24" s="267">
        <f t="shared" si="1"/>
        <v>-3</v>
      </c>
      <c r="O24" s="268">
        <v>1</v>
      </c>
      <c r="P24" s="40" t="str">
        <f t="shared" si="0"/>
        <v>P</v>
      </c>
      <c r="Q24" s="24"/>
      <c r="R24" s="1227"/>
      <c r="S24" s="1224"/>
      <c r="T24" s="1227"/>
    </row>
    <row r="25" spans="1:20" ht="24" customHeight="1">
      <c r="A25" s="1262"/>
      <c r="B25" s="1014"/>
      <c r="C25" s="1014"/>
      <c r="D25" s="1229" t="s">
        <v>133</v>
      </c>
      <c r="E25" s="275" t="s">
        <v>134</v>
      </c>
      <c r="F25" s="277">
        <v>8</v>
      </c>
      <c r="G25" s="277">
        <v>8</v>
      </c>
      <c r="H25" s="277">
        <v>8</v>
      </c>
      <c r="I25" s="277"/>
      <c r="J25" s="956" t="s">
        <v>135</v>
      </c>
      <c r="K25" s="361">
        <v>0</v>
      </c>
      <c r="L25" s="253"/>
      <c r="M25" s="277">
        <v>3</v>
      </c>
      <c r="N25" s="267">
        <v>3</v>
      </c>
      <c r="O25" s="268">
        <v>1</v>
      </c>
      <c r="P25" s="40" t="str">
        <f t="shared" si="0"/>
        <v>P</v>
      </c>
      <c r="Q25" s="24"/>
      <c r="R25" s="1215" t="s">
        <v>136</v>
      </c>
      <c r="S25" s="1215" t="s">
        <v>1013</v>
      </c>
      <c r="T25" s="1215" t="s">
        <v>1014</v>
      </c>
    </row>
    <row r="26" spans="1:20" ht="15" customHeight="1">
      <c r="A26" s="1262"/>
      <c r="B26" s="1014"/>
      <c r="C26" s="1014"/>
      <c r="D26" s="1230"/>
      <c r="E26" s="290" t="s">
        <v>137</v>
      </c>
      <c r="F26" s="277">
        <v>3</v>
      </c>
      <c r="G26" s="277">
        <v>3</v>
      </c>
      <c r="H26" s="277">
        <v>3</v>
      </c>
      <c r="I26" s="277"/>
      <c r="J26" s="956"/>
      <c r="K26" s="361">
        <v>0</v>
      </c>
      <c r="L26" s="253"/>
      <c r="M26" s="350"/>
      <c r="N26" s="267">
        <v>1</v>
      </c>
      <c r="O26" s="268">
        <v>1</v>
      </c>
      <c r="P26" s="40" t="str">
        <f t="shared" si="0"/>
        <v>P</v>
      </c>
      <c r="Q26" s="24"/>
      <c r="R26" s="1216"/>
      <c r="S26" s="1216"/>
      <c r="T26" s="1216"/>
    </row>
    <row r="27" spans="1:20" ht="66.75" customHeight="1">
      <c r="A27" s="1262"/>
      <c r="B27" s="1014"/>
      <c r="C27" s="1014"/>
      <c r="D27" s="1231"/>
      <c r="E27" s="275" t="s">
        <v>138</v>
      </c>
      <c r="F27" s="253"/>
      <c r="G27" s="253"/>
      <c r="H27" s="253"/>
      <c r="I27" s="277"/>
      <c r="J27" s="956"/>
      <c r="K27" s="361">
        <v>0</v>
      </c>
      <c r="L27" s="253"/>
      <c r="M27" s="350">
        <v>3</v>
      </c>
      <c r="N27" s="267">
        <f t="shared" si="1"/>
        <v>3</v>
      </c>
      <c r="O27" s="268">
        <v>1</v>
      </c>
      <c r="P27" s="40" t="str">
        <f t="shared" si="0"/>
        <v>P</v>
      </c>
      <c r="Q27" s="24"/>
      <c r="R27" s="1221"/>
      <c r="S27" s="1221"/>
      <c r="T27" s="1221"/>
    </row>
    <row r="28" spans="1:20" ht="24" customHeight="1">
      <c r="A28" s="1262"/>
      <c r="B28" s="1014"/>
      <c r="C28" s="1014"/>
      <c r="D28" s="1229" t="s">
        <v>139</v>
      </c>
      <c r="E28" s="290" t="s">
        <v>140</v>
      </c>
      <c r="F28" s="277">
        <v>12</v>
      </c>
      <c r="G28" s="277">
        <v>12</v>
      </c>
      <c r="H28" s="277">
        <v>12</v>
      </c>
      <c r="I28" s="277"/>
      <c r="J28" s="290" t="s">
        <v>141</v>
      </c>
      <c r="K28" s="361">
        <v>0</v>
      </c>
      <c r="L28" s="253"/>
      <c r="M28" s="350"/>
      <c r="N28" s="267">
        <f t="shared" si="1"/>
        <v>-12</v>
      </c>
      <c r="O28" s="268">
        <v>1</v>
      </c>
      <c r="P28" s="40" t="str">
        <f t="shared" si="0"/>
        <v>P</v>
      </c>
      <c r="Q28" s="24"/>
      <c r="R28" s="1215" t="s">
        <v>142</v>
      </c>
      <c r="S28" s="1215" t="s">
        <v>143</v>
      </c>
      <c r="T28" s="1215" t="s">
        <v>144</v>
      </c>
    </row>
    <row r="29" spans="1:20" ht="36">
      <c r="A29" s="1262"/>
      <c r="B29" s="1014"/>
      <c r="C29" s="1014"/>
      <c r="D29" s="1230"/>
      <c r="E29" s="290" t="s">
        <v>145</v>
      </c>
      <c r="F29" s="277">
        <v>3</v>
      </c>
      <c r="G29" s="277">
        <v>3</v>
      </c>
      <c r="H29" s="272">
        <v>3</v>
      </c>
      <c r="I29" s="277"/>
      <c r="J29" s="956" t="s">
        <v>146</v>
      </c>
      <c r="K29" s="361">
        <v>0</v>
      </c>
      <c r="L29" s="253"/>
      <c r="M29" s="277">
        <v>3</v>
      </c>
      <c r="N29" s="267">
        <v>3</v>
      </c>
      <c r="O29" s="268">
        <f>IF(M29&lt;1,(AVERAGE(F29:I29)/M29),SUM(F29:I29)/M29)</f>
        <v>3</v>
      </c>
      <c r="P29" s="40" t="str">
        <f t="shared" si="0"/>
        <v>P</v>
      </c>
      <c r="Q29" s="24"/>
      <c r="R29" s="1216"/>
      <c r="S29" s="1216"/>
      <c r="T29" s="1216"/>
    </row>
    <row r="30" spans="1:20" ht="24">
      <c r="A30" s="1262"/>
      <c r="B30" s="1014"/>
      <c r="C30" s="1014"/>
      <c r="D30" s="1231"/>
      <c r="E30" s="290" t="s">
        <v>147</v>
      </c>
      <c r="F30" s="277">
        <v>3</v>
      </c>
      <c r="G30" s="277">
        <v>3</v>
      </c>
      <c r="H30" s="277">
        <v>3</v>
      </c>
      <c r="I30" s="277"/>
      <c r="J30" s="956"/>
      <c r="K30" s="361">
        <v>0</v>
      </c>
      <c r="L30" s="253"/>
      <c r="M30" s="350">
        <v>3</v>
      </c>
      <c r="N30" s="267">
        <v>3</v>
      </c>
      <c r="O30" s="268">
        <v>1</v>
      </c>
      <c r="P30" s="40" t="str">
        <f t="shared" si="0"/>
        <v>P</v>
      </c>
      <c r="Q30" s="24"/>
      <c r="R30" s="1221"/>
      <c r="S30" s="1221"/>
      <c r="T30" s="1221"/>
    </row>
    <row r="31" spans="1:20" ht="48.75" customHeight="1">
      <c r="A31" s="1262"/>
      <c r="B31" s="1014"/>
      <c r="C31" s="1014"/>
      <c r="D31" s="1229" t="s">
        <v>148</v>
      </c>
      <c r="E31" s="290" t="s">
        <v>149</v>
      </c>
      <c r="F31" s="283"/>
      <c r="G31" s="283">
        <v>1</v>
      </c>
      <c r="H31" s="253"/>
      <c r="I31" s="277"/>
      <c r="J31" s="275" t="s">
        <v>150</v>
      </c>
      <c r="K31" s="361">
        <v>0</v>
      </c>
      <c r="L31" s="253"/>
      <c r="M31" s="277">
        <v>3</v>
      </c>
      <c r="N31" s="267">
        <v>1</v>
      </c>
      <c r="O31" s="268">
        <f>IF(M31&lt;1,(AVERAGE(F31:I31)/M31),SUM(F31:I31)/M31)</f>
        <v>0.33333333333333331</v>
      </c>
      <c r="P31" s="40" t="str">
        <f t="shared" si="0"/>
        <v>P</v>
      </c>
      <c r="Q31" s="24"/>
      <c r="R31" s="1215" t="s">
        <v>151</v>
      </c>
      <c r="S31" s="1215" t="s">
        <v>152</v>
      </c>
      <c r="T31" s="1215" t="s">
        <v>153</v>
      </c>
    </row>
    <row r="32" spans="1:20" ht="48.75" customHeight="1">
      <c r="A32" s="1262"/>
      <c r="B32" s="1014"/>
      <c r="C32" s="1014"/>
      <c r="D32" s="1230"/>
      <c r="E32" s="290" t="s">
        <v>154</v>
      </c>
      <c r="F32" s="277">
        <v>3</v>
      </c>
      <c r="G32" s="277">
        <v>3</v>
      </c>
      <c r="H32" s="277">
        <v>3</v>
      </c>
      <c r="I32" s="277"/>
      <c r="J32" s="275" t="s">
        <v>155</v>
      </c>
      <c r="K32" s="361">
        <v>0</v>
      </c>
      <c r="L32" s="253"/>
      <c r="M32" s="277">
        <v>3</v>
      </c>
      <c r="N32" s="267">
        <v>3</v>
      </c>
      <c r="O32" s="268">
        <v>1</v>
      </c>
      <c r="P32" s="40" t="str">
        <f t="shared" si="0"/>
        <v>P</v>
      </c>
      <c r="Q32" s="24"/>
      <c r="R32" s="1216"/>
      <c r="S32" s="1216"/>
      <c r="T32" s="1216"/>
    </row>
    <row r="33" spans="1:20" ht="60.75" customHeight="1">
      <c r="A33" s="1262"/>
      <c r="B33" s="1014"/>
      <c r="C33" s="1014"/>
      <c r="D33" s="1230"/>
      <c r="E33" s="290" t="s">
        <v>156</v>
      </c>
      <c r="F33" s="283">
        <v>1</v>
      </c>
      <c r="G33" s="283"/>
      <c r="H33" s="253"/>
      <c r="I33" s="277"/>
      <c r="J33" s="275" t="s">
        <v>157</v>
      </c>
      <c r="K33" s="361">
        <v>0</v>
      </c>
      <c r="L33" s="253"/>
      <c r="M33" s="277">
        <v>1</v>
      </c>
      <c r="N33" s="267">
        <v>1</v>
      </c>
      <c r="O33" s="268">
        <f>IF(M33&lt;1,(AVERAGE(F33:I33)/M33),SUM(F33:I33)/M33)</f>
        <v>1</v>
      </c>
      <c r="P33" s="40" t="str">
        <f t="shared" si="0"/>
        <v>P</v>
      </c>
      <c r="Q33" s="24"/>
      <c r="R33" s="1216"/>
      <c r="S33" s="1221"/>
      <c r="T33" s="1221"/>
    </row>
    <row r="34" spans="1:20" ht="77.25" customHeight="1">
      <c r="A34" s="1262"/>
      <c r="B34" s="1014"/>
      <c r="C34" s="1014"/>
      <c r="D34" s="1231"/>
      <c r="E34" s="290" t="s">
        <v>158</v>
      </c>
      <c r="F34" s="283"/>
      <c r="G34" s="283">
        <v>1</v>
      </c>
      <c r="H34" s="253"/>
      <c r="I34" s="277"/>
      <c r="J34" s="275" t="s">
        <v>159</v>
      </c>
      <c r="K34" s="361">
        <v>0</v>
      </c>
      <c r="L34" s="253"/>
      <c r="M34" s="283">
        <v>1</v>
      </c>
      <c r="N34" s="267">
        <v>1</v>
      </c>
      <c r="O34" s="268">
        <f>IF(M34&lt;1,(AVERAGE(F34:I34)/M34),SUM(F34:I34)/M34)</f>
        <v>1</v>
      </c>
      <c r="P34" s="40" t="str">
        <f t="shared" si="0"/>
        <v>P</v>
      </c>
      <c r="Q34" s="24"/>
      <c r="R34" s="571" t="s">
        <v>160</v>
      </c>
      <c r="S34" s="571" t="s">
        <v>161</v>
      </c>
      <c r="T34" s="571" t="s">
        <v>162</v>
      </c>
    </row>
    <row r="35" spans="1:20" ht="36" customHeight="1">
      <c r="A35" s="1262"/>
      <c r="B35" s="1014"/>
      <c r="C35" s="1014"/>
      <c r="D35" s="1229" t="s">
        <v>163</v>
      </c>
      <c r="E35" s="439" t="s">
        <v>164</v>
      </c>
      <c r="F35" s="272">
        <v>3</v>
      </c>
      <c r="G35" s="272">
        <v>3</v>
      </c>
      <c r="H35" s="272">
        <v>3</v>
      </c>
      <c r="I35" s="1232"/>
      <c r="J35" s="362" t="s">
        <v>165</v>
      </c>
      <c r="K35" s="361">
        <v>0</v>
      </c>
      <c r="L35" s="1237"/>
      <c r="M35" s="1232">
        <v>0</v>
      </c>
      <c r="N35" s="1239">
        <v>3</v>
      </c>
      <c r="O35" s="1241">
        <v>1</v>
      </c>
      <c r="P35" s="1242" t="str">
        <f t="shared" si="0"/>
        <v>P</v>
      </c>
      <c r="Q35" s="1235"/>
      <c r="R35" s="1215" t="s">
        <v>166</v>
      </c>
      <c r="S35" s="1215" t="s">
        <v>167</v>
      </c>
      <c r="T35" s="1215" t="s">
        <v>168</v>
      </c>
    </row>
    <row r="36" spans="1:20" ht="24">
      <c r="A36" s="1262"/>
      <c r="B36" s="1014"/>
      <c r="C36" s="1014"/>
      <c r="D36" s="1230"/>
      <c r="E36" s="439" t="s">
        <v>169</v>
      </c>
      <c r="F36" s="277">
        <v>3</v>
      </c>
      <c r="G36" s="277">
        <v>3</v>
      </c>
      <c r="H36" s="272">
        <v>3</v>
      </c>
      <c r="I36" s="1233"/>
      <c r="J36" s="956" t="s">
        <v>170</v>
      </c>
      <c r="K36" s="1240">
        <v>0</v>
      </c>
      <c r="L36" s="1238"/>
      <c r="M36" s="1234"/>
      <c r="N36" s="992"/>
      <c r="O36" s="986"/>
      <c r="P36" s="1243"/>
      <c r="Q36" s="1236"/>
      <c r="R36" s="1216"/>
      <c r="S36" s="1216"/>
      <c r="T36" s="1216"/>
    </row>
    <row r="37" spans="1:20" ht="15" customHeight="1">
      <c r="A37" s="1262"/>
      <c r="B37" s="1014"/>
      <c r="C37" s="1014"/>
      <c r="D37" s="1230"/>
      <c r="E37" s="290" t="s">
        <v>171</v>
      </c>
      <c r="F37" s="253">
        <v>3</v>
      </c>
      <c r="G37" s="253">
        <v>3</v>
      </c>
      <c r="H37" s="253">
        <v>3</v>
      </c>
      <c r="I37" s="1233"/>
      <c r="J37" s="956"/>
      <c r="K37" s="1240"/>
      <c r="L37" s="1237"/>
      <c r="M37" s="1245"/>
      <c r="N37" s="1248" t="e">
        <f>F37/M37</f>
        <v>#DIV/0!</v>
      </c>
      <c r="O37" s="1251">
        <v>1</v>
      </c>
      <c r="P37" s="1242" t="str">
        <f t="shared" si="0"/>
        <v>P</v>
      </c>
      <c r="Q37" s="24"/>
      <c r="R37" s="1216"/>
      <c r="S37" s="1216"/>
      <c r="T37" s="1216"/>
    </row>
    <row r="38" spans="1:20" ht="24">
      <c r="A38" s="1262"/>
      <c r="B38" s="1014"/>
      <c r="C38" s="1014"/>
      <c r="D38" s="1230"/>
      <c r="E38" s="290" t="s">
        <v>172</v>
      </c>
      <c r="F38" s="253">
        <v>3</v>
      </c>
      <c r="G38" s="253">
        <v>3</v>
      </c>
      <c r="H38" s="253">
        <v>3</v>
      </c>
      <c r="I38" s="1233"/>
      <c r="J38" s="956"/>
      <c r="K38" s="1240"/>
      <c r="L38" s="1244"/>
      <c r="M38" s="1246"/>
      <c r="N38" s="1249"/>
      <c r="O38" s="1252"/>
      <c r="P38" s="1254"/>
      <c r="Q38" s="24"/>
      <c r="R38" s="1216"/>
      <c r="S38" s="1216"/>
      <c r="T38" s="1216"/>
    </row>
    <row r="39" spans="1:20" ht="24">
      <c r="A39" s="1262"/>
      <c r="B39" s="1014"/>
      <c r="C39" s="1014"/>
      <c r="D39" s="1231"/>
      <c r="E39" s="290" t="s">
        <v>173</v>
      </c>
      <c r="F39" s="253">
        <v>3</v>
      </c>
      <c r="G39" s="253">
        <v>3</v>
      </c>
      <c r="H39" s="253">
        <v>3</v>
      </c>
      <c r="I39" s="1234"/>
      <c r="J39" s="956"/>
      <c r="K39" s="1240"/>
      <c r="L39" s="1238"/>
      <c r="M39" s="1247"/>
      <c r="N39" s="1250"/>
      <c r="O39" s="1253"/>
      <c r="P39" s="1254"/>
      <c r="Q39" s="24"/>
      <c r="R39" s="1216"/>
      <c r="S39" s="1216"/>
      <c r="T39" s="1216"/>
    </row>
    <row r="40" spans="1:20" ht="15" customHeight="1">
      <c r="A40" s="1262"/>
      <c r="B40" s="1014"/>
      <c r="C40" s="1014"/>
      <c r="D40" s="1229" t="s">
        <v>174</v>
      </c>
      <c r="E40" s="290" t="s">
        <v>175</v>
      </c>
      <c r="F40" s="253">
        <v>3</v>
      </c>
      <c r="G40" s="253">
        <v>3</v>
      </c>
      <c r="H40" s="253">
        <v>3</v>
      </c>
      <c r="I40" s="277"/>
      <c r="J40" s="1218" t="s">
        <v>176</v>
      </c>
      <c r="K40" s="1257">
        <v>0</v>
      </c>
      <c r="L40" s="1237"/>
      <c r="M40" s="1232">
        <v>0</v>
      </c>
      <c r="N40" s="1248">
        <v>0</v>
      </c>
      <c r="O40" s="1241">
        <v>1</v>
      </c>
      <c r="P40" s="1242" t="str">
        <f t="shared" si="0"/>
        <v>P</v>
      </c>
      <c r="Q40" s="24"/>
      <c r="R40" s="1221"/>
      <c r="S40" s="1221"/>
      <c r="T40" s="1221"/>
    </row>
    <row r="41" spans="1:20" ht="15" customHeight="1">
      <c r="A41" s="1262"/>
      <c r="B41" s="1014"/>
      <c r="C41" s="1014"/>
      <c r="D41" s="1230"/>
      <c r="E41" s="290" t="s">
        <v>179</v>
      </c>
      <c r="F41" s="253"/>
      <c r="G41" s="253"/>
      <c r="H41" s="253"/>
      <c r="I41" s="277"/>
      <c r="J41" s="1219"/>
      <c r="K41" s="1258"/>
      <c r="L41" s="1244"/>
      <c r="M41" s="1233"/>
      <c r="N41" s="1249"/>
      <c r="O41" s="1260"/>
      <c r="P41" s="1254"/>
      <c r="Q41" s="24"/>
      <c r="R41" s="1215" t="s">
        <v>177</v>
      </c>
      <c r="S41" s="1215" t="s">
        <v>178</v>
      </c>
      <c r="T41" s="1215" t="s">
        <v>1015</v>
      </c>
    </row>
    <row r="42" spans="1:20" ht="15" customHeight="1">
      <c r="A42" s="1262"/>
      <c r="B42" s="1014"/>
      <c r="C42" s="1014"/>
      <c r="D42" s="1231"/>
      <c r="E42" s="290" t="s">
        <v>180</v>
      </c>
      <c r="F42" s="283">
        <v>3</v>
      </c>
      <c r="G42" s="283">
        <v>3</v>
      </c>
      <c r="H42" s="253">
        <v>3</v>
      </c>
      <c r="I42" s="277"/>
      <c r="J42" s="1220"/>
      <c r="K42" s="1259"/>
      <c r="L42" s="1238"/>
      <c r="M42" s="1234"/>
      <c r="N42" s="1250"/>
      <c r="O42" s="986"/>
      <c r="P42" s="1243"/>
      <c r="Q42" s="24"/>
      <c r="R42" s="1216"/>
      <c r="S42" s="1216"/>
      <c r="T42" s="1216"/>
    </row>
    <row r="43" spans="1:20" ht="37.5" customHeight="1">
      <c r="A43" s="1262"/>
      <c r="B43" s="1014"/>
      <c r="C43" s="1014"/>
      <c r="D43" s="1229" t="s">
        <v>181</v>
      </c>
      <c r="E43" s="290" t="s">
        <v>182</v>
      </c>
      <c r="F43" s="253"/>
      <c r="G43" s="253"/>
      <c r="H43" s="253"/>
      <c r="I43" s="257"/>
      <c r="J43" s="864" t="s">
        <v>183</v>
      </c>
      <c r="K43" s="357">
        <v>0</v>
      </c>
      <c r="L43" s="322"/>
      <c r="M43" s="364"/>
      <c r="N43" s="267" t="e">
        <f>F43/M43</f>
        <v>#DIV/0!</v>
      </c>
      <c r="O43" s="268">
        <v>1</v>
      </c>
      <c r="P43" s="1242" t="str">
        <f t="shared" si="0"/>
        <v>P</v>
      </c>
      <c r="Q43" s="50"/>
      <c r="R43" s="1216"/>
      <c r="S43" s="1216"/>
      <c r="T43" s="1216"/>
    </row>
    <row r="44" spans="1:20" ht="36" customHeight="1" thickBot="1">
      <c r="A44" s="1263"/>
      <c r="B44" s="1016"/>
      <c r="C44" s="1016"/>
      <c r="D44" s="1264"/>
      <c r="E44" s="316" t="s">
        <v>184</v>
      </c>
      <c r="F44" s="253">
        <v>3</v>
      </c>
      <c r="G44" s="253">
        <v>3</v>
      </c>
      <c r="H44" s="253">
        <v>3</v>
      </c>
      <c r="I44" s="353"/>
      <c r="J44" s="1255"/>
      <c r="K44" s="366">
        <v>0</v>
      </c>
      <c r="L44" s="335"/>
      <c r="M44" s="339">
        <v>0.03</v>
      </c>
      <c r="N44" s="336">
        <f>M44/F44</f>
        <v>0.01</v>
      </c>
      <c r="O44" s="337">
        <f>IF(M44&lt;1,(AVERAGE(F44:I44)/M44),SUM(F44:I44)/M44)</f>
        <v>100</v>
      </c>
      <c r="P44" s="1256"/>
      <c r="Q44" s="29"/>
      <c r="R44" s="1265"/>
      <c r="S44" s="1265"/>
      <c r="T44" s="1265"/>
    </row>
    <row r="45" spans="1:20" ht="36" customHeight="1">
      <c r="A45" s="561"/>
      <c r="B45" s="562"/>
      <c r="C45" s="562"/>
      <c r="D45" s="563"/>
      <c r="E45" s="564"/>
      <c r="F45" s="565"/>
      <c r="G45" s="565"/>
      <c r="H45" s="561"/>
      <c r="I45" s="561"/>
      <c r="J45" s="564"/>
      <c r="K45" s="566"/>
      <c r="L45" s="567"/>
      <c r="M45" s="568"/>
      <c r="N45" s="569"/>
      <c r="O45" s="570"/>
      <c r="P45" s="55"/>
      <c r="Q45" s="2"/>
      <c r="R45" s="61"/>
      <c r="S45" s="61"/>
      <c r="T45" s="61"/>
    </row>
    <row r="46" spans="1:20" ht="36" customHeight="1">
      <c r="A46" s="561"/>
      <c r="B46" s="562"/>
      <c r="C46" s="562"/>
      <c r="D46" s="563"/>
      <c r="E46" s="564"/>
      <c r="F46" s="58"/>
      <c r="G46" s="59"/>
      <c r="H46" s="59"/>
      <c r="I46" s="561"/>
      <c r="J46" s="564"/>
      <c r="K46" s="566"/>
      <c r="L46" s="567"/>
      <c r="M46" s="568"/>
      <c r="N46" s="569"/>
      <c r="O46" s="570"/>
      <c r="P46" s="55"/>
      <c r="Q46" s="2"/>
      <c r="R46" s="61"/>
      <c r="S46" s="61"/>
      <c r="T46" s="61"/>
    </row>
    <row r="47" spans="1:20" ht="36" customHeight="1">
      <c r="A47" s="561"/>
      <c r="B47" s="562"/>
      <c r="C47" s="562"/>
      <c r="D47" s="563"/>
      <c r="E47" s="564"/>
      <c r="F47" s="2"/>
      <c r="G47" s="2"/>
      <c r="H47" s="2"/>
      <c r="I47" s="561"/>
      <c r="J47" s="564"/>
      <c r="K47" s="566"/>
      <c r="L47" s="567"/>
      <c r="M47" s="568"/>
      <c r="N47" s="569"/>
      <c r="O47" s="570"/>
      <c r="P47" s="55"/>
      <c r="Q47" s="2"/>
      <c r="R47" s="61"/>
      <c r="S47" s="61"/>
      <c r="T47" s="61"/>
    </row>
    <row r="48" spans="1:20" ht="36" customHeight="1">
      <c r="A48" s="561"/>
      <c r="B48" s="562"/>
      <c r="C48" s="562"/>
      <c r="D48" s="563"/>
      <c r="E48" s="53"/>
      <c r="F48" s="66"/>
      <c r="G48" s="66"/>
      <c r="H48" s="66"/>
      <c r="I48" s="59"/>
      <c r="J48" s="53"/>
      <c r="K48" s="566"/>
      <c r="L48" s="567"/>
      <c r="M48" s="568"/>
      <c r="N48" s="569"/>
      <c r="O48" s="570"/>
      <c r="P48" s="55"/>
      <c r="Q48" s="2"/>
      <c r="R48" s="61"/>
      <c r="S48" s="61"/>
      <c r="T48" s="61"/>
    </row>
    <row r="49" spans="1:20" ht="25.5" customHeight="1">
      <c r="A49" s="51"/>
      <c r="B49" s="52"/>
      <c r="C49" s="52"/>
      <c r="D49" s="57"/>
      <c r="E49" s="2"/>
      <c r="F49" s="66"/>
      <c r="G49" s="66"/>
      <c r="H49" s="66"/>
      <c r="I49" s="2"/>
      <c r="J49" s="2"/>
      <c r="K49" s="2"/>
      <c r="L49" s="2"/>
      <c r="M49" s="58"/>
      <c r="N49" s="60"/>
      <c r="O49" s="54"/>
      <c r="P49" s="55"/>
      <c r="Q49" s="2"/>
      <c r="R49" s="61"/>
      <c r="S49" s="61"/>
      <c r="T49" s="61"/>
    </row>
    <row r="50" spans="1:20">
      <c r="A50" s="31" t="s">
        <v>24</v>
      </c>
      <c r="B50" s="2"/>
      <c r="C50" s="2"/>
      <c r="D50" s="2"/>
      <c r="E50" s="66"/>
      <c r="F50" s="66"/>
      <c r="G50" s="66"/>
      <c r="H50" s="66"/>
      <c r="I50" s="66"/>
      <c r="J50" s="66"/>
      <c r="K50" s="2"/>
      <c r="L50" s="2"/>
      <c r="M50" s="2"/>
      <c r="N50" s="2"/>
      <c r="O50" s="2"/>
      <c r="P50" s="2"/>
      <c r="Q50" s="2"/>
      <c r="R50" s="2"/>
      <c r="S50" s="2"/>
      <c r="T50" s="2"/>
    </row>
    <row r="51" spans="1:20">
      <c r="A51" s="65"/>
      <c r="B51" s="66"/>
      <c r="C51" s="66"/>
      <c r="D51" s="66"/>
      <c r="E51" s="66"/>
      <c r="F51" s="66"/>
      <c r="G51" s="66"/>
      <c r="H51" s="66"/>
      <c r="I51" s="66"/>
      <c r="J51" s="66"/>
      <c r="K51" s="66"/>
      <c r="L51" s="66"/>
      <c r="M51" s="66"/>
      <c r="N51" s="66"/>
      <c r="O51" s="66"/>
      <c r="P51" s="66"/>
      <c r="Q51" s="66"/>
      <c r="R51" s="66"/>
      <c r="S51" s="66"/>
      <c r="T51" s="67"/>
    </row>
    <row r="52" spans="1:20">
      <c r="A52" s="65"/>
      <c r="B52" s="66"/>
      <c r="C52" s="66"/>
      <c r="D52" s="66"/>
      <c r="E52" s="66"/>
      <c r="F52" s="66"/>
      <c r="G52" s="66"/>
      <c r="H52" s="66"/>
      <c r="I52" s="66"/>
      <c r="J52" s="66"/>
      <c r="K52" s="66"/>
      <c r="L52" s="66"/>
      <c r="M52" s="66"/>
      <c r="N52" s="66"/>
      <c r="O52" s="66"/>
      <c r="P52" s="66"/>
      <c r="Q52" s="66"/>
      <c r="R52" s="66"/>
      <c r="S52" s="66"/>
      <c r="T52" s="67"/>
    </row>
    <row r="53" spans="1:20">
      <c r="A53" s="65"/>
      <c r="B53" s="66"/>
      <c r="C53" s="66"/>
      <c r="D53" s="66"/>
      <c r="E53" s="66"/>
      <c r="F53" s="66"/>
      <c r="G53" s="66"/>
      <c r="H53" s="66"/>
      <c r="I53" s="66"/>
      <c r="J53" s="66"/>
      <c r="K53" s="66"/>
      <c r="L53" s="66"/>
      <c r="M53" s="66"/>
      <c r="N53" s="66"/>
      <c r="O53" s="66"/>
      <c r="P53" s="66"/>
      <c r="Q53" s="66"/>
      <c r="R53" s="66"/>
      <c r="S53" s="66"/>
      <c r="T53" s="67"/>
    </row>
    <row r="54" spans="1:20">
      <c r="A54" s="65"/>
      <c r="B54" s="66"/>
      <c r="C54" s="66"/>
      <c r="D54" s="66"/>
      <c r="E54" s="66"/>
      <c r="F54" s="66"/>
      <c r="G54" s="66"/>
      <c r="H54" s="66"/>
      <c r="I54" s="66"/>
      <c r="J54" s="66"/>
      <c r="K54" s="66"/>
      <c r="L54" s="66"/>
      <c r="M54" s="66"/>
      <c r="N54" s="66"/>
      <c r="O54" s="66"/>
      <c r="P54" s="66"/>
      <c r="Q54" s="66"/>
      <c r="R54" s="66"/>
      <c r="S54" s="66"/>
      <c r="T54" s="67"/>
    </row>
    <row r="55" spans="1:20">
      <c r="A55" s="65"/>
      <c r="B55" s="66"/>
      <c r="C55" s="66"/>
      <c r="D55" s="66"/>
      <c r="E55" s="66"/>
      <c r="F55" s="66"/>
      <c r="G55" s="66"/>
      <c r="H55" s="66"/>
      <c r="I55" s="66"/>
      <c r="J55" s="66"/>
      <c r="K55" s="66"/>
      <c r="L55" s="66"/>
      <c r="M55" s="66"/>
      <c r="N55" s="66"/>
      <c r="O55" s="66"/>
      <c r="P55" s="66"/>
      <c r="Q55" s="66"/>
      <c r="R55" s="66"/>
      <c r="S55" s="66"/>
      <c r="T55" s="67"/>
    </row>
    <row r="56" spans="1:20">
      <c r="A56" s="65"/>
      <c r="B56" s="66"/>
      <c r="C56" s="66"/>
      <c r="D56" s="66"/>
      <c r="E56" s="66"/>
      <c r="F56" s="66"/>
      <c r="G56" s="66"/>
      <c r="H56" s="66"/>
      <c r="I56" s="66"/>
      <c r="J56" s="66"/>
      <c r="K56" s="66"/>
      <c r="L56" s="66"/>
      <c r="M56" s="66"/>
      <c r="N56" s="66"/>
      <c r="O56" s="66"/>
      <c r="P56" s="66"/>
      <c r="Q56" s="66"/>
      <c r="R56" s="66"/>
      <c r="S56" s="66"/>
      <c r="T56" s="67"/>
    </row>
    <row r="57" spans="1:20">
      <c r="A57" s="65"/>
      <c r="B57" s="66"/>
      <c r="C57" s="66"/>
      <c r="D57" s="66"/>
      <c r="E57" s="66"/>
      <c r="F57" s="66"/>
      <c r="G57" s="66"/>
      <c r="H57" s="66"/>
      <c r="I57" s="66"/>
      <c r="J57" s="66"/>
      <c r="K57" s="66"/>
      <c r="L57" s="66"/>
      <c r="M57" s="66"/>
      <c r="N57" s="66"/>
      <c r="O57" s="66"/>
      <c r="P57" s="66"/>
      <c r="Q57" s="66"/>
      <c r="R57" s="66"/>
      <c r="S57" s="66"/>
      <c r="T57" s="67"/>
    </row>
    <row r="58" spans="1:20">
      <c r="A58" s="65"/>
      <c r="B58" s="66"/>
      <c r="C58" s="66"/>
      <c r="D58" s="66"/>
      <c r="E58" s="66"/>
      <c r="F58" s="66"/>
      <c r="G58" s="66"/>
      <c r="H58" s="66"/>
      <c r="I58" s="66"/>
      <c r="J58" s="66"/>
      <c r="K58" s="66"/>
      <c r="L58" s="66"/>
      <c r="M58" s="66"/>
      <c r="N58" s="66"/>
      <c r="O58" s="66"/>
      <c r="P58" s="66"/>
      <c r="Q58" s="66"/>
      <c r="R58" s="66"/>
      <c r="S58" s="66"/>
      <c r="T58" s="67"/>
    </row>
    <row r="59" spans="1:20">
      <c r="A59" s="65"/>
      <c r="B59" s="66"/>
      <c r="C59" s="66"/>
      <c r="D59" s="66"/>
      <c r="E59" s="66"/>
      <c r="I59" s="66"/>
      <c r="J59" s="66"/>
      <c r="K59" s="66"/>
      <c r="L59" s="66"/>
      <c r="M59" s="66"/>
      <c r="N59" s="66"/>
      <c r="O59" s="66"/>
      <c r="P59" s="66"/>
      <c r="Q59" s="66"/>
      <c r="R59" s="66"/>
      <c r="S59" s="66"/>
      <c r="T59" s="67"/>
    </row>
    <row r="60" spans="1:20">
      <c r="A60" s="65"/>
      <c r="B60" s="66"/>
      <c r="C60" s="66"/>
      <c r="D60" s="66"/>
      <c r="E60" s="66"/>
      <c r="I60" s="66"/>
      <c r="J60" s="66"/>
      <c r="K60" s="66"/>
      <c r="L60" s="66"/>
      <c r="M60" s="66"/>
      <c r="N60" s="66"/>
      <c r="O60" s="66"/>
      <c r="P60" s="66"/>
      <c r="Q60" s="66"/>
      <c r="R60" s="66"/>
      <c r="S60" s="66"/>
      <c r="T60" s="67"/>
    </row>
    <row r="61" spans="1:20">
      <c r="A61" s="65"/>
      <c r="B61" s="66"/>
      <c r="C61" s="66"/>
      <c r="D61" s="66"/>
      <c r="K61" s="66"/>
      <c r="L61" s="66"/>
      <c r="M61" s="66"/>
      <c r="N61" s="66"/>
      <c r="O61" s="66"/>
      <c r="P61" s="66"/>
      <c r="Q61" s="66"/>
      <c r="R61" s="66"/>
      <c r="S61" s="66"/>
      <c r="T61" s="67"/>
    </row>
  </sheetData>
  <mergeCells count="84">
    <mergeCell ref="S41:S44"/>
    <mergeCell ref="T41:T44"/>
    <mergeCell ref="R41:R44"/>
    <mergeCell ref="R35:R40"/>
    <mergeCell ref="S35:S40"/>
    <mergeCell ref="T35:T40"/>
    <mergeCell ref="A17:A44"/>
    <mergeCell ref="D31:D34"/>
    <mergeCell ref="C17:C44"/>
    <mergeCell ref="D28:D30"/>
    <mergeCell ref="D17:D24"/>
    <mergeCell ref="D43:D44"/>
    <mergeCell ref="D40:D42"/>
    <mergeCell ref="J43:J44"/>
    <mergeCell ref="P43:P44"/>
    <mergeCell ref="K40:K42"/>
    <mergeCell ref="L40:L42"/>
    <mergeCell ref="M40:M42"/>
    <mergeCell ref="N40:N42"/>
    <mergeCell ref="O40:O42"/>
    <mergeCell ref="P40:P42"/>
    <mergeCell ref="N35:N36"/>
    <mergeCell ref="K36:K39"/>
    <mergeCell ref="O35:O36"/>
    <mergeCell ref="P35:P36"/>
    <mergeCell ref="L37:L39"/>
    <mergeCell ref="M37:M39"/>
    <mergeCell ref="N37:N39"/>
    <mergeCell ref="O37:O39"/>
    <mergeCell ref="P37:P39"/>
    <mergeCell ref="A2:E4"/>
    <mergeCell ref="F2:M2"/>
    <mergeCell ref="N2:T2"/>
    <mergeCell ref="F3:M4"/>
    <mergeCell ref="N3:T3"/>
    <mergeCell ref="N4:T4"/>
    <mergeCell ref="B14:B15"/>
    <mergeCell ref="C14:C15"/>
    <mergeCell ref="A9:E9"/>
    <mergeCell ref="F9:M9"/>
    <mergeCell ref="A11:T11"/>
    <mergeCell ref="A13:L13"/>
    <mergeCell ref="M13:T13"/>
    <mergeCell ref="A14:A15"/>
    <mergeCell ref="D14:D15"/>
    <mergeCell ref="E14:E15"/>
    <mergeCell ref="F14:I14"/>
    <mergeCell ref="J14:J15"/>
    <mergeCell ref="K14:K15"/>
    <mergeCell ref="L14:L15"/>
    <mergeCell ref="M14:M15"/>
    <mergeCell ref="N14:P14"/>
    <mergeCell ref="T14:T15"/>
    <mergeCell ref="S28:S30"/>
    <mergeCell ref="T28:T30"/>
    <mergeCell ref="J29:J30"/>
    <mergeCell ref="D25:D27"/>
    <mergeCell ref="J25:J27"/>
    <mergeCell ref="R25:R27"/>
    <mergeCell ref="S25:S27"/>
    <mergeCell ref="R14:R15"/>
    <mergeCell ref="Q14:Q15"/>
    <mergeCell ref="A6:E6"/>
    <mergeCell ref="F6:M6"/>
    <mergeCell ref="A7:E7"/>
    <mergeCell ref="F7:M7"/>
    <mergeCell ref="A8:E8"/>
    <mergeCell ref="F8:M8"/>
    <mergeCell ref="R31:R33"/>
    <mergeCell ref="B17:B44"/>
    <mergeCell ref="J40:J42"/>
    <mergeCell ref="T25:T27"/>
    <mergeCell ref="S17:S24"/>
    <mergeCell ref="T17:T24"/>
    <mergeCell ref="R17:R24"/>
    <mergeCell ref="R28:R30"/>
    <mergeCell ref="S31:S33"/>
    <mergeCell ref="T31:T33"/>
    <mergeCell ref="D35:D39"/>
    <mergeCell ref="I35:I39"/>
    <mergeCell ref="Q35:Q36"/>
    <mergeCell ref="J36:J39"/>
    <mergeCell ref="L35:L36"/>
    <mergeCell ref="M35:M36"/>
  </mergeCells>
  <conditionalFormatting sqref="P17:P30">
    <cfRule type="iconSet" priority="16">
      <iconSet iconSet="3Symbols2">
        <cfvo type="percent" val="0"/>
        <cfvo type="percent" val="0.74"/>
        <cfvo type="percent" val="0.85"/>
      </iconSet>
    </cfRule>
  </conditionalFormatting>
  <conditionalFormatting sqref="P17:P34">
    <cfRule type="containsText" dxfId="97" priority="10" stopIfTrue="1" operator="containsText" text="P">
      <formula>NOT(ISERROR(SEARCH("P",P17)))</formula>
    </cfRule>
    <cfRule type="containsText" dxfId="96" priority="11" stopIfTrue="1" operator="containsText" text="R">
      <formula>NOT(ISERROR(SEARCH("R",P17)))</formula>
    </cfRule>
    <cfRule type="containsText" dxfId="95" priority="12" operator="containsText" text="T">
      <formula>NOT(ISERROR(SEARCH("T",P17)))</formula>
    </cfRule>
  </conditionalFormatting>
  <conditionalFormatting sqref="P31:P34">
    <cfRule type="iconSet" priority="9">
      <iconSet iconSet="3Symbols2">
        <cfvo type="percent" val="0"/>
        <cfvo type="percent" val="0.74"/>
        <cfvo type="percent" val="0.85"/>
      </iconSet>
    </cfRule>
  </conditionalFormatting>
  <conditionalFormatting sqref="P35 P37 P43">
    <cfRule type="containsText" dxfId="94" priority="5" stopIfTrue="1" operator="containsText" text="P">
      <formula>NOT(ISERROR(SEARCH("P",P35)))</formula>
    </cfRule>
    <cfRule type="containsText" dxfId="93" priority="6" stopIfTrue="1" operator="containsText" text="R">
      <formula>NOT(ISERROR(SEARCH("R",P35)))</formula>
    </cfRule>
    <cfRule type="containsText" dxfId="92" priority="7" operator="containsText" text="T">
      <formula>NOT(ISERROR(SEARCH("T",P35)))</formula>
    </cfRule>
    <cfRule type="iconSet" priority="109">
      <iconSet iconSet="3Symbols2">
        <cfvo type="percent" val="0"/>
        <cfvo type="percent" val="0.74"/>
        <cfvo type="percent" val="0.85"/>
      </iconSet>
    </cfRule>
  </conditionalFormatting>
  <conditionalFormatting sqref="P40">
    <cfRule type="iconSet" priority="1">
      <iconSet iconSet="3Symbols2">
        <cfvo type="percent" val="0"/>
        <cfvo type="percent" val="0.74"/>
        <cfvo type="percent" val="0.85"/>
      </iconSet>
    </cfRule>
    <cfRule type="containsText" dxfId="91" priority="2" stopIfTrue="1" operator="containsText" text="P">
      <formula>NOT(ISERROR(SEARCH("P",P40)))</formula>
    </cfRule>
    <cfRule type="containsText" dxfId="90" priority="3" stopIfTrue="1" operator="containsText" text="R">
      <formula>NOT(ISERROR(SEARCH("R",P40)))</formula>
    </cfRule>
    <cfRule type="containsText" dxfId="89" priority="4" operator="containsText" text="T">
      <formula>NOT(ISERROR(SEARCH("T",P40)))</formula>
    </cfRule>
  </conditionalFormatting>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39"/>
  <sheetViews>
    <sheetView topLeftCell="C15" zoomScale="85" zoomScaleNormal="85" workbookViewId="0">
      <selection activeCell="O19" sqref="O19:O20"/>
    </sheetView>
  </sheetViews>
  <sheetFormatPr baseColWidth="10" defaultColWidth="11.42578125" defaultRowHeight="15"/>
  <cols>
    <col min="1" max="1" width="6.5703125" style="73" customWidth="1"/>
    <col min="2" max="2" width="30.5703125" style="73" customWidth="1"/>
    <col min="3" max="3" width="26.85546875" style="73" customWidth="1"/>
    <col min="4" max="4" width="24.5703125" style="73" customWidth="1"/>
    <col min="5" max="5" width="41" style="73" customWidth="1"/>
    <col min="6" max="6" width="11.42578125" style="73"/>
    <col min="7" max="7" width="7.140625" style="73" customWidth="1"/>
    <col min="8" max="8" width="6" style="73" customWidth="1"/>
    <col min="9" max="9" width="5.85546875" style="73" customWidth="1"/>
    <col min="10" max="10" width="54.85546875" style="73" customWidth="1"/>
    <col min="11" max="12" width="20.42578125" style="73" customWidth="1"/>
    <col min="13" max="13" width="11.42578125" style="73"/>
    <col min="14" max="14" width="17" style="73" customWidth="1"/>
    <col min="15" max="15" width="11.42578125" style="73"/>
    <col min="16" max="16" width="14.85546875" style="73" customWidth="1"/>
    <col min="17" max="17" width="26" style="73" customWidth="1"/>
    <col min="18" max="18" width="19.85546875" style="73" customWidth="1"/>
    <col min="19" max="19" width="21.28515625" style="73" customWidth="1"/>
    <col min="20" max="20" width="20.28515625" style="73" customWidth="1"/>
    <col min="21" max="16384" width="11.42578125" style="73"/>
  </cols>
  <sheetData>
    <row r="1" spans="1:20" ht="15.75" thickBot="1"/>
    <row r="2" spans="1:20" ht="17.25" thickBot="1">
      <c r="A2" s="1268"/>
      <c r="B2" s="1269"/>
      <c r="C2" s="1269"/>
      <c r="D2" s="1269"/>
      <c r="E2" s="1270"/>
      <c r="F2" s="1277" t="s">
        <v>18</v>
      </c>
      <c r="G2" s="1278"/>
      <c r="H2" s="1278"/>
      <c r="I2" s="1278"/>
      <c r="J2" s="1278"/>
      <c r="K2" s="1278"/>
      <c r="L2" s="1278"/>
      <c r="M2" s="1279"/>
      <c r="N2" s="1280" t="s">
        <v>655</v>
      </c>
      <c r="O2" s="1281"/>
      <c r="P2" s="1281"/>
      <c r="Q2" s="1281"/>
      <c r="R2" s="1281"/>
      <c r="S2" s="1281"/>
      <c r="T2" s="1282"/>
    </row>
    <row r="3" spans="1:20" ht="17.25" thickBot="1">
      <c r="A3" s="1271"/>
      <c r="B3" s="1272"/>
      <c r="C3" s="1272"/>
      <c r="D3" s="1272"/>
      <c r="E3" s="1273"/>
      <c r="F3" s="1283" t="s">
        <v>17</v>
      </c>
      <c r="G3" s="1284"/>
      <c r="H3" s="1284"/>
      <c r="I3" s="1284"/>
      <c r="J3" s="1284"/>
      <c r="K3" s="1284"/>
      <c r="L3" s="1284"/>
      <c r="M3" s="1285"/>
      <c r="N3" s="1289" t="s">
        <v>185</v>
      </c>
      <c r="O3" s="1290"/>
      <c r="P3" s="1290"/>
      <c r="Q3" s="1290"/>
      <c r="R3" s="1290"/>
      <c r="S3" s="1290"/>
      <c r="T3" s="1291"/>
    </row>
    <row r="4" spans="1:20" ht="17.25" thickBot="1">
      <c r="A4" s="1274"/>
      <c r="B4" s="1275"/>
      <c r="C4" s="1275"/>
      <c r="D4" s="1275"/>
      <c r="E4" s="1276"/>
      <c r="F4" s="1286"/>
      <c r="G4" s="1287"/>
      <c r="H4" s="1287"/>
      <c r="I4" s="1287"/>
      <c r="J4" s="1287"/>
      <c r="K4" s="1287"/>
      <c r="L4" s="1287"/>
      <c r="M4" s="1288"/>
      <c r="N4" s="1292" t="s">
        <v>8</v>
      </c>
      <c r="O4" s="1293"/>
      <c r="P4" s="1293"/>
      <c r="Q4" s="1293"/>
      <c r="R4" s="1293"/>
      <c r="S4" s="1293"/>
      <c r="T4" s="1294"/>
    </row>
    <row r="5" spans="1:20" ht="16.5">
      <c r="A5" s="86"/>
      <c r="B5" s="86"/>
      <c r="C5" s="86"/>
      <c r="D5" s="86"/>
      <c r="E5" s="86"/>
      <c r="F5" s="86"/>
      <c r="G5" s="86"/>
      <c r="H5" s="86"/>
      <c r="I5" s="86"/>
      <c r="J5" s="87"/>
      <c r="K5" s="87"/>
      <c r="L5" s="88"/>
      <c r="M5" s="88"/>
      <c r="N5" s="88"/>
      <c r="O5" s="88"/>
      <c r="P5" s="88"/>
      <c r="Q5" s="88"/>
      <c r="R5" s="88"/>
      <c r="S5" s="88"/>
      <c r="T5" s="88"/>
    </row>
    <row r="6" spans="1:20" ht="16.5">
      <c r="A6" s="1295" t="s">
        <v>186</v>
      </c>
      <c r="B6" s="1295"/>
      <c r="C6" s="1295"/>
      <c r="D6" s="1295"/>
      <c r="E6" s="1295"/>
      <c r="F6" s="1296" t="s">
        <v>187</v>
      </c>
      <c r="G6" s="1297"/>
      <c r="H6" s="1297"/>
      <c r="I6" s="1297"/>
      <c r="J6" s="1297"/>
      <c r="K6" s="1297"/>
      <c r="L6" s="1297"/>
      <c r="M6" s="1298"/>
      <c r="N6" s="88"/>
      <c r="O6" s="88"/>
      <c r="P6" s="88"/>
      <c r="Q6" s="88"/>
      <c r="R6" s="88"/>
      <c r="S6" s="88"/>
      <c r="T6" s="88"/>
    </row>
    <row r="7" spans="1:20" ht="16.5">
      <c r="A7" s="1295" t="s">
        <v>114</v>
      </c>
      <c r="B7" s="1295"/>
      <c r="C7" s="1295"/>
      <c r="D7" s="1295"/>
      <c r="E7" s="1295"/>
      <c r="F7" s="898">
        <v>2024</v>
      </c>
      <c r="G7" s="899"/>
      <c r="H7" s="899"/>
      <c r="I7" s="899"/>
      <c r="J7" s="899"/>
      <c r="K7" s="899"/>
      <c r="L7" s="899"/>
      <c r="M7" s="900"/>
      <c r="N7" s="88"/>
      <c r="O7" s="88"/>
      <c r="P7" s="88"/>
      <c r="Q7" s="88"/>
      <c r="R7" s="88"/>
      <c r="S7" s="88"/>
      <c r="T7" s="88"/>
    </row>
    <row r="8" spans="1:20" ht="16.5">
      <c r="A8" s="1295" t="s">
        <v>438</v>
      </c>
      <c r="B8" s="1295"/>
      <c r="C8" s="1295"/>
      <c r="D8" s="1295"/>
      <c r="E8" s="1295"/>
      <c r="F8" s="898" t="s">
        <v>731</v>
      </c>
      <c r="G8" s="899"/>
      <c r="H8" s="899"/>
      <c r="I8" s="899"/>
      <c r="J8" s="899"/>
      <c r="K8" s="899"/>
      <c r="L8" s="899"/>
      <c r="M8" s="900"/>
      <c r="N8" s="88"/>
      <c r="O8" s="88"/>
      <c r="P8" s="88"/>
      <c r="Q8" s="88"/>
      <c r="R8" s="88"/>
      <c r="S8" s="88"/>
      <c r="T8" s="88"/>
    </row>
    <row r="9" spans="1:20" ht="16.5">
      <c r="A9" s="1295" t="s">
        <v>7</v>
      </c>
      <c r="B9" s="1295"/>
      <c r="C9" s="1295"/>
      <c r="D9" s="1295"/>
      <c r="E9" s="1295"/>
      <c r="F9" s="898" t="s">
        <v>1241</v>
      </c>
      <c r="G9" s="899"/>
      <c r="H9" s="899"/>
      <c r="I9" s="899"/>
      <c r="J9" s="899"/>
      <c r="K9" s="899"/>
      <c r="L9" s="899"/>
      <c r="M9" s="900"/>
      <c r="N9" s="88"/>
      <c r="O9" s="88"/>
      <c r="P9" s="88"/>
      <c r="Q9" s="88"/>
      <c r="R9" s="88"/>
      <c r="S9" s="88"/>
      <c r="T9" s="88"/>
    </row>
    <row r="10" spans="1:20" ht="17.25" thickBot="1">
      <c r="A10" s="89"/>
      <c r="B10" s="89"/>
      <c r="C10" s="89"/>
      <c r="D10" s="89"/>
      <c r="E10" s="89"/>
      <c r="F10" s="89"/>
      <c r="G10" s="89"/>
      <c r="H10" s="89"/>
      <c r="I10" s="89"/>
      <c r="J10" s="87"/>
      <c r="K10" s="87"/>
      <c r="L10" s="87"/>
      <c r="M10" s="87"/>
      <c r="N10" s="88"/>
      <c r="O10" s="88"/>
      <c r="P10" s="88"/>
      <c r="Q10" s="88"/>
      <c r="R10" s="88"/>
      <c r="S10" s="88"/>
      <c r="T10" s="88"/>
    </row>
    <row r="11" spans="1:20" ht="17.25" thickBot="1">
      <c r="A11" s="1303" t="s">
        <v>9</v>
      </c>
      <c r="B11" s="1304"/>
      <c r="C11" s="1304"/>
      <c r="D11" s="1304"/>
      <c r="E11" s="1304"/>
      <c r="F11" s="1304"/>
      <c r="G11" s="1304"/>
      <c r="H11" s="1304"/>
      <c r="I11" s="1304"/>
      <c r="J11" s="1304"/>
      <c r="K11" s="1304"/>
      <c r="L11" s="1304"/>
      <c r="M11" s="1304"/>
      <c r="N11" s="1304"/>
      <c r="O11" s="1304"/>
      <c r="P11" s="1304"/>
      <c r="Q11" s="1304"/>
      <c r="R11" s="1304"/>
      <c r="S11" s="1304"/>
      <c r="T11" s="1305"/>
    </row>
    <row r="12" spans="1:20" ht="17.25" thickBot="1">
      <c r="A12" s="90"/>
      <c r="B12" s="91"/>
      <c r="C12" s="91"/>
      <c r="D12" s="91"/>
      <c r="E12" s="91"/>
      <c r="F12" s="91"/>
      <c r="G12" s="91"/>
      <c r="H12" s="91"/>
      <c r="I12" s="91"/>
      <c r="J12" s="91"/>
      <c r="K12" s="91"/>
      <c r="L12" s="91"/>
      <c r="M12" s="91"/>
      <c r="N12" s="91"/>
      <c r="O12" s="91"/>
      <c r="P12" s="91"/>
      <c r="Q12" s="91"/>
      <c r="R12" s="91"/>
      <c r="S12" s="91"/>
      <c r="T12" s="92"/>
    </row>
    <row r="13" spans="1:20" ht="17.25" thickBot="1">
      <c r="A13" s="1306" t="s">
        <v>16</v>
      </c>
      <c r="B13" s="1307"/>
      <c r="C13" s="1307"/>
      <c r="D13" s="1307"/>
      <c r="E13" s="1307"/>
      <c r="F13" s="1307"/>
      <c r="G13" s="1307"/>
      <c r="H13" s="1307"/>
      <c r="I13" s="1307"/>
      <c r="J13" s="1307"/>
      <c r="K13" s="1307"/>
      <c r="L13" s="1308"/>
      <c r="M13" s="1309" t="s">
        <v>1</v>
      </c>
      <c r="N13" s="1309"/>
      <c r="O13" s="1309"/>
      <c r="P13" s="1309"/>
      <c r="Q13" s="1309"/>
      <c r="R13" s="1309"/>
      <c r="S13" s="1309"/>
      <c r="T13" s="1310"/>
    </row>
    <row r="14" spans="1:20" ht="32.25" customHeight="1" thickBot="1">
      <c r="A14" s="1311" t="s">
        <v>27</v>
      </c>
      <c r="B14" s="1320" t="s">
        <v>293</v>
      </c>
      <c r="C14" s="1320" t="s">
        <v>294</v>
      </c>
      <c r="D14" s="1311" t="s">
        <v>26</v>
      </c>
      <c r="E14" s="1313" t="s">
        <v>19</v>
      </c>
      <c r="F14" s="1315" t="s">
        <v>11</v>
      </c>
      <c r="G14" s="1316"/>
      <c r="H14" s="1316"/>
      <c r="I14" s="1317"/>
      <c r="J14" s="1318" t="s">
        <v>20</v>
      </c>
      <c r="K14" s="1318" t="s">
        <v>21</v>
      </c>
      <c r="L14" s="1318" t="s">
        <v>2</v>
      </c>
      <c r="M14" s="1322" t="s">
        <v>22</v>
      </c>
      <c r="N14" s="1324" t="s">
        <v>3</v>
      </c>
      <c r="O14" s="1325"/>
      <c r="P14" s="1326"/>
      <c r="Q14" s="1327" t="s">
        <v>188</v>
      </c>
      <c r="R14" s="1299" t="s">
        <v>5</v>
      </c>
      <c r="S14" s="93" t="s">
        <v>29</v>
      </c>
      <c r="T14" s="1266" t="s">
        <v>0</v>
      </c>
    </row>
    <row r="15" spans="1:20" ht="27.75" customHeight="1" thickBot="1">
      <c r="A15" s="1312"/>
      <c r="B15" s="1321"/>
      <c r="C15" s="1321"/>
      <c r="D15" s="1312"/>
      <c r="E15" s="1314"/>
      <c r="F15" s="224" t="s">
        <v>12</v>
      </c>
      <c r="G15" s="224" t="s">
        <v>13</v>
      </c>
      <c r="H15" s="224" t="s">
        <v>14</v>
      </c>
      <c r="I15" s="224" t="s">
        <v>15</v>
      </c>
      <c r="J15" s="1319"/>
      <c r="K15" s="1319"/>
      <c r="L15" s="1319"/>
      <c r="M15" s="1323"/>
      <c r="N15" s="225" t="s">
        <v>30</v>
      </c>
      <c r="O15" s="226" t="s">
        <v>28</v>
      </c>
      <c r="P15" s="227" t="s">
        <v>31</v>
      </c>
      <c r="Q15" s="1328"/>
      <c r="R15" s="1300"/>
      <c r="S15" s="93"/>
      <c r="T15" s="1267"/>
    </row>
    <row r="16" spans="1:20" ht="60.75" customHeight="1">
      <c r="A16" s="1330">
        <v>1</v>
      </c>
      <c r="B16" s="1336" t="s">
        <v>298</v>
      </c>
      <c r="C16" s="1332" t="s">
        <v>363</v>
      </c>
      <c r="D16" s="1339" t="s">
        <v>794</v>
      </c>
      <c r="E16" s="342" t="s">
        <v>189</v>
      </c>
      <c r="F16" s="286">
        <v>2</v>
      </c>
      <c r="G16" s="343">
        <v>2</v>
      </c>
      <c r="H16" s="343">
        <v>1</v>
      </c>
      <c r="I16" s="343"/>
      <c r="J16" s="342" t="s">
        <v>190</v>
      </c>
      <c r="K16" s="375"/>
      <c r="L16" s="375"/>
      <c r="M16" s="344">
        <v>1</v>
      </c>
      <c r="N16" s="453"/>
      <c r="O16" s="453">
        <v>100</v>
      </c>
      <c r="P16" s="100" t="str">
        <f>P17</f>
        <v>P</v>
      </c>
      <c r="Q16" s="402"/>
      <c r="R16" s="1228" t="s">
        <v>454</v>
      </c>
      <c r="S16" s="1228" t="s">
        <v>191</v>
      </c>
      <c r="T16" s="1228" t="s">
        <v>455</v>
      </c>
    </row>
    <row r="17" spans="1:20" ht="75.75" customHeight="1">
      <c r="A17" s="1331"/>
      <c r="B17" s="1337"/>
      <c r="C17" s="1062"/>
      <c r="D17" s="1301"/>
      <c r="E17" s="256" t="s">
        <v>795</v>
      </c>
      <c r="F17" s="249">
        <v>1</v>
      </c>
      <c r="G17" s="277">
        <v>1</v>
      </c>
      <c r="H17" s="277">
        <v>2</v>
      </c>
      <c r="I17" s="277"/>
      <c r="J17" s="256" t="s">
        <v>799</v>
      </c>
      <c r="K17" s="253"/>
      <c r="L17" s="253"/>
      <c r="M17" s="267">
        <v>2</v>
      </c>
      <c r="N17" s="340"/>
      <c r="O17" s="340">
        <v>100</v>
      </c>
      <c r="P17" s="101" t="str">
        <f>P18</f>
        <v>P</v>
      </c>
      <c r="Q17" s="102"/>
      <c r="R17" s="1226"/>
      <c r="S17" s="1226"/>
      <c r="T17" s="1226"/>
    </row>
    <row r="18" spans="1:20" ht="60.75" customHeight="1">
      <c r="A18" s="1331"/>
      <c r="B18" s="1337"/>
      <c r="C18" s="1062"/>
      <c r="D18" s="1301"/>
      <c r="E18" s="256" t="s">
        <v>192</v>
      </c>
      <c r="F18" s="249">
        <v>1</v>
      </c>
      <c r="G18" s="277">
        <v>1</v>
      </c>
      <c r="H18" s="277">
        <v>2</v>
      </c>
      <c r="I18" s="277"/>
      <c r="J18" s="256" t="s">
        <v>193</v>
      </c>
      <c r="K18" s="253"/>
      <c r="L18" s="253"/>
      <c r="M18" s="267">
        <v>2</v>
      </c>
      <c r="N18" s="340"/>
      <c r="O18" s="340">
        <v>100</v>
      </c>
      <c r="P18" s="101" t="str">
        <f>P19</f>
        <v>P</v>
      </c>
      <c r="Q18" s="102"/>
      <c r="R18" s="1226"/>
      <c r="S18" s="1226"/>
      <c r="T18" s="1226"/>
    </row>
    <row r="19" spans="1:20" ht="61.5" customHeight="1">
      <c r="A19" s="1331"/>
      <c r="B19" s="1337"/>
      <c r="C19" s="1062"/>
      <c r="D19" s="1301"/>
      <c r="E19" s="256" t="s">
        <v>796</v>
      </c>
      <c r="F19" s="249">
        <v>1</v>
      </c>
      <c r="G19" s="277"/>
      <c r="H19" s="277">
        <v>1</v>
      </c>
      <c r="I19" s="277"/>
      <c r="J19" s="256" t="s">
        <v>800</v>
      </c>
      <c r="K19" s="253"/>
      <c r="L19" s="253"/>
      <c r="M19" s="267">
        <v>1</v>
      </c>
      <c r="N19" s="340"/>
      <c r="O19" s="340">
        <v>100</v>
      </c>
      <c r="P19" s="101" t="str">
        <f>P21</f>
        <v>P</v>
      </c>
      <c r="Q19" s="102"/>
      <c r="R19" s="1226"/>
      <c r="S19" s="1226"/>
      <c r="T19" s="1226"/>
    </row>
    <row r="20" spans="1:20" ht="61.5" customHeight="1">
      <c r="A20" s="1331"/>
      <c r="B20" s="1337"/>
      <c r="C20" s="1062"/>
      <c r="D20" s="1301"/>
      <c r="E20" s="256" t="s">
        <v>797</v>
      </c>
      <c r="F20" s="249">
        <v>1</v>
      </c>
      <c r="G20" s="254">
        <v>0.01</v>
      </c>
      <c r="H20" s="277">
        <v>1</v>
      </c>
      <c r="I20" s="277"/>
      <c r="J20" s="256"/>
      <c r="K20" s="253"/>
      <c r="L20" s="253"/>
      <c r="M20" s="267">
        <v>1</v>
      </c>
      <c r="N20" s="340"/>
      <c r="O20" s="340">
        <v>100</v>
      </c>
      <c r="P20" s="101" t="str">
        <f>P22</f>
        <v>P</v>
      </c>
      <c r="Q20" s="102"/>
      <c r="R20" s="1226"/>
      <c r="S20" s="1226"/>
      <c r="T20" s="1226"/>
    </row>
    <row r="21" spans="1:20" ht="36.75" customHeight="1">
      <c r="A21" s="1331"/>
      <c r="B21" s="1337"/>
      <c r="C21" s="1062"/>
      <c r="D21" s="1301"/>
      <c r="E21" s="256" t="s">
        <v>1089</v>
      </c>
      <c r="F21" s="647"/>
      <c r="G21" s="691">
        <v>2</v>
      </c>
      <c r="H21" s="277">
        <v>1</v>
      </c>
      <c r="I21" s="277"/>
      <c r="J21" s="256" t="s">
        <v>801</v>
      </c>
      <c r="K21" s="308">
        <v>0</v>
      </c>
      <c r="L21" s="253"/>
      <c r="M21" s="267">
        <v>1</v>
      </c>
      <c r="N21" s="267">
        <v>0</v>
      </c>
      <c r="O21" s="268">
        <v>1</v>
      </c>
      <c r="P21" s="101" t="str">
        <f>P22</f>
        <v>P</v>
      </c>
      <c r="Q21" s="102"/>
      <c r="R21" s="1226"/>
      <c r="S21" s="1226"/>
      <c r="T21" s="1226"/>
    </row>
    <row r="22" spans="1:20" ht="36">
      <c r="A22" s="1331"/>
      <c r="B22" s="1337"/>
      <c r="C22" s="1062"/>
      <c r="D22" s="1301"/>
      <c r="E22" s="256" t="s">
        <v>1090</v>
      </c>
      <c r="F22" s="249">
        <v>1</v>
      </c>
      <c r="G22" s="277">
        <v>1</v>
      </c>
      <c r="H22" s="277"/>
      <c r="I22" s="277"/>
      <c r="J22" s="269" t="s">
        <v>194</v>
      </c>
      <c r="K22" s="308">
        <v>0</v>
      </c>
      <c r="L22" s="253"/>
      <c r="M22" s="267">
        <v>1</v>
      </c>
      <c r="N22" s="267">
        <f t="shared" ref="N22:N26" si="0">IF(M22&lt;1,M22-AVERAGE(F22:I22),M22-(SUM(F22:I22)))</f>
        <v>-1</v>
      </c>
      <c r="O22" s="268">
        <v>1</v>
      </c>
      <c r="P22" s="101" t="str">
        <f t="shared" ref="P22:P26" si="1">IF(O22&lt;=V$16,"T",IF(O22&lt;$Y$16,"R",IF(O22&gt;=$Y$16,"P")))</f>
        <v>P</v>
      </c>
      <c r="Q22" s="102"/>
      <c r="R22" s="1329" t="s">
        <v>465</v>
      </c>
      <c r="S22" s="1329" t="s">
        <v>1016</v>
      </c>
      <c r="T22" s="1329" t="s">
        <v>466</v>
      </c>
    </row>
    <row r="23" spans="1:20" ht="36">
      <c r="A23" s="1331"/>
      <c r="B23" s="1337"/>
      <c r="C23" s="1062"/>
      <c r="D23" s="1301" t="s">
        <v>798</v>
      </c>
      <c r="E23" s="256" t="s">
        <v>195</v>
      </c>
      <c r="F23" s="249">
        <v>2</v>
      </c>
      <c r="G23" s="311">
        <v>0.01</v>
      </c>
      <c r="H23" s="277">
        <v>2</v>
      </c>
      <c r="I23" s="277"/>
      <c r="J23" s="269" t="s">
        <v>802</v>
      </c>
      <c r="K23" s="308">
        <v>0</v>
      </c>
      <c r="L23" s="253"/>
      <c r="M23" s="267">
        <v>2</v>
      </c>
      <c r="N23" s="267">
        <f t="shared" si="0"/>
        <v>-2.0099999999999998</v>
      </c>
      <c r="O23" s="268">
        <v>1</v>
      </c>
      <c r="P23" s="101" t="str">
        <f t="shared" si="1"/>
        <v>P</v>
      </c>
      <c r="Q23" s="102"/>
      <c r="R23" s="1329"/>
      <c r="S23" s="1329"/>
      <c r="T23" s="1329"/>
    </row>
    <row r="24" spans="1:20" ht="24">
      <c r="A24" s="1331"/>
      <c r="B24" s="1337"/>
      <c r="C24" s="1062"/>
      <c r="D24" s="1301"/>
      <c r="E24" s="256" t="s">
        <v>196</v>
      </c>
      <c r="F24" s="249">
        <v>3</v>
      </c>
      <c r="G24" s="277">
        <v>3</v>
      </c>
      <c r="H24" s="277">
        <v>3</v>
      </c>
      <c r="I24" s="277"/>
      <c r="J24" s="269" t="s">
        <v>197</v>
      </c>
      <c r="K24" s="308">
        <v>0</v>
      </c>
      <c r="L24" s="253"/>
      <c r="M24" s="267">
        <v>3</v>
      </c>
      <c r="N24" s="267">
        <f t="shared" si="0"/>
        <v>-6</v>
      </c>
      <c r="O24" s="268">
        <v>1</v>
      </c>
      <c r="P24" s="101" t="str">
        <f t="shared" si="1"/>
        <v>P</v>
      </c>
      <c r="Q24" s="102"/>
      <c r="R24" s="1329"/>
      <c r="S24" s="1329"/>
      <c r="T24" s="1329"/>
    </row>
    <row r="25" spans="1:20" ht="36">
      <c r="A25" s="1331"/>
      <c r="B25" s="1337"/>
      <c r="C25" s="1062"/>
      <c r="D25" s="1301"/>
      <c r="E25" s="256" t="s">
        <v>198</v>
      </c>
      <c r="F25" s="249">
        <v>3</v>
      </c>
      <c r="G25" s="277">
        <v>2</v>
      </c>
      <c r="H25" s="277">
        <v>2</v>
      </c>
      <c r="I25" s="277"/>
      <c r="J25" s="269" t="s">
        <v>199</v>
      </c>
      <c r="K25" s="308">
        <v>0</v>
      </c>
      <c r="L25" s="253"/>
      <c r="M25" s="267">
        <v>2</v>
      </c>
      <c r="N25" s="267">
        <f t="shared" si="0"/>
        <v>-5</v>
      </c>
      <c r="O25" s="268">
        <f>IF(M25&lt;1,(AVERAGE(F25:I25)/M25),SUM(F25:I25)/M25)</f>
        <v>3.5</v>
      </c>
      <c r="P25" s="101" t="str">
        <f>IF(O25&lt;=V$16,"T",IF(O25&lt;$Y$16,"R",IF(O25&gt;=$Y$16,"P")))</f>
        <v>P</v>
      </c>
      <c r="Q25" s="102"/>
      <c r="R25" s="1329"/>
      <c r="S25" s="1329"/>
      <c r="T25" s="1329"/>
    </row>
    <row r="26" spans="1:20" ht="64.5" customHeight="1" thickBot="1">
      <c r="A26" s="1331"/>
      <c r="B26" s="1338"/>
      <c r="C26" s="1063"/>
      <c r="D26" s="1302"/>
      <c r="E26" s="298" t="s">
        <v>200</v>
      </c>
      <c r="F26" s="346">
        <v>4</v>
      </c>
      <c r="G26" s="407">
        <v>0.03</v>
      </c>
      <c r="H26" s="353">
        <v>1</v>
      </c>
      <c r="I26" s="353"/>
      <c r="J26" s="445" t="s">
        <v>803</v>
      </c>
      <c r="K26" s="366">
        <v>0</v>
      </c>
      <c r="L26" s="335"/>
      <c r="M26" s="358">
        <v>1</v>
      </c>
      <c r="N26" s="358">
        <f t="shared" si="0"/>
        <v>-4.03</v>
      </c>
      <c r="O26" s="337">
        <v>1</v>
      </c>
      <c r="P26" s="403" t="str">
        <f t="shared" si="1"/>
        <v>P</v>
      </c>
      <c r="Q26" s="404"/>
      <c r="R26" s="1329"/>
      <c r="S26" s="1329"/>
      <c r="T26" s="1329"/>
    </row>
    <row r="27" spans="1:20" ht="16.5">
      <c r="A27" s="104" t="s">
        <v>24</v>
      </c>
      <c r="B27" s="104"/>
      <c r="C27" s="104"/>
      <c r="D27" s="104"/>
      <c r="E27" s="86"/>
      <c r="F27" s="86"/>
      <c r="G27" s="86"/>
      <c r="H27" s="86"/>
      <c r="I27" s="86"/>
      <c r="J27" s="86"/>
      <c r="K27" s="86"/>
      <c r="L27" s="86"/>
      <c r="M27" s="86"/>
      <c r="N27" s="86"/>
      <c r="O27" s="86"/>
      <c r="P27" s="86"/>
      <c r="Q27" s="86"/>
      <c r="R27" s="86"/>
      <c r="S27" s="86"/>
      <c r="T27" s="86"/>
    </row>
    <row r="28" spans="1:20" ht="15.75">
      <c r="A28" s="86"/>
      <c r="B28" s="86"/>
      <c r="C28" s="86"/>
      <c r="D28" s="86"/>
      <c r="E28" s="86"/>
      <c r="F28" s="86"/>
      <c r="G28" s="86"/>
      <c r="H28" s="86"/>
      <c r="I28" s="86"/>
      <c r="J28" s="86"/>
      <c r="K28" s="86"/>
      <c r="L28" s="86"/>
      <c r="M28" s="86"/>
      <c r="N28" s="86"/>
      <c r="O28" s="86"/>
      <c r="P28" s="86"/>
      <c r="Q28" s="86"/>
      <c r="R28" s="86"/>
      <c r="S28" s="86"/>
      <c r="T28" s="86"/>
    </row>
    <row r="29" spans="1:20" ht="15.75">
      <c r="A29" s="1333"/>
      <c r="B29" s="1334"/>
      <c r="C29" s="1334"/>
      <c r="D29" s="1334"/>
      <c r="E29" s="1334"/>
      <c r="F29" s="1334"/>
      <c r="G29" s="1334"/>
      <c r="H29" s="1334"/>
      <c r="I29" s="1334"/>
      <c r="J29" s="1334"/>
      <c r="K29" s="1334"/>
      <c r="L29" s="1334"/>
      <c r="M29" s="1334"/>
      <c r="N29" s="1334"/>
      <c r="O29" s="1334"/>
      <c r="P29" s="1334"/>
      <c r="Q29" s="1334"/>
      <c r="R29" s="1334"/>
      <c r="S29" s="1334"/>
      <c r="T29" s="1335"/>
    </row>
    <row r="30" spans="1:20" ht="15.75">
      <c r="A30" s="1333"/>
      <c r="B30" s="1334"/>
      <c r="C30" s="1334"/>
      <c r="D30" s="1334"/>
      <c r="E30" s="1334"/>
      <c r="F30" s="1334"/>
      <c r="G30" s="1334"/>
      <c r="H30" s="1334"/>
      <c r="I30" s="1334"/>
      <c r="J30" s="1334"/>
      <c r="K30" s="1334"/>
      <c r="L30" s="1334"/>
      <c r="M30" s="1334"/>
      <c r="N30" s="1334"/>
      <c r="O30" s="1334"/>
      <c r="P30" s="1334"/>
      <c r="Q30" s="1334"/>
      <c r="R30" s="1334"/>
      <c r="S30" s="1334"/>
      <c r="T30" s="1335"/>
    </row>
    <row r="31" spans="1:20" ht="15.75">
      <c r="A31" s="1333"/>
      <c r="B31" s="1334"/>
      <c r="C31" s="1334"/>
      <c r="D31" s="1334"/>
      <c r="E31" s="1334"/>
      <c r="F31" s="1334"/>
      <c r="G31" s="1334"/>
      <c r="H31" s="1334"/>
      <c r="I31" s="1334"/>
      <c r="J31" s="1334"/>
      <c r="K31" s="1334"/>
      <c r="L31" s="1334"/>
      <c r="M31" s="1334"/>
      <c r="N31" s="1334"/>
      <c r="O31" s="1334"/>
      <c r="P31" s="1334"/>
      <c r="Q31" s="1334"/>
      <c r="R31" s="1334"/>
      <c r="S31" s="1334"/>
      <c r="T31" s="1335"/>
    </row>
    <row r="32" spans="1:20" ht="15.75">
      <c r="A32" s="1333"/>
      <c r="B32" s="1334"/>
      <c r="C32" s="1334"/>
      <c r="D32" s="1334"/>
      <c r="E32" s="1334"/>
      <c r="F32" s="1334"/>
      <c r="G32" s="1334"/>
      <c r="H32" s="1334"/>
      <c r="I32" s="1334"/>
      <c r="J32" s="1334"/>
      <c r="K32" s="1334"/>
      <c r="L32" s="1334"/>
      <c r="M32" s="1334"/>
      <c r="N32" s="1334"/>
      <c r="O32" s="1334"/>
      <c r="P32" s="1334"/>
      <c r="Q32" s="1334"/>
      <c r="R32" s="1334"/>
      <c r="S32" s="1334"/>
      <c r="T32" s="1335"/>
    </row>
    <row r="33" spans="1:20" ht="15.75">
      <c r="A33" s="1333"/>
      <c r="B33" s="1334"/>
      <c r="C33" s="1334"/>
      <c r="D33" s="1334"/>
      <c r="E33" s="1334"/>
      <c r="F33" s="1334"/>
      <c r="G33" s="1334"/>
      <c r="H33" s="1334"/>
      <c r="I33" s="1334"/>
      <c r="J33" s="1334"/>
      <c r="K33" s="1334"/>
      <c r="L33" s="1334"/>
      <c r="M33" s="1334"/>
      <c r="N33" s="1334"/>
      <c r="O33" s="1334"/>
      <c r="P33" s="1334"/>
      <c r="Q33" s="1334"/>
      <c r="R33" s="1334"/>
      <c r="S33" s="1334"/>
      <c r="T33" s="1335"/>
    </row>
    <row r="34" spans="1:20" ht="15.75">
      <c r="A34" s="1333"/>
      <c r="B34" s="1334"/>
      <c r="C34" s="1334"/>
      <c r="D34" s="1334"/>
      <c r="E34" s="1334"/>
      <c r="F34" s="1334"/>
      <c r="G34" s="1334"/>
      <c r="H34" s="1334"/>
      <c r="I34" s="1334"/>
      <c r="J34" s="1334"/>
      <c r="K34" s="1334"/>
      <c r="L34" s="1334"/>
      <c r="M34" s="1334"/>
      <c r="N34" s="1334"/>
      <c r="O34" s="1334"/>
      <c r="P34" s="1334"/>
      <c r="Q34" s="1334"/>
      <c r="R34" s="1334"/>
      <c r="S34" s="1334"/>
      <c r="T34" s="1335"/>
    </row>
    <row r="35" spans="1:20" ht="15.75">
      <c r="A35" s="1333"/>
      <c r="B35" s="1334"/>
      <c r="C35" s="1334"/>
      <c r="D35" s="1334"/>
      <c r="E35" s="1334"/>
      <c r="F35" s="1334"/>
      <c r="G35" s="1334"/>
      <c r="H35" s="1334"/>
      <c r="I35" s="1334"/>
      <c r="J35" s="1334"/>
      <c r="K35" s="1334"/>
      <c r="L35" s="1334"/>
      <c r="M35" s="1334"/>
      <c r="N35" s="1334"/>
      <c r="O35" s="1334"/>
      <c r="P35" s="1334"/>
      <c r="Q35" s="1334"/>
      <c r="R35" s="1334"/>
      <c r="S35" s="1334"/>
      <c r="T35" s="1335"/>
    </row>
    <row r="36" spans="1:20" ht="15.75">
      <c r="A36" s="1333"/>
      <c r="B36" s="1334"/>
      <c r="C36" s="1334"/>
      <c r="D36" s="1334"/>
      <c r="E36" s="1334"/>
      <c r="F36" s="1334"/>
      <c r="G36" s="1334"/>
      <c r="H36" s="1334"/>
      <c r="I36" s="1334"/>
      <c r="J36" s="1334"/>
      <c r="K36" s="1334"/>
      <c r="L36" s="1334"/>
      <c r="M36" s="1334"/>
      <c r="N36" s="1334"/>
      <c r="O36" s="1334"/>
      <c r="P36" s="1334"/>
      <c r="Q36" s="1334"/>
      <c r="R36" s="1334"/>
      <c r="S36" s="1334"/>
      <c r="T36" s="1335"/>
    </row>
    <row r="37" spans="1:20" ht="15.75">
      <c r="A37" s="1333"/>
      <c r="B37" s="1334"/>
      <c r="C37" s="1334"/>
      <c r="D37" s="1334"/>
      <c r="E37" s="1334"/>
      <c r="F37" s="1334"/>
      <c r="G37" s="1334"/>
      <c r="H37" s="1334"/>
      <c r="I37" s="1334"/>
      <c r="J37" s="1334"/>
      <c r="K37" s="1334"/>
      <c r="L37" s="1334"/>
      <c r="M37" s="1334"/>
      <c r="N37" s="1334"/>
      <c r="O37" s="1334"/>
      <c r="P37" s="1334"/>
      <c r="Q37" s="1334"/>
      <c r="R37" s="1334"/>
      <c r="S37" s="1334"/>
      <c r="T37" s="1335"/>
    </row>
    <row r="38" spans="1:20" ht="15.75">
      <c r="A38" s="1333"/>
      <c r="B38" s="1334"/>
      <c r="C38" s="1334"/>
      <c r="D38" s="1334"/>
      <c r="E38" s="1334"/>
      <c r="F38" s="1334"/>
      <c r="G38" s="1334"/>
      <c r="H38" s="1334"/>
      <c r="I38" s="1334"/>
      <c r="J38" s="1334"/>
      <c r="K38" s="1334"/>
      <c r="L38" s="1334"/>
      <c r="M38" s="1334"/>
      <c r="N38" s="1334"/>
      <c r="O38" s="1334"/>
      <c r="P38" s="1334"/>
      <c r="Q38" s="1334"/>
      <c r="R38" s="1334"/>
      <c r="S38" s="1334"/>
      <c r="T38" s="1335"/>
    </row>
    <row r="39" spans="1:20" ht="15.75">
      <c r="A39" s="1333"/>
      <c r="B39" s="1334"/>
      <c r="C39" s="1334"/>
      <c r="D39" s="1334"/>
      <c r="E39" s="1334"/>
      <c r="F39" s="1334"/>
      <c r="G39" s="1334"/>
      <c r="H39" s="1334"/>
      <c r="I39" s="1334"/>
      <c r="J39" s="1334"/>
      <c r="K39" s="1334"/>
      <c r="L39" s="1334"/>
      <c r="M39" s="1334"/>
      <c r="N39" s="1334"/>
      <c r="O39" s="1334"/>
      <c r="P39" s="1334"/>
      <c r="Q39" s="1334"/>
      <c r="R39" s="1334"/>
      <c r="S39" s="1334"/>
      <c r="T39" s="1335"/>
    </row>
  </sheetData>
  <mergeCells count="53">
    <mergeCell ref="A16:A26"/>
    <mergeCell ref="C16:C26"/>
    <mergeCell ref="A39:T39"/>
    <mergeCell ref="A29:T29"/>
    <mergeCell ref="A30:T30"/>
    <mergeCell ref="A31:T31"/>
    <mergeCell ref="A32:T32"/>
    <mergeCell ref="A33:T33"/>
    <mergeCell ref="A34:T34"/>
    <mergeCell ref="A35:T35"/>
    <mergeCell ref="A36:T36"/>
    <mergeCell ref="A37:T37"/>
    <mergeCell ref="A38:T38"/>
    <mergeCell ref="B16:B26"/>
    <mergeCell ref="D16:D22"/>
    <mergeCell ref="R16:R21"/>
    <mergeCell ref="S16:S21"/>
    <mergeCell ref="T16:T21"/>
    <mergeCell ref="R22:R26"/>
    <mergeCell ref="S22:S26"/>
    <mergeCell ref="T22:T26"/>
    <mergeCell ref="D23:D26"/>
    <mergeCell ref="A11:T11"/>
    <mergeCell ref="A13:L13"/>
    <mergeCell ref="M13:T13"/>
    <mergeCell ref="A14:A15"/>
    <mergeCell ref="D14:D15"/>
    <mergeCell ref="E14:E15"/>
    <mergeCell ref="F14:I14"/>
    <mergeCell ref="J14:J15"/>
    <mergeCell ref="B14:B15"/>
    <mergeCell ref="C14:C15"/>
    <mergeCell ref="K14:K15"/>
    <mergeCell ref="L14:L15"/>
    <mergeCell ref="M14:M15"/>
    <mergeCell ref="N14:P14"/>
    <mergeCell ref="Q14:Q15"/>
    <mergeCell ref="T14:T15"/>
    <mergeCell ref="A2:E4"/>
    <mergeCell ref="F2:M2"/>
    <mergeCell ref="N2:T2"/>
    <mergeCell ref="F3:M4"/>
    <mergeCell ref="N3:T3"/>
    <mergeCell ref="N4:T4"/>
    <mergeCell ref="A9:E9"/>
    <mergeCell ref="A6:E6"/>
    <mergeCell ref="F6:M6"/>
    <mergeCell ref="A7:E7"/>
    <mergeCell ref="F7:M7"/>
    <mergeCell ref="A8:E8"/>
    <mergeCell ref="F8:M8"/>
    <mergeCell ref="F9:M9"/>
    <mergeCell ref="R14:R15"/>
  </mergeCells>
  <conditionalFormatting sqref="P16:P26">
    <cfRule type="containsText" dxfId="88" priority="1" stopIfTrue="1" operator="containsText" text="P">
      <formula>NOT(ISERROR(SEARCH("P",P16)))</formula>
    </cfRule>
    <cfRule type="containsText" dxfId="87" priority="2" stopIfTrue="1" operator="containsText" text="R">
      <formula>NOT(ISERROR(SEARCH("R",P16)))</formula>
    </cfRule>
    <cfRule type="containsText" dxfId="86" priority="3" stopIfTrue="1" operator="containsText" text="T">
      <formula>NOT(ISERROR(SEARCH("T",P16)))</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25</vt:i4>
      </vt:variant>
    </vt:vector>
  </HeadingPairs>
  <TitlesOfParts>
    <vt:vector size="25" baseType="lpstr">
      <vt:lpstr>PLANTILLA RESUMEN</vt:lpstr>
      <vt:lpstr>PyD</vt:lpstr>
      <vt:lpstr>RRHH</vt:lpstr>
      <vt:lpstr>JURID</vt:lpstr>
      <vt:lpstr>COMUNICACIONES</vt:lpstr>
      <vt:lpstr>ADMVO</vt:lpstr>
      <vt:lpstr>TIC</vt:lpstr>
      <vt:lpstr>CONTABILIDAD</vt:lpstr>
      <vt:lpstr>PRESUPUESTO</vt:lpstr>
      <vt:lpstr>ENCADENAMIENTO P</vt:lpstr>
      <vt:lpstr>PROMOCION</vt:lpstr>
      <vt:lpstr>SERVICIOS AL USUARIO</vt:lpstr>
      <vt:lpstr>ESTADISTICAS</vt:lpstr>
      <vt:lpstr>DIV.ELABORACION INF TECNICOS</vt:lpstr>
      <vt:lpstr>ANALISIS EYC</vt:lpstr>
      <vt:lpstr>ZFP</vt:lpstr>
      <vt:lpstr>ZFE</vt:lpstr>
      <vt:lpstr>RTPYC</vt:lpstr>
      <vt:lpstr>SERVICIOS GENERALES</vt:lpstr>
      <vt:lpstr>COMPRAS Y CONTRATACIONES</vt:lpstr>
      <vt:lpstr>TESORERIA</vt:lpstr>
      <vt:lpstr>OAI</vt:lpstr>
      <vt:lpstr>OFICINA REGIONAL SANTIAGO</vt:lpstr>
      <vt:lpstr>Comite Sistap</vt:lpstr>
      <vt:lpstr>CIGCN</vt:lpstr>
    </vt:vector>
  </TitlesOfParts>
  <Company>Universidad de Caldas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Angel Fabian</cp:lastModifiedBy>
  <cp:lastPrinted>2024-07-12T13:40:33Z</cp:lastPrinted>
  <dcterms:created xsi:type="dcterms:W3CDTF">2011-02-28T16:26:44Z</dcterms:created>
  <dcterms:modified xsi:type="dcterms:W3CDTF">2024-10-14T19:10:20Z</dcterms:modified>
</cp:coreProperties>
</file>